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 tabRatio="493"/>
  </bookViews>
  <sheets>
    <sheet name="Occupancy Count-Site 10 - Day 1" sheetId="9" r:id="rId1"/>
    <sheet name="Link Count - Site 10 - Day 1" sheetId="1" r:id="rId2"/>
    <sheet name="JTC - Site 10 - Day 1" sheetId="2" r:id="rId3"/>
    <sheet name="JTC - Site 10 - Day 1 Arms" sheetId="3" r:id="rId4"/>
    <sheet name="Pedestrian Count-Site 10-Day 1" sheetId="4" r:id="rId5"/>
    <sheet name="Occupancy Count-Site 10 - Day 2" sheetId="10" r:id="rId6"/>
    <sheet name="Link Count - Site 10 - Day 2" sheetId="5" r:id="rId7"/>
    <sheet name="JTC - Site 10 - Day 2" sheetId="6" r:id="rId8"/>
    <sheet name="JTC - Site 10 - Day 2 Arms" sheetId="7" r:id="rId9"/>
    <sheet name="Pedestrian Count-Site 10-Day 2" sheetId="8" r:id="rId10"/>
  </sheets>
  <definedNames>
    <definedName name="_xlnm.Print_Area" localSheetId="2">'JTC - Site 10 - Day 1'!$A$1:$FL$73</definedName>
    <definedName name="_xlnm.Print_Area" localSheetId="3">'JTC - Site 10 - Day 1 Arms'!$A$1:$DH$73</definedName>
    <definedName name="_xlnm.Print_Area" localSheetId="7">'JTC - Site 10 - Day 2'!$A$1:$FL$73</definedName>
    <definedName name="_xlnm.Print_Area" localSheetId="8">'JTC - Site 10 - Day 2 Arms'!$A$1:$DH$73</definedName>
    <definedName name="_xlnm.Print_Area" localSheetId="1">'Link Count - Site 10 - Day 1'!$A$1:$AD$73</definedName>
    <definedName name="_xlnm.Print_Area" localSheetId="6">'Link Count - Site 10 - Day 2'!$A$1:$AD$73</definedName>
    <definedName name="_xlnm.Print_Area" localSheetId="0">'Occupancy Count-Site 10 - Day 1'!$A$1:$W$41</definedName>
    <definedName name="_xlnm.Print_Area" localSheetId="5">'Occupancy Count-Site 10 - Day 2'!$A$1:$W$41</definedName>
    <definedName name="_xlnm.Print_Area" localSheetId="4">'Pedestrian Count-Site 10-Day 1'!$A$1:$AJ$73</definedName>
    <definedName name="_xlnm.Print_Area" localSheetId="9">'Pedestrian Count-Site 10-Day 2'!$A$1:$AJ$73</definedName>
    <definedName name="_xlnm.Print_Titles" localSheetId="2">'JTC - Site 10 - Day 1'!$1:5</definedName>
    <definedName name="_xlnm.Print_Titles" localSheetId="3">'JTC - Site 10 - Day 1 Arms'!$1:5</definedName>
    <definedName name="_xlnm.Print_Titles" localSheetId="7">'JTC - Site 10 - Day 2'!$1:5</definedName>
    <definedName name="_xlnm.Print_Titles" localSheetId="8">'JTC - Site 10 - Day 2 Arms'!$1:5</definedName>
    <definedName name="_xlnm.Print_Titles" localSheetId="1">'Link Count - Site 10 - Day 1'!$1:5</definedName>
    <definedName name="_xlnm.Print_Titles" localSheetId="6">'Link Count - Site 10 - Day 2'!$1:5</definedName>
    <definedName name="_xlnm.Print_Titles" localSheetId="0">'Occupancy Count-Site 10 - Day 1'!$1:$5</definedName>
    <definedName name="_xlnm.Print_Titles" localSheetId="5">'Occupancy Count-Site 10 - Day 2'!$1:$5</definedName>
    <definedName name="_xlnm.Print_Titles" localSheetId="4">'Pedestrian Count-Site 10-Day 1'!$1:5</definedName>
    <definedName name="_xlnm.Print_Titles" localSheetId="9">'Pedestrian Count-Site 10-Day 2'!$1:5</definedName>
  </definedNames>
  <calcPr calcId="125725" concurrentCalc="0"/>
</workbook>
</file>

<file path=xl/calcChain.xml><?xml version="1.0" encoding="utf-8"?>
<calcChain xmlns="http://schemas.openxmlformats.org/spreadsheetml/2006/main">
  <c r="M66" i="5"/>
  <c r="M61"/>
  <c r="M50"/>
  <c r="M45"/>
  <c r="M34"/>
  <c r="M29"/>
  <c r="M18"/>
  <c r="M13"/>
  <c r="AB66"/>
  <c r="AB61"/>
  <c r="AB50"/>
  <c r="AB45"/>
  <c r="AB34"/>
  <c r="AB29"/>
  <c r="AB18"/>
  <c r="AB13"/>
  <c r="M66" i="1"/>
  <c r="M61"/>
  <c r="M50"/>
  <c r="M45"/>
  <c r="M34"/>
  <c r="M29"/>
  <c r="M18"/>
  <c r="M13"/>
  <c r="AB66"/>
  <c r="AB61"/>
  <c r="AB50"/>
  <c r="AB45"/>
  <c r="AB34"/>
  <c r="AB29"/>
  <c r="AB18"/>
  <c r="AB13"/>
  <c r="AA66" i="5"/>
  <c r="Z66"/>
  <c r="Y66"/>
  <c r="X66"/>
  <c r="W66"/>
  <c r="V66"/>
  <c r="U66"/>
  <c r="T66"/>
  <c r="S66"/>
  <c r="R66"/>
  <c r="Q66"/>
  <c r="N62"/>
  <c r="N63"/>
  <c r="N64"/>
  <c r="N65"/>
  <c r="N66"/>
  <c r="L66"/>
  <c r="K66"/>
  <c r="J66"/>
  <c r="I66"/>
  <c r="H66"/>
  <c r="G66"/>
  <c r="F66"/>
  <c r="E66"/>
  <c r="D66"/>
  <c r="C66"/>
  <c r="B66"/>
  <c r="O66"/>
  <c r="AA61"/>
  <c r="Z61"/>
  <c r="Y61"/>
  <c r="X61"/>
  <c r="W61"/>
  <c r="V61"/>
  <c r="U61"/>
  <c r="T61"/>
  <c r="S61"/>
  <c r="R61"/>
  <c r="Q61"/>
  <c r="N57"/>
  <c r="N58"/>
  <c r="N59"/>
  <c r="N60"/>
  <c r="N61"/>
  <c r="L61"/>
  <c r="K61"/>
  <c r="J61"/>
  <c r="I61"/>
  <c r="H61"/>
  <c r="G61"/>
  <c r="F61"/>
  <c r="E61"/>
  <c r="D61"/>
  <c r="C61"/>
  <c r="B61"/>
  <c r="O61"/>
  <c r="AA50"/>
  <c r="Z50"/>
  <c r="Y50"/>
  <c r="X50"/>
  <c r="W50"/>
  <c r="V50"/>
  <c r="U50"/>
  <c r="T50"/>
  <c r="S50"/>
  <c r="R50"/>
  <c r="Q50"/>
  <c r="N46"/>
  <c r="N47"/>
  <c r="N48"/>
  <c r="N49"/>
  <c r="N50"/>
  <c r="L50"/>
  <c r="K50"/>
  <c r="J50"/>
  <c r="I50"/>
  <c r="H50"/>
  <c r="G50"/>
  <c r="F50"/>
  <c r="E50"/>
  <c r="D50"/>
  <c r="C50"/>
  <c r="B50"/>
  <c r="O50"/>
  <c r="AA45"/>
  <c r="Z45"/>
  <c r="Y45"/>
  <c r="X45"/>
  <c r="W45"/>
  <c r="V45"/>
  <c r="U45"/>
  <c r="T45"/>
  <c r="S45"/>
  <c r="R45"/>
  <c r="Q45"/>
  <c r="N41"/>
  <c r="N42"/>
  <c r="N43"/>
  <c r="N44"/>
  <c r="N45"/>
  <c r="L45"/>
  <c r="K45"/>
  <c r="J45"/>
  <c r="I45"/>
  <c r="H45"/>
  <c r="G45"/>
  <c r="F45"/>
  <c r="E45"/>
  <c r="D45"/>
  <c r="C45"/>
  <c r="B45"/>
  <c r="O45"/>
  <c r="AA34"/>
  <c r="Z34"/>
  <c r="Y34"/>
  <c r="X34"/>
  <c r="W34"/>
  <c r="V34"/>
  <c r="U34"/>
  <c r="T34"/>
  <c r="S34"/>
  <c r="R34"/>
  <c r="Q34"/>
  <c r="N30"/>
  <c r="N31"/>
  <c r="N32"/>
  <c r="N33"/>
  <c r="N34"/>
  <c r="L34"/>
  <c r="K34"/>
  <c r="J34"/>
  <c r="I34"/>
  <c r="H34"/>
  <c r="G34"/>
  <c r="F34"/>
  <c r="E34"/>
  <c r="D34"/>
  <c r="C34"/>
  <c r="B34"/>
  <c r="O34"/>
  <c r="AA29"/>
  <c r="Z29"/>
  <c r="Y29"/>
  <c r="X29"/>
  <c r="W29"/>
  <c r="V29"/>
  <c r="U29"/>
  <c r="T29"/>
  <c r="S29"/>
  <c r="R29"/>
  <c r="Q29"/>
  <c r="N25"/>
  <c r="N26"/>
  <c r="N27"/>
  <c r="N28"/>
  <c r="N29"/>
  <c r="L29"/>
  <c r="K29"/>
  <c r="J29"/>
  <c r="I29"/>
  <c r="H29"/>
  <c r="G29"/>
  <c r="F29"/>
  <c r="E29"/>
  <c r="D29"/>
  <c r="C29"/>
  <c r="B29"/>
  <c r="O29"/>
  <c r="AA18"/>
  <c r="Z18"/>
  <c r="Y18"/>
  <c r="X18"/>
  <c r="W18"/>
  <c r="V18"/>
  <c r="U18"/>
  <c r="T18"/>
  <c r="S18"/>
  <c r="R18"/>
  <c r="Q18"/>
  <c r="N14"/>
  <c r="N15"/>
  <c r="N16"/>
  <c r="N17"/>
  <c r="N18"/>
  <c r="L18"/>
  <c r="K18"/>
  <c r="J18"/>
  <c r="I18"/>
  <c r="H18"/>
  <c r="G18"/>
  <c r="F18"/>
  <c r="E18"/>
  <c r="D18"/>
  <c r="C18"/>
  <c r="B18"/>
  <c r="O18"/>
  <c r="AA13"/>
  <c r="Z13"/>
  <c r="Y13"/>
  <c r="X13"/>
  <c r="W13"/>
  <c r="V13"/>
  <c r="U13"/>
  <c r="T13"/>
  <c r="S13"/>
  <c r="R13"/>
  <c r="Q13"/>
  <c r="N9"/>
  <c r="N10"/>
  <c r="N11"/>
  <c r="N12"/>
  <c r="N13"/>
  <c r="L13"/>
  <c r="K13"/>
  <c r="J13"/>
  <c r="I13"/>
  <c r="H13"/>
  <c r="G13"/>
  <c r="F13"/>
  <c r="E13"/>
  <c r="D13"/>
  <c r="C13"/>
  <c r="B13"/>
  <c r="O13"/>
  <c r="AB23"/>
  <c r="AB24"/>
  <c r="AA23"/>
  <c r="Z23"/>
  <c r="Z24"/>
  <c r="Y23"/>
  <c r="X23"/>
  <c r="X24"/>
  <c r="W23"/>
  <c r="V23"/>
  <c r="V24"/>
  <c r="U23"/>
  <c r="T23"/>
  <c r="T24"/>
  <c r="S23"/>
  <c r="R23"/>
  <c r="R24"/>
  <c r="Q23"/>
  <c r="N19"/>
  <c r="N20"/>
  <c r="N21"/>
  <c r="N22"/>
  <c r="N23"/>
  <c r="N24"/>
  <c r="M23"/>
  <c r="M24"/>
  <c r="L23"/>
  <c r="L24"/>
  <c r="K23"/>
  <c r="K24"/>
  <c r="J23"/>
  <c r="J24"/>
  <c r="I23"/>
  <c r="I24"/>
  <c r="H23"/>
  <c r="H24"/>
  <c r="G23"/>
  <c r="G24"/>
  <c r="F23"/>
  <c r="F24"/>
  <c r="E23"/>
  <c r="E24"/>
  <c r="D23"/>
  <c r="D24"/>
  <c r="C23"/>
  <c r="C24"/>
  <c r="B23"/>
  <c r="B24"/>
  <c r="AB39"/>
  <c r="AB40"/>
  <c r="AA39"/>
  <c r="Z39"/>
  <c r="Z40"/>
  <c r="Y39"/>
  <c r="X39"/>
  <c r="X40"/>
  <c r="W39"/>
  <c r="V39"/>
  <c r="V40"/>
  <c r="U39"/>
  <c r="U40"/>
  <c r="T39"/>
  <c r="T40"/>
  <c r="S39"/>
  <c r="S40"/>
  <c r="R39"/>
  <c r="R40"/>
  <c r="Q39"/>
  <c r="Q40"/>
  <c r="N35"/>
  <c r="N36"/>
  <c r="N37"/>
  <c r="N38"/>
  <c r="N39"/>
  <c r="N40"/>
  <c r="M39"/>
  <c r="M40"/>
  <c r="L39"/>
  <c r="L40"/>
  <c r="K39"/>
  <c r="K40"/>
  <c r="J39"/>
  <c r="J40"/>
  <c r="I39"/>
  <c r="I40"/>
  <c r="H39"/>
  <c r="H40"/>
  <c r="G39"/>
  <c r="G40"/>
  <c r="F39"/>
  <c r="F40"/>
  <c r="E39"/>
  <c r="E40"/>
  <c r="D39"/>
  <c r="D40"/>
  <c r="C39"/>
  <c r="C40"/>
  <c r="B39"/>
  <c r="B40"/>
  <c r="AB55"/>
  <c r="AB56"/>
  <c r="AA55"/>
  <c r="AA56"/>
  <c r="Z55"/>
  <c r="Z56"/>
  <c r="Y55"/>
  <c r="Y56"/>
  <c r="X55"/>
  <c r="X56"/>
  <c r="W55"/>
  <c r="W56"/>
  <c r="V55"/>
  <c r="V56"/>
  <c r="U55"/>
  <c r="U56"/>
  <c r="T55"/>
  <c r="T56"/>
  <c r="S55"/>
  <c r="S56"/>
  <c r="R55"/>
  <c r="R56"/>
  <c r="Q55"/>
  <c r="Q56"/>
  <c r="N51"/>
  <c r="N52"/>
  <c r="N53"/>
  <c r="N54"/>
  <c r="N55"/>
  <c r="N56"/>
  <c r="M55"/>
  <c r="M56"/>
  <c r="L55"/>
  <c r="L56"/>
  <c r="K55"/>
  <c r="K56"/>
  <c r="J55"/>
  <c r="J56"/>
  <c r="I55"/>
  <c r="I56"/>
  <c r="H55"/>
  <c r="H56"/>
  <c r="G55"/>
  <c r="G56"/>
  <c r="F55"/>
  <c r="F56"/>
  <c r="E55"/>
  <c r="E56"/>
  <c r="D55"/>
  <c r="D56"/>
  <c r="C55"/>
  <c r="C56"/>
  <c r="B55"/>
  <c r="B56"/>
  <c r="AI66" i="8"/>
  <c r="AH66"/>
  <c r="AG66"/>
  <c r="AI61"/>
  <c r="AH61"/>
  <c r="AG61"/>
  <c r="AI50"/>
  <c r="AH50"/>
  <c r="AG50"/>
  <c r="AI45"/>
  <c r="AH45"/>
  <c r="AG45"/>
  <c r="AI34"/>
  <c r="AH34"/>
  <c r="AG34"/>
  <c r="AI29"/>
  <c r="AH29"/>
  <c r="AG29"/>
  <c r="AI18"/>
  <c r="AH18"/>
  <c r="AG18"/>
  <c r="AI13"/>
  <c r="AH13"/>
  <c r="AG13"/>
  <c r="AE66"/>
  <c r="AD66"/>
  <c r="AC66"/>
  <c r="AE61"/>
  <c r="AD61"/>
  <c r="AC61"/>
  <c r="AE50"/>
  <c r="AD50"/>
  <c r="AC50"/>
  <c r="AE45"/>
  <c r="AD45"/>
  <c r="AC45"/>
  <c r="AE34"/>
  <c r="AD34"/>
  <c r="AC34"/>
  <c r="AE29"/>
  <c r="AD29"/>
  <c r="AC29"/>
  <c r="AE18"/>
  <c r="AD18"/>
  <c r="AC18"/>
  <c r="AE13"/>
  <c r="AD13"/>
  <c r="AC13"/>
  <c r="Z66"/>
  <c r="Y66"/>
  <c r="X66"/>
  <c r="Z61"/>
  <c r="Y61"/>
  <c r="X61"/>
  <c r="Z50"/>
  <c r="Y50"/>
  <c r="X50"/>
  <c r="Z45"/>
  <c r="Y45"/>
  <c r="X45"/>
  <c r="Z34"/>
  <c r="Y34"/>
  <c r="X34"/>
  <c r="Z29"/>
  <c r="Y29"/>
  <c r="X29"/>
  <c r="Z18"/>
  <c r="Y18"/>
  <c r="X18"/>
  <c r="Z13"/>
  <c r="Y13"/>
  <c r="X13"/>
  <c r="V66"/>
  <c r="U66"/>
  <c r="T66"/>
  <c r="V61"/>
  <c r="U61"/>
  <c r="T61"/>
  <c r="V50"/>
  <c r="U50"/>
  <c r="T50"/>
  <c r="V45"/>
  <c r="U45"/>
  <c r="T45"/>
  <c r="V34"/>
  <c r="U34"/>
  <c r="T34"/>
  <c r="V29"/>
  <c r="U29"/>
  <c r="T29"/>
  <c r="V18"/>
  <c r="U18"/>
  <c r="T18"/>
  <c r="V13"/>
  <c r="U13"/>
  <c r="T13"/>
  <c r="Q66"/>
  <c r="P66"/>
  <c r="O66"/>
  <c r="Q61"/>
  <c r="P61"/>
  <c r="O61"/>
  <c r="Q50"/>
  <c r="P50"/>
  <c r="O50"/>
  <c r="Q45"/>
  <c r="P45"/>
  <c r="O45"/>
  <c r="Q34"/>
  <c r="P34"/>
  <c r="O34"/>
  <c r="Q29"/>
  <c r="P29"/>
  <c r="O29"/>
  <c r="Q18"/>
  <c r="P18"/>
  <c r="O18"/>
  <c r="Q13"/>
  <c r="P13"/>
  <c r="O13"/>
  <c r="M66"/>
  <c r="L66"/>
  <c r="K66"/>
  <c r="M61"/>
  <c r="L61"/>
  <c r="K61"/>
  <c r="M50"/>
  <c r="L50"/>
  <c r="K50"/>
  <c r="M45"/>
  <c r="L45"/>
  <c r="K45"/>
  <c r="M34"/>
  <c r="L34"/>
  <c r="K34"/>
  <c r="M29"/>
  <c r="L29"/>
  <c r="K29"/>
  <c r="M18"/>
  <c r="L18"/>
  <c r="K18"/>
  <c r="M13"/>
  <c r="L13"/>
  <c r="K13"/>
  <c r="H66"/>
  <c r="G66"/>
  <c r="F66"/>
  <c r="H61"/>
  <c r="G61"/>
  <c r="F61"/>
  <c r="H50"/>
  <c r="G50"/>
  <c r="F50"/>
  <c r="H45"/>
  <c r="G45"/>
  <c r="F45"/>
  <c r="H34"/>
  <c r="G34"/>
  <c r="F34"/>
  <c r="H29"/>
  <c r="G29"/>
  <c r="F29"/>
  <c r="H18"/>
  <c r="G18"/>
  <c r="F18"/>
  <c r="H13"/>
  <c r="G13"/>
  <c r="F13"/>
  <c r="D66"/>
  <c r="C66"/>
  <c r="B66"/>
  <c r="D61"/>
  <c r="C61"/>
  <c r="B61"/>
  <c r="D50"/>
  <c r="C50"/>
  <c r="B50"/>
  <c r="D45"/>
  <c r="C45"/>
  <c r="B45"/>
  <c r="D34"/>
  <c r="C34"/>
  <c r="B34"/>
  <c r="D29"/>
  <c r="C29"/>
  <c r="B29"/>
  <c r="D18"/>
  <c r="C18"/>
  <c r="B18"/>
  <c r="D13"/>
  <c r="C13"/>
  <c r="B13"/>
  <c r="FJ66" i="6"/>
  <c r="FI66"/>
  <c r="FH66"/>
  <c r="FG66"/>
  <c r="FF66"/>
  <c r="FE66"/>
  <c r="FD66"/>
  <c r="FC66"/>
  <c r="FB66"/>
  <c r="FJ61"/>
  <c r="FI61"/>
  <c r="FH61"/>
  <c r="FG61"/>
  <c r="FF61"/>
  <c r="FE61"/>
  <c r="FD61"/>
  <c r="FC61"/>
  <c r="FB61"/>
  <c r="FJ55"/>
  <c r="FI55"/>
  <c r="FH55"/>
  <c r="FG55"/>
  <c r="FF55"/>
  <c r="FE55"/>
  <c r="FD55"/>
  <c r="FC55"/>
  <c r="FB55"/>
  <c r="FJ50"/>
  <c r="FI50"/>
  <c r="FH50"/>
  <c r="FG50"/>
  <c r="FF50"/>
  <c r="FE50"/>
  <c r="FD50"/>
  <c r="FC50"/>
  <c r="FB50"/>
  <c r="FJ45"/>
  <c r="FI45"/>
  <c r="FH45"/>
  <c r="FG45"/>
  <c r="FF45"/>
  <c r="FE45"/>
  <c r="FD45"/>
  <c r="FC45"/>
  <c r="FB45"/>
  <c r="FJ39"/>
  <c r="FI39"/>
  <c r="FH39"/>
  <c r="FG39"/>
  <c r="FF39"/>
  <c r="FE39"/>
  <c r="FD39"/>
  <c r="FC39"/>
  <c r="FB39"/>
  <c r="FJ34"/>
  <c r="FI34"/>
  <c r="FH34"/>
  <c r="FG34"/>
  <c r="FF34"/>
  <c r="FE34"/>
  <c r="FD34"/>
  <c r="FC34"/>
  <c r="FB34"/>
  <c r="FJ29"/>
  <c r="FI29"/>
  <c r="FH29"/>
  <c r="FG29"/>
  <c r="FF29"/>
  <c r="FE29"/>
  <c r="FD29"/>
  <c r="FC29"/>
  <c r="FB29"/>
  <c r="FJ23"/>
  <c r="FI23"/>
  <c r="FH23"/>
  <c r="FG23"/>
  <c r="FF23"/>
  <c r="FE23"/>
  <c r="FD23"/>
  <c r="FC23"/>
  <c r="FB23"/>
  <c r="FJ18"/>
  <c r="FI18"/>
  <c r="FH18"/>
  <c r="FG18"/>
  <c r="FF18"/>
  <c r="FE18"/>
  <c r="FD18"/>
  <c r="FC18"/>
  <c r="FB18"/>
  <c r="FJ13"/>
  <c r="FI13"/>
  <c r="FH13"/>
  <c r="FG13"/>
  <c r="FF13"/>
  <c r="FE13"/>
  <c r="FD13"/>
  <c r="FC13"/>
  <c r="FB13"/>
  <c r="FA66"/>
  <c r="FA61"/>
  <c r="FA55"/>
  <c r="FA50"/>
  <c r="FA45"/>
  <c r="FA39"/>
  <c r="FA34"/>
  <c r="FA29"/>
  <c r="FA23"/>
  <c r="FA18"/>
  <c r="FA13"/>
  <c r="EZ66"/>
  <c r="EZ61"/>
  <c r="EZ55"/>
  <c r="EZ50"/>
  <c r="EZ45"/>
  <c r="EZ39"/>
  <c r="EZ34"/>
  <c r="EZ29"/>
  <c r="EZ23"/>
  <c r="EZ18"/>
  <c r="EZ13"/>
  <c r="EV66"/>
  <c r="EU66"/>
  <c r="ET66"/>
  <c r="ES66"/>
  <c r="ER66"/>
  <c r="EQ66"/>
  <c r="EP66"/>
  <c r="EO66"/>
  <c r="EN66"/>
  <c r="EV61"/>
  <c r="EU61"/>
  <c r="ET61"/>
  <c r="ES61"/>
  <c r="ER61"/>
  <c r="EQ61"/>
  <c r="EP61"/>
  <c r="EO61"/>
  <c r="EN61"/>
  <c r="EV55"/>
  <c r="EU55"/>
  <c r="ET55"/>
  <c r="ES55"/>
  <c r="ER55"/>
  <c r="EQ55"/>
  <c r="EP55"/>
  <c r="EO55"/>
  <c r="EN55"/>
  <c r="EV50"/>
  <c r="EU50"/>
  <c r="ET50"/>
  <c r="ES50"/>
  <c r="ER50"/>
  <c r="EQ50"/>
  <c r="EP50"/>
  <c r="EO50"/>
  <c r="EO56"/>
  <c r="EN50"/>
  <c r="EV45"/>
  <c r="EU45"/>
  <c r="ET45"/>
  <c r="ES45"/>
  <c r="ER45"/>
  <c r="EQ45"/>
  <c r="EP45"/>
  <c r="EO45"/>
  <c r="EN45"/>
  <c r="EV39"/>
  <c r="EU39"/>
  <c r="ET39"/>
  <c r="ES39"/>
  <c r="ER39"/>
  <c r="EQ39"/>
  <c r="EP39"/>
  <c r="EO39"/>
  <c r="EN39"/>
  <c r="EV34"/>
  <c r="EU34"/>
  <c r="ET34"/>
  <c r="ES34"/>
  <c r="ER34"/>
  <c r="EQ34"/>
  <c r="EP34"/>
  <c r="EO34"/>
  <c r="EN34"/>
  <c r="EV29"/>
  <c r="EU29"/>
  <c r="ET29"/>
  <c r="ES29"/>
  <c r="ER29"/>
  <c r="EQ29"/>
  <c r="EP29"/>
  <c r="EO29"/>
  <c r="EN29"/>
  <c r="EV23"/>
  <c r="EU23"/>
  <c r="ET23"/>
  <c r="ES23"/>
  <c r="ER23"/>
  <c r="EQ23"/>
  <c r="EP23"/>
  <c r="EO23"/>
  <c r="EN23"/>
  <c r="EV18"/>
  <c r="EU18"/>
  <c r="ET18"/>
  <c r="ES18"/>
  <c r="ER18"/>
  <c r="EQ18"/>
  <c r="EQ24"/>
  <c r="EP18"/>
  <c r="EO18"/>
  <c r="EO24"/>
  <c r="EN18"/>
  <c r="EV13"/>
  <c r="EU13"/>
  <c r="ET13"/>
  <c r="ES13"/>
  <c r="ER13"/>
  <c r="EQ13"/>
  <c r="EP13"/>
  <c r="EO13"/>
  <c r="EN13"/>
  <c r="EM66"/>
  <c r="EM61"/>
  <c r="EM55"/>
  <c r="EM50"/>
  <c r="EM45"/>
  <c r="EM39"/>
  <c r="EM34"/>
  <c r="EM29"/>
  <c r="EM23"/>
  <c r="EM18"/>
  <c r="EM13"/>
  <c r="EL66"/>
  <c r="EL61"/>
  <c r="EL55"/>
  <c r="EL50"/>
  <c r="EL45"/>
  <c r="EL39"/>
  <c r="EL34"/>
  <c r="EL40"/>
  <c r="EL29"/>
  <c r="EL23"/>
  <c r="EL18"/>
  <c r="EL13"/>
  <c r="EH66"/>
  <c r="EG66"/>
  <c r="EF66"/>
  <c r="EE66"/>
  <c r="ED66"/>
  <c r="EC66"/>
  <c r="EB66"/>
  <c r="EA66"/>
  <c r="DZ66"/>
  <c r="EH61"/>
  <c r="EG61"/>
  <c r="EF61"/>
  <c r="EE61"/>
  <c r="ED61"/>
  <c r="EC61"/>
  <c r="EB61"/>
  <c r="EA61"/>
  <c r="DZ61"/>
  <c r="EH55"/>
  <c r="EG55"/>
  <c r="EF55"/>
  <c r="EE55"/>
  <c r="ED55"/>
  <c r="EC55"/>
  <c r="EB55"/>
  <c r="EA55"/>
  <c r="DZ55"/>
  <c r="EH50"/>
  <c r="EG50"/>
  <c r="EF50"/>
  <c r="EE50"/>
  <c r="ED50"/>
  <c r="EC50"/>
  <c r="EB50"/>
  <c r="EA50"/>
  <c r="DZ50"/>
  <c r="EH45"/>
  <c r="EG45"/>
  <c r="EF45"/>
  <c r="EE45"/>
  <c r="ED45"/>
  <c r="EC45"/>
  <c r="EB45"/>
  <c r="EA45"/>
  <c r="DZ45"/>
  <c r="EH39"/>
  <c r="EG39"/>
  <c r="EF39"/>
  <c r="EE39"/>
  <c r="ED39"/>
  <c r="EC39"/>
  <c r="EB39"/>
  <c r="EA39"/>
  <c r="DZ39"/>
  <c r="EH34"/>
  <c r="EG34"/>
  <c r="EF34"/>
  <c r="EE34"/>
  <c r="ED34"/>
  <c r="EC34"/>
  <c r="EB34"/>
  <c r="EA34"/>
  <c r="DZ34"/>
  <c r="EH29"/>
  <c r="EG29"/>
  <c r="EF29"/>
  <c r="EE29"/>
  <c r="ED29"/>
  <c r="EC29"/>
  <c r="EB29"/>
  <c r="EA29"/>
  <c r="DZ29"/>
  <c r="EH23"/>
  <c r="EG23"/>
  <c r="EF23"/>
  <c r="EE23"/>
  <c r="ED23"/>
  <c r="EC23"/>
  <c r="EB23"/>
  <c r="EA23"/>
  <c r="DZ23"/>
  <c r="EH18"/>
  <c r="EG18"/>
  <c r="EF18"/>
  <c r="EE18"/>
  <c r="ED18"/>
  <c r="EC18"/>
  <c r="EB18"/>
  <c r="EA18"/>
  <c r="EA24"/>
  <c r="DZ18"/>
  <c r="EH13"/>
  <c r="EG13"/>
  <c r="EF13"/>
  <c r="EE13"/>
  <c r="ED13"/>
  <c r="EC13"/>
  <c r="EB13"/>
  <c r="EA13"/>
  <c r="DZ13"/>
  <c r="DY66"/>
  <c r="DY61"/>
  <c r="DY55"/>
  <c r="DY50"/>
  <c r="DY45"/>
  <c r="DY39"/>
  <c r="DY34"/>
  <c r="DY29"/>
  <c r="DY23"/>
  <c r="DY18"/>
  <c r="DY13"/>
  <c r="DX66"/>
  <c r="DX61"/>
  <c r="DX55"/>
  <c r="DX50"/>
  <c r="DX45"/>
  <c r="DX39"/>
  <c r="DX34"/>
  <c r="DX29"/>
  <c r="DX23"/>
  <c r="DX18"/>
  <c r="DX13"/>
  <c r="DT66"/>
  <c r="DS66"/>
  <c r="DR66"/>
  <c r="DQ66"/>
  <c r="DP66"/>
  <c r="DO66"/>
  <c r="DN66"/>
  <c r="DM66"/>
  <c r="DL66"/>
  <c r="DT61"/>
  <c r="DS61"/>
  <c r="DR61"/>
  <c r="DQ61"/>
  <c r="DP61"/>
  <c r="DO61"/>
  <c r="DN61"/>
  <c r="DM61"/>
  <c r="DL61"/>
  <c r="DT55"/>
  <c r="DS55"/>
  <c r="DR55"/>
  <c r="DQ55"/>
  <c r="DP55"/>
  <c r="DO55"/>
  <c r="DN55"/>
  <c r="DM55"/>
  <c r="DL55"/>
  <c r="DT50"/>
  <c r="DS50"/>
  <c r="DR50"/>
  <c r="DQ50"/>
  <c r="DP50"/>
  <c r="DO50"/>
  <c r="DN50"/>
  <c r="DM50"/>
  <c r="DL50"/>
  <c r="DT45"/>
  <c r="DS45"/>
  <c r="DR45"/>
  <c r="DQ45"/>
  <c r="DP45"/>
  <c r="DO45"/>
  <c r="DN45"/>
  <c r="DM45"/>
  <c r="DL45"/>
  <c r="DT39"/>
  <c r="DS39"/>
  <c r="DR39"/>
  <c r="DQ39"/>
  <c r="DP39"/>
  <c r="DO39"/>
  <c r="DN39"/>
  <c r="DM39"/>
  <c r="DL39"/>
  <c r="DT34"/>
  <c r="DS34"/>
  <c r="DR34"/>
  <c r="DQ34"/>
  <c r="DP34"/>
  <c r="DO34"/>
  <c r="DN34"/>
  <c r="DM34"/>
  <c r="DL34"/>
  <c r="DT29"/>
  <c r="DS29"/>
  <c r="DR29"/>
  <c r="DQ29"/>
  <c r="DP29"/>
  <c r="DO29"/>
  <c r="DN29"/>
  <c r="DM29"/>
  <c r="DL29"/>
  <c r="DT23"/>
  <c r="DS23"/>
  <c r="DR23"/>
  <c r="DQ23"/>
  <c r="DP23"/>
  <c r="DO23"/>
  <c r="DN23"/>
  <c r="DM23"/>
  <c r="DL23"/>
  <c r="DT18"/>
  <c r="DS18"/>
  <c r="DR18"/>
  <c r="DQ18"/>
  <c r="DP18"/>
  <c r="DO18"/>
  <c r="DN18"/>
  <c r="DM18"/>
  <c r="DM24"/>
  <c r="DL18"/>
  <c r="DT13"/>
  <c r="DS13"/>
  <c r="DR13"/>
  <c r="DQ13"/>
  <c r="DP13"/>
  <c r="DO13"/>
  <c r="DN13"/>
  <c r="DM13"/>
  <c r="DL13"/>
  <c r="DK66"/>
  <c r="DK61"/>
  <c r="DK55"/>
  <c r="DK50"/>
  <c r="DK45"/>
  <c r="DK39"/>
  <c r="DK34"/>
  <c r="DK29"/>
  <c r="DK23"/>
  <c r="DK18"/>
  <c r="DK13"/>
  <c r="DJ66"/>
  <c r="DJ61"/>
  <c r="DJ55"/>
  <c r="DJ50"/>
  <c r="DJ45"/>
  <c r="DJ39"/>
  <c r="DJ34"/>
  <c r="DJ29"/>
  <c r="DJ23"/>
  <c r="DJ18"/>
  <c r="DJ13"/>
  <c r="DF66"/>
  <c r="DE66"/>
  <c r="DD66"/>
  <c r="DC66"/>
  <c r="DB66"/>
  <c r="DA66"/>
  <c r="CZ66"/>
  <c r="CY66"/>
  <c r="CX66"/>
  <c r="DF61"/>
  <c r="DE61"/>
  <c r="DD61"/>
  <c r="DC61"/>
  <c r="DB61"/>
  <c r="DA61"/>
  <c r="CZ61"/>
  <c r="CY61"/>
  <c r="CX61"/>
  <c r="DF55"/>
  <c r="DE55"/>
  <c r="DD55"/>
  <c r="DC55"/>
  <c r="DB55"/>
  <c r="DA55"/>
  <c r="CZ55"/>
  <c r="CY55"/>
  <c r="CX55"/>
  <c r="DF50"/>
  <c r="DE50"/>
  <c r="DD50"/>
  <c r="DC50"/>
  <c r="DB50"/>
  <c r="DA50"/>
  <c r="CZ50"/>
  <c r="CY50"/>
  <c r="CX50"/>
  <c r="DF45"/>
  <c r="DE45"/>
  <c r="DD45"/>
  <c r="DC45"/>
  <c r="DB45"/>
  <c r="DA45"/>
  <c r="CZ45"/>
  <c r="CY45"/>
  <c r="CX45"/>
  <c r="DF39"/>
  <c r="DE39"/>
  <c r="DD39"/>
  <c r="DC39"/>
  <c r="DB39"/>
  <c r="DA39"/>
  <c r="CZ39"/>
  <c r="CY39"/>
  <c r="CX39"/>
  <c r="DF34"/>
  <c r="DE34"/>
  <c r="DD34"/>
  <c r="DC34"/>
  <c r="DB34"/>
  <c r="DA34"/>
  <c r="CZ34"/>
  <c r="CY34"/>
  <c r="CX34"/>
  <c r="DF29"/>
  <c r="DE29"/>
  <c r="DD29"/>
  <c r="DC29"/>
  <c r="DB29"/>
  <c r="DA29"/>
  <c r="CZ29"/>
  <c r="CY29"/>
  <c r="CX29"/>
  <c r="DF23"/>
  <c r="DE23"/>
  <c r="DD23"/>
  <c r="DC23"/>
  <c r="DB23"/>
  <c r="DA23"/>
  <c r="CZ23"/>
  <c r="CY23"/>
  <c r="CX23"/>
  <c r="DF18"/>
  <c r="DE18"/>
  <c r="DD18"/>
  <c r="DC18"/>
  <c r="DB18"/>
  <c r="DA18"/>
  <c r="CZ18"/>
  <c r="CY18"/>
  <c r="CX18"/>
  <c r="DF13"/>
  <c r="DE13"/>
  <c r="DD13"/>
  <c r="DC13"/>
  <c r="DB13"/>
  <c r="DA13"/>
  <c r="CZ13"/>
  <c r="CY13"/>
  <c r="CX13"/>
  <c r="CW66"/>
  <c r="CW61"/>
  <c r="CW55"/>
  <c r="CW50"/>
  <c r="CW45"/>
  <c r="CW39"/>
  <c r="CW34"/>
  <c r="CW40"/>
  <c r="CW29"/>
  <c r="CW23"/>
  <c r="CW18"/>
  <c r="CW13"/>
  <c r="CV66"/>
  <c r="CV61"/>
  <c r="CV55"/>
  <c r="CV50"/>
  <c r="CV45"/>
  <c r="CV39"/>
  <c r="CV34"/>
  <c r="CV29"/>
  <c r="CV23"/>
  <c r="CV18"/>
  <c r="CV13"/>
  <c r="CR66"/>
  <c r="CQ66"/>
  <c r="CP66"/>
  <c r="CO66"/>
  <c r="CN66"/>
  <c r="CM66"/>
  <c r="CL66"/>
  <c r="CK66"/>
  <c r="CJ66"/>
  <c r="CR61"/>
  <c r="CQ61"/>
  <c r="CP61"/>
  <c r="CO61"/>
  <c r="CN61"/>
  <c r="CM61"/>
  <c r="CL61"/>
  <c r="CK61"/>
  <c r="CJ61"/>
  <c r="CR55"/>
  <c r="CQ55"/>
  <c r="CP55"/>
  <c r="CO55"/>
  <c r="CN55"/>
  <c r="CM55"/>
  <c r="CL55"/>
  <c r="CK55"/>
  <c r="CJ55"/>
  <c r="CR50"/>
  <c r="CQ50"/>
  <c r="CQ56"/>
  <c r="CP50"/>
  <c r="CO50"/>
  <c r="CO56"/>
  <c r="CN50"/>
  <c r="CM50"/>
  <c r="CM56"/>
  <c r="CL50"/>
  <c r="CK50"/>
  <c r="CK56"/>
  <c r="CJ50"/>
  <c r="CR45"/>
  <c r="CQ45"/>
  <c r="CP45"/>
  <c r="CO45"/>
  <c r="CN45"/>
  <c r="CM45"/>
  <c r="CL45"/>
  <c r="CK45"/>
  <c r="CJ45"/>
  <c r="CR39"/>
  <c r="CQ39"/>
  <c r="CP39"/>
  <c r="CO39"/>
  <c r="CN39"/>
  <c r="CM39"/>
  <c r="CL39"/>
  <c r="CK39"/>
  <c r="CJ39"/>
  <c r="CR34"/>
  <c r="CQ34"/>
  <c r="CP34"/>
  <c r="CO34"/>
  <c r="CN34"/>
  <c r="CM34"/>
  <c r="CL34"/>
  <c r="CK34"/>
  <c r="CJ34"/>
  <c r="CR29"/>
  <c r="CQ29"/>
  <c r="CP29"/>
  <c r="CO29"/>
  <c r="CN29"/>
  <c r="CM29"/>
  <c r="CL29"/>
  <c r="CK29"/>
  <c r="CJ29"/>
  <c r="CR23"/>
  <c r="CQ23"/>
  <c r="CP23"/>
  <c r="CO23"/>
  <c r="CN23"/>
  <c r="CM23"/>
  <c r="CL23"/>
  <c r="CK23"/>
  <c r="CJ23"/>
  <c r="CR18"/>
  <c r="CQ18"/>
  <c r="CQ24"/>
  <c r="CP18"/>
  <c r="CO18"/>
  <c r="CO24"/>
  <c r="CN18"/>
  <c r="CM18"/>
  <c r="CM24"/>
  <c r="CL18"/>
  <c r="CK18"/>
  <c r="CK24"/>
  <c r="CJ18"/>
  <c r="CR13"/>
  <c r="CQ13"/>
  <c r="CP13"/>
  <c r="CO13"/>
  <c r="CN13"/>
  <c r="CM13"/>
  <c r="CL13"/>
  <c r="CK13"/>
  <c r="CJ13"/>
  <c r="CI66"/>
  <c r="CI61"/>
  <c r="CI55"/>
  <c r="CI50"/>
  <c r="CI45"/>
  <c r="CI39"/>
  <c r="CI34"/>
  <c r="CI29"/>
  <c r="CI23"/>
  <c r="CI18"/>
  <c r="CI13"/>
  <c r="CH66"/>
  <c r="CH61"/>
  <c r="CH55"/>
  <c r="CH50"/>
  <c r="CH45"/>
  <c r="CH39"/>
  <c r="CH34"/>
  <c r="CH29"/>
  <c r="CH23"/>
  <c r="CH18"/>
  <c r="CH13"/>
  <c r="CD66"/>
  <c r="CC66"/>
  <c r="CB66"/>
  <c r="CA66"/>
  <c r="BZ66"/>
  <c r="BY66"/>
  <c r="BX66"/>
  <c r="BW66"/>
  <c r="BV66"/>
  <c r="CD61"/>
  <c r="CC61"/>
  <c r="CB61"/>
  <c r="CA61"/>
  <c r="BZ61"/>
  <c r="BY61"/>
  <c r="BX61"/>
  <c r="BW61"/>
  <c r="BV61"/>
  <c r="CD55"/>
  <c r="CC55"/>
  <c r="CB55"/>
  <c r="CA55"/>
  <c r="BZ55"/>
  <c r="BY55"/>
  <c r="BX55"/>
  <c r="BW55"/>
  <c r="BV55"/>
  <c r="CD50"/>
  <c r="CC50"/>
  <c r="CB50"/>
  <c r="CA50"/>
  <c r="BZ50"/>
  <c r="BY50"/>
  <c r="BX50"/>
  <c r="BW50"/>
  <c r="BV50"/>
  <c r="CD45"/>
  <c r="CC45"/>
  <c r="CB45"/>
  <c r="CA45"/>
  <c r="BZ45"/>
  <c r="BY45"/>
  <c r="BX45"/>
  <c r="BW45"/>
  <c r="BV45"/>
  <c r="CD39"/>
  <c r="CC39"/>
  <c r="CB39"/>
  <c r="CA39"/>
  <c r="BZ39"/>
  <c r="BY39"/>
  <c r="BX39"/>
  <c r="BW39"/>
  <c r="BV39"/>
  <c r="CD34"/>
  <c r="CC34"/>
  <c r="CB34"/>
  <c r="CA34"/>
  <c r="BZ34"/>
  <c r="BY34"/>
  <c r="BX34"/>
  <c r="BW34"/>
  <c r="BV34"/>
  <c r="CD29"/>
  <c r="CC29"/>
  <c r="CB29"/>
  <c r="CA29"/>
  <c r="BZ29"/>
  <c r="BY29"/>
  <c r="BX29"/>
  <c r="BW29"/>
  <c r="BV29"/>
  <c r="CD23"/>
  <c r="CC23"/>
  <c r="CB23"/>
  <c r="CA23"/>
  <c r="BZ23"/>
  <c r="BY23"/>
  <c r="BX23"/>
  <c r="BW23"/>
  <c r="BV23"/>
  <c r="CD18"/>
  <c r="CC18"/>
  <c r="CB18"/>
  <c r="CA18"/>
  <c r="BZ18"/>
  <c r="BY18"/>
  <c r="BX18"/>
  <c r="BW18"/>
  <c r="BV18"/>
  <c r="CD13"/>
  <c r="CC13"/>
  <c r="CB13"/>
  <c r="CA13"/>
  <c r="BZ13"/>
  <c r="BY13"/>
  <c r="BX13"/>
  <c r="BW13"/>
  <c r="BV13"/>
  <c r="BU66"/>
  <c r="BU61"/>
  <c r="BU55"/>
  <c r="BU50"/>
  <c r="BU45"/>
  <c r="BU39"/>
  <c r="BU34"/>
  <c r="BU29"/>
  <c r="BU23"/>
  <c r="BU18"/>
  <c r="BU13"/>
  <c r="BT66"/>
  <c r="BT61"/>
  <c r="BT55"/>
  <c r="BT50"/>
  <c r="BT45"/>
  <c r="BT39"/>
  <c r="BT34"/>
  <c r="BT29"/>
  <c r="BT23"/>
  <c r="BT18"/>
  <c r="BT13"/>
  <c r="BP66"/>
  <c r="BO66"/>
  <c r="BN66"/>
  <c r="BM66"/>
  <c r="BL66"/>
  <c r="BK66"/>
  <c r="BJ66"/>
  <c r="BI66"/>
  <c r="BH66"/>
  <c r="BP61"/>
  <c r="BO61"/>
  <c r="BN61"/>
  <c r="BM61"/>
  <c r="BL61"/>
  <c r="BK61"/>
  <c r="BJ61"/>
  <c r="BI61"/>
  <c r="BH61"/>
  <c r="BP55"/>
  <c r="BO55"/>
  <c r="BN55"/>
  <c r="BM55"/>
  <c r="BL55"/>
  <c r="BK55"/>
  <c r="BJ55"/>
  <c r="BI55"/>
  <c r="BH55"/>
  <c r="BP50"/>
  <c r="BO50"/>
  <c r="BN50"/>
  <c r="BM50"/>
  <c r="BM56"/>
  <c r="BL50"/>
  <c r="BK50"/>
  <c r="BK56"/>
  <c r="BJ50"/>
  <c r="BI50"/>
  <c r="BI56"/>
  <c r="BH50"/>
  <c r="BP45"/>
  <c r="BO45"/>
  <c r="BN45"/>
  <c r="BM45"/>
  <c r="BL45"/>
  <c r="BK45"/>
  <c r="BJ45"/>
  <c r="BI45"/>
  <c r="BH45"/>
  <c r="BP39"/>
  <c r="BO39"/>
  <c r="BN39"/>
  <c r="BM39"/>
  <c r="BL39"/>
  <c r="BK39"/>
  <c r="BJ39"/>
  <c r="BI39"/>
  <c r="BH39"/>
  <c r="BP34"/>
  <c r="BO34"/>
  <c r="BN34"/>
  <c r="BM34"/>
  <c r="BL34"/>
  <c r="BK34"/>
  <c r="BJ34"/>
  <c r="BI34"/>
  <c r="BH34"/>
  <c r="BP29"/>
  <c r="BO29"/>
  <c r="BN29"/>
  <c r="BM29"/>
  <c r="BL29"/>
  <c r="BK29"/>
  <c r="BJ29"/>
  <c r="BI29"/>
  <c r="BH29"/>
  <c r="BP23"/>
  <c r="BO23"/>
  <c r="BN23"/>
  <c r="BM23"/>
  <c r="BL23"/>
  <c r="BK23"/>
  <c r="BJ23"/>
  <c r="BI23"/>
  <c r="BH23"/>
  <c r="BP18"/>
  <c r="BO18"/>
  <c r="BN18"/>
  <c r="BM18"/>
  <c r="BM24"/>
  <c r="BL18"/>
  <c r="BK18"/>
  <c r="BK24"/>
  <c r="BJ18"/>
  <c r="BI18"/>
  <c r="BI24"/>
  <c r="BH18"/>
  <c r="BP13"/>
  <c r="BO13"/>
  <c r="BN13"/>
  <c r="BM13"/>
  <c r="BL13"/>
  <c r="BK13"/>
  <c r="BJ13"/>
  <c r="BI13"/>
  <c r="BH13"/>
  <c r="BG66"/>
  <c r="BG61"/>
  <c r="BG55"/>
  <c r="BG50"/>
  <c r="BG45"/>
  <c r="BG39"/>
  <c r="BG34"/>
  <c r="BG29"/>
  <c r="BG23"/>
  <c r="BG18"/>
  <c r="BG13"/>
  <c r="BF66"/>
  <c r="BF61"/>
  <c r="BF55"/>
  <c r="BF50"/>
  <c r="BF45"/>
  <c r="BF39"/>
  <c r="BF34"/>
  <c r="BF29"/>
  <c r="BF23"/>
  <c r="BF18"/>
  <c r="BF13"/>
  <c r="BB66"/>
  <c r="BA66"/>
  <c r="AZ66"/>
  <c r="AY66"/>
  <c r="AX66"/>
  <c r="AW66"/>
  <c r="AV66"/>
  <c r="AU66"/>
  <c r="AT66"/>
  <c r="BB61"/>
  <c r="BA61"/>
  <c r="AZ61"/>
  <c r="AY61"/>
  <c r="AX61"/>
  <c r="AW61"/>
  <c r="AV61"/>
  <c r="AU61"/>
  <c r="AT61"/>
  <c r="BB55"/>
  <c r="BA55"/>
  <c r="AZ55"/>
  <c r="AY55"/>
  <c r="AX55"/>
  <c r="AW55"/>
  <c r="AV55"/>
  <c r="AU55"/>
  <c r="AT55"/>
  <c r="BB50"/>
  <c r="BA50"/>
  <c r="AZ50"/>
  <c r="AY50"/>
  <c r="AX50"/>
  <c r="AW50"/>
  <c r="AV50"/>
  <c r="AU50"/>
  <c r="AT50"/>
  <c r="BB45"/>
  <c r="BA45"/>
  <c r="AZ45"/>
  <c r="AY45"/>
  <c r="AX45"/>
  <c r="AW45"/>
  <c r="AV45"/>
  <c r="AU45"/>
  <c r="AT45"/>
  <c r="BB39"/>
  <c r="BA39"/>
  <c r="AZ39"/>
  <c r="AY39"/>
  <c r="AX39"/>
  <c r="AW39"/>
  <c r="AV39"/>
  <c r="AU39"/>
  <c r="AT39"/>
  <c r="BB34"/>
  <c r="BA34"/>
  <c r="AZ34"/>
  <c r="AY34"/>
  <c r="AX34"/>
  <c r="AW34"/>
  <c r="AV34"/>
  <c r="AU34"/>
  <c r="AT34"/>
  <c r="BB29"/>
  <c r="BA29"/>
  <c r="AZ29"/>
  <c r="AY29"/>
  <c r="AX29"/>
  <c r="AW29"/>
  <c r="AV29"/>
  <c r="AU29"/>
  <c r="AT29"/>
  <c r="BB23"/>
  <c r="BA23"/>
  <c r="AZ23"/>
  <c r="AY23"/>
  <c r="AX23"/>
  <c r="AW23"/>
  <c r="AV23"/>
  <c r="AU23"/>
  <c r="AT23"/>
  <c r="BB18"/>
  <c r="BA18"/>
  <c r="AZ18"/>
  <c r="AY18"/>
  <c r="AX18"/>
  <c r="AW18"/>
  <c r="AV18"/>
  <c r="AU18"/>
  <c r="AT18"/>
  <c r="BB13"/>
  <c r="BA13"/>
  <c r="AZ13"/>
  <c r="AY13"/>
  <c r="AX13"/>
  <c r="AW13"/>
  <c r="AV13"/>
  <c r="AU13"/>
  <c r="AT13"/>
  <c r="AS66"/>
  <c r="AS61"/>
  <c r="AS55"/>
  <c r="AS50"/>
  <c r="AS45"/>
  <c r="AS39"/>
  <c r="AS34"/>
  <c r="AS29"/>
  <c r="AS23"/>
  <c r="AS18"/>
  <c r="AS13"/>
  <c r="AR66"/>
  <c r="AR61"/>
  <c r="AR55"/>
  <c r="AR50"/>
  <c r="AR45"/>
  <c r="AR39"/>
  <c r="AR34"/>
  <c r="AR29"/>
  <c r="AR23"/>
  <c r="AR18"/>
  <c r="AR13"/>
  <c r="AN66"/>
  <c r="AM66"/>
  <c r="AL66"/>
  <c r="AK66"/>
  <c r="AJ66"/>
  <c r="AI66"/>
  <c r="AH66"/>
  <c r="AG66"/>
  <c r="AF66"/>
  <c r="AN61"/>
  <c r="AM61"/>
  <c r="AL61"/>
  <c r="AK61"/>
  <c r="AJ61"/>
  <c r="AI61"/>
  <c r="AH61"/>
  <c r="AG61"/>
  <c r="AF61"/>
  <c r="AN55"/>
  <c r="AM55"/>
  <c r="AL55"/>
  <c r="AK55"/>
  <c r="AJ55"/>
  <c r="AI55"/>
  <c r="AH55"/>
  <c r="AG55"/>
  <c r="AF55"/>
  <c r="AN50"/>
  <c r="AM50"/>
  <c r="AL50"/>
  <c r="AK50"/>
  <c r="AJ50"/>
  <c r="AI50"/>
  <c r="AH50"/>
  <c r="AG50"/>
  <c r="AF50"/>
  <c r="AN45"/>
  <c r="AM45"/>
  <c r="AL45"/>
  <c r="AK45"/>
  <c r="AJ45"/>
  <c r="AI45"/>
  <c r="AH45"/>
  <c r="AG45"/>
  <c r="AF45"/>
  <c r="AN39"/>
  <c r="AM39"/>
  <c r="AL39"/>
  <c r="AK39"/>
  <c r="AJ39"/>
  <c r="AI39"/>
  <c r="AH39"/>
  <c r="AG39"/>
  <c r="AF39"/>
  <c r="AN34"/>
  <c r="AM34"/>
  <c r="AL34"/>
  <c r="AK34"/>
  <c r="AJ34"/>
  <c r="AI34"/>
  <c r="AI40"/>
  <c r="AH34"/>
  <c r="AG34"/>
  <c r="AG40"/>
  <c r="AF34"/>
  <c r="AN29"/>
  <c r="AM29"/>
  <c r="AL29"/>
  <c r="AK29"/>
  <c r="AJ29"/>
  <c r="AI29"/>
  <c r="AH29"/>
  <c r="AG29"/>
  <c r="AF29"/>
  <c r="AN23"/>
  <c r="AM23"/>
  <c r="AL23"/>
  <c r="AK23"/>
  <c r="AJ23"/>
  <c r="AI23"/>
  <c r="AH23"/>
  <c r="AG23"/>
  <c r="AF23"/>
  <c r="AN18"/>
  <c r="AM18"/>
  <c r="AL18"/>
  <c r="AK18"/>
  <c r="AJ18"/>
  <c r="AI18"/>
  <c r="AH18"/>
  <c r="AG18"/>
  <c r="AF18"/>
  <c r="AN13"/>
  <c r="AM13"/>
  <c r="AL13"/>
  <c r="AK13"/>
  <c r="AJ13"/>
  <c r="AI13"/>
  <c r="AH13"/>
  <c r="AG13"/>
  <c r="AF13"/>
  <c r="AE66"/>
  <c r="AE61"/>
  <c r="AE55"/>
  <c r="AE50"/>
  <c r="AE45"/>
  <c r="AE39"/>
  <c r="AE34"/>
  <c r="AE29"/>
  <c r="AE23"/>
  <c r="AE18"/>
  <c r="AE13"/>
  <c r="AD66"/>
  <c r="AD61"/>
  <c r="AD55"/>
  <c r="AD50"/>
  <c r="AD45"/>
  <c r="AD39"/>
  <c r="AD34"/>
  <c r="AD29"/>
  <c r="AD23"/>
  <c r="AD18"/>
  <c r="AD13"/>
  <c r="Z66"/>
  <c r="Y66"/>
  <c r="X66"/>
  <c r="W66"/>
  <c r="V66"/>
  <c r="U66"/>
  <c r="T66"/>
  <c r="S66"/>
  <c r="R66"/>
  <c r="Z61"/>
  <c r="Y61"/>
  <c r="X61"/>
  <c r="W61"/>
  <c r="V61"/>
  <c r="U61"/>
  <c r="T61"/>
  <c r="S61"/>
  <c r="R61"/>
  <c r="Z55"/>
  <c r="Y55"/>
  <c r="X55"/>
  <c r="W55"/>
  <c r="V55"/>
  <c r="U55"/>
  <c r="T55"/>
  <c r="S55"/>
  <c r="R55"/>
  <c r="Z50"/>
  <c r="Y50"/>
  <c r="Y56"/>
  <c r="X50"/>
  <c r="W50"/>
  <c r="W56"/>
  <c r="V50"/>
  <c r="U50"/>
  <c r="U56"/>
  <c r="T50"/>
  <c r="S50"/>
  <c r="S56"/>
  <c r="R50"/>
  <c r="Z45"/>
  <c r="Y45"/>
  <c r="X45"/>
  <c r="W45"/>
  <c r="V45"/>
  <c r="U45"/>
  <c r="T45"/>
  <c r="S45"/>
  <c r="R45"/>
  <c r="Z39"/>
  <c r="Y39"/>
  <c r="X39"/>
  <c r="W39"/>
  <c r="V39"/>
  <c r="U39"/>
  <c r="T39"/>
  <c r="S39"/>
  <c r="R39"/>
  <c r="Z34"/>
  <c r="Y34"/>
  <c r="X34"/>
  <c r="W34"/>
  <c r="V34"/>
  <c r="U34"/>
  <c r="T34"/>
  <c r="S34"/>
  <c r="R34"/>
  <c r="Z29"/>
  <c r="Y29"/>
  <c r="X29"/>
  <c r="W29"/>
  <c r="V29"/>
  <c r="U29"/>
  <c r="T29"/>
  <c r="S29"/>
  <c r="R29"/>
  <c r="Z23"/>
  <c r="Y23"/>
  <c r="X23"/>
  <c r="W23"/>
  <c r="V23"/>
  <c r="U23"/>
  <c r="T23"/>
  <c r="S23"/>
  <c r="R23"/>
  <c r="Z18"/>
  <c r="Y18"/>
  <c r="X18"/>
  <c r="W18"/>
  <c r="V18"/>
  <c r="U18"/>
  <c r="T18"/>
  <c r="S18"/>
  <c r="R18"/>
  <c r="Z13"/>
  <c r="Y13"/>
  <c r="X13"/>
  <c r="W13"/>
  <c r="V13"/>
  <c r="U13"/>
  <c r="T13"/>
  <c r="S13"/>
  <c r="R13"/>
  <c r="Q66"/>
  <c r="Q61"/>
  <c r="Q55"/>
  <c r="Q50"/>
  <c r="Q45"/>
  <c r="Q39"/>
  <c r="Q34"/>
  <c r="Q29"/>
  <c r="Q23"/>
  <c r="Q18"/>
  <c r="Q13"/>
  <c r="P66"/>
  <c r="P61"/>
  <c r="P55"/>
  <c r="P50"/>
  <c r="P45"/>
  <c r="P39"/>
  <c r="P34"/>
  <c r="P29"/>
  <c r="P23"/>
  <c r="P18"/>
  <c r="P13"/>
  <c r="L66"/>
  <c r="K66"/>
  <c r="J66"/>
  <c r="I66"/>
  <c r="H66"/>
  <c r="G66"/>
  <c r="F66"/>
  <c r="E66"/>
  <c r="D66"/>
  <c r="L61"/>
  <c r="K61"/>
  <c r="J61"/>
  <c r="I61"/>
  <c r="H61"/>
  <c r="G61"/>
  <c r="F61"/>
  <c r="E61"/>
  <c r="D61"/>
  <c r="L55"/>
  <c r="K55"/>
  <c r="J55"/>
  <c r="I55"/>
  <c r="H55"/>
  <c r="G55"/>
  <c r="F55"/>
  <c r="E55"/>
  <c r="D55"/>
  <c r="L50"/>
  <c r="K50"/>
  <c r="J50"/>
  <c r="I50"/>
  <c r="I56"/>
  <c r="H50"/>
  <c r="G50"/>
  <c r="G56"/>
  <c r="F50"/>
  <c r="E50"/>
  <c r="E56"/>
  <c r="D50"/>
  <c r="L45"/>
  <c r="K45"/>
  <c r="J45"/>
  <c r="I45"/>
  <c r="H45"/>
  <c r="G45"/>
  <c r="F45"/>
  <c r="E45"/>
  <c r="D45"/>
  <c r="L39"/>
  <c r="K39"/>
  <c r="J39"/>
  <c r="I39"/>
  <c r="H39"/>
  <c r="G39"/>
  <c r="F39"/>
  <c r="E39"/>
  <c r="D39"/>
  <c r="L34"/>
  <c r="K34"/>
  <c r="J34"/>
  <c r="I34"/>
  <c r="H34"/>
  <c r="G34"/>
  <c r="F34"/>
  <c r="E34"/>
  <c r="D34"/>
  <c r="L29"/>
  <c r="K29"/>
  <c r="J29"/>
  <c r="I29"/>
  <c r="H29"/>
  <c r="G29"/>
  <c r="F29"/>
  <c r="E29"/>
  <c r="D29"/>
  <c r="L23"/>
  <c r="K23"/>
  <c r="J23"/>
  <c r="I23"/>
  <c r="H23"/>
  <c r="G23"/>
  <c r="F23"/>
  <c r="E23"/>
  <c r="D23"/>
  <c r="L18"/>
  <c r="K18"/>
  <c r="K24"/>
  <c r="J18"/>
  <c r="I18"/>
  <c r="I24"/>
  <c r="H18"/>
  <c r="G18"/>
  <c r="G24"/>
  <c r="F18"/>
  <c r="E18"/>
  <c r="E24"/>
  <c r="D18"/>
  <c r="L13"/>
  <c r="K13"/>
  <c r="J13"/>
  <c r="I13"/>
  <c r="H13"/>
  <c r="G13"/>
  <c r="F13"/>
  <c r="E13"/>
  <c r="D13"/>
  <c r="C66"/>
  <c r="C61"/>
  <c r="C55"/>
  <c r="C50"/>
  <c r="C45"/>
  <c r="C39"/>
  <c r="C34"/>
  <c r="C29"/>
  <c r="C23"/>
  <c r="C18"/>
  <c r="C13"/>
  <c r="B66"/>
  <c r="B61"/>
  <c r="B55"/>
  <c r="B50"/>
  <c r="B45"/>
  <c r="B39"/>
  <c r="B34"/>
  <c r="B29"/>
  <c r="B23"/>
  <c r="B18"/>
  <c r="B13"/>
  <c r="L40" i="1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A66" i="1"/>
  <c r="Z66"/>
  <c r="Y66"/>
  <c r="X66"/>
  <c r="W66"/>
  <c r="V66"/>
  <c r="U66"/>
  <c r="T66"/>
  <c r="S66"/>
  <c r="R66"/>
  <c r="Q66"/>
  <c r="N62"/>
  <c r="N63"/>
  <c r="N64"/>
  <c r="N65"/>
  <c r="N66"/>
  <c r="L66"/>
  <c r="K66"/>
  <c r="J66"/>
  <c r="I66"/>
  <c r="H66"/>
  <c r="G66"/>
  <c r="F66"/>
  <c r="E66"/>
  <c r="D66"/>
  <c r="C66"/>
  <c r="B66"/>
  <c r="O66"/>
  <c r="AA61"/>
  <c r="Z61"/>
  <c r="Y61"/>
  <c r="X61"/>
  <c r="W61"/>
  <c r="V61"/>
  <c r="U61"/>
  <c r="T61"/>
  <c r="S61"/>
  <c r="R61"/>
  <c r="Q61"/>
  <c r="N57"/>
  <c r="N58"/>
  <c r="N59"/>
  <c r="N60"/>
  <c r="N61"/>
  <c r="L61"/>
  <c r="K61"/>
  <c r="J61"/>
  <c r="I61"/>
  <c r="H61"/>
  <c r="G61"/>
  <c r="F61"/>
  <c r="E61"/>
  <c r="D61"/>
  <c r="C61"/>
  <c r="B61"/>
  <c r="O61"/>
  <c r="AA50"/>
  <c r="Z50"/>
  <c r="Y50"/>
  <c r="X50"/>
  <c r="W50"/>
  <c r="V50"/>
  <c r="U50"/>
  <c r="T50"/>
  <c r="S50"/>
  <c r="R50"/>
  <c r="Q50"/>
  <c r="N46"/>
  <c r="N47"/>
  <c r="N48"/>
  <c r="N49"/>
  <c r="N50"/>
  <c r="L50"/>
  <c r="K50"/>
  <c r="J50"/>
  <c r="I50"/>
  <c r="H50"/>
  <c r="G50"/>
  <c r="F50"/>
  <c r="E50"/>
  <c r="D50"/>
  <c r="C50"/>
  <c r="B50"/>
  <c r="O50"/>
  <c r="AA45"/>
  <c r="Z45"/>
  <c r="Y45"/>
  <c r="X45"/>
  <c r="W45"/>
  <c r="V45"/>
  <c r="U45"/>
  <c r="T45"/>
  <c r="S45"/>
  <c r="R45"/>
  <c r="Q45"/>
  <c r="N41"/>
  <c r="N42"/>
  <c r="N43"/>
  <c r="N44"/>
  <c r="N45"/>
  <c r="L45"/>
  <c r="K45"/>
  <c r="J45"/>
  <c r="I45"/>
  <c r="H45"/>
  <c r="G45"/>
  <c r="F45"/>
  <c r="E45"/>
  <c r="D45"/>
  <c r="C45"/>
  <c r="B45"/>
  <c r="O45"/>
  <c r="AA34"/>
  <c r="Z34"/>
  <c r="Y34"/>
  <c r="X34"/>
  <c r="W34"/>
  <c r="V34"/>
  <c r="U34"/>
  <c r="T34"/>
  <c r="S34"/>
  <c r="R34"/>
  <c r="Q34"/>
  <c r="N30"/>
  <c r="N31"/>
  <c r="N32"/>
  <c r="N33"/>
  <c r="N34"/>
  <c r="L34"/>
  <c r="K34"/>
  <c r="J34"/>
  <c r="I34"/>
  <c r="H34"/>
  <c r="G34"/>
  <c r="F34"/>
  <c r="E34"/>
  <c r="D34"/>
  <c r="C34"/>
  <c r="B34"/>
  <c r="O34"/>
  <c r="AA29"/>
  <c r="Z29"/>
  <c r="Y29"/>
  <c r="X29"/>
  <c r="W29"/>
  <c r="V29"/>
  <c r="U29"/>
  <c r="T29"/>
  <c r="S29"/>
  <c r="R29"/>
  <c r="Q29"/>
  <c r="N25"/>
  <c r="N26"/>
  <c r="N27"/>
  <c r="N28"/>
  <c r="N29"/>
  <c r="L29"/>
  <c r="K29"/>
  <c r="J29"/>
  <c r="I29"/>
  <c r="H29"/>
  <c r="G29"/>
  <c r="F29"/>
  <c r="E29"/>
  <c r="D29"/>
  <c r="C29"/>
  <c r="B29"/>
  <c r="O29"/>
  <c r="AA18"/>
  <c r="Z18"/>
  <c r="Y18"/>
  <c r="X18"/>
  <c r="W18"/>
  <c r="V18"/>
  <c r="U18"/>
  <c r="T18"/>
  <c r="S18"/>
  <c r="R18"/>
  <c r="Q18"/>
  <c r="N14"/>
  <c r="N15"/>
  <c r="N16"/>
  <c r="N17"/>
  <c r="N18"/>
  <c r="L18"/>
  <c r="K18"/>
  <c r="J18"/>
  <c r="I18"/>
  <c r="H18"/>
  <c r="G18"/>
  <c r="F18"/>
  <c r="E18"/>
  <c r="D18"/>
  <c r="C18"/>
  <c r="B18"/>
  <c r="O18"/>
  <c r="AA13"/>
  <c r="Z13"/>
  <c r="Y13"/>
  <c r="X13"/>
  <c r="W13"/>
  <c r="V13"/>
  <c r="U13"/>
  <c r="T13"/>
  <c r="S13"/>
  <c r="R13"/>
  <c r="Q13"/>
  <c r="N9"/>
  <c r="N10"/>
  <c r="N11"/>
  <c r="N12"/>
  <c r="N13"/>
  <c r="L13"/>
  <c r="K13"/>
  <c r="J13"/>
  <c r="I13"/>
  <c r="H13"/>
  <c r="G13"/>
  <c r="F13"/>
  <c r="E13"/>
  <c r="D13"/>
  <c r="C13"/>
  <c r="B13"/>
  <c r="O13"/>
  <c r="AB23"/>
  <c r="AB24"/>
  <c r="AA23"/>
  <c r="AA24"/>
  <c r="Z23"/>
  <c r="Z24"/>
  <c r="Y23"/>
  <c r="Y24"/>
  <c r="X23"/>
  <c r="X24"/>
  <c r="W23"/>
  <c r="W24"/>
  <c r="V23"/>
  <c r="V24"/>
  <c r="U23"/>
  <c r="U24"/>
  <c r="T23"/>
  <c r="T24"/>
  <c r="S23"/>
  <c r="S24"/>
  <c r="R23"/>
  <c r="R24"/>
  <c r="Q23"/>
  <c r="Q24"/>
  <c r="N19"/>
  <c r="N20"/>
  <c r="N21"/>
  <c r="N22"/>
  <c r="N23"/>
  <c r="M23"/>
  <c r="M24"/>
  <c r="L23"/>
  <c r="K23"/>
  <c r="K24"/>
  <c r="J23"/>
  <c r="I23"/>
  <c r="I24"/>
  <c r="H23"/>
  <c r="G23"/>
  <c r="G24"/>
  <c r="F23"/>
  <c r="E23"/>
  <c r="E24"/>
  <c r="D23"/>
  <c r="C23"/>
  <c r="C24"/>
  <c r="B23"/>
  <c r="AB39"/>
  <c r="AB40"/>
  <c r="AA39"/>
  <c r="AA40"/>
  <c r="Z39"/>
  <c r="Z40"/>
  <c r="Y39"/>
  <c r="Y40"/>
  <c r="X39"/>
  <c r="X40"/>
  <c r="W39"/>
  <c r="W40"/>
  <c r="V39"/>
  <c r="V40"/>
  <c r="U39"/>
  <c r="U40"/>
  <c r="T39"/>
  <c r="T40"/>
  <c r="S39"/>
  <c r="S40"/>
  <c r="R39"/>
  <c r="R40"/>
  <c r="Q39"/>
  <c r="Q40"/>
  <c r="N35"/>
  <c r="N36"/>
  <c r="N37"/>
  <c r="N38"/>
  <c r="N39"/>
  <c r="N40"/>
  <c r="M39"/>
  <c r="M40"/>
  <c r="L39"/>
  <c r="L40"/>
  <c r="K39"/>
  <c r="K40"/>
  <c r="J39"/>
  <c r="J40"/>
  <c r="I39"/>
  <c r="I40"/>
  <c r="H39"/>
  <c r="H40"/>
  <c r="G39"/>
  <c r="G40"/>
  <c r="F39"/>
  <c r="F40"/>
  <c r="E39"/>
  <c r="E40"/>
  <c r="D39"/>
  <c r="D40"/>
  <c r="C39"/>
  <c r="C40"/>
  <c r="B39"/>
  <c r="B40"/>
  <c r="AB55"/>
  <c r="AB56"/>
  <c r="AA55"/>
  <c r="AA56"/>
  <c r="Z55"/>
  <c r="Z56"/>
  <c r="Y55"/>
  <c r="Y56"/>
  <c r="X55"/>
  <c r="X56"/>
  <c r="W55"/>
  <c r="W56"/>
  <c r="V55"/>
  <c r="V56"/>
  <c r="U55"/>
  <c r="U56"/>
  <c r="T55"/>
  <c r="T56"/>
  <c r="S55"/>
  <c r="S56"/>
  <c r="R55"/>
  <c r="R56"/>
  <c r="Q55"/>
  <c r="Q56"/>
  <c r="M55"/>
  <c r="M56"/>
  <c r="L55"/>
  <c r="L56"/>
  <c r="K55"/>
  <c r="K56"/>
  <c r="J55"/>
  <c r="J56"/>
  <c r="I55"/>
  <c r="I56"/>
  <c r="H55"/>
  <c r="H56"/>
  <c r="G55"/>
  <c r="G56"/>
  <c r="F55"/>
  <c r="F56"/>
  <c r="E55"/>
  <c r="E56"/>
  <c r="D55"/>
  <c r="D56"/>
  <c r="C55"/>
  <c r="C56"/>
  <c r="B55"/>
  <c r="B56"/>
  <c r="O56"/>
  <c r="AI66" i="4"/>
  <c r="AH66"/>
  <c r="AG66"/>
  <c r="AI61"/>
  <c r="AH61"/>
  <c r="AG61"/>
  <c r="AI50"/>
  <c r="AH50"/>
  <c r="AG50"/>
  <c r="AI45"/>
  <c r="AH45"/>
  <c r="AG45"/>
  <c r="AI34"/>
  <c r="AH34"/>
  <c r="AG34"/>
  <c r="AI29"/>
  <c r="AH29"/>
  <c r="AG29"/>
  <c r="AI18"/>
  <c r="AH18"/>
  <c r="AG18"/>
  <c r="AI13"/>
  <c r="AH13"/>
  <c r="AG13"/>
  <c r="AE66"/>
  <c r="AD66"/>
  <c r="AC66"/>
  <c r="AE61"/>
  <c r="AD61"/>
  <c r="AC61"/>
  <c r="AE50"/>
  <c r="AD50"/>
  <c r="AC50"/>
  <c r="AE45"/>
  <c r="AD45"/>
  <c r="AC45"/>
  <c r="AE34"/>
  <c r="AD34"/>
  <c r="AC34"/>
  <c r="AE29"/>
  <c r="AD29"/>
  <c r="AC29"/>
  <c r="AE18"/>
  <c r="AD18"/>
  <c r="AC18"/>
  <c r="AE13"/>
  <c r="AD13"/>
  <c r="AC13"/>
  <c r="Z66"/>
  <c r="Y66"/>
  <c r="X66"/>
  <c r="Z61"/>
  <c r="Y61"/>
  <c r="X61"/>
  <c r="Z50"/>
  <c r="Y50"/>
  <c r="X50"/>
  <c r="Z45"/>
  <c r="Y45"/>
  <c r="X45"/>
  <c r="Z34"/>
  <c r="Y34"/>
  <c r="X34"/>
  <c r="Z29"/>
  <c r="Y29"/>
  <c r="X29"/>
  <c r="Z18"/>
  <c r="Y18"/>
  <c r="X18"/>
  <c r="Z13"/>
  <c r="Y13"/>
  <c r="X13"/>
  <c r="V66"/>
  <c r="U66"/>
  <c r="T66"/>
  <c r="V61"/>
  <c r="U61"/>
  <c r="T61"/>
  <c r="V50"/>
  <c r="U50"/>
  <c r="T50"/>
  <c r="V45"/>
  <c r="U45"/>
  <c r="T45"/>
  <c r="V34"/>
  <c r="U34"/>
  <c r="T34"/>
  <c r="V29"/>
  <c r="U29"/>
  <c r="T29"/>
  <c r="V18"/>
  <c r="U18"/>
  <c r="T18"/>
  <c r="V13"/>
  <c r="U13"/>
  <c r="T13"/>
  <c r="Q66"/>
  <c r="P66"/>
  <c r="O66"/>
  <c r="Q61"/>
  <c r="P61"/>
  <c r="O61"/>
  <c r="Q50"/>
  <c r="P50"/>
  <c r="O50"/>
  <c r="Q45"/>
  <c r="P45"/>
  <c r="O45"/>
  <c r="Q34"/>
  <c r="P34"/>
  <c r="O34"/>
  <c r="Q29"/>
  <c r="P29"/>
  <c r="O29"/>
  <c r="Q18"/>
  <c r="P18"/>
  <c r="O18"/>
  <c r="Q13"/>
  <c r="P13"/>
  <c r="O13"/>
  <c r="M66"/>
  <c r="L66"/>
  <c r="K66"/>
  <c r="M61"/>
  <c r="L61"/>
  <c r="K61"/>
  <c r="M50"/>
  <c r="L50"/>
  <c r="K50"/>
  <c r="M45"/>
  <c r="L45"/>
  <c r="K45"/>
  <c r="M34"/>
  <c r="L34"/>
  <c r="K34"/>
  <c r="M29"/>
  <c r="L29"/>
  <c r="K29"/>
  <c r="M18"/>
  <c r="L18"/>
  <c r="K18"/>
  <c r="M13"/>
  <c r="L13"/>
  <c r="K13"/>
  <c r="H66"/>
  <c r="G66"/>
  <c r="F66"/>
  <c r="H61"/>
  <c r="G61"/>
  <c r="F61"/>
  <c r="H50"/>
  <c r="G50"/>
  <c r="F50"/>
  <c r="H45"/>
  <c r="G45"/>
  <c r="F45"/>
  <c r="H34"/>
  <c r="G34"/>
  <c r="F34"/>
  <c r="H29"/>
  <c r="G29"/>
  <c r="F29"/>
  <c r="H18"/>
  <c r="G18"/>
  <c r="F18"/>
  <c r="H13"/>
  <c r="G13"/>
  <c r="F13"/>
  <c r="D66"/>
  <c r="C66"/>
  <c r="B66"/>
  <c r="D61"/>
  <c r="C61"/>
  <c r="B61"/>
  <c r="D50"/>
  <c r="C50"/>
  <c r="B50"/>
  <c r="D45"/>
  <c r="C45"/>
  <c r="B45"/>
  <c r="D34"/>
  <c r="C34"/>
  <c r="B34"/>
  <c r="D29"/>
  <c r="C29"/>
  <c r="B29"/>
  <c r="D18"/>
  <c r="C18"/>
  <c r="B18"/>
  <c r="D13"/>
  <c r="C13"/>
  <c r="B13"/>
  <c r="L40" i="9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FJ66" i="2"/>
  <c r="FI66"/>
  <c r="FH66"/>
  <c r="FG66"/>
  <c r="FF66"/>
  <c r="FE66"/>
  <c r="FD66"/>
  <c r="FC66"/>
  <c r="FB66"/>
  <c r="FJ61"/>
  <c r="FI61"/>
  <c r="FH61"/>
  <c r="FG61"/>
  <c r="FF61"/>
  <c r="FE61"/>
  <c r="FD61"/>
  <c r="FC61"/>
  <c r="FB61"/>
  <c r="FJ55"/>
  <c r="FI55"/>
  <c r="FH55"/>
  <c r="FG55"/>
  <c r="FF55"/>
  <c r="FE55"/>
  <c r="FD55"/>
  <c r="FC55"/>
  <c r="FB55"/>
  <c r="FJ50"/>
  <c r="FI50"/>
  <c r="FI56"/>
  <c r="FH50"/>
  <c r="FG50"/>
  <c r="FG56"/>
  <c r="FF50"/>
  <c r="FE50"/>
  <c r="FE56"/>
  <c r="FD50"/>
  <c r="FC50"/>
  <c r="FC56"/>
  <c r="FB50"/>
  <c r="FJ45"/>
  <c r="FI45"/>
  <c r="FH45"/>
  <c r="FG45"/>
  <c r="FF45"/>
  <c r="FE45"/>
  <c r="FD45"/>
  <c r="FC45"/>
  <c r="FB45"/>
  <c r="FJ39"/>
  <c r="FI39"/>
  <c r="FH39"/>
  <c r="FG39"/>
  <c r="FF39"/>
  <c r="FE39"/>
  <c r="FD39"/>
  <c r="FC39"/>
  <c r="FB39"/>
  <c r="FJ34"/>
  <c r="FI34"/>
  <c r="FH34"/>
  <c r="FG34"/>
  <c r="FF34"/>
  <c r="FE34"/>
  <c r="FD34"/>
  <c r="FC34"/>
  <c r="FB34"/>
  <c r="FJ29"/>
  <c r="FI29"/>
  <c r="FH29"/>
  <c r="FG29"/>
  <c r="FF29"/>
  <c r="FE29"/>
  <c r="FD29"/>
  <c r="FC29"/>
  <c r="FB29"/>
  <c r="FJ23"/>
  <c r="FI23"/>
  <c r="FH23"/>
  <c r="FG23"/>
  <c r="FF23"/>
  <c r="FE23"/>
  <c r="FD23"/>
  <c r="FC23"/>
  <c r="FB23"/>
  <c r="FJ18"/>
  <c r="FI18"/>
  <c r="FI24"/>
  <c r="FH18"/>
  <c r="FG18"/>
  <c r="FG24"/>
  <c r="FF18"/>
  <c r="FE18"/>
  <c r="FE24"/>
  <c r="FD18"/>
  <c r="FC18"/>
  <c r="FC24"/>
  <c r="FB18"/>
  <c r="FJ13"/>
  <c r="FI13"/>
  <c r="FH13"/>
  <c r="FG13"/>
  <c r="FF13"/>
  <c r="FE13"/>
  <c r="FD13"/>
  <c r="FC13"/>
  <c r="FB13"/>
  <c r="FA66"/>
  <c r="FA61"/>
  <c r="FA55"/>
  <c r="FA50"/>
  <c r="FA45"/>
  <c r="FA39"/>
  <c r="FA34"/>
  <c r="FA29"/>
  <c r="FA23"/>
  <c r="FA18"/>
  <c r="FA13"/>
  <c r="EZ66"/>
  <c r="EZ61"/>
  <c r="EZ55"/>
  <c r="EZ50"/>
  <c r="EZ45"/>
  <c r="EZ39"/>
  <c r="EZ34"/>
  <c r="EZ29"/>
  <c r="EZ23"/>
  <c r="EZ18"/>
  <c r="EZ13"/>
  <c r="EV66"/>
  <c r="EU66"/>
  <c r="ET66"/>
  <c r="ES66"/>
  <c r="ER66"/>
  <c r="EQ66"/>
  <c r="EP66"/>
  <c r="EO66"/>
  <c r="EN66"/>
  <c r="EV61"/>
  <c r="EU61"/>
  <c r="ET61"/>
  <c r="ES61"/>
  <c r="ER61"/>
  <c r="EQ61"/>
  <c r="EP61"/>
  <c r="EO61"/>
  <c r="EN61"/>
  <c r="EV55"/>
  <c r="EU55"/>
  <c r="ET55"/>
  <c r="ES55"/>
  <c r="ER55"/>
  <c r="EQ55"/>
  <c r="EP55"/>
  <c r="EO55"/>
  <c r="EN55"/>
  <c r="EV50"/>
  <c r="EU50"/>
  <c r="ET50"/>
  <c r="ES50"/>
  <c r="ER50"/>
  <c r="EQ50"/>
  <c r="EP50"/>
  <c r="EO50"/>
  <c r="EN50"/>
  <c r="EV45"/>
  <c r="EU45"/>
  <c r="ET45"/>
  <c r="ES45"/>
  <c r="ER45"/>
  <c r="EQ45"/>
  <c r="EP45"/>
  <c r="EO45"/>
  <c r="EN45"/>
  <c r="EV39"/>
  <c r="EU39"/>
  <c r="ET39"/>
  <c r="ES39"/>
  <c r="ER39"/>
  <c r="EQ39"/>
  <c r="EP39"/>
  <c r="EO39"/>
  <c r="EN39"/>
  <c r="EV34"/>
  <c r="EU34"/>
  <c r="ET34"/>
  <c r="ES34"/>
  <c r="ER34"/>
  <c r="EQ34"/>
  <c r="EP34"/>
  <c r="EO34"/>
  <c r="EN34"/>
  <c r="EV29"/>
  <c r="EU29"/>
  <c r="ET29"/>
  <c r="ES29"/>
  <c r="ER29"/>
  <c r="EQ29"/>
  <c r="EP29"/>
  <c r="EO29"/>
  <c r="EN29"/>
  <c r="EV23"/>
  <c r="EU23"/>
  <c r="ET23"/>
  <c r="ES23"/>
  <c r="ER23"/>
  <c r="EQ23"/>
  <c r="EP23"/>
  <c r="EO23"/>
  <c r="EN23"/>
  <c r="EV18"/>
  <c r="EU18"/>
  <c r="ET18"/>
  <c r="ES18"/>
  <c r="ER18"/>
  <c r="EQ18"/>
  <c r="EP18"/>
  <c r="EO18"/>
  <c r="EN18"/>
  <c r="EV13"/>
  <c r="EU13"/>
  <c r="ET13"/>
  <c r="ES13"/>
  <c r="ER13"/>
  <c r="EQ13"/>
  <c r="EP13"/>
  <c r="EO13"/>
  <c r="EN13"/>
  <c r="EM66"/>
  <c r="EM61"/>
  <c r="EM55"/>
  <c r="EM50"/>
  <c r="EM45"/>
  <c r="EM39"/>
  <c r="EM34"/>
  <c r="EM29"/>
  <c r="EM23"/>
  <c r="EM18"/>
  <c r="EM13"/>
  <c r="EL66"/>
  <c r="EL61"/>
  <c r="EL55"/>
  <c r="EL50"/>
  <c r="EL45"/>
  <c r="EL39"/>
  <c r="EL34"/>
  <c r="EL29"/>
  <c r="EL23"/>
  <c r="EL18"/>
  <c r="EL13"/>
  <c r="EH66"/>
  <c r="EG66"/>
  <c r="EF66"/>
  <c r="EE66"/>
  <c r="ED66"/>
  <c r="EC66"/>
  <c r="EB66"/>
  <c r="EA66"/>
  <c r="DZ66"/>
  <c r="EH61"/>
  <c r="EG61"/>
  <c r="EF61"/>
  <c r="EE61"/>
  <c r="ED61"/>
  <c r="EC61"/>
  <c r="EB61"/>
  <c r="EA61"/>
  <c r="DZ61"/>
  <c r="EH55"/>
  <c r="EG55"/>
  <c r="EF55"/>
  <c r="EE55"/>
  <c r="ED55"/>
  <c r="EC55"/>
  <c r="EB55"/>
  <c r="EA55"/>
  <c r="DZ55"/>
  <c r="EH50"/>
  <c r="EG50"/>
  <c r="EF50"/>
  <c r="EE50"/>
  <c r="ED50"/>
  <c r="EC50"/>
  <c r="EC56"/>
  <c r="EB50"/>
  <c r="EA50"/>
  <c r="EA56"/>
  <c r="DZ50"/>
  <c r="EH45"/>
  <c r="EG45"/>
  <c r="EF45"/>
  <c r="EE45"/>
  <c r="ED45"/>
  <c r="EC45"/>
  <c r="EB45"/>
  <c r="EA45"/>
  <c r="DZ45"/>
  <c r="EH39"/>
  <c r="EG39"/>
  <c r="EF39"/>
  <c r="EE39"/>
  <c r="ED39"/>
  <c r="EC39"/>
  <c r="EB39"/>
  <c r="EA39"/>
  <c r="DZ39"/>
  <c r="EH34"/>
  <c r="EG34"/>
  <c r="EF34"/>
  <c r="EE34"/>
  <c r="ED34"/>
  <c r="EC34"/>
  <c r="EB34"/>
  <c r="EA34"/>
  <c r="DZ34"/>
  <c r="EH29"/>
  <c r="EG29"/>
  <c r="EF29"/>
  <c r="EE29"/>
  <c r="ED29"/>
  <c r="EC29"/>
  <c r="EB29"/>
  <c r="EA29"/>
  <c r="DZ29"/>
  <c r="EH23"/>
  <c r="EG23"/>
  <c r="EF23"/>
  <c r="EE23"/>
  <c r="ED23"/>
  <c r="EC23"/>
  <c r="EB23"/>
  <c r="EA23"/>
  <c r="DZ23"/>
  <c r="EH18"/>
  <c r="EG18"/>
  <c r="EF18"/>
  <c r="EE18"/>
  <c r="ED18"/>
  <c r="EC18"/>
  <c r="EB18"/>
  <c r="EA18"/>
  <c r="DZ18"/>
  <c r="EH13"/>
  <c r="EG13"/>
  <c r="EF13"/>
  <c r="EE13"/>
  <c r="ED13"/>
  <c r="EC13"/>
  <c r="EB13"/>
  <c r="EA13"/>
  <c r="DZ13"/>
  <c r="DY66"/>
  <c r="DY61"/>
  <c r="DY55"/>
  <c r="DY50"/>
  <c r="DY45"/>
  <c r="DY39"/>
  <c r="DY34"/>
  <c r="DY29"/>
  <c r="DY23"/>
  <c r="DY18"/>
  <c r="DY13"/>
  <c r="DX66"/>
  <c r="DX61"/>
  <c r="DX55"/>
  <c r="DX50"/>
  <c r="DX45"/>
  <c r="DX39"/>
  <c r="DX34"/>
  <c r="DX29"/>
  <c r="DX23"/>
  <c r="DX18"/>
  <c r="DX13"/>
  <c r="DT66"/>
  <c r="DS66"/>
  <c r="DR66"/>
  <c r="DQ66"/>
  <c r="DP66"/>
  <c r="DO66"/>
  <c r="DN66"/>
  <c r="DM66"/>
  <c r="DL66"/>
  <c r="DT61"/>
  <c r="DS61"/>
  <c r="DR61"/>
  <c r="DQ61"/>
  <c r="DP61"/>
  <c r="DO61"/>
  <c r="DN61"/>
  <c r="DM61"/>
  <c r="DL61"/>
  <c r="DT55"/>
  <c r="DS55"/>
  <c r="DR55"/>
  <c r="DQ55"/>
  <c r="DP55"/>
  <c r="DO55"/>
  <c r="DN55"/>
  <c r="DM55"/>
  <c r="DL55"/>
  <c r="DT50"/>
  <c r="DS50"/>
  <c r="DR50"/>
  <c r="DQ50"/>
  <c r="DP50"/>
  <c r="DO50"/>
  <c r="DN50"/>
  <c r="DM50"/>
  <c r="DL50"/>
  <c r="DT45"/>
  <c r="DS45"/>
  <c r="DR45"/>
  <c r="DQ45"/>
  <c r="DP45"/>
  <c r="DO45"/>
  <c r="DN45"/>
  <c r="DM45"/>
  <c r="DL45"/>
  <c r="DT39"/>
  <c r="DS39"/>
  <c r="DR39"/>
  <c r="DQ39"/>
  <c r="DP39"/>
  <c r="DO39"/>
  <c r="DN39"/>
  <c r="DM39"/>
  <c r="DL39"/>
  <c r="DT34"/>
  <c r="DS34"/>
  <c r="DR34"/>
  <c r="DQ34"/>
  <c r="DP34"/>
  <c r="DO34"/>
  <c r="DN34"/>
  <c r="DM34"/>
  <c r="DM40"/>
  <c r="DL34"/>
  <c r="DT29"/>
  <c r="DS29"/>
  <c r="DR29"/>
  <c r="DQ29"/>
  <c r="DP29"/>
  <c r="DO29"/>
  <c r="DN29"/>
  <c r="DM29"/>
  <c r="DL29"/>
  <c r="DT23"/>
  <c r="DS23"/>
  <c r="DR23"/>
  <c r="DQ23"/>
  <c r="DP23"/>
  <c r="DO23"/>
  <c r="DN23"/>
  <c r="DM23"/>
  <c r="DL23"/>
  <c r="DT18"/>
  <c r="DS18"/>
  <c r="DR18"/>
  <c r="DQ18"/>
  <c r="DP18"/>
  <c r="DO18"/>
  <c r="DN18"/>
  <c r="DM18"/>
  <c r="DL18"/>
  <c r="DT13"/>
  <c r="DS13"/>
  <c r="DR13"/>
  <c r="DQ13"/>
  <c r="DP13"/>
  <c r="DO13"/>
  <c r="DN13"/>
  <c r="DM13"/>
  <c r="DL13"/>
  <c r="DK66"/>
  <c r="DK61"/>
  <c r="DK55"/>
  <c r="DK50"/>
  <c r="DK45"/>
  <c r="DK39"/>
  <c r="DK34"/>
  <c r="DK29"/>
  <c r="DK23"/>
  <c r="DK18"/>
  <c r="DK13"/>
  <c r="DJ66"/>
  <c r="DJ61"/>
  <c r="DJ55"/>
  <c r="DJ50"/>
  <c r="DJ45"/>
  <c r="DJ39"/>
  <c r="DJ34"/>
  <c r="DJ29"/>
  <c r="DJ23"/>
  <c r="DJ18"/>
  <c r="DJ13"/>
  <c r="DF66"/>
  <c r="DE66"/>
  <c r="DD66"/>
  <c r="DC66"/>
  <c r="DB66"/>
  <c r="DA66"/>
  <c r="CZ66"/>
  <c r="CY66"/>
  <c r="CX66"/>
  <c r="DF61"/>
  <c r="DE61"/>
  <c r="DD61"/>
  <c r="DC61"/>
  <c r="DB61"/>
  <c r="DA61"/>
  <c r="CZ61"/>
  <c r="CY61"/>
  <c r="CX61"/>
  <c r="DF55"/>
  <c r="DE55"/>
  <c r="DD55"/>
  <c r="DC55"/>
  <c r="DB55"/>
  <c r="DA55"/>
  <c r="CZ55"/>
  <c r="CY55"/>
  <c r="CX55"/>
  <c r="DF50"/>
  <c r="DE50"/>
  <c r="DD50"/>
  <c r="DC50"/>
  <c r="DB50"/>
  <c r="DA50"/>
  <c r="CZ50"/>
  <c r="CY50"/>
  <c r="CY56"/>
  <c r="CX50"/>
  <c r="DF45"/>
  <c r="DE45"/>
  <c r="DD45"/>
  <c r="DC45"/>
  <c r="DB45"/>
  <c r="DA45"/>
  <c r="CZ45"/>
  <c r="CY45"/>
  <c r="CX45"/>
  <c r="DF39"/>
  <c r="DE39"/>
  <c r="DD39"/>
  <c r="DC39"/>
  <c r="DB39"/>
  <c r="DA39"/>
  <c r="CZ39"/>
  <c r="CY39"/>
  <c r="CX39"/>
  <c r="DF34"/>
  <c r="DE34"/>
  <c r="DD34"/>
  <c r="DC34"/>
  <c r="DB34"/>
  <c r="DA34"/>
  <c r="CZ34"/>
  <c r="CY34"/>
  <c r="CX34"/>
  <c r="DF29"/>
  <c r="DE29"/>
  <c r="DD29"/>
  <c r="DC29"/>
  <c r="DB29"/>
  <c r="DA29"/>
  <c r="CZ29"/>
  <c r="CY29"/>
  <c r="CX29"/>
  <c r="DF23"/>
  <c r="DE23"/>
  <c r="DD23"/>
  <c r="DC23"/>
  <c r="DB23"/>
  <c r="DA23"/>
  <c r="CZ23"/>
  <c r="CY23"/>
  <c r="CX23"/>
  <c r="DF18"/>
  <c r="DE18"/>
  <c r="DD18"/>
  <c r="DC18"/>
  <c r="DB18"/>
  <c r="DA18"/>
  <c r="CZ18"/>
  <c r="CY18"/>
  <c r="CX18"/>
  <c r="DF13"/>
  <c r="DE13"/>
  <c r="DD13"/>
  <c r="DC13"/>
  <c r="DB13"/>
  <c r="DA13"/>
  <c r="CZ13"/>
  <c r="CY13"/>
  <c r="CX13"/>
  <c r="CW66"/>
  <c r="CW61"/>
  <c r="CW55"/>
  <c r="CW50"/>
  <c r="CW45"/>
  <c r="CW39"/>
  <c r="CW34"/>
  <c r="CW29"/>
  <c r="CW23"/>
  <c r="CW18"/>
  <c r="CW13"/>
  <c r="CV66"/>
  <c r="CV61"/>
  <c r="CV55"/>
  <c r="CV50"/>
  <c r="CV45"/>
  <c r="CV39"/>
  <c r="CV34"/>
  <c r="CV29"/>
  <c r="CV23"/>
  <c r="CV18"/>
  <c r="CV13"/>
  <c r="CR66"/>
  <c r="CQ66"/>
  <c r="CP66"/>
  <c r="CO66"/>
  <c r="CN66"/>
  <c r="CM66"/>
  <c r="CL66"/>
  <c r="CK66"/>
  <c r="CJ66"/>
  <c r="CR61"/>
  <c r="CQ61"/>
  <c r="CP61"/>
  <c r="CO61"/>
  <c r="CN61"/>
  <c r="CM61"/>
  <c r="CL61"/>
  <c r="CK61"/>
  <c r="CJ61"/>
  <c r="CR55"/>
  <c r="CQ55"/>
  <c r="CP55"/>
  <c r="CO55"/>
  <c r="CN55"/>
  <c r="CM55"/>
  <c r="CL55"/>
  <c r="CK55"/>
  <c r="CJ55"/>
  <c r="CR50"/>
  <c r="CQ50"/>
  <c r="CP50"/>
  <c r="CO50"/>
  <c r="CN50"/>
  <c r="CM50"/>
  <c r="CL50"/>
  <c r="CK50"/>
  <c r="CJ50"/>
  <c r="CR45"/>
  <c r="CQ45"/>
  <c r="CP45"/>
  <c r="CO45"/>
  <c r="CN45"/>
  <c r="CM45"/>
  <c r="CL45"/>
  <c r="CK45"/>
  <c r="CJ45"/>
  <c r="CR39"/>
  <c r="CQ39"/>
  <c r="CP39"/>
  <c r="CO39"/>
  <c r="CN39"/>
  <c r="CM39"/>
  <c r="CL39"/>
  <c r="CK39"/>
  <c r="CJ39"/>
  <c r="CR34"/>
  <c r="CQ34"/>
  <c r="CP34"/>
  <c r="CO34"/>
  <c r="CN34"/>
  <c r="CM34"/>
  <c r="CL34"/>
  <c r="CK34"/>
  <c r="CJ34"/>
  <c r="CR29"/>
  <c r="CQ29"/>
  <c r="CP29"/>
  <c r="CO29"/>
  <c r="CN29"/>
  <c r="CM29"/>
  <c r="CL29"/>
  <c r="CK29"/>
  <c r="CJ29"/>
  <c r="CR23"/>
  <c r="CQ23"/>
  <c r="CP23"/>
  <c r="CO23"/>
  <c r="CN23"/>
  <c r="CM23"/>
  <c r="CL23"/>
  <c r="CK23"/>
  <c r="CJ23"/>
  <c r="CR18"/>
  <c r="CQ18"/>
  <c r="CP18"/>
  <c r="CO18"/>
  <c r="CN18"/>
  <c r="CM18"/>
  <c r="CL18"/>
  <c r="CK18"/>
  <c r="CJ18"/>
  <c r="CR13"/>
  <c r="CQ13"/>
  <c r="CP13"/>
  <c r="CO13"/>
  <c r="CN13"/>
  <c r="CM13"/>
  <c r="CL13"/>
  <c r="CK13"/>
  <c r="CJ13"/>
  <c r="CI66"/>
  <c r="CI61"/>
  <c r="CI55"/>
  <c r="CI50"/>
  <c r="CI45"/>
  <c r="CI39"/>
  <c r="CI34"/>
  <c r="CI29"/>
  <c r="CI23"/>
  <c r="CI18"/>
  <c r="CI13"/>
  <c r="CH66"/>
  <c r="CH61"/>
  <c r="CH55"/>
  <c r="CH50"/>
  <c r="CH45"/>
  <c r="CH39"/>
  <c r="CH34"/>
  <c r="CH29"/>
  <c r="CH23"/>
  <c r="CH18"/>
  <c r="CH13"/>
  <c r="CD66"/>
  <c r="CC66"/>
  <c r="CB66"/>
  <c r="CA66"/>
  <c r="BZ66"/>
  <c r="BY66"/>
  <c r="BX66"/>
  <c r="BW66"/>
  <c r="BV66"/>
  <c r="CD61"/>
  <c r="CC61"/>
  <c r="CB61"/>
  <c r="CA61"/>
  <c r="BZ61"/>
  <c r="BY61"/>
  <c r="BX61"/>
  <c r="BW61"/>
  <c r="BV61"/>
  <c r="CD55"/>
  <c r="CC55"/>
  <c r="CB55"/>
  <c r="CA55"/>
  <c r="BZ55"/>
  <c r="BY55"/>
  <c r="BX55"/>
  <c r="BW55"/>
  <c r="BV55"/>
  <c r="CD50"/>
  <c r="CC50"/>
  <c r="CC56"/>
  <c r="CB50"/>
  <c r="CA50"/>
  <c r="CA56"/>
  <c r="BZ50"/>
  <c r="BY50"/>
  <c r="BY56"/>
  <c r="BX50"/>
  <c r="BW50"/>
  <c r="BW56"/>
  <c r="BV50"/>
  <c r="CD45"/>
  <c r="CC45"/>
  <c r="CB45"/>
  <c r="CA45"/>
  <c r="BZ45"/>
  <c r="BY45"/>
  <c r="BX45"/>
  <c r="BW45"/>
  <c r="BV45"/>
  <c r="CD39"/>
  <c r="CC39"/>
  <c r="CB39"/>
  <c r="CA39"/>
  <c r="BZ39"/>
  <c r="BY39"/>
  <c r="BX39"/>
  <c r="BW39"/>
  <c r="BV39"/>
  <c r="CD34"/>
  <c r="CC34"/>
  <c r="CB34"/>
  <c r="CA34"/>
  <c r="BZ34"/>
  <c r="BY34"/>
  <c r="BX34"/>
  <c r="BW34"/>
  <c r="BV34"/>
  <c r="CD29"/>
  <c r="CC29"/>
  <c r="CB29"/>
  <c r="CA29"/>
  <c r="BZ29"/>
  <c r="BY29"/>
  <c r="BX29"/>
  <c r="BW29"/>
  <c r="BV29"/>
  <c r="CD23"/>
  <c r="CC23"/>
  <c r="CB23"/>
  <c r="CA23"/>
  <c r="BZ23"/>
  <c r="BY23"/>
  <c r="BX23"/>
  <c r="BW23"/>
  <c r="BV23"/>
  <c r="CD18"/>
  <c r="CC18"/>
  <c r="CB18"/>
  <c r="CA18"/>
  <c r="BZ18"/>
  <c r="BY18"/>
  <c r="BY24"/>
  <c r="BX18"/>
  <c r="BW18"/>
  <c r="BW24"/>
  <c r="BV18"/>
  <c r="CD13"/>
  <c r="CC13"/>
  <c r="CB13"/>
  <c r="CA13"/>
  <c r="BZ13"/>
  <c r="BY13"/>
  <c r="BX13"/>
  <c r="BW13"/>
  <c r="BV13"/>
  <c r="BU66"/>
  <c r="BU61"/>
  <c r="BU55"/>
  <c r="BU50"/>
  <c r="BU45"/>
  <c r="BU39"/>
  <c r="BU34"/>
  <c r="BU29"/>
  <c r="BU23"/>
  <c r="BU18"/>
  <c r="BU13"/>
  <c r="BT66"/>
  <c r="BT61"/>
  <c r="BT55"/>
  <c r="BT50"/>
  <c r="BT45"/>
  <c r="BT39"/>
  <c r="BT34"/>
  <c r="BT29"/>
  <c r="BT23"/>
  <c r="BT18"/>
  <c r="BT13"/>
  <c r="BP66"/>
  <c r="BO66"/>
  <c r="BN66"/>
  <c r="BM66"/>
  <c r="BL66"/>
  <c r="BK66"/>
  <c r="BJ66"/>
  <c r="BI66"/>
  <c r="BH66"/>
  <c r="BP61"/>
  <c r="BO61"/>
  <c r="BN61"/>
  <c r="BM61"/>
  <c r="BL61"/>
  <c r="BK61"/>
  <c r="BJ61"/>
  <c r="BI61"/>
  <c r="BH61"/>
  <c r="BP55"/>
  <c r="BO55"/>
  <c r="BN55"/>
  <c r="BM55"/>
  <c r="BL55"/>
  <c r="BK55"/>
  <c r="BJ55"/>
  <c r="BI55"/>
  <c r="BH55"/>
  <c r="BP50"/>
  <c r="BO50"/>
  <c r="BN50"/>
  <c r="BM50"/>
  <c r="BL50"/>
  <c r="BK50"/>
  <c r="BK56"/>
  <c r="BJ50"/>
  <c r="BI50"/>
  <c r="BI56"/>
  <c r="BH50"/>
  <c r="BP45"/>
  <c r="BO45"/>
  <c r="BN45"/>
  <c r="BM45"/>
  <c r="BL45"/>
  <c r="BK45"/>
  <c r="BJ45"/>
  <c r="BI45"/>
  <c r="BH45"/>
  <c r="BP39"/>
  <c r="BO39"/>
  <c r="BN39"/>
  <c r="BM39"/>
  <c r="BL39"/>
  <c r="BK39"/>
  <c r="BJ39"/>
  <c r="BI39"/>
  <c r="BH39"/>
  <c r="BP34"/>
  <c r="BO34"/>
  <c r="BN34"/>
  <c r="BM34"/>
  <c r="BL34"/>
  <c r="BK34"/>
  <c r="BJ34"/>
  <c r="BI34"/>
  <c r="BH34"/>
  <c r="BP29"/>
  <c r="BO29"/>
  <c r="BN29"/>
  <c r="BM29"/>
  <c r="BL29"/>
  <c r="BK29"/>
  <c r="BJ29"/>
  <c r="BI29"/>
  <c r="BH29"/>
  <c r="BP23"/>
  <c r="BO23"/>
  <c r="BN23"/>
  <c r="BM23"/>
  <c r="BL23"/>
  <c r="BK23"/>
  <c r="BJ23"/>
  <c r="BI23"/>
  <c r="BH23"/>
  <c r="BP18"/>
  <c r="BO18"/>
  <c r="BN18"/>
  <c r="BM18"/>
  <c r="BL18"/>
  <c r="BK18"/>
  <c r="BJ18"/>
  <c r="BI18"/>
  <c r="BH18"/>
  <c r="BP13"/>
  <c r="BO13"/>
  <c r="BN13"/>
  <c r="BM13"/>
  <c r="BL13"/>
  <c r="BK13"/>
  <c r="BJ13"/>
  <c r="BI13"/>
  <c r="BH13"/>
  <c r="BG66"/>
  <c r="BG61"/>
  <c r="BG55"/>
  <c r="BG50"/>
  <c r="BG45"/>
  <c r="BG39"/>
  <c r="BG34"/>
  <c r="BG29"/>
  <c r="BG23"/>
  <c r="BG18"/>
  <c r="BG13"/>
  <c r="BF66"/>
  <c r="BF61"/>
  <c r="BF55"/>
  <c r="BF50"/>
  <c r="BF45"/>
  <c r="BF39"/>
  <c r="BF34"/>
  <c r="BF29"/>
  <c r="BF23"/>
  <c r="BF18"/>
  <c r="BF13"/>
  <c r="BB66"/>
  <c r="BA66"/>
  <c r="AZ66"/>
  <c r="AY66"/>
  <c r="AX66"/>
  <c r="AW66"/>
  <c r="AV66"/>
  <c r="AU66"/>
  <c r="AT66"/>
  <c r="BB61"/>
  <c r="BA61"/>
  <c r="AZ61"/>
  <c r="AY61"/>
  <c r="AX61"/>
  <c r="AW61"/>
  <c r="AV61"/>
  <c r="AU61"/>
  <c r="AT61"/>
  <c r="BB55"/>
  <c r="BA55"/>
  <c r="AZ55"/>
  <c r="AY55"/>
  <c r="AX55"/>
  <c r="AW55"/>
  <c r="AV55"/>
  <c r="AU55"/>
  <c r="AT55"/>
  <c r="BB50"/>
  <c r="BA50"/>
  <c r="AZ50"/>
  <c r="AY50"/>
  <c r="AX50"/>
  <c r="AW50"/>
  <c r="AV50"/>
  <c r="AU50"/>
  <c r="AU56"/>
  <c r="AT50"/>
  <c r="BB45"/>
  <c r="BA45"/>
  <c r="AZ45"/>
  <c r="AY45"/>
  <c r="AX45"/>
  <c r="AW45"/>
  <c r="AV45"/>
  <c r="AU45"/>
  <c r="AT45"/>
  <c r="BB39"/>
  <c r="BA39"/>
  <c r="AZ39"/>
  <c r="AY39"/>
  <c r="AX39"/>
  <c r="AW39"/>
  <c r="AV39"/>
  <c r="AU39"/>
  <c r="AT39"/>
  <c r="BB34"/>
  <c r="BA34"/>
  <c r="AZ34"/>
  <c r="AY34"/>
  <c r="AX34"/>
  <c r="AW34"/>
  <c r="AV34"/>
  <c r="AU34"/>
  <c r="AT34"/>
  <c r="BB29"/>
  <c r="BA29"/>
  <c r="AZ29"/>
  <c r="AY29"/>
  <c r="AX29"/>
  <c r="AW29"/>
  <c r="AV29"/>
  <c r="AU29"/>
  <c r="AT29"/>
  <c r="BB23"/>
  <c r="BA23"/>
  <c r="AZ23"/>
  <c r="AY23"/>
  <c r="AX23"/>
  <c r="AW23"/>
  <c r="AV23"/>
  <c r="AU23"/>
  <c r="AT23"/>
  <c r="BB18"/>
  <c r="BA18"/>
  <c r="AZ18"/>
  <c r="AY18"/>
  <c r="AX18"/>
  <c r="AW18"/>
  <c r="AV18"/>
  <c r="AU18"/>
  <c r="AT18"/>
  <c r="BB13"/>
  <c r="BA13"/>
  <c r="AZ13"/>
  <c r="AY13"/>
  <c r="AX13"/>
  <c r="AW13"/>
  <c r="AV13"/>
  <c r="AU13"/>
  <c r="AT13"/>
  <c r="AS66"/>
  <c r="AS61"/>
  <c r="AS55"/>
  <c r="AS50"/>
  <c r="AS45"/>
  <c r="AS39"/>
  <c r="AS34"/>
  <c r="AS29"/>
  <c r="AS23"/>
  <c r="AS18"/>
  <c r="AS13"/>
  <c r="AR66"/>
  <c r="AR61"/>
  <c r="AR55"/>
  <c r="AR50"/>
  <c r="AR45"/>
  <c r="AR39"/>
  <c r="AR34"/>
  <c r="AR29"/>
  <c r="AR23"/>
  <c r="AR18"/>
  <c r="AR13"/>
  <c r="AN66"/>
  <c r="AM66"/>
  <c r="AL66"/>
  <c r="AK66"/>
  <c r="AJ66"/>
  <c r="AI66"/>
  <c r="AH66"/>
  <c r="AG66"/>
  <c r="AF66"/>
  <c r="AN61"/>
  <c r="AM61"/>
  <c r="AL61"/>
  <c r="AK61"/>
  <c r="AJ61"/>
  <c r="AI61"/>
  <c r="AH61"/>
  <c r="AG61"/>
  <c r="AF61"/>
  <c r="AN55"/>
  <c r="AM55"/>
  <c r="AL55"/>
  <c r="AK55"/>
  <c r="AJ55"/>
  <c r="AI55"/>
  <c r="AH55"/>
  <c r="AG55"/>
  <c r="AF55"/>
  <c r="AN50"/>
  <c r="AM50"/>
  <c r="AL50"/>
  <c r="AK50"/>
  <c r="AJ50"/>
  <c r="AI50"/>
  <c r="AH50"/>
  <c r="AG50"/>
  <c r="AF50"/>
  <c r="AN45"/>
  <c r="AM45"/>
  <c r="AL45"/>
  <c r="AK45"/>
  <c r="AJ45"/>
  <c r="AI45"/>
  <c r="AH45"/>
  <c r="AG45"/>
  <c r="AF45"/>
  <c r="AN39"/>
  <c r="AM39"/>
  <c r="AL39"/>
  <c r="AK39"/>
  <c r="AJ39"/>
  <c r="AI39"/>
  <c r="AH39"/>
  <c r="AG39"/>
  <c r="AF39"/>
  <c r="AN34"/>
  <c r="AM34"/>
  <c r="AL34"/>
  <c r="AK34"/>
  <c r="AJ34"/>
  <c r="AI34"/>
  <c r="AH34"/>
  <c r="AG34"/>
  <c r="AF34"/>
  <c r="AN29"/>
  <c r="AM29"/>
  <c r="AL29"/>
  <c r="AK29"/>
  <c r="AJ29"/>
  <c r="AI29"/>
  <c r="AH29"/>
  <c r="AG29"/>
  <c r="AF29"/>
  <c r="AN23"/>
  <c r="AM23"/>
  <c r="AL23"/>
  <c r="AK23"/>
  <c r="AJ23"/>
  <c r="AI23"/>
  <c r="AH23"/>
  <c r="AG23"/>
  <c r="AF23"/>
  <c r="AN18"/>
  <c r="AM18"/>
  <c r="AL18"/>
  <c r="AK18"/>
  <c r="AJ18"/>
  <c r="AI18"/>
  <c r="AH18"/>
  <c r="AG18"/>
  <c r="AF18"/>
  <c r="AN13"/>
  <c r="AM13"/>
  <c r="AL13"/>
  <c r="AK13"/>
  <c r="AJ13"/>
  <c r="AI13"/>
  <c r="AH13"/>
  <c r="AG13"/>
  <c r="AF13"/>
  <c r="AE66"/>
  <c r="AE61"/>
  <c r="AE55"/>
  <c r="AE50"/>
  <c r="AE45"/>
  <c r="AE39"/>
  <c r="AE34"/>
  <c r="AE29"/>
  <c r="AE23"/>
  <c r="AE18"/>
  <c r="AE13"/>
  <c r="AD66"/>
  <c r="AD61"/>
  <c r="AD55"/>
  <c r="AD50"/>
  <c r="AD45"/>
  <c r="AD39"/>
  <c r="AD34"/>
  <c r="AD29"/>
  <c r="AD23"/>
  <c r="AD18"/>
  <c r="AD13"/>
  <c r="Z66"/>
  <c r="Y66"/>
  <c r="X66"/>
  <c r="W66"/>
  <c r="V66"/>
  <c r="U66"/>
  <c r="T66"/>
  <c r="S66"/>
  <c r="R66"/>
  <c r="Z61"/>
  <c r="Y61"/>
  <c r="X61"/>
  <c r="W61"/>
  <c r="V61"/>
  <c r="U61"/>
  <c r="T61"/>
  <c r="S61"/>
  <c r="R61"/>
  <c r="Z55"/>
  <c r="Y55"/>
  <c r="X55"/>
  <c r="W55"/>
  <c r="V55"/>
  <c r="U55"/>
  <c r="T55"/>
  <c r="S55"/>
  <c r="R55"/>
  <c r="Z50"/>
  <c r="Y50"/>
  <c r="Y56"/>
  <c r="X50"/>
  <c r="W50"/>
  <c r="W56"/>
  <c r="V50"/>
  <c r="U50"/>
  <c r="U56"/>
  <c r="T50"/>
  <c r="S50"/>
  <c r="S56"/>
  <c r="R50"/>
  <c r="Z45"/>
  <c r="Y45"/>
  <c r="X45"/>
  <c r="W45"/>
  <c r="V45"/>
  <c r="U45"/>
  <c r="T45"/>
  <c r="S45"/>
  <c r="R45"/>
  <c r="Z39"/>
  <c r="Y39"/>
  <c r="X39"/>
  <c r="W39"/>
  <c r="V39"/>
  <c r="U39"/>
  <c r="T39"/>
  <c r="S39"/>
  <c r="R39"/>
  <c r="Z34"/>
  <c r="Y34"/>
  <c r="X34"/>
  <c r="W34"/>
  <c r="V34"/>
  <c r="U34"/>
  <c r="T34"/>
  <c r="S34"/>
  <c r="R34"/>
  <c r="Z29"/>
  <c r="Y29"/>
  <c r="X29"/>
  <c r="W29"/>
  <c r="V29"/>
  <c r="U29"/>
  <c r="T29"/>
  <c r="S29"/>
  <c r="R29"/>
  <c r="Z23"/>
  <c r="Y23"/>
  <c r="X23"/>
  <c r="W23"/>
  <c r="V23"/>
  <c r="U23"/>
  <c r="T23"/>
  <c r="S23"/>
  <c r="R23"/>
  <c r="Z18"/>
  <c r="Y18"/>
  <c r="Y24"/>
  <c r="X18"/>
  <c r="W18"/>
  <c r="W24"/>
  <c r="V18"/>
  <c r="U18"/>
  <c r="U24"/>
  <c r="T18"/>
  <c r="S18"/>
  <c r="S24"/>
  <c r="R18"/>
  <c r="Z13"/>
  <c r="Y13"/>
  <c r="X13"/>
  <c r="W13"/>
  <c r="V13"/>
  <c r="U13"/>
  <c r="T13"/>
  <c r="S13"/>
  <c r="R13"/>
  <c r="Q66"/>
  <c r="Q61"/>
  <c r="Q55"/>
  <c r="Q50"/>
  <c r="Q45"/>
  <c r="Q39"/>
  <c r="Q34"/>
  <c r="Q29"/>
  <c r="Q23"/>
  <c r="Q18"/>
  <c r="Q13"/>
  <c r="P66"/>
  <c r="P61"/>
  <c r="P55"/>
  <c r="P50"/>
  <c r="P45"/>
  <c r="P39"/>
  <c r="P34"/>
  <c r="P29"/>
  <c r="P23"/>
  <c r="P18"/>
  <c r="P13"/>
  <c r="L66"/>
  <c r="K66"/>
  <c r="J66"/>
  <c r="I66"/>
  <c r="H66"/>
  <c r="G66"/>
  <c r="F66"/>
  <c r="E66"/>
  <c r="D66"/>
  <c r="L61"/>
  <c r="K61"/>
  <c r="J61"/>
  <c r="I61"/>
  <c r="H61"/>
  <c r="G61"/>
  <c r="F61"/>
  <c r="E61"/>
  <c r="D61"/>
  <c r="L55"/>
  <c r="K55"/>
  <c r="J55"/>
  <c r="I55"/>
  <c r="H55"/>
  <c r="G55"/>
  <c r="F55"/>
  <c r="E55"/>
  <c r="D55"/>
  <c r="L50"/>
  <c r="K50"/>
  <c r="J50"/>
  <c r="I50"/>
  <c r="H50"/>
  <c r="G50"/>
  <c r="F50"/>
  <c r="E50"/>
  <c r="D50"/>
  <c r="L45"/>
  <c r="K45"/>
  <c r="J45"/>
  <c r="I45"/>
  <c r="H45"/>
  <c r="G45"/>
  <c r="F45"/>
  <c r="E45"/>
  <c r="D45"/>
  <c r="L39"/>
  <c r="K39"/>
  <c r="J39"/>
  <c r="I39"/>
  <c r="H39"/>
  <c r="G39"/>
  <c r="F39"/>
  <c r="E39"/>
  <c r="D39"/>
  <c r="L34"/>
  <c r="K34"/>
  <c r="J34"/>
  <c r="I34"/>
  <c r="H34"/>
  <c r="G34"/>
  <c r="F34"/>
  <c r="E34"/>
  <c r="D34"/>
  <c r="L29"/>
  <c r="K29"/>
  <c r="J29"/>
  <c r="I29"/>
  <c r="H29"/>
  <c r="G29"/>
  <c r="F29"/>
  <c r="E29"/>
  <c r="D29"/>
  <c r="L23"/>
  <c r="K23"/>
  <c r="J23"/>
  <c r="I23"/>
  <c r="H23"/>
  <c r="G23"/>
  <c r="F23"/>
  <c r="E23"/>
  <c r="D23"/>
  <c r="L18"/>
  <c r="K18"/>
  <c r="J18"/>
  <c r="I18"/>
  <c r="H18"/>
  <c r="G18"/>
  <c r="F18"/>
  <c r="E18"/>
  <c r="D18"/>
  <c r="L13"/>
  <c r="K13"/>
  <c r="J13"/>
  <c r="I13"/>
  <c r="H13"/>
  <c r="G13"/>
  <c r="F13"/>
  <c r="E13"/>
  <c r="D13"/>
  <c r="C66"/>
  <c r="C61"/>
  <c r="C55"/>
  <c r="C50"/>
  <c r="C45"/>
  <c r="C39"/>
  <c r="C34"/>
  <c r="C29"/>
  <c r="C23"/>
  <c r="C18"/>
  <c r="C13"/>
  <c r="B66"/>
  <c r="B61"/>
  <c r="B55"/>
  <c r="B50"/>
  <c r="B45"/>
  <c r="B39"/>
  <c r="B34"/>
  <c r="B29"/>
  <c r="B23"/>
  <c r="B18"/>
  <c r="B13"/>
  <c r="U41" i="10"/>
  <c r="T41"/>
  <c r="S41"/>
  <c r="R41"/>
  <c r="Q41"/>
  <c r="P41"/>
  <c r="O41"/>
  <c r="N41"/>
  <c r="M41"/>
  <c r="J41"/>
  <c r="I41"/>
  <c r="H41"/>
  <c r="G41"/>
  <c r="F41"/>
  <c r="E41"/>
  <c r="D41"/>
  <c r="C41"/>
  <c r="B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A30"/>
  <c r="A31"/>
  <c r="A32"/>
  <c r="A33"/>
  <c r="A34"/>
  <c r="A35"/>
  <c r="A36"/>
  <c r="A37"/>
  <c r="A38"/>
  <c r="A39"/>
  <c r="A40"/>
  <c r="W29"/>
  <c r="V29"/>
  <c r="V41"/>
  <c r="L41"/>
  <c r="K41"/>
  <c r="U28"/>
  <c r="T28"/>
  <c r="S28"/>
  <c r="R28"/>
  <c r="Q28"/>
  <c r="P28"/>
  <c r="O28"/>
  <c r="N28"/>
  <c r="M28"/>
  <c r="M26"/>
  <c r="B26"/>
  <c r="U23"/>
  <c r="T23"/>
  <c r="S23"/>
  <c r="R23"/>
  <c r="Q23"/>
  <c r="P23"/>
  <c r="O23"/>
  <c r="N23"/>
  <c r="M23"/>
  <c r="J23"/>
  <c r="I23"/>
  <c r="H23"/>
  <c r="G23"/>
  <c r="F23"/>
  <c r="E23"/>
  <c r="D23"/>
  <c r="C23"/>
  <c r="B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A12"/>
  <c r="A13"/>
  <c r="A14"/>
  <c r="A15"/>
  <c r="A16"/>
  <c r="A17"/>
  <c r="A18"/>
  <c r="A19"/>
  <c r="A20"/>
  <c r="A21"/>
  <c r="A22"/>
  <c r="W11"/>
  <c r="V11"/>
  <c r="V23"/>
  <c r="K23"/>
  <c r="U10"/>
  <c r="T10"/>
  <c r="S10"/>
  <c r="R10"/>
  <c r="Q10"/>
  <c r="P10"/>
  <c r="O10"/>
  <c r="N10"/>
  <c r="M10"/>
  <c r="U41" i="9"/>
  <c r="T41"/>
  <c r="S41"/>
  <c r="R41"/>
  <c r="Q41"/>
  <c r="P41"/>
  <c r="O41"/>
  <c r="N41"/>
  <c r="M41"/>
  <c r="J41"/>
  <c r="I41"/>
  <c r="H41"/>
  <c r="G41"/>
  <c r="F41"/>
  <c r="E41"/>
  <c r="D41"/>
  <c r="C41"/>
  <c r="B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A30"/>
  <c r="A31"/>
  <c r="A32"/>
  <c r="A33"/>
  <c r="A34"/>
  <c r="A35"/>
  <c r="A36"/>
  <c r="A37"/>
  <c r="A38"/>
  <c r="A39"/>
  <c r="A40"/>
  <c r="W29"/>
  <c r="V29"/>
  <c r="V41"/>
  <c r="K41"/>
  <c r="U28"/>
  <c r="T28"/>
  <c r="S28"/>
  <c r="R28"/>
  <c r="Q28"/>
  <c r="P28"/>
  <c r="O28"/>
  <c r="N28"/>
  <c r="M28"/>
  <c r="M26"/>
  <c r="B26"/>
  <c r="U23"/>
  <c r="T23"/>
  <c r="S23"/>
  <c r="R23"/>
  <c r="Q23"/>
  <c r="P23"/>
  <c r="O23"/>
  <c r="N23"/>
  <c r="M23"/>
  <c r="J23"/>
  <c r="I23"/>
  <c r="H23"/>
  <c r="G23"/>
  <c r="F23"/>
  <c r="E23"/>
  <c r="D23"/>
  <c r="C23"/>
  <c r="B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A12"/>
  <c r="A13"/>
  <c r="A14"/>
  <c r="A15"/>
  <c r="A16"/>
  <c r="A17"/>
  <c r="A18"/>
  <c r="A19"/>
  <c r="A20"/>
  <c r="A21"/>
  <c r="A22"/>
  <c r="W11"/>
  <c r="V11"/>
  <c r="V23"/>
  <c r="K23"/>
  <c r="U10"/>
  <c r="T10"/>
  <c r="S10"/>
  <c r="R10"/>
  <c r="Q10"/>
  <c r="P10"/>
  <c r="O10"/>
  <c r="N10"/>
  <c r="M10"/>
  <c r="AI71" i="8"/>
  <c r="AH71"/>
  <c r="AG71"/>
  <c r="AE71"/>
  <c r="AD71"/>
  <c r="AC71"/>
  <c r="Z71"/>
  <c r="Y71"/>
  <c r="X71"/>
  <c r="V71"/>
  <c r="U71"/>
  <c r="T71"/>
  <c r="Q71"/>
  <c r="P71"/>
  <c r="O71"/>
  <c r="M71"/>
  <c r="L71"/>
  <c r="K71"/>
  <c r="H71"/>
  <c r="G71"/>
  <c r="F71"/>
  <c r="D71"/>
  <c r="C71"/>
  <c r="B71"/>
  <c r="AJ70"/>
  <c r="AF70"/>
  <c r="AA70"/>
  <c r="W70"/>
  <c r="R70"/>
  <c r="N70"/>
  <c r="I70"/>
  <c r="E70"/>
  <c r="AJ69"/>
  <c r="AF69"/>
  <c r="AA69"/>
  <c r="W69"/>
  <c r="R69"/>
  <c r="N69"/>
  <c r="I69"/>
  <c r="E69"/>
  <c r="AJ68"/>
  <c r="AF68"/>
  <c r="AA68"/>
  <c r="W68"/>
  <c r="R68"/>
  <c r="N68"/>
  <c r="I68"/>
  <c r="E68"/>
  <c r="AJ67"/>
  <c r="AJ71"/>
  <c r="AF67"/>
  <c r="AF71"/>
  <c r="AA67"/>
  <c r="AA71"/>
  <c r="W67"/>
  <c r="W71"/>
  <c r="R67"/>
  <c r="R71"/>
  <c r="N67"/>
  <c r="N71"/>
  <c r="I67"/>
  <c r="I71"/>
  <c r="E67"/>
  <c r="E71"/>
  <c r="AJ65"/>
  <c r="AF65"/>
  <c r="AA65"/>
  <c r="W65"/>
  <c r="R65"/>
  <c r="N65"/>
  <c r="I65"/>
  <c r="E65"/>
  <c r="AJ64"/>
  <c r="AF64"/>
  <c r="AA64"/>
  <c r="W64"/>
  <c r="R64"/>
  <c r="N64"/>
  <c r="I64"/>
  <c r="E64"/>
  <c r="AJ63"/>
  <c r="AF63"/>
  <c r="AA63"/>
  <c r="W63"/>
  <c r="R63"/>
  <c r="N63"/>
  <c r="I63"/>
  <c r="E63"/>
  <c r="AJ62"/>
  <c r="AJ66"/>
  <c r="AF62"/>
  <c r="AF66"/>
  <c r="AA62"/>
  <c r="AA66"/>
  <c r="W62"/>
  <c r="W66"/>
  <c r="R62"/>
  <c r="R66"/>
  <c r="N62"/>
  <c r="N66"/>
  <c r="I62"/>
  <c r="I66"/>
  <c r="E62"/>
  <c r="E66"/>
  <c r="AI72"/>
  <c r="AH72"/>
  <c r="AG72"/>
  <c r="AE72"/>
  <c r="AD72"/>
  <c r="AC72"/>
  <c r="Z72"/>
  <c r="Y72"/>
  <c r="X72"/>
  <c r="V72"/>
  <c r="U72"/>
  <c r="T72"/>
  <c r="Q72"/>
  <c r="P72"/>
  <c r="O72"/>
  <c r="M72"/>
  <c r="L72"/>
  <c r="K72"/>
  <c r="H72"/>
  <c r="G72"/>
  <c r="F72"/>
  <c r="D72"/>
  <c r="C72"/>
  <c r="B72"/>
  <c r="AJ60"/>
  <c r="AF60"/>
  <c r="AA60"/>
  <c r="W60"/>
  <c r="R60"/>
  <c r="N60"/>
  <c r="I60"/>
  <c r="E60"/>
  <c r="AJ59"/>
  <c r="AF59"/>
  <c r="AA59"/>
  <c r="W59"/>
  <c r="R59"/>
  <c r="N59"/>
  <c r="I59"/>
  <c r="E59"/>
  <c r="AJ58"/>
  <c r="AF58"/>
  <c r="AA58"/>
  <c r="W58"/>
  <c r="R58"/>
  <c r="N58"/>
  <c r="I58"/>
  <c r="E58"/>
  <c r="AJ57"/>
  <c r="AJ61"/>
  <c r="AJ72"/>
  <c r="AF57"/>
  <c r="AF61"/>
  <c r="AF72"/>
  <c r="AA57"/>
  <c r="AA61"/>
  <c r="AA72"/>
  <c r="W57"/>
  <c r="W61"/>
  <c r="W72"/>
  <c r="R57"/>
  <c r="R61"/>
  <c r="R72"/>
  <c r="N57"/>
  <c r="N61"/>
  <c r="N72"/>
  <c r="I57"/>
  <c r="I61"/>
  <c r="I72"/>
  <c r="E57"/>
  <c r="E61"/>
  <c r="E72"/>
  <c r="AI55"/>
  <c r="AH55"/>
  <c r="AG55"/>
  <c r="AE55"/>
  <c r="AD55"/>
  <c r="AC55"/>
  <c r="Z55"/>
  <c r="Y55"/>
  <c r="X55"/>
  <c r="V55"/>
  <c r="U55"/>
  <c r="T55"/>
  <c r="Q55"/>
  <c r="P55"/>
  <c r="O55"/>
  <c r="M55"/>
  <c r="L55"/>
  <c r="K55"/>
  <c r="H55"/>
  <c r="G55"/>
  <c r="F55"/>
  <c r="D55"/>
  <c r="C55"/>
  <c r="B55"/>
  <c r="AJ54"/>
  <c r="AF54"/>
  <c r="AA54"/>
  <c r="W54"/>
  <c r="R54"/>
  <c r="N54"/>
  <c r="I54"/>
  <c r="E54"/>
  <c r="AJ53"/>
  <c r="AF53"/>
  <c r="AA53"/>
  <c r="W53"/>
  <c r="R53"/>
  <c r="N53"/>
  <c r="I53"/>
  <c r="E53"/>
  <c r="AJ52"/>
  <c r="AF52"/>
  <c r="AA52"/>
  <c r="W52"/>
  <c r="R52"/>
  <c r="N52"/>
  <c r="I52"/>
  <c r="E52"/>
  <c r="AJ51"/>
  <c r="AJ55"/>
  <c r="AF51"/>
  <c r="AF55"/>
  <c r="AA51"/>
  <c r="AA55"/>
  <c r="W51"/>
  <c r="W55"/>
  <c r="R51"/>
  <c r="R55"/>
  <c r="N51"/>
  <c r="N55"/>
  <c r="I51"/>
  <c r="I55"/>
  <c r="E51"/>
  <c r="E55"/>
  <c r="AJ49"/>
  <c r="AF49"/>
  <c r="AA49"/>
  <c r="W49"/>
  <c r="R49"/>
  <c r="N49"/>
  <c r="I49"/>
  <c r="E49"/>
  <c r="AJ48"/>
  <c r="AF48"/>
  <c r="AA48"/>
  <c r="W48"/>
  <c r="R48"/>
  <c r="N48"/>
  <c r="I48"/>
  <c r="E48"/>
  <c r="AJ47"/>
  <c r="AF47"/>
  <c r="AA47"/>
  <c r="W47"/>
  <c r="R47"/>
  <c r="N47"/>
  <c r="I47"/>
  <c r="E47"/>
  <c r="AJ46"/>
  <c r="AJ50"/>
  <c r="AF46"/>
  <c r="AF50"/>
  <c r="AA46"/>
  <c r="AA50"/>
  <c r="W46"/>
  <c r="W50"/>
  <c r="R46"/>
  <c r="R50"/>
  <c r="N46"/>
  <c r="N50"/>
  <c r="I46"/>
  <c r="I50"/>
  <c r="E46"/>
  <c r="E50"/>
  <c r="AI56"/>
  <c r="AH56"/>
  <c r="AG56"/>
  <c r="AE56"/>
  <c r="AD56"/>
  <c r="AC56"/>
  <c r="Z56"/>
  <c r="Y56"/>
  <c r="X56"/>
  <c r="V56"/>
  <c r="U56"/>
  <c r="T56"/>
  <c r="Q56"/>
  <c r="P56"/>
  <c r="O56"/>
  <c r="M56"/>
  <c r="L56"/>
  <c r="K56"/>
  <c r="H56"/>
  <c r="G56"/>
  <c r="F56"/>
  <c r="D56"/>
  <c r="C56"/>
  <c r="B56"/>
  <c r="AJ44"/>
  <c r="AF44"/>
  <c r="AA44"/>
  <c r="W44"/>
  <c r="R44"/>
  <c r="N44"/>
  <c r="I44"/>
  <c r="E44"/>
  <c r="AJ43"/>
  <c r="AF43"/>
  <c r="AA43"/>
  <c r="W43"/>
  <c r="R43"/>
  <c r="N43"/>
  <c r="I43"/>
  <c r="E43"/>
  <c r="AJ42"/>
  <c r="AF42"/>
  <c r="AA42"/>
  <c r="W42"/>
  <c r="R42"/>
  <c r="N42"/>
  <c r="I42"/>
  <c r="E42"/>
  <c r="AJ41"/>
  <c r="AJ45"/>
  <c r="AJ56"/>
  <c r="AF41"/>
  <c r="AF45"/>
  <c r="AF56"/>
  <c r="AA41"/>
  <c r="AA45"/>
  <c r="AA56"/>
  <c r="W41"/>
  <c r="W45"/>
  <c r="W56"/>
  <c r="R41"/>
  <c r="R45"/>
  <c r="R56"/>
  <c r="N41"/>
  <c r="N45"/>
  <c r="N56"/>
  <c r="I41"/>
  <c r="I45"/>
  <c r="I56"/>
  <c r="E41"/>
  <c r="E45"/>
  <c r="E56"/>
  <c r="AI39"/>
  <c r="AH39"/>
  <c r="AG39"/>
  <c r="AE39"/>
  <c r="AD39"/>
  <c r="AC39"/>
  <c r="Z39"/>
  <c r="Y39"/>
  <c r="X39"/>
  <c r="V39"/>
  <c r="U39"/>
  <c r="U40"/>
  <c r="T39"/>
  <c r="Q39"/>
  <c r="P39"/>
  <c r="O39"/>
  <c r="M39"/>
  <c r="L39"/>
  <c r="K39"/>
  <c r="H39"/>
  <c r="G39"/>
  <c r="F39"/>
  <c r="D39"/>
  <c r="C39"/>
  <c r="B39"/>
  <c r="AJ38"/>
  <c r="AF38"/>
  <c r="AA38"/>
  <c r="W38"/>
  <c r="R38"/>
  <c r="N38"/>
  <c r="I38"/>
  <c r="E38"/>
  <c r="AJ37"/>
  <c r="AF37"/>
  <c r="AA37"/>
  <c r="W37"/>
  <c r="R37"/>
  <c r="N37"/>
  <c r="I37"/>
  <c r="E37"/>
  <c r="AJ36"/>
  <c r="AF36"/>
  <c r="AA36"/>
  <c r="W36"/>
  <c r="R36"/>
  <c r="N36"/>
  <c r="I36"/>
  <c r="E36"/>
  <c r="AJ35"/>
  <c r="AJ39"/>
  <c r="AF35"/>
  <c r="AF39"/>
  <c r="AA35"/>
  <c r="AA39"/>
  <c r="W35"/>
  <c r="W39"/>
  <c r="R35"/>
  <c r="R39"/>
  <c r="N35"/>
  <c r="N39"/>
  <c r="I35"/>
  <c r="I39"/>
  <c r="E35"/>
  <c r="E39"/>
  <c r="AJ33"/>
  <c r="AF33"/>
  <c r="AA33"/>
  <c r="W33"/>
  <c r="R33"/>
  <c r="N33"/>
  <c r="I33"/>
  <c r="E33"/>
  <c r="AJ32"/>
  <c r="AF32"/>
  <c r="AA32"/>
  <c r="W32"/>
  <c r="R32"/>
  <c r="N32"/>
  <c r="I32"/>
  <c r="E32"/>
  <c r="AJ31"/>
  <c r="AF31"/>
  <c r="AA31"/>
  <c r="W31"/>
  <c r="R31"/>
  <c r="N31"/>
  <c r="I31"/>
  <c r="E31"/>
  <c r="AJ30"/>
  <c r="AJ34"/>
  <c r="AF30"/>
  <c r="AF34"/>
  <c r="AA30"/>
  <c r="AA34"/>
  <c r="W30"/>
  <c r="W34"/>
  <c r="R30"/>
  <c r="R34"/>
  <c r="N30"/>
  <c r="N34"/>
  <c r="I30"/>
  <c r="I34"/>
  <c r="E30"/>
  <c r="E34"/>
  <c r="AI40"/>
  <c r="AH40"/>
  <c r="AG40"/>
  <c r="AE40"/>
  <c r="AD40"/>
  <c r="AC40"/>
  <c r="Z40"/>
  <c r="Y40"/>
  <c r="X40"/>
  <c r="V40"/>
  <c r="T40"/>
  <c r="Q40"/>
  <c r="P40"/>
  <c r="O40"/>
  <c r="M40"/>
  <c r="L40"/>
  <c r="K40"/>
  <c r="H40"/>
  <c r="G40"/>
  <c r="F40"/>
  <c r="D40"/>
  <c r="C40"/>
  <c r="B40"/>
  <c r="AJ28"/>
  <c r="AF28"/>
  <c r="AA28"/>
  <c r="W28"/>
  <c r="R28"/>
  <c r="N28"/>
  <c r="I28"/>
  <c r="E28"/>
  <c r="AJ27"/>
  <c r="AF27"/>
  <c r="AA27"/>
  <c r="W27"/>
  <c r="R27"/>
  <c r="N27"/>
  <c r="I27"/>
  <c r="E27"/>
  <c r="AJ26"/>
  <c r="AF26"/>
  <c r="AA26"/>
  <c r="W26"/>
  <c r="R26"/>
  <c r="N26"/>
  <c r="I26"/>
  <c r="E26"/>
  <c r="AJ25"/>
  <c r="AJ29"/>
  <c r="AJ40"/>
  <c r="AF25"/>
  <c r="AF29"/>
  <c r="AF40"/>
  <c r="AA25"/>
  <c r="AA29"/>
  <c r="AA40"/>
  <c r="W25"/>
  <c r="W29"/>
  <c r="W40"/>
  <c r="R25"/>
  <c r="R29"/>
  <c r="R40"/>
  <c r="N25"/>
  <c r="N29"/>
  <c r="N40"/>
  <c r="I25"/>
  <c r="I29"/>
  <c r="I40"/>
  <c r="E25"/>
  <c r="E29"/>
  <c r="E40"/>
  <c r="AI23"/>
  <c r="AH23"/>
  <c r="AG23"/>
  <c r="AE23"/>
  <c r="AD23"/>
  <c r="AC23"/>
  <c r="Z23"/>
  <c r="Y23"/>
  <c r="X23"/>
  <c r="V23"/>
  <c r="U23"/>
  <c r="T23"/>
  <c r="Q23"/>
  <c r="P23"/>
  <c r="O23"/>
  <c r="M23"/>
  <c r="L23"/>
  <c r="K23"/>
  <c r="H23"/>
  <c r="G23"/>
  <c r="F23"/>
  <c r="D23"/>
  <c r="C23"/>
  <c r="B23"/>
  <c r="AJ22"/>
  <c r="AF22"/>
  <c r="AA22"/>
  <c r="W22"/>
  <c r="R22"/>
  <c r="N22"/>
  <c r="I22"/>
  <c r="E22"/>
  <c r="AJ21"/>
  <c r="AF21"/>
  <c r="AA21"/>
  <c r="W21"/>
  <c r="R21"/>
  <c r="N21"/>
  <c r="I21"/>
  <c r="E21"/>
  <c r="AJ20"/>
  <c r="AF20"/>
  <c r="AA20"/>
  <c r="W20"/>
  <c r="R20"/>
  <c r="N20"/>
  <c r="I20"/>
  <c r="E20"/>
  <c r="AJ19"/>
  <c r="AJ23"/>
  <c r="AF19"/>
  <c r="AF23"/>
  <c r="AA19"/>
  <c r="AA23"/>
  <c r="W19"/>
  <c r="W23"/>
  <c r="R19"/>
  <c r="R23"/>
  <c r="N19"/>
  <c r="N23"/>
  <c r="I19"/>
  <c r="I23"/>
  <c r="E19"/>
  <c r="E23"/>
  <c r="AJ17"/>
  <c r="AF17"/>
  <c r="AA17"/>
  <c r="W17"/>
  <c r="R17"/>
  <c r="N17"/>
  <c r="I17"/>
  <c r="E17"/>
  <c r="AJ16"/>
  <c r="AF16"/>
  <c r="AA16"/>
  <c r="W16"/>
  <c r="R16"/>
  <c r="N16"/>
  <c r="I16"/>
  <c r="E16"/>
  <c r="AJ15"/>
  <c r="AF15"/>
  <c r="AA15"/>
  <c r="W15"/>
  <c r="R15"/>
  <c r="N15"/>
  <c r="I15"/>
  <c r="E15"/>
  <c r="AJ14"/>
  <c r="AJ18"/>
  <c r="AF14"/>
  <c r="AF18"/>
  <c r="AA14"/>
  <c r="AA18"/>
  <c r="W14"/>
  <c r="W18"/>
  <c r="R14"/>
  <c r="R18"/>
  <c r="N14"/>
  <c r="N18"/>
  <c r="I14"/>
  <c r="I18"/>
  <c r="E14"/>
  <c r="E18"/>
  <c r="AJ12"/>
  <c r="AF12"/>
  <c r="AA12"/>
  <c r="W12"/>
  <c r="R12"/>
  <c r="N12"/>
  <c r="I12"/>
  <c r="E12"/>
  <c r="AJ11"/>
  <c r="AF11"/>
  <c r="AA11"/>
  <c r="W11"/>
  <c r="R11"/>
  <c r="N11"/>
  <c r="I11"/>
  <c r="E11"/>
  <c r="AJ10"/>
  <c r="AF10"/>
  <c r="AA10"/>
  <c r="W10"/>
  <c r="R10"/>
  <c r="N10"/>
  <c r="I10"/>
  <c r="E10"/>
  <c r="A10"/>
  <c r="A11"/>
  <c r="AJ9"/>
  <c r="AF9"/>
  <c r="AF13"/>
  <c r="AB9"/>
  <c r="AA9"/>
  <c r="AA13"/>
  <c r="W9"/>
  <c r="W13"/>
  <c r="S9"/>
  <c r="R9"/>
  <c r="N9"/>
  <c r="N13"/>
  <c r="J9"/>
  <c r="I9"/>
  <c r="I13"/>
  <c r="E9"/>
  <c r="E13"/>
  <c r="AI8"/>
  <c r="AH8"/>
  <c r="AG8"/>
  <c r="AE8"/>
  <c r="AD8"/>
  <c r="AC8"/>
  <c r="Z8"/>
  <c r="Y8"/>
  <c r="X8"/>
  <c r="V8"/>
  <c r="U8"/>
  <c r="T8"/>
  <c r="Q8"/>
  <c r="P8"/>
  <c r="O8"/>
  <c r="M8"/>
  <c r="L8"/>
  <c r="K8"/>
  <c r="H8"/>
  <c r="G8"/>
  <c r="F8"/>
  <c r="AC6"/>
  <c r="T6"/>
  <c r="K6"/>
  <c r="AC5"/>
  <c r="T5"/>
  <c r="K5"/>
  <c r="AC4"/>
  <c r="T4"/>
  <c r="K4"/>
  <c r="AB3"/>
  <c r="S3"/>
  <c r="J3"/>
  <c r="AB2"/>
  <c r="S2"/>
  <c r="J2"/>
  <c r="AB1"/>
  <c r="S1"/>
  <c r="J1"/>
  <c r="DF70" i="7"/>
  <c r="DE70"/>
  <c r="DD70"/>
  <c r="DC70"/>
  <c r="DB70"/>
  <c r="DA70"/>
  <c r="CZ70"/>
  <c r="CY70"/>
  <c r="CX70"/>
  <c r="CW70"/>
  <c r="CV70"/>
  <c r="CR70"/>
  <c r="CQ70"/>
  <c r="CP70"/>
  <c r="CO70"/>
  <c r="CN70"/>
  <c r="CM70"/>
  <c r="CL70"/>
  <c r="CK70"/>
  <c r="CJ70"/>
  <c r="CI70"/>
  <c r="CH70"/>
  <c r="CD70"/>
  <c r="CC70"/>
  <c r="CB70"/>
  <c r="CA70"/>
  <c r="BZ70"/>
  <c r="BY70"/>
  <c r="BX70"/>
  <c r="BW70"/>
  <c r="BV70"/>
  <c r="BU70"/>
  <c r="BT70"/>
  <c r="BP70"/>
  <c r="BO70"/>
  <c r="BN70"/>
  <c r="BM70"/>
  <c r="BL70"/>
  <c r="BK70"/>
  <c r="BJ70"/>
  <c r="BI70"/>
  <c r="BH70"/>
  <c r="BG70"/>
  <c r="BF70"/>
  <c r="BB70"/>
  <c r="BA70"/>
  <c r="AZ70"/>
  <c r="AY70"/>
  <c r="AX70"/>
  <c r="AW70"/>
  <c r="AV70"/>
  <c r="AU70"/>
  <c r="AT70"/>
  <c r="AS70"/>
  <c r="AR70"/>
  <c r="AN70"/>
  <c r="AM70"/>
  <c r="AL70"/>
  <c r="AK70"/>
  <c r="AJ70"/>
  <c r="AI70"/>
  <c r="AH70"/>
  <c r="AG70"/>
  <c r="AF70"/>
  <c r="AE70"/>
  <c r="AD70"/>
  <c r="Z70"/>
  <c r="Y70"/>
  <c r="X70"/>
  <c r="W70"/>
  <c r="V70"/>
  <c r="U70"/>
  <c r="T70"/>
  <c r="S70"/>
  <c r="R70"/>
  <c r="Q70"/>
  <c r="P70"/>
  <c r="L70"/>
  <c r="K70"/>
  <c r="J70"/>
  <c r="I70"/>
  <c r="H70"/>
  <c r="G70"/>
  <c r="F70"/>
  <c r="E70"/>
  <c r="D70"/>
  <c r="C70"/>
  <c r="B70"/>
  <c r="DF69"/>
  <c r="DE69"/>
  <c r="DD69"/>
  <c r="DC69"/>
  <c r="DB69"/>
  <c r="DA69"/>
  <c r="CZ69"/>
  <c r="CY69"/>
  <c r="CX69"/>
  <c r="CW69"/>
  <c r="CV69"/>
  <c r="CR69"/>
  <c r="CQ69"/>
  <c r="CP69"/>
  <c r="CO69"/>
  <c r="CN69"/>
  <c r="CM69"/>
  <c r="CL69"/>
  <c r="CK69"/>
  <c r="CJ69"/>
  <c r="CI69"/>
  <c r="CH69"/>
  <c r="CD69"/>
  <c r="CC69"/>
  <c r="CB69"/>
  <c r="CA69"/>
  <c r="BZ69"/>
  <c r="BY69"/>
  <c r="BX69"/>
  <c r="BW69"/>
  <c r="BV69"/>
  <c r="BU69"/>
  <c r="BT69"/>
  <c r="BP69"/>
  <c r="BO69"/>
  <c r="BN69"/>
  <c r="BM69"/>
  <c r="BL69"/>
  <c r="BK69"/>
  <c r="BJ69"/>
  <c r="BI69"/>
  <c r="BH69"/>
  <c r="BG69"/>
  <c r="BF69"/>
  <c r="BB69"/>
  <c r="BA69"/>
  <c r="AZ69"/>
  <c r="AY69"/>
  <c r="AX69"/>
  <c r="AW69"/>
  <c r="AV69"/>
  <c r="AU69"/>
  <c r="AT69"/>
  <c r="AS69"/>
  <c r="AR69"/>
  <c r="AN69"/>
  <c r="AM69"/>
  <c r="AL69"/>
  <c r="AK69"/>
  <c r="AJ69"/>
  <c r="AI69"/>
  <c r="AH69"/>
  <c r="AG69"/>
  <c r="AF69"/>
  <c r="AE69"/>
  <c r="AD69"/>
  <c r="Z69"/>
  <c r="Y69"/>
  <c r="X69"/>
  <c r="W69"/>
  <c r="V69"/>
  <c r="U69"/>
  <c r="T69"/>
  <c r="S69"/>
  <c r="R69"/>
  <c r="Q69"/>
  <c r="P69"/>
  <c r="L69"/>
  <c r="K69"/>
  <c r="J69"/>
  <c r="I69"/>
  <c r="H69"/>
  <c r="G69"/>
  <c r="F69"/>
  <c r="E69"/>
  <c r="D69"/>
  <c r="C69"/>
  <c r="B69"/>
  <c r="DF68"/>
  <c r="DE68"/>
  <c r="DD68"/>
  <c r="DC68"/>
  <c r="DB68"/>
  <c r="DA68"/>
  <c r="CZ68"/>
  <c r="CY68"/>
  <c r="CX68"/>
  <c r="CW68"/>
  <c r="CV68"/>
  <c r="CR68"/>
  <c r="CQ68"/>
  <c r="CP68"/>
  <c r="CO68"/>
  <c r="CN68"/>
  <c r="CM68"/>
  <c r="CL68"/>
  <c r="CK68"/>
  <c r="CJ68"/>
  <c r="CI68"/>
  <c r="CH68"/>
  <c r="CD68"/>
  <c r="CC68"/>
  <c r="CB68"/>
  <c r="CA68"/>
  <c r="BZ68"/>
  <c r="BY68"/>
  <c r="BX68"/>
  <c r="BW68"/>
  <c r="BV68"/>
  <c r="BU68"/>
  <c r="BT68"/>
  <c r="BP68"/>
  <c r="BO68"/>
  <c r="BN68"/>
  <c r="BM68"/>
  <c r="BL68"/>
  <c r="BK68"/>
  <c r="BJ68"/>
  <c r="BI68"/>
  <c r="BH68"/>
  <c r="BG68"/>
  <c r="BF68"/>
  <c r="BB68"/>
  <c r="BA68"/>
  <c r="AZ68"/>
  <c r="AY68"/>
  <c r="AX68"/>
  <c r="AW68"/>
  <c r="AV68"/>
  <c r="AU68"/>
  <c r="AT68"/>
  <c r="AS68"/>
  <c r="AR68"/>
  <c r="AN68"/>
  <c r="AM68"/>
  <c r="AL68"/>
  <c r="AK68"/>
  <c r="AJ68"/>
  <c r="AI68"/>
  <c r="AH68"/>
  <c r="AG68"/>
  <c r="AF68"/>
  <c r="AE68"/>
  <c r="AD68"/>
  <c r="Z68"/>
  <c r="Y68"/>
  <c r="X68"/>
  <c r="W68"/>
  <c r="V68"/>
  <c r="U68"/>
  <c r="T68"/>
  <c r="S68"/>
  <c r="R68"/>
  <c r="Q68"/>
  <c r="AA68"/>
  <c r="P68"/>
  <c r="L68"/>
  <c r="K68"/>
  <c r="J68"/>
  <c r="I68"/>
  <c r="H68"/>
  <c r="G68"/>
  <c r="F68"/>
  <c r="E68"/>
  <c r="D68"/>
  <c r="C68"/>
  <c r="B68"/>
  <c r="DF67"/>
  <c r="DF71"/>
  <c r="DE67"/>
  <c r="DD67"/>
  <c r="DC67"/>
  <c r="DB67"/>
  <c r="DB71"/>
  <c r="DA67"/>
  <c r="CZ67"/>
  <c r="CY67"/>
  <c r="CX67"/>
  <c r="CX71"/>
  <c r="CW67"/>
  <c r="CV67"/>
  <c r="CR67"/>
  <c r="CQ67"/>
  <c r="CP67"/>
  <c r="CO67"/>
  <c r="CN67"/>
  <c r="CM67"/>
  <c r="CL67"/>
  <c r="CK67"/>
  <c r="CJ67"/>
  <c r="CI67"/>
  <c r="CH67"/>
  <c r="CD67"/>
  <c r="CC67"/>
  <c r="CB67"/>
  <c r="CB71"/>
  <c r="CA67"/>
  <c r="BZ67"/>
  <c r="BY67"/>
  <c r="BX67"/>
  <c r="BX71"/>
  <c r="BW67"/>
  <c r="BV67"/>
  <c r="BU67"/>
  <c r="BT67"/>
  <c r="BP67"/>
  <c r="BO67"/>
  <c r="BN67"/>
  <c r="BM67"/>
  <c r="BL67"/>
  <c r="BK67"/>
  <c r="BJ67"/>
  <c r="BI67"/>
  <c r="BH67"/>
  <c r="BG67"/>
  <c r="BF67"/>
  <c r="BB67"/>
  <c r="BB71"/>
  <c r="BA67"/>
  <c r="AZ67"/>
  <c r="AY67"/>
  <c r="AX67"/>
  <c r="AX71"/>
  <c r="AW67"/>
  <c r="AV67"/>
  <c r="AU67"/>
  <c r="AT67"/>
  <c r="AT71"/>
  <c r="AS67"/>
  <c r="AR67"/>
  <c r="AN67"/>
  <c r="AM67"/>
  <c r="AL67"/>
  <c r="AK67"/>
  <c r="AJ67"/>
  <c r="AI67"/>
  <c r="AH67"/>
  <c r="AG67"/>
  <c r="AF67"/>
  <c r="AE67"/>
  <c r="AD67"/>
  <c r="Z67"/>
  <c r="Y67"/>
  <c r="X67"/>
  <c r="X71"/>
  <c r="W67"/>
  <c r="V67"/>
  <c r="U67"/>
  <c r="T67"/>
  <c r="T71"/>
  <c r="S67"/>
  <c r="R67"/>
  <c r="Q67"/>
  <c r="P67"/>
  <c r="L67"/>
  <c r="K67"/>
  <c r="J67"/>
  <c r="I67"/>
  <c r="H67"/>
  <c r="G67"/>
  <c r="F67"/>
  <c r="E67"/>
  <c r="D67"/>
  <c r="C67"/>
  <c r="B67"/>
  <c r="DF65"/>
  <c r="DE65"/>
  <c r="DD65"/>
  <c r="DC65"/>
  <c r="DB65"/>
  <c r="DA65"/>
  <c r="CZ65"/>
  <c r="CY65"/>
  <c r="CX65"/>
  <c r="CW65"/>
  <c r="CV65"/>
  <c r="CR65"/>
  <c r="CQ65"/>
  <c r="CP65"/>
  <c r="CO65"/>
  <c r="CN65"/>
  <c r="CM65"/>
  <c r="CL65"/>
  <c r="CK65"/>
  <c r="CJ65"/>
  <c r="CI65"/>
  <c r="CH65"/>
  <c r="CD65"/>
  <c r="CC65"/>
  <c r="CB65"/>
  <c r="CA65"/>
  <c r="BZ65"/>
  <c r="BY65"/>
  <c r="BX65"/>
  <c r="BW65"/>
  <c r="BV65"/>
  <c r="BU65"/>
  <c r="BT65"/>
  <c r="BP65"/>
  <c r="BO65"/>
  <c r="BN65"/>
  <c r="BM65"/>
  <c r="BL65"/>
  <c r="BK65"/>
  <c r="BJ65"/>
  <c r="BI65"/>
  <c r="BH65"/>
  <c r="BG65"/>
  <c r="BF65"/>
  <c r="BB65"/>
  <c r="BA65"/>
  <c r="AZ65"/>
  <c r="AY65"/>
  <c r="AX65"/>
  <c r="AW65"/>
  <c r="AV65"/>
  <c r="AU65"/>
  <c r="AT65"/>
  <c r="AS65"/>
  <c r="AR65"/>
  <c r="AN65"/>
  <c r="AM65"/>
  <c r="AL65"/>
  <c r="AK65"/>
  <c r="AJ65"/>
  <c r="AI65"/>
  <c r="AH65"/>
  <c r="AG65"/>
  <c r="AF65"/>
  <c r="AE65"/>
  <c r="AD65"/>
  <c r="Z65"/>
  <c r="Y65"/>
  <c r="X65"/>
  <c r="W65"/>
  <c r="V65"/>
  <c r="U65"/>
  <c r="T65"/>
  <c r="S65"/>
  <c r="R65"/>
  <c r="Q65"/>
  <c r="P65"/>
  <c r="L65"/>
  <c r="K65"/>
  <c r="J65"/>
  <c r="I65"/>
  <c r="H65"/>
  <c r="G65"/>
  <c r="F65"/>
  <c r="E65"/>
  <c r="D65"/>
  <c r="C65"/>
  <c r="B65"/>
  <c r="DF64"/>
  <c r="DE64"/>
  <c r="DD64"/>
  <c r="DC64"/>
  <c r="DB64"/>
  <c r="DA64"/>
  <c r="CZ64"/>
  <c r="CY64"/>
  <c r="CX64"/>
  <c r="CW64"/>
  <c r="CV64"/>
  <c r="CR64"/>
  <c r="CQ64"/>
  <c r="CP64"/>
  <c r="CO64"/>
  <c r="CN64"/>
  <c r="CM64"/>
  <c r="CL64"/>
  <c r="CK64"/>
  <c r="CJ64"/>
  <c r="CI64"/>
  <c r="CH64"/>
  <c r="CD64"/>
  <c r="CC64"/>
  <c r="CB64"/>
  <c r="CA64"/>
  <c r="BZ64"/>
  <c r="BY64"/>
  <c r="BX64"/>
  <c r="BW64"/>
  <c r="BV64"/>
  <c r="BU64"/>
  <c r="CE64"/>
  <c r="BT64"/>
  <c r="BP64"/>
  <c r="BO64"/>
  <c r="BN64"/>
  <c r="BM64"/>
  <c r="BL64"/>
  <c r="BK64"/>
  <c r="BJ64"/>
  <c r="BI64"/>
  <c r="BH64"/>
  <c r="BG64"/>
  <c r="BF64"/>
  <c r="BB64"/>
  <c r="BA64"/>
  <c r="AZ64"/>
  <c r="AY64"/>
  <c r="AX64"/>
  <c r="AW64"/>
  <c r="AV64"/>
  <c r="AU64"/>
  <c r="AT64"/>
  <c r="AS64"/>
  <c r="AR64"/>
  <c r="AN64"/>
  <c r="AM64"/>
  <c r="AL64"/>
  <c r="AK64"/>
  <c r="AJ64"/>
  <c r="AI64"/>
  <c r="AH64"/>
  <c r="AG64"/>
  <c r="AF64"/>
  <c r="AE64"/>
  <c r="AD64"/>
  <c r="Z64"/>
  <c r="Y64"/>
  <c r="X64"/>
  <c r="W64"/>
  <c r="V64"/>
  <c r="U64"/>
  <c r="T64"/>
  <c r="S64"/>
  <c r="R64"/>
  <c r="Q64"/>
  <c r="AA64"/>
  <c r="P64"/>
  <c r="L64"/>
  <c r="K64"/>
  <c r="J64"/>
  <c r="I64"/>
  <c r="H64"/>
  <c r="G64"/>
  <c r="F64"/>
  <c r="E64"/>
  <c r="D64"/>
  <c r="C64"/>
  <c r="B64"/>
  <c r="DF63"/>
  <c r="DE63"/>
  <c r="DD63"/>
  <c r="DC63"/>
  <c r="DB63"/>
  <c r="DA63"/>
  <c r="CZ63"/>
  <c r="CY63"/>
  <c r="CX63"/>
  <c r="CW63"/>
  <c r="CV63"/>
  <c r="CR63"/>
  <c r="CQ63"/>
  <c r="CP63"/>
  <c r="CO63"/>
  <c r="CN63"/>
  <c r="CM63"/>
  <c r="CL63"/>
  <c r="CK63"/>
  <c r="CJ63"/>
  <c r="CI63"/>
  <c r="CH63"/>
  <c r="CD63"/>
  <c r="CC63"/>
  <c r="CB63"/>
  <c r="CA63"/>
  <c r="BZ63"/>
  <c r="BY63"/>
  <c r="BX63"/>
  <c r="BW63"/>
  <c r="BV63"/>
  <c r="BU63"/>
  <c r="BT63"/>
  <c r="BP63"/>
  <c r="BO63"/>
  <c r="BN63"/>
  <c r="BM63"/>
  <c r="BL63"/>
  <c r="BK63"/>
  <c r="BJ63"/>
  <c r="BI63"/>
  <c r="BH63"/>
  <c r="BG63"/>
  <c r="BF63"/>
  <c r="BB63"/>
  <c r="BA63"/>
  <c r="AZ63"/>
  <c r="AY63"/>
  <c r="AX63"/>
  <c r="AW63"/>
  <c r="AV63"/>
  <c r="AU63"/>
  <c r="AT63"/>
  <c r="AS63"/>
  <c r="AR63"/>
  <c r="AN63"/>
  <c r="AM63"/>
  <c r="AL63"/>
  <c r="AK63"/>
  <c r="AJ63"/>
  <c r="AI63"/>
  <c r="AH63"/>
  <c r="AG63"/>
  <c r="AF63"/>
  <c r="AE63"/>
  <c r="AD63"/>
  <c r="Z63"/>
  <c r="Y63"/>
  <c r="X63"/>
  <c r="W63"/>
  <c r="V63"/>
  <c r="U63"/>
  <c r="T63"/>
  <c r="S63"/>
  <c r="R63"/>
  <c r="Q63"/>
  <c r="P63"/>
  <c r="L63"/>
  <c r="K63"/>
  <c r="J63"/>
  <c r="I63"/>
  <c r="H63"/>
  <c r="G63"/>
  <c r="F63"/>
  <c r="E63"/>
  <c r="D63"/>
  <c r="C63"/>
  <c r="B63"/>
  <c r="DF62"/>
  <c r="DE62"/>
  <c r="DE66"/>
  <c r="DD62"/>
  <c r="DC62"/>
  <c r="DC66"/>
  <c r="DB62"/>
  <c r="DA62"/>
  <c r="DA66"/>
  <c r="CZ62"/>
  <c r="CY62"/>
  <c r="CY66"/>
  <c r="CX62"/>
  <c r="CW62"/>
  <c r="CW66"/>
  <c r="CV62"/>
  <c r="CR62"/>
  <c r="CQ62"/>
  <c r="CQ66"/>
  <c r="CP62"/>
  <c r="CO62"/>
  <c r="CO66"/>
  <c r="CN62"/>
  <c r="CM62"/>
  <c r="CM66"/>
  <c r="CL62"/>
  <c r="CK62"/>
  <c r="CK66"/>
  <c r="CJ62"/>
  <c r="CI62"/>
  <c r="CI66"/>
  <c r="CH62"/>
  <c r="CD62"/>
  <c r="CC62"/>
  <c r="CC66"/>
  <c r="CB62"/>
  <c r="CA62"/>
  <c r="CA66"/>
  <c r="BZ62"/>
  <c r="BY62"/>
  <c r="BY66"/>
  <c r="BX62"/>
  <c r="BW62"/>
  <c r="BW66"/>
  <c r="BV62"/>
  <c r="BU62"/>
  <c r="BU66"/>
  <c r="BT62"/>
  <c r="BP62"/>
  <c r="BO62"/>
  <c r="BO66"/>
  <c r="BN62"/>
  <c r="BM62"/>
  <c r="BM66"/>
  <c r="BL62"/>
  <c r="BK62"/>
  <c r="BK66"/>
  <c r="BJ62"/>
  <c r="BI62"/>
  <c r="BI66"/>
  <c r="BH62"/>
  <c r="BG62"/>
  <c r="BG66"/>
  <c r="BF62"/>
  <c r="BB62"/>
  <c r="BA62"/>
  <c r="BA66"/>
  <c r="AZ62"/>
  <c r="AY62"/>
  <c r="AY66"/>
  <c r="AX62"/>
  <c r="AW62"/>
  <c r="AW66"/>
  <c r="AV62"/>
  <c r="AU62"/>
  <c r="AU66"/>
  <c r="AT62"/>
  <c r="AS62"/>
  <c r="AS66"/>
  <c r="AR62"/>
  <c r="AN62"/>
  <c r="AM62"/>
  <c r="AM66"/>
  <c r="AL62"/>
  <c r="AK62"/>
  <c r="AK66"/>
  <c r="AJ62"/>
  <c r="AI62"/>
  <c r="AI66"/>
  <c r="AH62"/>
  <c r="AG62"/>
  <c r="AG66"/>
  <c r="AF62"/>
  <c r="AE62"/>
  <c r="AE66"/>
  <c r="AD62"/>
  <c r="Z62"/>
  <c r="Y62"/>
  <c r="Y66"/>
  <c r="X62"/>
  <c r="W62"/>
  <c r="W66"/>
  <c r="V62"/>
  <c r="U62"/>
  <c r="U66"/>
  <c r="T62"/>
  <c r="S62"/>
  <c r="S66"/>
  <c r="R62"/>
  <c r="Q62"/>
  <c r="Q66"/>
  <c r="P62"/>
  <c r="L62"/>
  <c r="K62"/>
  <c r="K66"/>
  <c r="J62"/>
  <c r="I62"/>
  <c r="I66"/>
  <c r="H62"/>
  <c r="G62"/>
  <c r="G66"/>
  <c r="F62"/>
  <c r="E62"/>
  <c r="E66"/>
  <c r="D62"/>
  <c r="C62"/>
  <c r="C66"/>
  <c r="B62"/>
  <c r="DF60"/>
  <c r="DE60"/>
  <c r="DD60"/>
  <c r="DC60"/>
  <c r="DB60"/>
  <c r="DA60"/>
  <c r="CZ60"/>
  <c r="CY60"/>
  <c r="CX60"/>
  <c r="CW60"/>
  <c r="CV60"/>
  <c r="CR60"/>
  <c r="CQ60"/>
  <c r="CP60"/>
  <c r="CO60"/>
  <c r="CN60"/>
  <c r="CM60"/>
  <c r="CL60"/>
  <c r="CK60"/>
  <c r="CJ60"/>
  <c r="CI60"/>
  <c r="CH60"/>
  <c r="CD60"/>
  <c r="CC60"/>
  <c r="CB60"/>
  <c r="CA60"/>
  <c r="BZ60"/>
  <c r="BY60"/>
  <c r="BX60"/>
  <c r="BW60"/>
  <c r="BV60"/>
  <c r="BU60"/>
  <c r="BT60"/>
  <c r="BP60"/>
  <c r="BO60"/>
  <c r="BN60"/>
  <c r="BM60"/>
  <c r="BL60"/>
  <c r="BK60"/>
  <c r="BJ60"/>
  <c r="BI60"/>
  <c r="BH60"/>
  <c r="BG60"/>
  <c r="BF60"/>
  <c r="BB60"/>
  <c r="BA60"/>
  <c r="AZ60"/>
  <c r="AY60"/>
  <c r="AX60"/>
  <c r="AW60"/>
  <c r="AV60"/>
  <c r="AU60"/>
  <c r="AT60"/>
  <c r="AS60"/>
  <c r="AR60"/>
  <c r="AN60"/>
  <c r="AM60"/>
  <c r="AL60"/>
  <c r="AK60"/>
  <c r="AJ60"/>
  <c r="AI60"/>
  <c r="AH60"/>
  <c r="AG60"/>
  <c r="AF60"/>
  <c r="AE60"/>
  <c r="AD60"/>
  <c r="AP60"/>
  <c r="Z60"/>
  <c r="Y60"/>
  <c r="X60"/>
  <c r="W60"/>
  <c r="V60"/>
  <c r="U60"/>
  <c r="T60"/>
  <c r="S60"/>
  <c r="R60"/>
  <c r="Q60"/>
  <c r="P60"/>
  <c r="L60"/>
  <c r="K60"/>
  <c r="J60"/>
  <c r="I60"/>
  <c r="H60"/>
  <c r="G60"/>
  <c r="F60"/>
  <c r="E60"/>
  <c r="D60"/>
  <c r="C60"/>
  <c r="B60"/>
  <c r="N60"/>
  <c r="DF59"/>
  <c r="DE59"/>
  <c r="DD59"/>
  <c r="DC59"/>
  <c r="DB59"/>
  <c r="DA59"/>
  <c r="CZ59"/>
  <c r="CY59"/>
  <c r="CX59"/>
  <c r="CW59"/>
  <c r="CV59"/>
  <c r="CR59"/>
  <c r="CQ59"/>
  <c r="CP59"/>
  <c r="CO59"/>
  <c r="CN59"/>
  <c r="CM59"/>
  <c r="CL59"/>
  <c r="CK59"/>
  <c r="CJ59"/>
  <c r="CI59"/>
  <c r="CH59"/>
  <c r="CD59"/>
  <c r="CC59"/>
  <c r="CB59"/>
  <c r="CA59"/>
  <c r="BZ59"/>
  <c r="BY59"/>
  <c r="BX59"/>
  <c r="BW59"/>
  <c r="BV59"/>
  <c r="BU59"/>
  <c r="CE59"/>
  <c r="BT59"/>
  <c r="BP59"/>
  <c r="BO59"/>
  <c r="BN59"/>
  <c r="BM59"/>
  <c r="BL59"/>
  <c r="BK59"/>
  <c r="BJ59"/>
  <c r="BI59"/>
  <c r="BH59"/>
  <c r="BG59"/>
  <c r="BF59"/>
  <c r="BB59"/>
  <c r="BA59"/>
  <c r="AZ59"/>
  <c r="AY59"/>
  <c r="AX59"/>
  <c r="AW59"/>
  <c r="AV59"/>
  <c r="AU59"/>
  <c r="AT59"/>
  <c r="AS59"/>
  <c r="AR59"/>
  <c r="AN59"/>
  <c r="AM59"/>
  <c r="AL59"/>
  <c r="AK59"/>
  <c r="AJ59"/>
  <c r="AI59"/>
  <c r="AH59"/>
  <c r="AG59"/>
  <c r="AF59"/>
  <c r="AE59"/>
  <c r="AD59"/>
  <c r="AP59"/>
  <c r="Z59"/>
  <c r="Y59"/>
  <c r="X59"/>
  <c r="W59"/>
  <c r="V59"/>
  <c r="U59"/>
  <c r="T59"/>
  <c r="S59"/>
  <c r="R59"/>
  <c r="Q59"/>
  <c r="AA59"/>
  <c r="P59"/>
  <c r="L59"/>
  <c r="K59"/>
  <c r="J59"/>
  <c r="I59"/>
  <c r="H59"/>
  <c r="G59"/>
  <c r="F59"/>
  <c r="E59"/>
  <c r="D59"/>
  <c r="C59"/>
  <c r="B59"/>
  <c r="N59"/>
  <c r="DF58"/>
  <c r="DE58"/>
  <c r="DD58"/>
  <c r="DC58"/>
  <c r="DB58"/>
  <c r="DA58"/>
  <c r="CZ58"/>
  <c r="CY58"/>
  <c r="CX58"/>
  <c r="CW58"/>
  <c r="CV58"/>
  <c r="CR58"/>
  <c r="CQ58"/>
  <c r="CP58"/>
  <c r="CO58"/>
  <c r="CN58"/>
  <c r="CM58"/>
  <c r="CL58"/>
  <c r="CK58"/>
  <c r="CJ58"/>
  <c r="CI58"/>
  <c r="CH58"/>
  <c r="CD58"/>
  <c r="CC58"/>
  <c r="CB58"/>
  <c r="CA58"/>
  <c r="BZ58"/>
  <c r="BY58"/>
  <c r="BX58"/>
  <c r="BW58"/>
  <c r="BV58"/>
  <c r="BU58"/>
  <c r="BT58"/>
  <c r="BP58"/>
  <c r="BO58"/>
  <c r="BN58"/>
  <c r="BM58"/>
  <c r="BL58"/>
  <c r="BK58"/>
  <c r="BJ58"/>
  <c r="BI58"/>
  <c r="BH58"/>
  <c r="BG58"/>
  <c r="BF58"/>
  <c r="BR58"/>
  <c r="BB58"/>
  <c r="BA58"/>
  <c r="AZ58"/>
  <c r="AY58"/>
  <c r="AX58"/>
  <c r="AW58"/>
  <c r="AV58"/>
  <c r="AU58"/>
  <c r="AT58"/>
  <c r="AS58"/>
  <c r="AR58"/>
  <c r="AN58"/>
  <c r="AM58"/>
  <c r="AL58"/>
  <c r="AK58"/>
  <c r="AJ58"/>
  <c r="AI58"/>
  <c r="AH58"/>
  <c r="AG58"/>
  <c r="AF58"/>
  <c r="AE58"/>
  <c r="AD58"/>
  <c r="AP58"/>
  <c r="Z58"/>
  <c r="Y58"/>
  <c r="X58"/>
  <c r="W58"/>
  <c r="V58"/>
  <c r="U58"/>
  <c r="T58"/>
  <c r="S58"/>
  <c r="R58"/>
  <c r="Q58"/>
  <c r="P58"/>
  <c r="L58"/>
  <c r="K58"/>
  <c r="J58"/>
  <c r="I58"/>
  <c r="H58"/>
  <c r="G58"/>
  <c r="F58"/>
  <c r="E58"/>
  <c r="D58"/>
  <c r="C58"/>
  <c r="B58"/>
  <c r="N58"/>
  <c r="DF57"/>
  <c r="DF61"/>
  <c r="DE57"/>
  <c r="DE61"/>
  <c r="DD57"/>
  <c r="DD61"/>
  <c r="DC57"/>
  <c r="DC61"/>
  <c r="DB57"/>
  <c r="DB61"/>
  <c r="DA57"/>
  <c r="DA61"/>
  <c r="CZ57"/>
  <c r="CZ61"/>
  <c r="CY57"/>
  <c r="CY61"/>
  <c r="CX57"/>
  <c r="CX61"/>
  <c r="CW57"/>
  <c r="CW61"/>
  <c r="CV57"/>
  <c r="CV61"/>
  <c r="CR57"/>
  <c r="CR61"/>
  <c r="CQ57"/>
  <c r="CQ61"/>
  <c r="CP57"/>
  <c r="CP61"/>
  <c r="CO57"/>
  <c r="CO61"/>
  <c r="CN57"/>
  <c r="CN61"/>
  <c r="CM57"/>
  <c r="CM61"/>
  <c r="CL57"/>
  <c r="CL61"/>
  <c r="CK57"/>
  <c r="CK61"/>
  <c r="CJ57"/>
  <c r="CJ61"/>
  <c r="CI57"/>
  <c r="CI61"/>
  <c r="CH57"/>
  <c r="CH61"/>
  <c r="CD57"/>
  <c r="CD61"/>
  <c r="CC57"/>
  <c r="CC61"/>
  <c r="CB57"/>
  <c r="CB61"/>
  <c r="CA57"/>
  <c r="CA61"/>
  <c r="BZ57"/>
  <c r="BZ61"/>
  <c r="BY57"/>
  <c r="BY61"/>
  <c r="BX57"/>
  <c r="BX61"/>
  <c r="BW57"/>
  <c r="BW61"/>
  <c r="BV57"/>
  <c r="BV61"/>
  <c r="BU57"/>
  <c r="BU61"/>
  <c r="BT57"/>
  <c r="BT61"/>
  <c r="BP57"/>
  <c r="BP61"/>
  <c r="BO57"/>
  <c r="BO61"/>
  <c r="BN57"/>
  <c r="BN61"/>
  <c r="BM57"/>
  <c r="BM61"/>
  <c r="BL57"/>
  <c r="BL61"/>
  <c r="BK57"/>
  <c r="BK61"/>
  <c r="BJ57"/>
  <c r="BJ61"/>
  <c r="BI57"/>
  <c r="BI61"/>
  <c r="BH57"/>
  <c r="BH61"/>
  <c r="BG57"/>
  <c r="BG61"/>
  <c r="BF57"/>
  <c r="BF61"/>
  <c r="BB57"/>
  <c r="BB61"/>
  <c r="BA57"/>
  <c r="BA61"/>
  <c r="AZ57"/>
  <c r="AZ61"/>
  <c r="AY57"/>
  <c r="AY61"/>
  <c r="AX57"/>
  <c r="AX61"/>
  <c r="AW57"/>
  <c r="AW61"/>
  <c r="AV57"/>
  <c r="AV61"/>
  <c r="AU57"/>
  <c r="AU61"/>
  <c r="AT57"/>
  <c r="AT61"/>
  <c r="AS57"/>
  <c r="AS61"/>
  <c r="AR57"/>
  <c r="AN57"/>
  <c r="AN61"/>
  <c r="AM57"/>
  <c r="AM61"/>
  <c r="AL57"/>
  <c r="AL61"/>
  <c r="AK57"/>
  <c r="AK61"/>
  <c r="AJ57"/>
  <c r="AJ61"/>
  <c r="AI57"/>
  <c r="AI61"/>
  <c r="AH57"/>
  <c r="AH61"/>
  <c r="AG57"/>
  <c r="AG61"/>
  <c r="AF57"/>
  <c r="AF61"/>
  <c r="AE57"/>
  <c r="AE61"/>
  <c r="AD57"/>
  <c r="AD61"/>
  <c r="Z57"/>
  <c r="Z61"/>
  <c r="Y57"/>
  <c r="Y61"/>
  <c r="X57"/>
  <c r="X61"/>
  <c r="W57"/>
  <c r="W61"/>
  <c r="V57"/>
  <c r="V61"/>
  <c r="U57"/>
  <c r="U61"/>
  <c r="T57"/>
  <c r="T61"/>
  <c r="S57"/>
  <c r="S61"/>
  <c r="R57"/>
  <c r="R61"/>
  <c r="Q57"/>
  <c r="Q61"/>
  <c r="P57"/>
  <c r="L57"/>
  <c r="L61"/>
  <c r="K57"/>
  <c r="K61"/>
  <c r="J57"/>
  <c r="J61"/>
  <c r="I57"/>
  <c r="I61"/>
  <c r="H57"/>
  <c r="H61"/>
  <c r="G57"/>
  <c r="G61"/>
  <c r="F57"/>
  <c r="F61"/>
  <c r="E57"/>
  <c r="E61"/>
  <c r="D57"/>
  <c r="D61"/>
  <c r="C57"/>
  <c r="C61"/>
  <c r="B57"/>
  <c r="B61"/>
  <c r="DF54"/>
  <c r="DE54"/>
  <c r="DD54"/>
  <c r="DC54"/>
  <c r="DB54"/>
  <c r="DA54"/>
  <c r="CZ54"/>
  <c r="CY54"/>
  <c r="CX54"/>
  <c r="CW54"/>
  <c r="DG54"/>
  <c r="CV54"/>
  <c r="CR54"/>
  <c r="CQ54"/>
  <c r="CP54"/>
  <c r="CO54"/>
  <c r="CN54"/>
  <c r="CM54"/>
  <c r="CL54"/>
  <c r="CK54"/>
  <c r="CJ54"/>
  <c r="CI54"/>
  <c r="CH54"/>
  <c r="CD54"/>
  <c r="CC54"/>
  <c r="CB54"/>
  <c r="CA54"/>
  <c r="BZ54"/>
  <c r="BY54"/>
  <c r="BX54"/>
  <c r="BW54"/>
  <c r="BV54"/>
  <c r="BU54"/>
  <c r="BT54"/>
  <c r="BP54"/>
  <c r="BO54"/>
  <c r="BN54"/>
  <c r="BM54"/>
  <c r="BL54"/>
  <c r="BK54"/>
  <c r="BJ54"/>
  <c r="BI54"/>
  <c r="BH54"/>
  <c r="BG54"/>
  <c r="BF54"/>
  <c r="BR54"/>
  <c r="BB54"/>
  <c r="BA54"/>
  <c r="AZ54"/>
  <c r="AY54"/>
  <c r="AX54"/>
  <c r="AW54"/>
  <c r="AV54"/>
  <c r="AU54"/>
  <c r="AT54"/>
  <c r="AS54"/>
  <c r="AR54"/>
  <c r="AN54"/>
  <c r="AM54"/>
  <c r="AL54"/>
  <c r="AK54"/>
  <c r="AJ54"/>
  <c r="AI54"/>
  <c r="AH54"/>
  <c r="AG54"/>
  <c r="AF54"/>
  <c r="AE54"/>
  <c r="AD54"/>
  <c r="AP54"/>
  <c r="Z54"/>
  <c r="Y54"/>
  <c r="X54"/>
  <c r="W54"/>
  <c r="V54"/>
  <c r="U54"/>
  <c r="T54"/>
  <c r="S54"/>
  <c r="R54"/>
  <c r="Q54"/>
  <c r="AA54"/>
  <c r="P54"/>
  <c r="L54"/>
  <c r="K54"/>
  <c r="J54"/>
  <c r="I54"/>
  <c r="H54"/>
  <c r="G54"/>
  <c r="F54"/>
  <c r="E54"/>
  <c r="D54"/>
  <c r="C54"/>
  <c r="B54"/>
  <c r="N54"/>
  <c r="DF53"/>
  <c r="DE53"/>
  <c r="DD53"/>
  <c r="DC53"/>
  <c r="DB53"/>
  <c r="DA53"/>
  <c r="CZ53"/>
  <c r="CY53"/>
  <c r="CX53"/>
  <c r="CW53"/>
  <c r="CV53"/>
  <c r="CR53"/>
  <c r="CQ53"/>
  <c r="CP53"/>
  <c r="CO53"/>
  <c r="CN53"/>
  <c r="CM53"/>
  <c r="CL53"/>
  <c r="CK53"/>
  <c r="CJ53"/>
  <c r="CI53"/>
  <c r="CH53"/>
  <c r="CD53"/>
  <c r="CC53"/>
  <c r="CB53"/>
  <c r="CA53"/>
  <c r="BZ53"/>
  <c r="BY53"/>
  <c r="BX53"/>
  <c r="BW53"/>
  <c r="BV53"/>
  <c r="BU53"/>
  <c r="BT53"/>
  <c r="BP53"/>
  <c r="BO53"/>
  <c r="BN53"/>
  <c r="BM53"/>
  <c r="BL53"/>
  <c r="BK53"/>
  <c r="BJ53"/>
  <c r="BI53"/>
  <c r="BH53"/>
  <c r="BG53"/>
  <c r="BF53"/>
  <c r="BQ53"/>
  <c r="BB53"/>
  <c r="BA53"/>
  <c r="AZ53"/>
  <c r="AY53"/>
  <c r="AX53"/>
  <c r="AW53"/>
  <c r="AV53"/>
  <c r="AU53"/>
  <c r="AT53"/>
  <c r="AS53"/>
  <c r="AR53"/>
  <c r="AN53"/>
  <c r="AM53"/>
  <c r="AL53"/>
  <c r="AK53"/>
  <c r="AJ53"/>
  <c r="AI53"/>
  <c r="AH53"/>
  <c r="AG53"/>
  <c r="AF53"/>
  <c r="AE53"/>
  <c r="AD53"/>
  <c r="AO53"/>
  <c r="Z53"/>
  <c r="Y53"/>
  <c r="X53"/>
  <c r="W53"/>
  <c r="V53"/>
  <c r="U53"/>
  <c r="T53"/>
  <c r="S53"/>
  <c r="R53"/>
  <c r="Q53"/>
  <c r="P53"/>
  <c r="L53"/>
  <c r="K53"/>
  <c r="J53"/>
  <c r="I53"/>
  <c r="H53"/>
  <c r="G53"/>
  <c r="F53"/>
  <c r="E53"/>
  <c r="D53"/>
  <c r="C53"/>
  <c r="B53"/>
  <c r="M53"/>
  <c r="DF52"/>
  <c r="DE52"/>
  <c r="DD52"/>
  <c r="DC52"/>
  <c r="DB52"/>
  <c r="DA52"/>
  <c r="CZ52"/>
  <c r="CY52"/>
  <c r="CX52"/>
  <c r="CW52"/>
  <c r="DG52"/>
  <c r="CV52"/>
  <c r="CR52"/>
  <c r="CQ52"/>
  <c r="CP52"/>
  <c r="CO52"/>
  <c r="CN52"/>
  <c r="CM52"/>
  <c r="CL52"/>
  <c r="CK52"/>
  <c r="CJ52"/>
  <c r="CI52"/>
  <c r="CH52"/>
  <c r="CD52"/>
  <c r="CC52"/>
  <c r="CB52"/>
  <c r="CA52"/>
  <c r="BZ52"/>
  <c r="BY52"/>
  <c r="BX52"/>
  <c r="BW52"/>
  <c r="BV52"/>
  <c r="BU52"/>
  <c r="CE52"/>
  <c r="BT52"/>
  <c r="BP52"/>
  <c r="BO52"/>
  <c r="BN52"/>
  <c r="BM52"/>
  <c r="BL52"/>
  <c r="BK52"/>
  <c r="BJ52"/>
  <c r="BI52"/>
  <c r="BH52"/>
  <c r="BG52"/>
  <c r="BF52"/>
  <c r="BR52"/>
  <c r="BB52"/>
  <c r="BA52"/>
  <c r="AZ52"/>
  <c r="AY52"/>
  <c r="AX52"/>
  <c r="AW52"/>
  <c r="AV52"/>
  <c r="AU52"/>
  <c r="AT52"/>
  <c r="AS52"/>
  <c r="AR52"/>
  <c r="AN52"/>
  <c r="AM52"/>
  <c r="AL52"/>
  <c r="AK52"/>
  <c r="AJ52"/>
  <c r="AI52"/>
  <c r="AH52"/>
  <c r="AG52"/>
  <c r="AF52"/>
  <c r="AE52"/>
  <c r="AD52"/>
  <c r="AP52"/>
  <c r="Z52"/>
  <c r="Y52"/>
  <c r="X52"/>
  <c r="W52"/>
  <c r="V52"/>
  <c r="U52"/>
  <c r="T52"/>
  <c r="S52"/>
  <c r="R52"/>
  <c r="Q52"/>
  <c r="P52"/>
  <c r="L52"/>
  <c r="K52"/>
  <c r="J52"/>
  <c r="I52"/>
  <c r="H52"/>
  <c r="G52"/>
  <c r="F52"/>
  <c r="E52"/>
  <c r="D52"/>
  <c r="C52"/>
  <c r="B52"/>
  <c r="N52"/>
  <c r="DF51"/>
  <c r="DF55"/>
  <c r="DE51"/>
  <c r="DE55"/>
  <c r="DD51"/>
  <c r="DD55"/>
  <c r="DC51"/>
  <c r="DC55"/>
  <c r="DB51"/>
  <c r="DB55"/>
  <c r="DA51"/>
  <c r="DA55"/>
  <c r="CZ51"/>
  <c r="CZ55"/>
  <c r="CY51"/>
  <c r="CY55"/>
  <c r="CX51"/>
  <c r="CX55"/>
  <c r="CW51"/>
  <c r="CW55"/>
  <c r="CV51"/>
  <c r="CR51"/>
  <c r="CR55"/>
  <c r="CQ51"/>
  <c r="CQ55"/>
  <c r="CP51"/>
  <c r="CP55"/>
  <c r="CO51"/>
  <c r="CO55"/>
  <c r="CN51"/>
  <c r="CN55"/>
  <c r="CM51"/>
  <c r="CM55"/>
  <c r="CL51"/>
  <c r="CL55"/>
  <c r="CK51"/>
  <c r="CK55"/>
  <c r="CJ51"/>
  <c r="CJ55"/>
  <c r="CI51"/>
  <c r="CI55"/>
  <c r="CH51"/>
  <c r="CH55"/>
  <c r="CD51"/>
  <c r="CD55"/>
  <c r="CC51"/>
  <c r="CC55"/>
  <c r="CB51"/>
  <c r="CB55"/>
  <c r="CA51"/>
  <c r="CA55"/>
  <c r="BZ51"/>
  <c r="BZ55"/>
  <c r="BY51"/>
  <c r="BY55"/>
  <c r="BX51"/>
  <c r="BX55"/>
  <c r="BW51"/>
  <c r="BW55"/>
  <c r="BV51"/>
  <c r="BV55"/>
  <c r="BU51"/>
  <c r="BU55"/>
  <c r="BT51"/>
  <c r="BP51"/>
  <c r="BP55"/>
  <c r="BO51"/>
  <c r="BO55"/>
  <c r="BN51"/>
  <c r="BN55"/>
  <c r="BM51"/>
  <c r="BM55"/>
  <c r="BL51"/>
  <c r="BL55"/>
  <c r="BK51"/>
  <c r="BK55"/>
  <c r="BJ51"/>
  <c r="BJ55"/>
  <c r="BI51"/>
  <c r="BI55"/>
  <c r="BH51"/>
  <c r="BH55"/>
  <c r="BG51"/>
  <c r="BG55"/>
  <c r="BF51"/>
  <c r="BF55"/>
  <c r="BB51"/>
  <c r="BB55"/>
  <c r="BA51"/>
  <c r="BA55"/>
  <c r="AZ51"/>
  <c r="AZ55"/>
  <c r="AY51"/>
  <c r="AY55"/>
  <c r="AX51"/>
  <c r="AX55"/>
  <c r="AW51"/>
  <c r="AW55"/>
  <c r="AV51"/>
  <c r="AV55"/>
  <c r="AU51"/>
  <c r="AU55"/>
  <c r="AT51"/>
  <c r="AT55"/>
  <c r="AS51"/>
  <c r="AS55"/>
  <c r="AR51"/>
  <c r="AN51"/>
  <c r="AN55"/>
  <c r="AM51"/>
  <c r="AM55"/>
  <c r="AL51"/>
  <c r="AL55"/>
  <c r="AK51"/>
  <c r="AK55"/>
  <c r="AJ51"/>
  <c r="AJ55"/>
  <c r="AI51"/>
  <c r="AI55"/>
  <c r="AH51"/>
  <c r="AH55"/>
  <c r="AG51"/>
  <c r="AG55"/>
  <c r="AF51"/>
  <c r="AF55"/>
  <c r="AE51"/>
  <c r="AE55"/>
  <c r="AD51"/>
  <c r="AD55"/>
  <c r="Z51"/>
  <c r="Z55"/>
  <c r="Y51"/>
  <c r="Y55"/>
  <c r="X51"/>
  <c r="X55"/>
  <c r="W51"/>
  <c r="W55"/>
  <c r="V51"/>
  <c r="V55"/>
  <c r="U51"/>
  <c r="U55"/>
  <c r="T51"/>
  <c r="T55"/>
  <c r="S51"/>
  <c r="S55"/>
  <c r="R51"/>
  <c r="R55"/>
  <c r="Q51"/>
  <c r="Q55"/>
  <c r="P51"/>
  <c r="L51"/>
  <c r="L55"/>
  <c r="K51"/>
  <c r="K55"/>
  <c r="J51"/>
  <c r="J55"/>
  <c r="I51"/>
  <c r="I55"/>
  <c r="H51"/>
  <c r="H55"/>
  <c r="G51"/>
  <c r="G55"/>
  <c r="F51"/>
  <c r="F55"/>
  <c r="E51"/>
  <c r="E55"/>
  <c r="D51"/>
  <c r="D55"/>
  <c r="C51"/>
  <c r="C55"/>
  <c r="B51"/>
  <c r="B55"/>
  <c r="DF49"/>
  <c r="DE49"/>
  <c r="DD49"/>
  <c r="DC49"/>
  <c r="DB49"/>
  <c r="DA49"/>
  <c r="CZ49"/>
  <c r="CY49"/>
  <c r="CX49"/>
  <c r="CW49"/>
  <c r="DG49"/>
  <c r="CV49"/>
  <c r="CR49"/>
  <c r="CQ49"/>
  <c r="CP49"/>
  <c r="CO49"/>
  <c r="CN49"/>
  <c r="CM49"/>
  <c r="CL49"/>
  <c r="CK49"/>
  <c r="CJ49"/>
  <c r="CI49"/>
  <c r="CH49"/>
  <c r="CD49"/>
  <c r="CC49"/>
  <c r="CB49"/>
  <c r="CA49"/>
  <c r="BZ49"/>
  <c r="BY49"/>
  <c r="BX49"/>
  <c r="BW49"/>
  <c r="BV49"/>
  <c r="BU49"/>
  <c r="BT49"/>
  <c r="BP49"/>
  <c r="BO49"/>
  <c r="BN49"/>
  <c r="BM49"/>
  <c r="BL49"/>
  <c r="BK49"/>
  <c r="BJ49"/>
  <c r="BI49"/>
  <c r="BH49"/>
  <c r="BG49"/>
  <c r="BF49"/>
  <c r="BR49"/>
  <c r="BB49"/>
  <c r="BA49"/>
  <c r="AZ49"/>
  <c r="AY49"/>
  <c r="AX49"/>
  <c r="AW49"/>
  <c r="AV49"/>
  <c r="AU49"/>
  <c r="AT49"/>
  <c r="AS49"/>
  <c r="BC49"/>
  <c r="AR49"/>
  <c r="AN49"/>
  <c r="AM49"/>
  <c r="AL49"/>
  <c r="AK49"/>
  <c r="AJ49"/>
  <c r="AI49"/>
  <c r="AH49"/>
  <c r="AG49"/>
  <c r="AF49"/>
  <c r="AE49"/>
  <c r="AD49"/>
  <c r="AP49"/>
  <c r="Z49"/>
  <c r="Y49"/>
  <c r="X49"/>
  <c r="W49"/>
  <c r="V49"/>
  <c r="U49"/>
  <c r="T49"/>
  <c r="S49"/>
  <c r="R49"/>
  <c r="Q49"/>
  <c r="AA49"/>
  <c r="P49"/>
  <c r="L49"/>
  <c r="K49"/>
  <c r="J49"/>
  <c r="I49"/>
  <c r="H49"/>
  <c r="G49"/>
  <c r="F49"/>
  <c r="E49"/>
  <c r="D49"/>
  <c r="C49"/>
  <c r="B49"/>
  <c r="N49"/>
  <c r="DF48"/>
  <c r="DE48"/>
  <c r="DD48"/>
  <c r="DC48"/>
  <c r="DB48"/>
  <c r="DA48"/>
  <c r="CZ48"/>
  <c r="CY48"/>
  <c r="CX48"/>
  <c r="CW48"/>
  <c r="CV48"/>
  <c r="CR48"/>
  <c r="CQ48"/>
  <c r="CP48"/>
  <c r="CO48"/>
  <c r="CN48"/>
  <c r="CM48"/>
  <c r="CL48"/>
  <c r="CK48"/>
  <c r="CJ48"/>
  <c r="CI48"/>
  <c r="CH48"/>
  <c r="CD48"/>
  <c r="CC48"/>
  <c r="CB48"/>
  <c r="CA48"/>
  <c r="BZ48"/>
  <c r="BY48"/>
  <c r="BX48"/>
  <c r="BW48"/>
  <c r="BV48"/>
  <c r="BU48"/>
  <c r="BT48"/>
  <c r="BP48"/>
  <c r="BO48"/>
  <c r="BN48"/>
  <c r="BM48"/>
  <c r="BL48"/>
  <c r="BK48"/>
  <c r="BJ48"/>
  <c r="BI48"/>
  <c r="BH48"/>
  <c r="BG48"/>
  <c r="BF48"/>
  <c r="BQ48"/>
  <c r="BB48"/>
  <c r="BA48"/>
  <c r="AZ48"/>
  <c r="AY48"/>
  <c r="AX48"/>
  <c r="AW48"/>
  <c r="AV48"/>
  <c r="AU48"/>
  <c r="AT48"/>
  <c r="AS48"/>
  <c r="AR48"/>
  <c r="AN48"/>
  <c r="AM48"/>
  <c r="AL48"/>
  <c r="AK48"/>
  <c r="AJ48"/>
  <c r="AI48"/>
  <c r="AH48"/>
  <c r="AG48"/>
  <c r="AF48"/>
  <c r="AE48"/>
  <c r="AD48"/>
  <c r="AO48"/>
  <c r="Z48"/>
  <c r="Y48"/>
  <c r="X48"/>
  <c r="W48"/>
  <c r="V48"/>
  <c r="U48"/>
  <c r="T48"/>
  <c r="S48"/>
  <c r="R48"/>
  <c r="Q48"/>
  <c r="P48"/>
  <c r="L48"/>
  <c r="K48"/>
  <c r="J48"/>
  <c r="I48"/>
  <c r="H48"/>
  <c r="G48"/>
  <c r="F48"/>
  <c r="E48"/>
  <c r="D48"/>
  <c r="C48"/>
  <c r="B48"/>
  <c r="M48"/>
  <c r="DF47"/>
  <c r="DE47"/>
  <c r="DD47"/>
  <c r="DC47"/>
  <c r="DB47"/>
  <c r="DA47"/>
  <c r="CZ47"/>
  <c r="CY47"/>
  <c r="CX47"/>
  <c r="CW47"/>
  <c r="DG47"/>
  <c r="CV47"/>
  <c r="CR47"/>
  <c r="CQ47"/>
  <c r="CP47"/>
  <c r="CO47"/>
  <c r="CN47"/>
  <c r="CM47"/>
  <c r="CL47"/>
  <c r="CK47"/>
  <c r="CJ47"/>
  <c r="CI47"/>
  <c r="CH47"/>
  <c r="CD47"/>
  <c r="CC47"/>
  <c r="CB47"/>
  <c r="CA47"/>
  <c r="BZ47"/>
  <c r="BY47"/>
  <c r="BX47"/>
  <c r="BW47"/>
  <c r="BV47"/>
  <c r="BU47"/>
  <c r="BT47"/>
  <c r="BP47"/>
  <c r="BO47"/>
  <c r="BN47"/>
  <c r="BM47"/>
  <c r="BL47"/>
  <c r="BK47"/>
  <c r="BJ47"/>
  <c r="BI47"/>
  <c r="BH47"/>
  <c r="BG47"/>
  <c r="BF47"/>
  <c r="BR47"/>
  <c r="BB47"/>
  <c r="BA47"/>
  <c r="AZ47"/>
  <c r="AY47"/>
  <c r="AX47"/>
  <c r="AW47"/>
  <c r="AV47"/>
  <c r="AU47"/>
  <c r="AT47"/>
  <c r="AS47"/>
  <c r="BC47"/>
  <c r="AR47"/>
  <c r="AN47"/>
  <c r="AM47"/>
  <c r="AL47"/>
  <c r="AK47"/>
  <c r="AJ47"/>
  <c r="AI47"/>
  <c r="AH47"/>
  <c r="AG47"/>
  <c r="AF47"/>
  <c r="AE47"/>
  <c r="AD47"/>
  <c r="AP47"/>
  <c r="Z47"/>
  <c r="Y47"/>
  <c r="X47"/>
  <c r="W47"/>
  <c r="V47"/>
  <c r="U47"/>
  <c r="T47"/>
  <c r="S47"/>
  <c r="R47"/>
  <c r="Q47"/>
  <c r="AA47"/>
  <c r="P47"/>
  <c r="L47"/>
  <c r="K47"/>
  <c r="J47"/>
  <c r="I47"/>
  <c r="H47"/>
  <c r="G47"/>
  <c r="F47"/>
  <c r="E47"/>
  <c r="D47"/>
  <c r="C47"/>
  <c r="B47"/>
  <c r="N47"/>
  <c r="DF46"/>
  <c r="DF50"/>
  <c r="DE46"/>
  <c r="DE50"/>
  <c r="DD46"/>
  <c r="DD50"/>
  <c r="DC46"/>
  <c r="DC50"/>
  <c r="DB46"/>
  <c r="DB50"/>
  <c r="DA46"/>
  <c r="DA50"/>
  <c r="CZ46"/>
  <c r="CZ50"/>
  <c r="CY46"/>
  <c r="CY50"/>
  <c r="CX46"/>
  <c r="CX50"/>
  <c r="CW46"/>
  <c r="CW50"/>
  <c r="CV46"/>
  <c r="CR46"/>
  <c r="CR50"/>
  <c r="CQ46"/>
  <c r="CQ50"/>
  <c r="CP46"/>
  <c r="CP50"/>
  <c r="CO46"/>
  <c r="CO50"/>
  <c r="CN46"/>
  <c r="CN50"/>
  <c r="CM46"/>
  <c r="CM50"/>
  <c r="CL46"/>
  <c r="CL50"/>
  <c r="CK46"/>
  <c r="CK50"/>
  <c r="CJ46"/>
  <c r="CJ50"/>
  <c r="CI46"/>
  <c r="CI50"/>
  <c r="CH46"/>
  <c r="CH50"/>
  <c r="CD46"/>
  <c r="CD50"/>
  <c r="CC46"/>
  <c r="CC50"/>
  <c r="CB46"/>
  <c r="CB50"/>
  <c r="CA46"/>
  <c r="CA50"/>
  <c r="BZ46"/>
  <c r="BZ50"/>
  <c r="BY46"/>
  <c r="BY50"/>
  <c r="BX46"/>
  <c r="BX50"/>
  <c r="BW46"/>
  <c r="BW50"/>
  <c r="BV46"/>
  <c r="BV50"/>
  <c r="BU46"/>
  <c r="BU50"/>
  <c r="BT46"/>
  <c r="BP46"/>
  <c r="BP50"/>
  <c r="BO46"/>
  <c r="BO50"/>
  <c r="BN46"/>
  <c r="BN50"/>
  <c r="BM46"/>
  <c r="BM50"/>
  <c r="BL46"/>
  <c r="BL50"/>
  <c r="BK46"/>
  <c r="BK50"/>
  <c r="BJ46"/>
  <c r="BJ50"/>
  <c r="BI46"/>
  <c r="BI50"/>
  <c r="BH46"/>
  <c r="BH50"/>
  <c r="BG46"/>
  <c r="BG50"/>
  <c r="BF46"/>
  <c r="BF50"/>
  <c r="BB46"/>
  <c r="BB50"/>
  <c r="BA46"/>
  <c r="BA50"/>
  <c r="AZ46"/>
  <c r="AZ50"/>
  <c r="AY46"/>
  <c r="AY50"/>
  <c r="AX46"/>
  <c r="AX50"/>
  <c r="AW46"/>
  <c r="AW50"/>
  <c r="AV46"/>
  <c r="AV50"/>
  <c r="AU46"/>
  <c r="AU50"/>
  <c r="AT46"/>
  <c r="AT50"/>
  <c r="AS46"/>
  <c r="AS50"/>
  <c r="AR46"/>
  <c r="AN46"/>
  <c r="AN50"/>
  <c r="AM46"/>
  <c r="AM50"/>
  <c r="AL46"/>
  <c r="AL50"/>
  <c r="AK46"/>
  <c r="AK50"/>
  <c r="AJ46"/>
  <c r="AJ50"/>
  <c r="AI46"/>
  <c r="AI50"/>
  <c r="AH46"/>
  <c r="AH50"/>
  <c r="AG46"/>
  <c r="AG50"/>
  <c r="AF46"/>
  <c r="AF50"/>
  <c r="AE46"/>
  <c r="AE50"/>
  <c r="AD46"/>
  <c r="AD50"/>
  <c r="Z46"/>
  <c r="Z50"/>
  <c r="Y46"/>
  <c r="Y50"/>
  <c r="X46"/>
  <c r="X50"/>
  <c r="W46"/>
  <c r="W50"/>
  <c r="V46"/>
  <c r="V50"/>
  <c r="U46"/>
  <c r="U50"/>
  <c r="T46"/>
  <c r="T50"/>
  <c r="S46"/>
  <c r="S50"/>
  <c r="R46"/>
  <c r="R50"/>
  <c r="Q46"/>
  <c r="Q50"/>
  <c r="P46"/>
  <c r="L46"/>
  <c r="L50"/>
  <c r="K46"/>
  <c r="K50"/>
  <c r="J46"/>
  <c r="J50"/>
  <c r="I46"/>
  <c r="I50"/>
  <c r="H46"/>
  <c r="H50"/>
  <c r="G46"/>
  <c r="G50"/>
  <c r="F46"/>
  <c r="F50"/>
  <c r="E46"/>
  <c r="E50"/>
  <c r="D46"/>
  <c r="D50"/>
  <c r="C46"/>
  <c r="C50"/>
  <c r="B46"/>
  <c r="B50"/>
  <c r="DF44"/>
  <c r="DE44"/>
  <c r="DD44"/>
  <c r="DC44"/>
  <c r="DB44"/>
  <c r="DA44"/>
  <c r="CZ44"/>
  <c r="CY44"/>
  <c r="CX44"/>
  <c r="CW44"/>
  <c r="DG44"/>
  <c r="CV44"/>
  <c r="CR44"/>
  <c r="CQ44"/>
  <c r="CP44"/>
  <c r="CO44"/>
  <c r="CN44"/>
  <c r="CM44"/>
  <c r="CL44"/>
  <c r="CK44"/>
  <c r="CJ44"/>
  <c r="CI44"/>
  <c r="CH44"/>
  <c r="CD44"/>
  <c r="CC44"/>
  <c r="CB44"/>
  <c r="CA44"/>
  <c r="BZ44"/>
  <c r="BY44"/>
  <c r="BX44"/>
  <c r="BW44"/>
  <c r="BV44"/>
  <c r="BU44"/>
  <c r="BT44"/>
  <c r="BP44"/>
  <c r="BO44"/>
  <c r="BN44"/>
  <c r="BM44"/>
  <c r="BL44"/>
  <c r="BK44"/>
  <c r="BJ44"/>
  <c r="BI44"/>
  <c r="BH44"/>
  <c r="BG44"/>
  <c r="BF44"/>
  <c r="BB44"/>
  <c r="BA44"/>
  <c r="AZ44"/>
  <c r="AY44"/>
  <c r="AX44"/>
  <c r="AW44"/>
  <c r="AV44"/>
  <c r="AU44"/>
  <c r="AT44"/>
  <c r="AS44"/>
  <c r="BC44"/>
  <c r="AR44"/>
  <c r="AN44"/>
  <c r="AM44"/>
  <c r="AL44"/>
  <c r="AK44"/>
  <c r="AJ44"/>
  <c r="AI44"/>
  <c r="AH44"/>
  <c r="AG44"/>
  <c r="AF44"/>
  <c r="AE44"/>
  <c r="AD44"/>
  <c r="Z44"/>
  <c r="Y44"/>
  <c r="X44"/>
  <c r="W44"/>
  <c r="V44"/>
  <c r="U44"/>
  <c r="T44"/>
  <c r="S44"/>
  <c r="R44"/>
  <c r="Q44"/>
  <c r="AA44"/>
  <c r="P44"/>
  <c r="L44"/>
  <c r="K44"/>
  <c r="J44"/>
  <c r="I44"/>
  <c r="H44"/>
  <c r="G44"/>
  <c r="F44"/>
  <c r="E44"/>
  <c r="D44"/>
  <c r="C44"/>
  <c r="B44"/>
  <c r="DF43"/>
  <c r="DE43"/>
  <c r="DD43"/>
  <c r="DC43"/>
  <c r="DB43"/>
  <c r="DA43"/>
  <c r="CZ43"/>
  <c r="CY43"/>
  <c r="CX43"/>
  <c r="CW43"/>
  <c r="CV43"/>
  <c r="CR43"/>
  <c r="CQ43"/>
  <c r="CP43"/>
  <c r="CO43"/>
  <c r="CN43"/>
  <c r="CM43"/>
  <c r="CL43"/>
  <c r="CK43"/>
  <c r="CJ43"/>
  <c r="CI43"/>
  <c r="CH43"/>
  <c r="CD43"/>
  <c r="CC43"/>
  <c r="CB43"/>
  <c r="CA43"/>
  <c r="BZ43"/>
  <c r="BY43"/>
  <c r="BX43"/>
  <c r="BW43"/>
  <c r="BV43"/>
  <c r="BU43"/>
  <c r="BT43"/>
  <c r="BP43"/>
  <c r="BO43"/>
  <c r="BN43"/>
  <c r="BM43"/>
  <c r="BL43"/>
  <c r="BK43"/>
  <c r="BJ43"/>
  <c r="BI43"/>
  <c r="BH43"/>
  <c r="BG43"/>
  <c r="BF43"/>
  <c r="BB43"/>
  <c r="BA43"/>
  <c r="AZ43"/>
  <c r="AY43"/>
  <c r="AX43"/>
  <c r="AW43"/>
  <c r="AV43"/>
  <c r="AU43"/>
  <c r="AT43"/>
  <c r="AS43"/>
  <c r="AR43"/>
  <c r="AN43"/>
  <c r="AM43"/>
  <c r="AL43"/>
  <c r="AK43"/>
  <c r="AJ43"/>
  <c r="AI43"/>
  <c r="AH43"/>
  <c r="AG43"/>
  <c r="AF43"/>
  <c r="AE43"/>
  <c r="AD43"/>
  <c r="Z43"/>
  <c r="Y43"/>
  <c r="X43"/>
  <c r="W43"/>
  <c r="V43"/>
  <c r="U43"/>
  <c r="T43"/>
  <c r="S43"/>
  <c r="R43"/>
  <c r="Q43"/>
  <c r="P43"/>
  <c r="L43"/>
  <c r="K43"/>
  <c r="J43"/>
  <c r="I43"/>
  <c r="H43"/>
  <c r="G43"/>
  <c r="F43"/>
  <c r="E43"/>
  <c r="D43"/>
  <c r="C43"/>
  <c r="B43"/>
  <c r="DF42"/>
  <c r="DE42"/>
  <c r="DD42"/>
  <c r="DC42"/>
  <c r="DB42"/>
  <c r="DA42"/>
  <c r="CZ42"/>
  <c r="CY42"/>
  <c r="CX42"/>
  <c r="CW42"/>
  <c r="CV42"/>
  <c r="CR42"/>
  <c r="CQ42"/>
  <c r="CP42"/>
  <c r="CO42"/>
  <c r="CN42"/>
  <c r="CM42"/>
  <c r="CL42"/>
  <c r="CK42"/>
  <c r="CJ42"/>
  <c r="CI42"/>
  <c r="CH42"/>
  <c r="CD42"/>
  <c r="CC42"/>
  <c r="CB42"/>
  <c r="CA42"/>
  <c r="BZ42"/>
  <c r="BY42"/>
  <c r="BX42"/>
  <c r="BW42"/>
  <c r="BV42"/>
  <c r="BU42"/>
  <c r="BT42"/>
  <c r="BP42"/>
  <c r="BO42"/>
  <c r="BN42"/>
  <c r="BM42"/>
  <c r="BL42"/>
  <c r="BK42"/>
  <c r="BJ42"/>
  <c r="BI42"/>
  <c r="BH42"/>
  <c r="BG42"/>
  <c r="BF42"/>
  <c r="BB42"/>
  <c r="BA42"/>
  <c r="AZ42"/>
  <c r="AY42"/>
  <c r="AX42"/>
  <c r="AW42"/>
  <c r="AV42"/>
  <c r="AU42"/>
  <c r="AT42"/>
  <c r="AS42"/>
  <c r="AR42"/>
  <c r="AN42"/>
  <c r="AM42"/>
  <c r="AL42"/>
  <c r="AK42"/>
  <c r="AJ42"/>
  <c r="AI42"/>
  <c r="AH42"/>
  <c r="AG42"/>
  <c r="AF42"/>
  <c r="AE42"/>
  <c r="AD42"/>
  <c r="Z42"/>
  <c r="Y42"/>
  <c r="X42"/>
  <c r="W42"/>
  <c r="V42"/>
  <c r="U42"/>
  <c r="T42"/>
  <c r="S42"/>
  <c r="R42"/>
  <c r="Q42"/>
  <c r="P42"/>
  <c r="L42"/>
  <c r="K42"/>
  <c r="J42"/>
  <c r="I42"/>
  <c r="H42"/>
  <c r="G42"/>
  <c r="F42"/>
  <c r="E42"/>
  <c r="D42"/>
  <c r="C42"/>
  <c r="B42"/>
  <c r="DF41"/>
  <c r="DE41"/>
  <c r="DD41"/>
  <c r="DD45"/>
  <c r="DD56"/>
  <c r="DC41"/>
  <c r="DB41"/>
  <c r="DB45"/>
  <c r="DB56"/>
  <c r="DA41"/>
  <c r="CZ41"/>
  <c r="CZ45"/>
  <c r="CZ56"/>
  <c r="CY41"/>
  <c r="CX41"/>
  <c r="CX45"/>
  <c r="CX56"/>
  <c r="CW41"/>
  <c r="CV41"/>
  <c r="CV45"/>
  <c r="CR41"/>
  <c r="CQ41"/>
  <c r="CQ45"/>
  <c r="CQ56"/>
  <c r="CP41"/>
  <c r="CO41"/>
  <c r="CO45"/>
  <c r="CO56"/>
  <c r="CN41"/>
  <c r="CM41"/>
  <c r="CM45"/>
  <c r="CM56"/>
  <c r="CL41"/>
  <c r="CK41"/>
  <c r="CK45"/>
  <c r="CK56"/>
  <c r="CJ41"/>
  <c r="CI41"/>
  <c r="CI45"/>
  <c r="CI56"/>
  <c r="CH41"/>
  <c r="CD41"/>
  <c r="CD45"/>
  <c r="CD56"/>
  <c r="CC41"/>
  <c r="CB41"/>
  <c r="CB45"/>
  <c r="CB56"/>
  <c r="CA41"/>
  <c r="BZ41"/>
  <c r="BZ45"/>
  <c r="BZ56"/>
  <c r="BY41"/>
  <c r="BX41"/>
  <c r="BX45"/>
  <c r="BX56"/>
  <c r="BW41"/>
  <c r="BV41"/>
  <c r="BV45"/>
  <c r="BV56"/>
  <c r="BU41"/>
  <c r="BT41"/>
  <c r="BT45"/>
  <c r="BP41"/>
  <c r="BO41"/>
  <c r="BO45"/>
  <c r="BO56"/>
  <c r="BN41"/>
  <c r="BM41"/>
  <c r="BM45"/>
  <c r="BM56"/>
  <c r="BL41"/>
  <c r="BK41"/>
  <c r="BK45"/>
  <c r="BK56"/>
  <c r="BJ41"/>
  <c r="BI41"/>
  <c r="BI45"/>
  <c r="BI56"/>
  <c r="BH41"/>
  <c r="BG41"/>
  <c r="BG45"/>
  <c r="BG56"/>
  <c r="BF41"/>
  <c r="BB41"/>
  <c r="BB45"/>
  <c r="BB56"/>
  <c r="BA41"/>
  <c r="AZ41"/>
  <c r="AZ45"/>
  <c r="AZ56"/>
  <c r="AY41"/>
  <c r="AX41"/>
  <c r="AX45"/>
  <c r="AX56"/>
  <c r="AW41"/>
  <c r="AV41"/>
  <c r="AV45"/>
  <c r="AV56"/>
  <c r="AU41"/>
  <c r="AT41"/>
  <c r="AT45"/>
  <c r="AT56"/>
  <c r="AS41"/>
  <c r="AR41"/>
  <c r="AR45"/>
  <c r="AN41"/>
  <c r="AM41"/>
  <c r="AM45"/>
  <c r="AM56"/>
  <c r="AL41"/>
  <c r="AK41"/>
  <c r="AK45"/>
  <c r="AK56"/>
  <c r="AJ41"/>
  <c r="AI41"/>
  <c r="AI45"/>
  <c r="AI56"/>
  <c r="AH41"/>
  <c r="AG41"/>
  <c r="AG45"/>
  <c r="AG56"/>
  <c r="AF41"/>
  <c r="AE41"/>
  <c r="AD41"/>
  <c r="Z41"/>
  <c r="Z45"/>
  <c r="Z56"/>
  <c r="Y41"/>
  <c r="Y45"/>
  <c r="Y56"/>
  <c r="X41"/>
  <c r="X45"/>
  <c r="X56"/>
  <c r="W41"/>
  <c r="W45"/>
  <c r="W56"/>
  <c r="V41"/>
  <c r="V45"/>
  <c r="V56"/>
  <c r="U41"/>
  <c r="U45"/>
  <c r="U56"/>
  <c r="T41"/>
  <c r="T45"/>
  <c r="T56"/>
  <c r="S41"/>
  <c r="S45"/>
  <c r="S56"/>
  <c r="R41"/>
  <c r="R45"/>
  <c r="R56"/>
  <c r="Q41"/>
  <c r="Q45"/>
  <c r="Q56"/>
  <c r="P41"/>
  <c r="P45"/>
  <c r="L41"/>
  <c r="L45"/>
  <c r="L56"/>
  <c r="K41"/>
  <c r="K45"/>
  <c r="K56"/>
  <c r="J41"/>
  <c r="J45"/>
  <c r="J56"/>
  <c r="I41"/>
  <c r="I45"/>
  <c r="I56"/>
  <c r="H41"/>
  <c r="H45"/>
  <c r="H56"/>
  <c r="G41"/>
  <c r="G45"/>
  <c r="G56"/>
  <c r="F41"/>
  <c r="F45"/>
  <c r="F56"/>
  <c r="E41"/>
  <c r="E45"/>
  <c r="E56"/>
  <c r="D41"/>
  <c r="D45"/>
  <c r="D56"/>
  <c r="C41"/>
  <c r="C45"/>
  <c r="C56"/>
  <c r="B41"/>
  <c r="B45"/>
  <c r="DF38"/>
  <c r="DE38"/>
  <c r="DD38"/>
  <c r="DC38"/>
  <c r="DB38"/>
  <c r="DA38"/>
  <c r="CZ38"/>
  <c r="CY38"/>
  <c r="CX38"/>
  <c r="CW38"/>
  <c r="CV38"/>
  <c r="CR38"/>
  <c r="CQ38"/>
  <c r="CP38"/>
  <c r="CO38"/>
  <c r="CN38"/>
  <c r="CM38"/>
  <c r="CL38"/>
  <c r="CK38"/>
  <c r="CJ38"/>
  <c r="CI38"/>
  <c r="CH38"/>
  <c r="CD38"/>
  <c r="CC38"/>
  <c r="CB38"/>
  <c r="CA38"/>
  <c r="BZ38"/>
  <c r="BY38"/>
  <c r="BX38"/>
  <c r="BW38"/>
  <c r="BV38"/>
  <c r="BU38"/>
  <c r="BT38"/>
  <c r="BP38"/>
  <c r="BO38"/>
  <c r="BN38"/>
  <c r="BM38"/>
  <c r="BL38"/>
  <c r="BK38"/>
  <c r="BJ38"/>
  <c r="BI38"/>
  <c r="BH38"/>
  <c r="BG38"/>
  <c r="BF38"/>
  <c r="BB38"/>
  <c r="BA38"/>
  <c r="AZ38"/>
  <c r="AY38"/>
  <c r="AX38"/>
  <c r="AW38"/>
  <c r="AV38"/>
  <c r="AU38"/>
  <c r="AT38"/>
  <c r="AS38"/>
  <c r="AR38"/>
  <c r="AN38"/>
  <c r="AM38"/>
  <c r="AL38"/>
  <c r="AK38"/>
  <c r="AJ38"/>
  <c r="AI38"/>
  <c r="AH38"/>
  <c r="AG38"/>
  <c r="AF38"/>
  <c r="AE38"/>
  <c r="AD38"/>
  <c r="Z38"/>
  <c r="Y38"/>
  <c r="X38"/>
  <c r="W38"/>
  <c r="V38"/>
  <c r="U38"/>
  <c r="T38"/>
  <c r="S38"/>
  <c r="R38"/>
  <c r="Q38"/>
  <c r="P38"/>
  <c r="L38"/>
  <c r="K38"/>
  <c r="J38"/>
  <c r="I38"/>
  <c r="H38"/>
  <c r="G38"/>
  <c r="F38"/>
  <c r="E38"/>
  <c r="D38"/>
  <c r="C38"/>
  <c r="B38"/>
  <c r="DF37"/>
  <c r="DE37"/>
  <c r="DD37"/>
  <c r="DC37"/>
  <c r="DB37"/>
  <c r="DA37"/>
  <c r="CZ37"/>
  <c r="CY37"/>
  <c r="CX37"/>
  <c r="CW37"/>
  <c r="CV37"/>
  <c r="CR37"/>
  <c r="CQ37"/>
  <c r="CP37"/>
  <c r="CO37"/>
  <c r="CN37"/>
  <c r="CM37"/>
  <c r="CL37"/>
  <c r="CK37"/>
  <c r="CJ37"/>
  <c r="CI37"/>
  <c r="CH37"/>
  <c r="CD37"/>
  <c r="CC37"/>
  <c r="CB37"/>
  <c r="CA37"/>
  <c r="BZ37"/>
  <c r="BY37"/>
  <c r="BX37"/>
  <c r="BW37"/>
  <c r="BV37"/>
  <c r="BU37"/>
  <c r="BT37"/>
  <c r="BP37"/>
  <c r="BO37"/>
  <c r="BN37"/>
  <c r="BM37"/>
  <c r="BL37"/>
  <c r="BK37"/>
  <c r="BJ37"/>
  <c r="BI37"/>
  <c r="BH37"/>
  <c r="BG37"/>
  <c r="BF37"/>
  <c r="BB37"/>
  <c r="BA37"/>
  <c r="AZ37"/>
  <c r="AY37"/>
  <c r="AX37"/>
  <c r="AW37"/>
  <c r="AV37"/>
  <c r="AU37"/>
  <c r="AT37"/>
  <c r="AS37"/>
  <c r="AR37"/>
  <c r="AN37"/>
  <c r="AM37"/>
  <c r="AL37"/>
  <c r="AK37"/>
  <c r="AJ37"/>
  <c r="AI37"/>
  <c r="AH37"/>
  <c r="AG37"/>
  <c r="AF37"/>
  <c r="AE37"/>
  <c r="AD37"/>
  <c r="Z37"/>
  <c r="Y37"/>
  <c r="X37"/>
  <c r="W37"/>
  <c r="V37"/>
  <c r="U37"/>
  <c r="T37"/>
  <c r="S37"/>
  <c r="R37"/>
  <c r="Q37"/>
  <c r="P37"/>
  <c r="L37"/>
  <c r="K37"/>
  <c r="J37"/>
  <c r="I37"/>
  <c r="H37"/>
  <c r="G37"/>
  <c r="F37"/>
  <c r="E37"/>
  <c r="D37"/>
  <c r="C37"/>
  <c r="B37"/>
  <c r="DF36"/>
  <c r="DE36"/>
  <c r="DD36"/>
  <c r="DC36"/>
  <c r="DB36"/>
  <c r="DA36"/>
  <c r="CZ36"/>
  <c r="CY36"/>
  <c r="CX36"/>
  <c r="CW36"/>
  <c r="CV36"/>
  <c r="CR36"/>
  <c r="CQ36"/>
  <c r="CP36"/>
  <c r="CO36"/>
  <c r="CN36"/>
  <c r="CM36"/>
  <c r="CL36"/>
  <c r="CK36"/>
  <c r="CJ36"/>
  <c r="CI36"/>
  <c r="CH36"/>
  <c r="CD36"/>
  <c r="CC36"/>
  <c r="CB36"/>
  <c r="CA36"/>
  <c r="BZ36"/>
  <c r="BY36"/>
  <c r="BX36"/>
  <c r="BW36"/>
  <c r="BV36"/>
  <c r="BU36"/>
  <c r="BT36"/>
  <c r="BP36"/>
  <c r="BO36"/>
  <c r="BN36"/>
  <c r="BM36"/>
  <c r="BL36"/>
  <c r="BK36"/>
  <c r="BJ36"/>
  <c r="BI36"/>
  <c r="BH36"/>
  <c r="BG36"/>
  <c r="BF36"/>
  <c r="BR36"/>
  <c r="BB36"/>
  <c r="BA36"/>
  <c r="AZ36"/>
  <c r="AY36"/>
  <c r="AX36"/>
  <c r="AW36"/>
  <c r="AV36"/>
  <c r="AU36"/>
  <c r="AT36"/>
  <c r="AS36"/>
  <c r="AR36"/>
  <c r="AN36"/>
  <c r="AM36"/>
  <c r="AL36"/>
  <c r="AK36"/>
  <c r="AJ36"/>
  <c r="AI36"/>
  <c r="AH36"/>
  <c r="AG36"/>
  <c r="AF36"/>
  <c r="AE36"/>
  <c r="AD36"/>
  <c r="Z36"/>
  <c r="Y36"/>
  <c r="X36"/>
  <c r="W36"/>
  <c r="V36"/>
  <c r="U36"/>
  <c r="T36"/>
  <c r="S36"/>
  <c r="R36"/>
  <c r="Q36"/>
  <c r="P36"/>
  <c r="L36"/>
  <c r="K36"/>
  <c r="J36"/>
  <c r="I36"/>
  <c r="H36"/>
  <c r="G36"/>
  <c r="F36"/>
  <c r="E36"/>
  <c r="D36"/>
  <c r="C36"/>
  <c r="B36"/>
  <c r="N36"/>
  <c r="DF35"/>
  <c r="DF39"/>
  <c r="DE35"/>
  <c r="DE39"/>
  <c r="DD35"/>
  <c r="DD39"/>
  <c r="DC35"/>
  <c r="DC39"/>
  <c r="DB35"/>
  <c r="DB39"/>
  <c r="DA35"/>
  <c r="DA39"/>
  <c r="CZ35"/>
  <c r="CZ39"/>
  <c r="CY35"/>
  <c r="CY39"/>
  <c r="CX35"/>
  <c r="CX39"/>
  <c r="CW35"/>
  <c r="CW39"/>
  <c r="CV35"/>
  <c r="CV39"/>
  <c r="CR35"/>
  <c r="CR39"/>
  <c r="CQ35"/>
  <c r="CQ39"/>
  <c r="CP35"/>
  <c r="CP39"/>
  <c r="CO35"/>
  <c r="CO39"/>
  <c r="CN35"/>
  <c r="CN39"/>
  <c r="CM35"/>
  <c r="CM39"/>
  <c r="CL35"/>
  <c r="CL39"/>
  <c r="CK35"/>
  <c r="CK39"/>
  <c r="CJ35"/>
  <c r="CJ39"/>
  <c r="CI35"/>
  <c r="CH35"/>
  <c r="CH39"/>
  <c r="CD35"/>
  <c r="CD39"/>
  <c r="CC35"/>
  <c r="CC39"/>
  <c r="CB35"/>
  <c r="CB39"/>
  <c r="CA35"/>
  <c r="CA39"/>
  <c r="BZ35"/>
  <c r="BZ39"/>
  <c r="BY35"/>
  <c r="BY39"/>
  <c r="BX35"/>
  <c r="BX39"/>
  <c r="BW35"/>
  <c r="BW39"/>
  <c r="BV35"/>
  <c r="BV39"/>
  <c r="BU35"/>
  <c r="BU39"/>
  <c r="BT35"/>
  <c r="BT39"/>
  <c r="BP35"/>
  <c r="BP39"/>
  <c r="BO35"/>
  <c r="BO39"/>
  <c r="BN35"/>
  <c r="BN39"/>
  <c r="BM35"/>
  <c r="BM39"/>
  <c r="BL35"/>
  <c r="BL39"/>
  <c r="BK35"/>
  <c r="BK39"/>
  <c r="BJ35"/>
  <c r="BJ39"/>
  <c r="BI35"/>
  <c r="BI39"/>
  <c r="BH35"/>
  <c r="BH39"/>
  <c r="BG35"/>
  <c r="BF35"/>
  <c r="BF39"/>
  <c r="BB35"/>
  <c r="BB39"/>
  <c r="BA35"/>
  <c r="BA39"/>
  <c r="AZ35"/>
  <c r="AZ39"/>
  <c r="AY35"/>
  <c r="AY39"/>
  <c r="AX35"/>
  <c r="AX39"/>
  <c r="AW35"/>
  <c r="AW39"/>
  <c r="AV35"/>
  <c r="AV39"/>
  <c r="AU35"/>
  <c r="AU39"/>
  <c r="AT35"/>
  <c r="AT39"/>
  <c r="AS35"/>
  <c r="AS39"/>
  <c r="AR35"/>
  <c r="AR39"/>
  <c r="AN35"/>
  <c r="AN39"/>
  <c r="AM35"/>
  <c r="AM39"/>
  <c r="AL35"/>
  <c r="AL39"/>
  <c r="AK35"/>
  <c r="AK39"/>
  <c r="AJ35"/>
  <c r="AJ39"/>
  <c r="AI35"/>
  <c r="AI39"/>
  <c r="AH35"/>
  <c r="AH39"/>
  <c r="AG35"/>
  <c r="AG39"/>
  <c r="AF35"/>
  <c r="AF39"/>
  <c r="AE35"/>
  <c r="AD35"/>
  <c r="AD39"/>
  <c r="Z35"/>
  <c r="Z39"/>
  <c r="Y35"/>
  <c r="Y39"/>
  <c r="X35"/>
  <c r="X39"/>
  <c r="W35"/>
  <c r="W39"/>
  <c r="V35"/>
  <c r="V39"/>
  <c r="U35"/>
  <c r="U39"/>
  <c r="T35"/>
  <c r="T39"/>
  <c r="S35"/>
  <c r="S39"/>
  <c r="R35"/>
  <c r="R39"/>
  <c r="Q35"/>
  <c r="Q39"/>
  <c r="P35"/>
  <c r="P39"/>
  <c r="L35"/>
  <c r="L39"/>
  <c r="K35"/>
  <c r="K39"/>
  <c r="J35"/>
  <c r="J39"/>
  <c r="I35"/>
  <c r="I39"/>
  <c r="H35"/>
  <c r="H39"/>
  <c r="G35"/>
  <c r="G39"/>
  <c r="F35"/>
  <c r="F39"/>
  <c r="E35"/>
  <c r="E39"/>
  <c r="D35"/>
  <c r="D39"/>
  <c r="C35"/>
  <c r="B35"/>
  <c r="B39"/>
  <c r="DF33"/>
  <c r="DE33"/>
  <c r="DD33"/>
  <c r="DC33"/>
  <c r="DB33"/>
  <c r="DA33"/>
  <c r="CZ33"/>
  <c r="CY33"/>
  <c r="CX33"/>
  <c r="CW33"/>
  <c r="CV33"/>
  <c r="CR33"/>
  <c r="CQ33"/>
  <c r="CP33"/>
  <c r="CO33"/>
  <c r="CN33"/>
  <c r="CM33"/>
  <c r="CL33"/>
  <c r="CK33"/>
  <c r="CJ33"/>
  <c r="CI33"/>
  <c r="CH33"/>
  <c r="CD33"/>
  <c r="CC33"/>
  <c r="CB33"/>
  <c r="CA33"/>
  <c r="BZ33"/>
  <c r="BY33"/>
  <c r="BX33"/>
  <c r="BW33"/>
  <c r="BV33"/>
  <c r="BU33"/>
  <c r="BT33"/>
  <c r="BP33"/>
  <c r="BO33"/>
  <c r="BN33"/>
  <c r="BM33"/>
  <c r="BL33"/>
  <c r="BK33"/>
  <c r="BJ33"/>
  <c r="BI33"/>
  <c r="BH33"/>
  <c r="BG33"/>
  <c r="BF33"/>
  <c r="BR33"/>
  <c r="BB33"/>
  <c r="BA33"/>
  <c r="AZ33"/>
  <c r="AY33"/>
  <c r="AX33"/>
  <c r="AW33"/>
  <c r="AV33"/>
  <c r="AU33"/>
  <c r="AT33"/>
  <c r="AS33"/>
  <c r="AR33"/>
  <c r="AN33"/>
  <c r="AM33"/>
  <c r="AL33"/>
  <c r="AK33"/>
  <c r="AJ33"/>
  <c r="AI33"/>
  <c r="AH33"/>
  <c r="AG33"/>
  <c r="AF33"/>
  <c r="AE33"/>
  <c r="AD33"/>
  <c r="Z33"/>
  <c r="Y33"/>
  <c r="X33"/>
  <c r="W33"/>
  <c r="V33"/>
  <c r="U33"/>
  <c r="T33"/>
  <c r="S33"/>
  <c r="R33"/>
  <c r="Q33"/>
  <c r="P33"/>
  <c r="L33"/>
  <c r="K33"/>
  <c r="J33"/>
  <c r="I33"/>
  <c r="H33"/>
  <c r="G33"/>
  <c r="F33"/>
  <c r="E33"/>
  <c r="D33"/>
  <c r="C33"/>
  <c r="B33"/>
  <c r="N33"/>
  <c r="DF32"/>
  <c r="DE32"/>
  <c r="DD32"/>
  <c r="DC32"/>
  <c r="DB32"/>
  <c r="DA32"/>
  <c r="CZ32"/>
  <c r="CY32"/>
  <c r="CX32"/>
  <c r="CW32"/>
  <c r="DG32"/>
  <c r="CV32"/>
  <c r="CR32"/>
  <c r="CQ32"/>
  <c r="CP32"/>
  <c r="CO32"/>
  <c r="CN32"/>
  <c r="CM32"/>
  <c r="CL32"/>
  <c r="CK32"/>
  <c r="CJ32"/>
  <c r="CI32"/>
  <c r="CH32"/>
  <c r="CD32"/>
  <c r="CC32"/>
  <c r="CB32"/>
  <c r="CA32"/>
  <c r="BZ32"/>
  <c r="BY32"/>
  <c r="BX32"/>
  <c r="BW32"/>
  <c r="BV32"/>
  <c r="BU32"/>
  <c r="BT32"/>
  <c r="BP32"/>
  <c r="BO32"/>
  <c r="BN32"/>
  <c r="BM32"/>
  <c r="BL32"/>
  <c r="BK32"/>
  <c r="BJ32"/>
  <c r="BI32"/>
  <c r="BH32"/>
  <c r="BG32"/>
  <c r="BF32"/>
  <c r="BR32"/>
  <c r="BB32"/>
  <c r="BA32"/>
  <c r="AZ32"/>
  <c r="AY32"/>
  <c r="AX32"/>
  <c r="AW32"/>
  <c r="AV32"/>
  <c r="AU32"/>
  <c r="AT32"/>
  <c r="AS32"/>
  <c r="BC32"/>
  <c r="AR32"/>
  <c r="AN32"/>
  <c r="AM32"/>
  <c r="AL32"/>
  <c r="AK32"/>
  <c r="AJ32"/>
  <c r="AI32"/>
  <c r="AH32"/>
  <c r="AG32"/>
  <c r="AF32"/>
  <c r="AE32"/>
  <c r="AD32"/>
  <c r="Z32"/>
  <c r="Y32"/>
  <c r="X32"/>
  <c r="W32"/>
  <c r="V32"/>
  <c r="U32"/>
  <c r="T32"/>
  <c r="S32"/>
  <c r="R32"/>
  <c r="Q32"/>
  <c r="AA32"/>
  <c r="P32"/>
  <c r="L32"/>
  <c r="K32"/>
  <c r="J32"/>
  <c r="I32"/>
  <c r="H32"/>
  <c r="G32"/>
  <c r="F32"/>
  <c r="E32"/>
  <c r="D32"/>
  <c r="C32"/>
  <c r="B32"/>
  <c r="N32"/>
  <c r="DF31"/>
  <c r="DE31"/>
  <c r="DD31"/>
  <c r="DC31"/>
  <c r="DB31"/>
  <c r="DA31"/>
  <c r="CZ31"/>
  <c r="CY31"/>
  <c r="CX31"/>
  <c r="CW31"/>
  <c r="CV31"/>
  <c r="CR31"/>
  <c r="CQ31"/>
  <c r="CP31"/>
  <c r="CO31"/>
  <c r="CN31"/>
  <c r="CM31"/>
  <c r="CL31"/>
  <c r="CK31"/>
  <c r="CJ31"/>
  <c r="CI31"/>
  <c r="CH31"/>
  <c r="CT31"/>
  <c r="CD31"/>
  <c r="CC31"/>
  <c r="CB31"/>
  <c r="CA31"/>
  <c r="BZ31"/>
  <c r="BY31"/>
  <c r="BX31"/>
  <c r="BW31"/>
  <c r="BV31"/>
  <c r="BU31"/>
  <c r="BT31"/>
  <c r="BP31"/>
  <c r="BO31"/>
  <c r="BN31"/>
  <c r="BM31"/>
  <c r="BL31"/>
  <c r="BK31"/>
  <c r="BJ31"/>
  <c r="BI31"/>
  <c r="BH31"/>
  <c r="BG31"/>
  <c r="BF31"/>
  <c r="BR31"/>
  <c r="BB31"/>
  <c r="BA31"/>
  <c r="AZ31"/>
  <c r="AY31"/>
  <c r="AX31"/>
  <c r="AW31"/>
  <c r="AV31"/>
  <c r="AU31"/>
  <c r="AT31"/>
  <c r="AS31"/>
  <c r="AR31"/>
  <c r="AN31"/>
  <c r="AM31"/>
  <c r="AL31"/>
  <c r="AK31"/>
  <c r="AJ31"/>
  <c r="AI31"/>
  <c r="AH31"/>
  <c r="AG31"/>
  <c r="AF31"/>
  <c r="AE31"/>
  <c r="AD31"/>
  <c r="Z31"/>
  <c r="Y31"/>
  <c r="X31"/>
  <c r="W31"/>
  <c r="V31"/>
  <c r="U31"/>
  <c r="T31"/>
  <c r="S31"/>
  <c r="R31"/>
  <c r="Q31"/>
  <c r="P31"/>
  <c r="L31"/>
  <c r="K31"/>
  <c r="J31"/>
  <c r="I31"/>
  <c r="H31"/>
  <c r="G31"/>
  <c r="F31"/>
  <c r="E31"/>
  <c r="D31"/>
  <c r="C31"/>
  <c r="B31"/>
  <c r="N31"/>
  <c r="DF30"/>
  <c r="DF34"/>
  <c r="DE30"/>
  <c r="DE34"/>
  <c r="DD30"/>
  <c r="DD34"/>
  <c r="DC30"/>
  <c r="DC34"/>
  <c r="DB30"/>
  <c r="DB34"/>
  <c r="DA30"/>
  <c r="DA34"/>
  <c r="CZ30"/>
  <c r="CZ34"/>
  <c r="CY30"/>
  <c r="CY34"/>
  <c r="CX30"/>
  <c r="CX34"/>
  <c r="CW30"/>
  <c r="CW34"/>
  <c r="CV30"/>
  <c r="CV34"/>
  <c r="CR30"/>
  <c r="CR34"/>
  <c r="CQ30"/>
  <c r="CQ34"/>
  <c r="CP30"/>
  <c r="CP34"/>
  <c r="CO30"/>
  <c r="CO34"/>
  <c r="CN30"/>
  <c r="CN34"/>
  <c r="CM30"/>
  <c r="CM34"/>
  <c r="CL30"/>
  <c r="CL34"/>
  <c r="CK30"/>
  <c r="CK34"/>
  <c r="CJ30"/>
  <c r="CJ34"/>
  <c r="CI30"/>
  <c r="CH30"/>
  <c r="CH34"/>
  <c r="CD30"/>
  <c r="CD34"/>
  <c r="CC30"/>
  <c r="CC34"/>
  <c r="CB30"/>
  <c r="CB34"/>
  <c r="CA30"/>
  <c r="CA34"/>
  <c r="BZ30"/>
  <c r="BZ34"/>
  <c r="BY30"/>
  <c r="BY34"/>
  <c r="BX30"/>
  <c r="BX34"/>
  <c r="BW30"/>
  <c r="BW34"/>
  <c r="BV30"/>
  <c r="BV34"/>
  <c r="BU30"/>
  <c r="BU34"/>
  <c r="BT30"/>
  <c r="BT34"/>
  <c r="BP30"/>
  <c r="BP34"/>
  <c r="BO30"/>
  <c r="BO34"/>
  <c r="BN30"/>
  <c r="BN34"/>
  <c r="BM30"/>
  <c r="BM34"/>
  <c r="BL30"/>
  <c r="BL34"/>
  <c r="BK30"/>
  <c r="BK34"/>
  <c r="BJ30"/>
  <c r="BJ34"/>
  <c r="BI30"/>
  <c r="BI34"/>
  <c r="BH30"/>
  <c r="BH34"/>
  <c r="BG30"/>
  <c r="BF30"/>
  <c r="BF34"/>
  <c r="BB30"/>
  <c r="BB34"/>
  <c r="BA30"/>
  <c r="BA34"/>
  <c r="AZ30"/>
  <c r="AZ34"/>
  <c r="AY30"/>
  <c r="AY34"/>
  <c r="AX30"/>
  <c r="AX34"/>
  <c r="AW30"/>
  <c r="AW34"/>
  <c r="AV30"/>
  <c r="AV34"/>
  <c r="AU30"/>
  <c r="AU34"/>
  <c r="AT30"/>
  <c r="AT34"/>
  <c r="AS30"/>
  <c r="AS34"/>
  <c r="AR30"/>
  <c r="AR34"/>
  <c r="AN30"/>
  <c r="AN34"/>
  <c r="AM30"/>
  <c r="AM34"/>
  <c r="AL30"/>
  <c r="AL34"/>
  <c r="AK30"/>
  <c r="AK34"/>
  <c r="AJ30"/>
  <c r="AJ34"/>
  <c r="AI30"/>
  <c r="AI34"/>
  <c r="AH30"/>
  <c r="AH34"/>
  <c r="AG30"/>
  <c r="AG34"/>
  <c r="AF30"/>
  <c r="AF34"/>
  <c r="AE30"/>
  <c r="AD30"/>
  <c r="AD34"/>
  <c r="Z30"/>
  <c r="Z34"/>
  <c r="Y30"/>
  <c r="Y34"/>
  <c r="X30"/>
  <c r="X34"/>
  <c r="W30"/>
  <c r="W34"/>
  <c r="V30"/>
  <c r="V34"/>
  <c r="U30"/>
  <c r="U34"/>
  <c r="T30"/>
  <c r="T34"/>
  <c r="S30"/>
  <c r="S34"/>
  <c r="R30"/>
  <c r="R34"/>
  <c r="Q30"/>
  <c r="Q34"/>
  <c r="P30"/>
  <c r="P34"/>
  <c r="L30"/>
  <c r="L34"/>
  <c r="K30"/>
  <c r="K34"/>
  <c r="J30"/>
  <c r="J34"/>
  <c r="I30"/>
  <c r="I34"/>
  <c r="H30"/>
  <c r="H34"/>
  <c r="G30"/>
  <c r="G34"/>
  <c r="F30"/>
  <c r="F34"/>
  <c r="E30"/>
  <c r="E34"/>
  <c r="D30"/>
  <c r="D34"/>
  <c r="C30"/>
  <c r="B30"/>
  <c r="B34"/>
  <c r="DF28"/>
  <c r="DE28"/>
  <c r="DD28"/>
  <c r="DC28"/>
  <c r="DB28"/>
  <c r="DA28"/>
  <c r="CZ28"/>
  <c r="CY28"/>
  <c r="CX28"/>
  <c r="CW28"/>
  <c r="CV28"/>
  <c r="CR28"/>
  <c r="CQ28"/>
  <c r="CP28"/>
  <c r="CO28"/>
  <c r="CN28"/>
  <c r="CM28"/>
  <c r="CL28"/>
  <c r="CK28"/>
  <c r="CJ28"/>
  <c r="CI28"/>
  <c r="CH28"/>
  <c r="CT28"/>
  <c r="CD28"/>
  <c r="CC28"/>
  <c r="CB28"/>
  <c r="CA28"/>
  <c r="BZ28"/>
  <c r="BY28"/>
  <c r="BX28"/>
  <c r="BW28"/>
  <c r="BV28"/>
  <c r="BU28"/>
  <c r="BT28"/>
  <c r="BP28"/>
  <c r="BO28"/>
  <c r="BN28"/>
  <c r="BM28"/>
  <c r="BL28"/>
  <c r="BK28"/>
  <c r="BJ28"/>
  <c r="BI28"/>
  <c r="BH28"/>
  <c r="BG28"/>
  <c r="BF28"/>
  <c r="BR28"/>
  <c r="BB28"/>
  <c r="BA28"/>
  <c r="AZ28"/>
  <c r="AY28"/>
  <c r="AX28"/>
  <c r="AW28"/>
  <c r="AV28"/>
  <c r="AU28"/>
  <c r="AT28"/>
  <c r="AS28"/>
  <c r="AR28"/>
  <c r="AN28"/>
  <c r="AM28"/>
  <c r="AL28"/>
  <c r="AK28"/>
  <c r="AJ28"/>
  <c r="AI28"/>
  <c r="AH28"/>
  <c r="AG28"/>
  <c r="AF28"/>
  <c r="AE28"/>
  <c r="AD28"/>
  <c r="Z28"/>
  <c r="Y28"/>
  <c r="X28"/>
  <c r="W28"/>
  <c r="V28"/>
  <c r="U28"/>
  <c r="T28"/>
  <c r="S28"/>
  <c r="R28"/>
  <c r="Q28"/>
  <c r="P28"/>
  <c r="L28"/>
  <c r="K28"/>
  <c r="J28"/>
  <c r="I28"/>
  <c r="H28"/>
  <c r="G28"/>
  <c r="F28"/>
  <c r="E28"/>
  <c r="D28"/>
  <c r="C28"/>
  <c r="B28"/>
  <c r="N28"/>
  <c r="DF27"/>
  <c r="DE27"/>
  <c r="DD27"/>
  <c r="DC27"/>
  <c r="DB27"/>
  <c r="DA27"/>
  <c r="CZ27"/>
  <c r="CY27"/>
  <c r="CX27"/>
  <c r="CW27"/>
  <c r="DG27"/>
  <c r="CV27"/>
  <c r="CR27"/>
  <c r="CQ27"/>
  <c r="CP27"/>
  <c r="CO27"/>
  <c r="CN27"/>
  <c r="CM27"/>
  <c r="CL27"/>
  <c r="CK27"/>
  <c r="CJ27"/>
  <c r="CI27"/>
  <c r="CH27"/>
  <c r="CT27"/>
  <c r="CD27"/>
  <c r="CC27"/>
  <c r="CB27"/>
  <c r="CA27"/>
  <c r="BZ27"/>
  <c r="BY27"/>
  <c r="BX27"/>
  <c r="BW27"/>
  <c r="BV27"/>
  <c r="BU27"/>
  <c r="BT27"/>
  <c r="BP27"/>
  <c r="BO27"/>
  <c r="BN27"/>
  <c r="BM27"/>
  <c r="BL27"/>
  <c r="BK27"/>
  <c r="BJ27"/>
  <c r="BI27"/>
  <c r="BH27"/>
  <c r="BG27"/>
  <c r="BF27"/>
  <c r="BR27"/>
  <c r="BB27"/>
  <c r="BA27"/>
  <c r="AZ27"/>
  <c r="AY27"/>
  <c r="AX27"/>
  <c r="AW27"/>
  <c r="AV27"/>
  <c r="AU27"/>
  <c r="AT27"/>
  <c r="AS27"/>
  <c r="BC27"/>
  <c r="AR27"/>
  <c r="AN27"/>
  <c r="AM27"/>
  <c r="AL27"/>
  <c r="AK27"/>
  <c r="AJ27"/>
  <c r="AI27"/>
  <c r="AH27"/>
  <c r="AG27"/>
  <c r="AF27"/>
  <c r="AE27"/>
  <c r="AD27"/>
  <c r="AP27"/>
  <c r="Z27"/>
  <c r="Y27"/>
  <c r="X27"/>
  <c r="W27"/>
  <c r="V27"/>
  <c r="U27"/>
  <c r="T27"/>
  <c r="S27"/>
  <c r="R27"/>
  <c r="Q27"/>
  <c r="AA27"/>
  <c r="P27"/>
  <c r="L27"/>
  <c r="K27"/>
  <c r="J27"/>
  <c r="I27"/>
  <c r="H27"/>
  <c r="G27"/>
  <c r="F27"/>
  <c r="E27"/>
  <c r="D27"/>
  <c r="C27"/>
  <c r="B27"/>
  <c r="N27"/>
  <c r="DF26"/>
  <c r="DE26"/>
  <c r="DD26"/>
  <c r="DC26"/>
  <c r="DB26"/>
  <c r="DA26"/>
  <c r="CZ26"/>
  <c r="CY26"/>
  <c r="CX26"/>
  <c r="CW26"/>
  <c r="CV26"/>
  <c r="CR26"/>
  <c r="CQ26"/>
  <c r="CP26"/>
  <c r="CO26"/>
  <c r="CN26"/>
  <c r="CM26"/>
  <c r="CL26"/>
  <c r="CK26"/>
  <c r="CJ26"/>
  <c r="CI26"/>
  <c r="CH26"/>
  <c r="CT26"/>
  <c r="CD26"/>
  <c r="CC26"/>
  <c r="CB26"/>
  <c r="CA26"/>
  <c r="BZ26"/>
  <c r="BY26"/>
  <c r="BX26"/>
  <c r="BW26"/>
  <c r="BV26"/>
  <c r="BU26"/>
  <c r="BT26"/>
  <c r="BP26"/>
  <c r="BO26"/>
  <c r="BN26"/>
  <c r="BM26"/>
  <c r="BL26"/>
  <c r="BK26"/>
  <c r="BJ26"/>
  <c r="BI26"/>
  <c r="BH26"/>
  <c r="BG26"/>
  <c r="BF26"/>
  <c r="BR26"/>
  <c r="BB26"/>
  <c r="BA26"/>
  <c r="AZ26"/>
  <c r="AY26"/>
  <c r="AX26"/>
  <c r="AW26"/>
  <c r="AV26"/>
  <c r="AU26"/>
  <c r="AT26"/>
  <c r="AS26"/>
  <c r="AR26"/>
  <c r="AN26"/>
  <c r="AM26"/>
  <c r="AL26"/>
  <c r="AK26"/>
  <c r="AJ26"/>
  <c r="AI26"/>
  <c r="AH26"/>
  <c r="AG26"/>
  <c r="AF26"/>
  <c r="AE26"/>
  <c r="AD26"/>
  <c r="AP26"/>
  <c r="Z26"/>
  <c r="Y26"/>
  <c r="X26"/>
  <c r="W26"/>
  <c r="V26"/>
  <c r="U26"/>
  <c r="T26"/>
  <c r="S26"/>
  <c r="R26"/>
  <c r="Q26"/>
  <c r="P26"/>
  <c r="L26"/>
  <c r="K26"/>
  <c r="J26"/>
  <c r="I26"/>
  <c r="H26"/>
  <c r="G26"/>
  <c r="F26"/>
  <c r="E26"/>
  <c r="D26"/>
  <c r="C26"/>
  <c r="B26"/>
  <c r="N26"/>
  <c r="DF25"/>
  <c r="DF29"/>
  <c r="DF40"/>
  <c r="DE25"/>
  <c r="DE29"/>
  <c r="DE40"/>
  <c r="DD25"/>
  <c r="DD29"/>
  <c r="DD40"/>
  <c r="DC25"/>
  <c r="DC29"/>
  <c r="DC40"/>
  <c r="DB25"/>
  <c r="DB29"/>
  <c r="DB40"/>
  <c r="DA25"/>
  <c r="DA29"/>
  <c r="DA40"/>
  <c r="CZ25"/>
  <c r="CZ29"/>
  <c r="CZ40"/>
  <c r="CY25"/>
  <c r="CY29"/>
  <c r="CY40"/>
  <c r="CX25"/>
  <c r="CX29"/>
  <c r="CX40"/>
  <c r="CW25"/>
  <c r="CW29"/>
  <c r="CW40"/>
  <c r="CV25"/>
  <c r="CV29"/>
  <c r="CR25"/>
  <c r="CR29"/>
  <c r="CR40"/>
  <c r="CQ25"/>
  <c r="CQ29"/>
  <c r="CQ40"/>
  <c r="CP25"/>
  <c r="CP29"/>
  <c r="CP40"/>
  <c r="CO25"/>
  <c r="CO29"/>
  <c r="CO40"/>
  <c r="CN25"/>
  <c r="CN29"/>
  <c r="CN40"/>
  <c r="CM25"/>
  <c r="CM29"/>
  <c r="CM40"/>
  <c r="CL25"/>
  <c r="CL29"/>
  <c r="CL40"/>
  <c r="CK25"/>
  <c r="CK29"/>
  <c r="CK40"/>
  <c r="CJ25"/>
  <c r="CJ29"/>
  <c r="CJ40"/>
  <c r="CI25"/>
  <c r="CH25"/>
  <c r="CH29"/>
  <c r="CD25"/>
  <c r="CD29"/>
  <c r="CD40"/>
  <c r="CC25"/>
  <c r="CC29"/>
  <c r="CC40"/>
  <c r="CB25"/>
  <c r="CB29"/>
  <c r="CB40"/>
  <c r="CA25"/>
  <c r="CA29"/>
  <c r="CA40"/>
  <c r="BZ25"/>
  <c r="BZ29"/>
  <c r="BZ40"/>
  <c r="BY25"/>
  <c r="BY29"/>
  <c r="BY40"/>
  <c r="BX25"/>
  <c r="BX29"/>
  <c r="BX40"/>
  <c r="BW25"/>
  <c r="BW29"/>
  <c r="BW40"/>
  <c r="BV25"/>
  <c r="BV29"/>
  <c r="BV40"/>
  <c r="BU25"/>
  <c r="BU29"/>
  <c r="BU40"/>
  <c r="BT25"/>
  <c r="BT29"/>
  <c r="BP25"/>
  <c r="BP29"/>
  <c r="BP40"/>
  <c r="BO25"/>
  <c r="BO29"/>
  <c r="BO40"/>
  <c r="BN25"/>
  <c r="BN29"/>
  <c r="BN40"/>
  <c r="BM25"/>
  <c r="BM29"/>
  <c r="BM40"/>
  <c r="BL25"/>
  <c r="BL29"/>
  <c r="BL40"/>
  <c r="BK25"/>
  <c r="BK29"/>
  <c r="BK40"/>
  <c r="BJ25"/>
  <c r="BJ29"/>
  <c r="BJ40"/>
  <c r="BI25"/>
  <c r="BI29"/>
  <c r="BI40"/>
  <c r="BH25"/>
  <c r="BH29"/>
  <c r="BH40"/>
  <c r="BG25"/>
  <c r="BF25"/>
  <c r="BF29"/>
  <c r="BB25"/>
  <c r="BB29"/>
  <c r="BB40"/>
  <c r="BA25"/>
  <c r="BA29"/>
  <c r="BA40"/>
  <c r="AZ25"/>
  <c r="AZ29"/>
  <c r="AZ40"/>
  <c r="AY25"/>
  <c r="AY29"/>
  <c r="AY40"/>
  <c r="AX25"/>
  <c r="AX29"/>
  <c r="AX40"/>
  <c r="AW25"/>
  <c r="AW29"/>
  <c r="AW40"/>
  <c r="AV25"/>
  <c r="AV29"/>
  <c r="AV40"/>
  <c r="AU25"/>
  <c r="AU29"/>
  <c r="AU40"/>
  <c r="AT25"/>
  <c r="AT29"/>
  <c r="AT40"/>
  <c r="AS25"/>
  <c r="AS29"/>
  <c r="AS40"/>
  <c r="AR25"/>
  <c r="AR29"/>
  <c r="AN25"/>
  <c r="AN29"/>
  <c r="AN40"/>
  <c r="AM25"/>
  <c r="AM29"/>
  <c r="AM40"/>
  <c r="AL25"/>
  <c r="AL29"/>
  <c r="AL40"/>
  <c r="AK25"/>
  <c r="AK29"/>
  <c r="AK40"/>
  <c r="AJ25"/>
  <c r="AJ29"/>
  <c r="AJ40"/>
  <c r="AI25"/>
  <c r="AI29"/>
  <c r="AI40"/>
  <c r="AH25"/>
  <c r="AH29"/>
  <c r="AH40"/>
  <c r="AG25"/>
  <c r="AG29"/>
  <c r="AG40"/>
  <c r="AF25"/>
  <c r="AF29"/>
  <c r="AF40"/>
  <c r="AE25"/>
  <c r="AD25"/>
  <c r="AD29"/>
  <c r="Z25"/>
  <c r="Z29"/>
  <c r="Z40"/>
  <c r="Y25"/>
  <c r="Y29"/>
  <c r="Y40"/>
  <c r="X25"/>
  <c r="X29"/>
  <c r="X40"/>
  <c r="W25"/>
  <c r="W29"/>
  <c r="W40"/>
  <c r="V25"/>
  <c r="V29"/>
  <c r="V40"/>
  <c r="U25"/>
  <c r="U29"/>
  <c r="U40"/>
  <c r="T25"/>
  <c r="T29"/>
  <c r="T40"/>
  <c r="S25"/>
  <c r="S29"/>
  <c r="S40"/>
  <c r="R25"/>
  <c r="R29"/>
  <c r="R40"/>
  <c r="Q25"/>
  <c r="Q29"/>
  <c r="Q40"/>
  <c r="P25"/>
  <c r="P29"/>
  <c r="L25"/>
  <c r="L29"/>
  <c r="L40"/>
  <c r="K25"/>
  <c r="K29"/>
  <c r="K40"/>
  <c r="J25"/>
  <c r="J29"/>
  <c r="J40"/>
  <c r="I25"/>
  <c r="I29"/>
  <c r="I40"/>
  <c r="H25"/>
  <c r="H29"/>
  <c r="H40"/>
  <c r="G25"/>
  <c r="G29"/>
  <c r="G40"/>
  <c r="F25"/>
  <c r="F29"/>
  <c r="F40"/>
  <c r="E25"/>
  <c r="E29"/>
  <c r="E40"/>
  <c r="D25"/>
  <c r="D29"/>
  <c r="D40"/>
  <c r="C25"/>
  <c r="B25"/>
  <c r="B29"/>
  <c r="DF22"/>
  <c r="DE22"/>
  <c r="DD22"/>
  <c r="DC22"/>
  <c r="DB22"/>
  <c r="DA22"/>
  <c r="CZ22"/>
  <c r="CY22"/>
  <c r="CX22"/>
  <c r="CW22"/>
  <c r="CV22"/>
  <c r="CR22"/>
  <c r="CQ22"/>
  <c r="CP22"/>
  <c r="CO22"/>
  <c r="CN22"/>
  <c r="CM22"/>
  <c r="CL22"/>
  <c r="CK22"/>
  <c r="CJ22"/>
  <c r="CI22"/>
  <c r="CH22"/>
  <c r="CT22"/>
  <c r="CD22"/>
  <c r="CC22"/>
  <c r="CB22"/>
  <c r="CA22"/>
  <c r="BZ22"/>
  <c r="BY22"/>
  <c r="BX22"/>
  <c r="BW22"/>
  <c r="BV22"/>
  <c r="BU22"/>
  <c r="BT22"/>
  <c r="BP22"/>
  <c r="BO22"/>
  <c r="BN22"/>
  <c r="BM22"/>
  <c r="BL22"/>
  <c r="BK22"/>
  <c r="BJ22"/>
  <c r="BI22"/>
  <c r="BH22"/>
  <c r="BG22"/>
  <c r="BF22"/>
  <c r="BR22"/>
  <c r="BB22"/>
  <c r="BA22"/>
  <c r="AZ22"/>
  <c r="AY22"/>
  <c r="AX22"/>
  <c r="AW22"/>
  <c r="AV22"/>
  <c r="AU22"/>
  <c r="AT22"/>
  <c r="AS22"/>
  <c r="AR22"/>
  <c r="AN22"/>
  <c r="AM22"/>
  <c r="AL22"/>
  <c r="AK22"/>
  <c r="AJ22"/>
  <c r="AI22"/>
  <c r="AH22"/>
  <c r="AG22"/>
  <c r="AF22"/>
  <c r="AE22"/>
  <c r="AD22"/>
  <c r="AP22"/>
  <c r="Z22"/>
  <c r="Y22"/>
  <c r="X22"/>
  <c r="W22"/>
  <c r="V22"/>
  <c r="U22"/>
  <c r="T22"/>
  <c r="S22"/>
  <c r="R22"/>
  <c r="Q22"/>
  <c r="P22"/>
  <c r="L22"/>
  <c r="K22"/>
  <c r="J22"/>
  <c r="I22"/>
  <c r="H22"/>
  <c r="G22"/>
  <c r="F22"/>
  <c r="E22"/>
  <c r="D22"/>
  <c r="C22"/>
  <c r="B22"/>
  <c r="N22"/>
  <c r="DF21"/>
  <c r="DE21"/>
  <c r="DD21"/>
  <c r="DC21"/>
  <c r="DB21"/>
  <c r="DA21"/>
  <c r="CZ21"/>
  <c r="CY21"/>
  <c r="CX21"/>
  <c r="CW21"/>
  <c r="DG21"/>
  <c r="CV21"/>
  <c r="CR21"/>
  <c r="CQ21"/>
  <c r="CP21"/>
  <c r="CO21"/>
  <c r="CN21"/>
  <c r="CM21"/>
  <c r="CL21"/>
  <c r="CK21"/>
  <c r="CJ21"/>
  <c r="CI21"/>
  <c r="CH21"/>
  <c r="CT21"/>
  <c r="CD21"/>
  <c r="CC21"/>
  <c r="CB21"/>
  <c r="CA21"/>
  <c r="BZ21"/>
  <c r="BY21"/>
  <c r="BX21"/>
  <c r="BW21"/>
  <c r="BV21"/>
  <c r="BU21"/>
  <c r="CE21"/>
  <c r="BT21"/>
  <c r="BP21"/>
  <c r="BO21"/>
  <c r="BN21"/>
  <c r="BM21"/>
  <c r="BL21"/>
  <c r="BK21"/>
  <c r="BJ21"/>
  <c r="BI21"/>
  <c r="BH21"/>
  <c r="BG21"/>
  <c r="BF21"/>
  <c r="BR21"/>
  <c r="BB21"/>
  <c r="BA21"/>
  <c r="AZ21"/>
  <c r="AY21"/>
  <c r="AX21"/>
  <c r="AW21"/>
  <c r="AV21"/>
  <c r="AU21"/>
  <c r="AT21"/>
  <c r="AS21"/>
  <c r="BC21"/>
  <c r="AR21"/>
  <c r="AN21"/>
  <c r="AM21"/>
  <c r="AL21"/>
  <c r="AK21"/>
  <c r="AJ21"/>
  <c r="AI21"/>
  <c r="AH21"/>
  <c r="AG21"/>
  <c r="AF21"/>
  <c r="AE21"/>
  <c r="AD21"/>
  <c r="AP21"/>
  <c r="Z21"/>
  <c r="Y21"/>
  <c r="X21"/>
  <c r="W21"/>
  <c r="V21"/>
  <c r="U21"/>
  <c r="T21"/>
  <c r="S21"/>
  <c r="R21"/>
  <c r="Q21"/>
  <c r="AA21"/>
  <c r="P21"/>
  <c r="L21"/>
  <c r="K21"/>
  <c r="J21"/>
  <c r="I21"/>
  <c r="H21"/>
  <c r="G21"/>
  <c r="F21"/>
  <c r="E21"/>
  <c r="D21"/>
  <c r="C21"/>
  <c r="B21"/>
  <c r="N21"/>
  <c r="DF20"/>
  <c r="DE20"/>
  <c r="DD20"/>
  <c r="DC20"/>
  <c r="DB20"/>
  <c r="DA20"/>
  <c r="CZ20"/>
  <c r="CY20"/>
  <c r="CX20"/>
  <c r="CW20"/>
  <c r="CV20"/>
  <c r="CR20"/>
  <c r="CQ20"/>
  <c r="CP20"/>
  <c r="CO20"/>
  <c r="CN20"/>
  <c r="CM20"/>
  <c r="CL20"/>
  <c r="CK20"/>
  <c r="CJ20"/>
  <c r="CI20"/>
  <c r="CH20"/>
  <c r="CT20"/>
  <c r="CD20"/>
  <c r="CC20"/>
  <c r="CB20"/>
  <c r="CA20"/>
  <c r="BZ20"/>
  <c r="BY20"/>
  <c r="BX20"/>
  <c r="BW20"/>
  <c r="BV20"/>
  <c r="BU20"/>
  <c r="BT20"/>
  <c r="BP20"/>
  <c r="BO20"/>
  <c r="BN20"/>
  <c r="BM20"/>
  <c r="BL20"/>
  <c r="BK20"/>
  <c r="BJ20"/>
  <c r="BI20"/>
  <c r="BH20"/>
  <c r="BG20"/>
  <c r="BF20"/>
  <c r="BR20"/>
  <c r="BB20"/>
  <c r="BA20"/>
  <c r="AZ20"/>
  <c r="AY20"/>
  <c r="AX20"/>
  <c r="AW20"/>
  <c r="AV20"/>
  <c r="AU20"/>
  <c r="AT20"/>
  <c r="AS20"/>
  <c r="AR20"/>
  <c r="AN20"/>
  <c r="AM20"/>
  <c r="AL20"/>
  <c r="AK20"/>
  <c r="AJ20"/>
  <c r="AI20"/>
  <c r="AH20"/>
  <c r="AG20"/>
  <c r="AF20"/>
  <c r="AE20"/>
  <c r="AD20"/>
  <c r="AP20"/>
  <c r="Z20"/>
  <c r="Y20"/>
  <c r="X20"/>
  <c r="W20"/>
  <c r="V20"/>
  <c r="U20"/>
  <c r="T20"/>
  <c r="S20"/>
  <c r="R20"/>
  <c r="Q20"/>
  <c r="P20"/>
  <c r="L20"/>
  <c r="K20"/>
  <c r="J20"/>
  <c r="I20"/>
  <c r="H20"/>
  <c r="G20"/>
  <c r="F20"/>
  <c r="E20"/>
  <c r="D20"/>
  <c r="C20"/>
  <c r="B20"/>
  <c r="N20"/>
  <c r="DF19"/>
  <c r="DE19"/>
  <c r="DE23"/>
  <c r="DD19"/>
  <c r="DC19"/>
  <c r="DC23"/>
  <c r="DB19"/>
  <c r="DA19"/>
  <c r="DA23"/>
  <c r="CZ19"/>
  <c r="CY19"/>
  <c r="CY23"/>
  <c r="CX19"/>
  <c r="CW19"/>
  <c r="DG19"/>
  <c r="CV19"/>
  <c r="CR19"/>
  <c r="CR23"/>
  <c r="CQ19"/>
  <c r="CQ23"/>
  <c r="CP19"/>
  <c r="CP23"/>
  <c r="CO19"/>
  <c r="CO23"/>
  <c r="CN19"/>
  <c r="CN23"/>
  <c r="CM19"/>
  <c r="CM23"/>
  <c r="CL19"/>
  <c r="CL23"/>
  <c r="CK19"/>
  <c r="CK23"/>
  <c r="CJ19"/>
  <c r="CJ23"/>
  <c r="CI19"/>
  <c r="CI23"/>
  <c r="CH19"/>
  <c r="CH23"/>
  <c r="CD19"/>
  <c r="CC19"/>
  <c r="CC23"/>
  <c r="CB19"/>
  <c r="CA19"/>
  <c r="CA23"/>
  <c r="BZ19"/>
  <c r="BY19"/>
  <c r="BY23"/>
  <c r="BX19"/>
  <c r="BW19"/>
  <c r="BW23"/>
  <c r="BV19"/>
  <c r="BU19"/>
  <c r="BU23"/>
  <c r="BT19"/>
  <c r="BP19"/>
  <c r="BP23"/>
  <c r="BO19"/>
  <c r="BO23"/>
  <c r="BN19"/>
  <c r="BN23"/>
  <c r="BM19"/>
  <c r="BM23"/>
  <c r="BL19"/>
  <c r="BL23"/>
  <c r="BK19"/>
  <c r="BK23"/>
  <c r="BJ19"/>
  <c r="BJ23"/>
  <c r="BI19"/>
  <c r="BI23"/>
  <c r="BH19"/>
  <c r="BH23"/>
  <c r="BG19"/>
  <c r="BG23"/>
  <c r="BF19"/>
  <c r="BF23"/>
  <c r="BB19"/>
  <c r="BA19"/>
  <c r="BA23"/>
  <c r="AZ19"/>
  <c r="AY19"/>
  <c r="AY23"/>
  <c r="AX19"/>
  <c r="AW19"/>
  <c r="AW23"/>
  <c r="AV19"/>
  <c r="AU19"/>
  <c r="AU23"/>
  <c r="AT19"/>
  <c r="AS19"/>
  <c r="BC19"/>
  <c r="AR19"/>
  <c r="AN19"/>
  <c r="AN23"/>
  <c r="AM19"/>
  <c r="AM23"/>
  <c r="AL19"/>
  <c r="AL23"/>
  <c r="AK19"/>
  <c r="AK23"/>
  <c r="AJ19"/>
  <c r="AJ23"/>
  <c r="AI19"/>
  <c r="AI23"/>
  <c r="AH19"/>
  <c r="AH23"/>
  <c r="AG19"/>
  <c r="AG23"/>
  <c r="AF19"/>
  <c r="AF23"/>
  <c r="AE19"/>
  <c r="AD19"/>
  <c r="AD23"/>
  <c r="Z19"/>
  <c r="Z23"/>
  <c r="Y19"/>
  <c r="Y23"/>
  <c r="X19"/>
  <c r="X23"/>
  <c r="W19"/>
  <c r="W23"/>
  <c r="V19"/>
  <c r="V23"/>
  <c r="U19"/>
  <c r="U23"/>
  <c r="T19"/>
  <c r="T23"/>
  <c r="S19"/>
  <c r="S23"/>
  <c r="R19"/>
  <c r="R23"/>
  <c r="Q19"/>
  <c r="Q23"/>
  <c r="P19"/>
  <c r="P23"/>
  <c r="L19"/>
  <c r="L23"/>
  <c r="K19"/>
  <c r="K23"/>
  <c r="J19"/>
  <c r="J23"/>
  <c r="I19"/>
  <c r="I23"/>
  <c r="H19"/>
  <c r="H23"/>
  <c r="G19"/>
  <c r="G23"/>
  <c r="F19"/>
  <c r="F23"/>
  <c r="E19"/>
  <c r="E23"/>
  <c r="D19"/>
  <c r="D23"/>
  <c r="C19"/>
  <c r="B19"/>
  <c r="B23"/>
  <c r="DF17"/>
  <c r="DE17"/>
  <c r="DD17"/>
  <c r="DC17"/>
  <c r="DB17"/>
  <c r="DA17"/>
  <c r="CZ17"/>
  <c r="CY17"/>
  <c r="CX17"/>
  <c r="CW17"/>
  <c r="CV17"/>
  <c r="CR17"/>
  <c r="CQ17"/>
  <c r="CP17"/>
  <c r="CO17"/>
  <c r="CN17"/>
  <c r="CM17"/>
  <c r="CL17"/>
  <c r="CK17"/>
  <c r="CJ17"/>
  <c r="CI17"/>
  <c r="CH17"/>
  <c r="CT17"/>
  <c r="CD17"/>
  <c r="CC17"/>
  <c r="CB17"/>
  <c r="CA17"/>
  <c r="BZ17"/>
  <c r="BY17"/>
  <c r="BX17"/>
  <c r="BW17"/>
  <c r="BV17"/>
  <c r="BU17"/>
  <c r="BT17"/>
  <c r="BP17"/>
  <c r="BO17"/>
  <c r="BN17"/>
  <c r="BM17"/>
  <c r="BL17"/>
  <c r="BK17"/>
  <c r="BJ17"/>
  <c r="BI17"/>
  <c r="BH17"/>
  <c r="BG17"/>
  <c r="BF17"/>
  <c r="BR17"/>
  <c r="BB17"/>
  <c r="BA17"/>
  <c r="AZ17"/>
  <c r="AY17"/>
  <c r="AX17"/>
  <c r="AW17"/>
  <c r="AV17"/>
  <c r="AU17"/>
  <c r="AT17"/>
  <c r="AS17"/>
  <c r="AR17"/>
  <c r="AN17"/>
  <c r="AM17"/>
  <c r="AL17"/>
  <c r="AK17"/>
  <c r="AJ17"/>
  <c r="AI17"/>
  <c r="AH17"/>
  <c r="AG17"/>
  <c r="AF17"/>
  <c r="AE17"/>
  <c r="AD17"/>
  <c r="AP17"/>
  <c r="Z17"/>
  <c r="Y17"/>
  <c r="X17"/>
  <c r="W17"/>
  <c r="V17"/>
  <c r="U17"/>
  <c r="T17"/>
  <c r="S17"/>
  <c r="R17"/>
  <c r="Q17"/>
  <c r="P17"/>
  <c r="L17"/>
  <c r="K17"/>
  <c r="J17"/>
  <c r="I17"/>
  <c r="H17"/>
  <c r="G17"/>
  <c r="F17"/>
  <c r="E17"/>
  <c r="D17"/>
  <c r="C17"/>
  <c r="B17"/>
  <c r="N17"/>
  <c r="DF16"/>
  <c r="DE16"/>
  <c r="DD16"/>
  <c r="DC16"/>
  <c r="DB16"/>
  <c r="DA16"/>
  <c r="CZ16"/>
  <c r="CY16"/>
  <c r="CX16"/>
  <c r="CW16"/>
  <c r="DG16"/>
  <c r="CV16"/>
  <c r="CR16"/>
  <c r="CQ16"/>
  <c r="CP16"/>
  <c r="CO16"/>
  <c r="CN16"/>
  <c r="CM16"/>
  <c r="CL16"/>
  <c r="CK16"/>
  <c r="CJ16"/>
  <c r="CI16"/>
  <c r="CH16"/>
  <c r="CT16"/>
  <c r="CD16"/>
  <c r="CC16"/>
  <c r="CB16"/>
  <c r="CA16"/>
  <c r="BZ16"/>
  <c r="BY16"/>
  <c r="BX16"/>
  <c r="BW16"/>
  <c r="BV16"/>
  <c r="BU16"/>
  <c r="CE16"/>
  <c r="BT16"/>
  <c r="BP16"/>
  <c r="BO16"/>
  <c r="BN16"/>
  <c r="BM16"/>
  <c r="BL16"/>
  <c r="BK16"/>
  <c r="BJ16"/>
  <c r="BI16"/>
  <c r="BH16"/>
  <c r="BG16"/>
  <c r="BF16"/>
  <c r="BR16"/>
  <c r="BB16"/>
  <c r="BA16"/>
  <c r="AZ16"/>
  <c r="AY16"/>
  <c r="AX16"/>
  <c r="AW16"/>
  <c r="AV16"/>
  <c r="AU16"/>
  <c r="AT16"/>
  <c r="AS16"/>
  <c r="BC16"/>
  <c r="AR16"/>
  <c r="AN16"/>
  <c r="AM16"/>
  <c r="AL16"/>
  <c r="AK16"/>
  <c r="AJ16"/>
  <c r="AI16"/>
  <c r="AH16"/>
  <c r="AG16"/>
  <c r="AF16"/>
  <c r="AE16"/>
  <c r="AD16"/>
  <c r="AP16"/>
  <c r="Z16"/>
  <c r="Y16"/>
  <c r="X16"/>
  <c r="W16"/>
  <c r="V16"/>
  <c r="U16"/>
  <c r="T16"/>
  <c r="S16"/>
  <c r="R16"/>
  <c r="Q16"/>
  <c r="AA16"/>
  <c r="P16"/>
  <c r="L16"/>
  <c r="K16"/>
  <c r="J16"/>
  <c r="I16"/>
  <c r="H16"/>
  <c r="G16"/>
  <c r="F16"/>
  <c r="E16"/>
  <c r="D16"/>
  <c r="C16"/>
  <c r="B16"/>
  <c r="N16"/>
  <c r="DF15"/>
  <c r="DE15"/>
  <c r="DD15"/>
  <c r="DC15"/>
  <c r="DB15"/>
  <c r="DA15"/>
  <c r="CZ15"/>
  <c r="CY15"/>
  <c r="CX15"/>
  <c r="CW15"/>
  <c r="CV15"/>
  <c r="CR15"/>
  <c r="CQ15"/>
  <c r="CP15"/>
  <c r="CO15"/>
  <c r="CN15"/>
  <c r="CM15"/>
  <c r="CL15"/>
  <c r="CK15"/>
  <c r="CJ15"/>
  <c r="CI15"/>
  <c r="CH15"/>
  <c r="CT15"/>
  <c r="CD15"/>
  <c r="CC15"/>
  <c r="CB15"/>
  <c r="CA15"/>
  <c r="BZ15"/>
  <c r="BY15"/>
  <c r="BX15"/>
  <c r="BW15"/>
  <c r="BV15"/>
  <c r="BU15"/>
  <c r="BT15"/>
  <c r="BP15"/>
  <c r="BO15"/>
  <c r="BN15"/>
  <c r="BM15"/>
  <c r="BL15"/>
  <c r="BK15"/>
  <c r="BJ15"/>
  <c r="BI15"/>
  <c r="BH15"/>
  <c r="BG15"/>
  <c r="BF15"/>
  <c r="BR15"/>
  <c r="BB15"/>
  <c r="BA15"/>
  <c r="AZ15"/>
  <c r="AY15"/>
  <c r="AX15"/>
  <c r="AW15"/>
  <c r="AV15"/>
  <c r="AU15"/>
  <c r="AT15"/>
  <c r="AS15"/>
  <c r="AR15"/>
  <c r="AN15"/>
  <c r="AM15"/>
  <c r="AL15"/>
  <c r="AK15"/>
  <c r="AJ15"/>
  <c r="AI15"/>
  <c r="AH15"/>
  <c r="AG15"/>
  <c r="AF15"/>
  <c r="AE15"/>
  <c r="AD15"/>
  <c r="AP15"/>
  <c r="Z15"/>
  <c r="Y15"/>
  <c r="X15"/>
  <c r="W15"/>
  <c r="V15"/>
  <c r="U15"/>
  <c r="T15"/>
  <c r="S15"/>
  <c r="R15"/>
  <c r="Q15"/>
  <c r="P15"/>
  <c r="L15"/>
  <c r="K15"/>
  <c r="J15"/>
  <c r="I15"/>
  <c r="H15"/>
  <c r="G15"/>
  <c r="F15"/>
  <c r="E15"/>
  <c r="D15"/>
  <c r="C15"/>
  <c r="B15"/>
  <c r="N15"/>
  <c r="DF14"/>
  <c r="DF18"/>
  <c r="DE14"/>
  <c r="DE18"/>
  <c r="DD14"/>
  <c r="DD18"/>
  <c r="DC14"/>
  <c r="DC18"/>
  <c r="DB14"/>
  <c r="DB18"/>
  <c r="DA14"/>
  <c r="DA18"/>
  <c r="CZ14"/>
  <c r="CZ18"/>
  <c r="CY14"/>
  <c r="CY18"/>
  <c r="CX14"/>
  <c r="CX18"/>
  <c r="CW14"/>
  <c r="CW18"/>
  <c r="CV14"/>
  <c r="CV18"/>
  <c r="CR14"/>
  <c r="CR18"/>
  <c r="CQ14"/>
  <c r="CQ18"/>
  <c r="CP14"/>
  <c r="CP18"/>
  <c r="CO14"/>
  <c r="CO18"/>
  <c r="CN14"/>
  <c r="CN18"/>
  <c r="CM14"/>
  <c r="CM18"/>
  <c r="CL14"/>
  <c r="CL18"/>
  <c r="CK14"/>
  <c r="CK18"/>
  <c r="CJ14"/>
  <c r="CJ18"/>
  <c r="CI14"/>
  <c r="CH14"/>
  <c r="CH18"/>
  <c r="CD14"/>
  <c r="CD18"/>
  <c r="CC14"/>
  <c r="CC18"/>
  <c r="CB14"/>
  <c r="CB18"/>
  <c r="CA14"/>
  <c r="CA18"/>
  <c r="BZ14"/>
  <c r="BZ18"/>
  <c r="BY14"/>
  <c r="BY18"/>
  <c r="BX14"/>
  <c r="BX18"/>
  <c r="BW14"/>
  <c r="BW18"/>
  <c r="BV14"/>
  <c r="BV18"/>
  <c r="BU14"/>
  <c r="BU18"/>
  <c r="BT14"/>
  <c r="BT18"/>
  <c r="BP14"/>
  <c r="BP18"/>
  <c r="BO14"/>
  <c r="BO18"/>
  <c r="BN14"/>
  <c r="BN18"/>
  <c r="BM14"/>
  <c r="BM18"/>
  <c r="BL14"/>
  <c r="BL18"/>
  <c r="BK14"/>
  <c r="BK18"/>
  <c r="BJ14"/>
  <c r="BJ18"/>
  <c r="BI14"/>
  <c r="BI18"/>
  <c r="BH14"/>
  <c r="BH18"/>
  <c r="BG14"/>
  <c r="BF14"/>
  <c r="BF18"/>
  <c r="BB14"/>
  <c r="BB18"/>
  <c r="BA14"/>
  <c r="BA18"/>
  <c r="AZ14"/>
  <c r="AZ18"/>
  <c r="AY14"/>
  <c r="AY18"/>
  <c r="AX14"/>
  <c r="AX18"/>
  <c r="AW14"/>
  <c r="AW18"/>
  <c r="AV14"/>
  <c r="AV18"/>
  <c r="AU14"/>
  <c r="AU18"/>
  <c r="AT14"/>
  <c r="AT18"/>
  <c r="AS14"/>
  <c r="AS18"/>
  <c r="AR14"/>
  <c r="AR18"/>
  <c r="AN14"/>
  <c r="AN18"/>
  <c r="AM14"/>
  <c r="AM18"/>
  <c r="AL14"/>
  <c r="AL18"/>
  <c r="AK14"/>
  <c r="AK18"/>
  <c r="AJ14"/>
  <c r="AJ18"/>
  <c r="AI14"/>
  <c r="AI18"/>
  <c r="AH14"/>
  <c r="AH18"/>
  <c r="AG14"/>
  <c r="AG18"/>
  <c r="AF14"/>
  <c r="AF18"/>
  <c r="AE14"/>
  <c r="AD14"/>
  <c r="AD18"/>
  <c r="Z14"/>
  <c r="Z18"/>
  <c r="Y14"/>
  <c r="Y18"/>
  <c r="X14"/>
  <c r="X18"/>
  <c r="W14"/>
  <c r="W18"/>
  <c r="V14"/>
  <c r="V18"/>
  <c r="U14"/>
  <c r="U18"/>
  <c r="T14"/>
  <c r="T18"/>
  <c r="S14"/>
  <c r="S18"/>
  <c r="R14"/>
  <c r="R18"/>
  <c r="Q14"/>
  <c r="Q18"/>
  <c r="P14"/>
  <c r="P18"/>
  <c r="L14"/>
  <c r="L18"/>
  <c r="K14"/>
  <c r="K18"/>
  <c r="J14"/>
  <c r="J18"/>
  <c r="I14"/>
  <c r="I18"/>
  <c r="H14"/>
  <c r="H18"/>
  <c r="G14"/>
  <c r="G18"/>
  <c r="F14"/>
  <c r="F18"/>
  <c r="E14"/>
  <c r="E18"/>
  <c r="D14"/>
  <c r="D18"/>
  <c r="C14"/>
  <c r="B14"/>
  <c r="B18"/>
  <c r="DF12"/>
  <c r="DE12"/>
  <c r="DD12"/>
  <c r="DC12"/>
  <c r="DB12"/>
  <c r="DA12"/>
  <c r="CZ12"/>
  <c r="CY12"/>
  <c r="CX12"/>
  <c r="CW12"/>
  <c r="CV12"/>
  <c r="CR12"/>
  <c r="CQ12"/>
  <c r="CP12"/>
  <c r="CO12"/>
  <c r="CN12"/>
  <c r="CM12"/>
  <c r="CL12"/>
  <c r="CK12"/>
  <c r="CJ12"/>
  <c r="CI12"/>
  <c r="CH12"/>
  <c r="CT12"/>
  <c r="CD12"/>
  <c r="CC12"/>
  <c r="CB12"/>
  <c r="CA12"/>
  <c r="BZ12"/>
  <c r="BY12"/>
  <c r="BX12"/>
  <c r="BW12"/>
  <c r="BV12"/>
  <c r="BU12"/>
  <c r="BT12"/>
  <c r="BP12"/>
  <c r="BO12"/>
  <c r="BN12"/>
  <c r="BM12"/>
  <c r="BL12"/>
  <c r="BK12"/>
  <c r="BJ12"/>
  <c r="BI12"/>
  <c r="BH12"/>
  <c r="BG12"/>
  <c r="BF12"/>
  <c r="BR12"/>
  <c r="BB12"/>
  <c r="BA12"/>
  <c r="AZ12"/>
  <c r="AY12"/>
  <c r="AX12"/>
  <c r="AW12"/>
  <c r="AV12"/>
  <c r="AU12"/>
  <c r="AT12"/>
  <c r="AS12"/>
  <c r="AR12"/>
  <c r="AN12"/>
  <c r="AM12"/>
  <c r="AL12"/>
  <c r="AK12"/>
  <c r="AJ12"/>
  <c r="AI12"/>
  <c r="AH12"/>
  <c r="AG12"/>
  <c r="AF12"/>
  <c r="AE12"/>
  <c r="AD12"/>
  <c r="AP12"/>
  <c r="Z12"/>
  <c r="Y12"/>
  <c r="X12"/>
  <c r="W12"/>
  <c r="V12"/>
  <c r="U12"/>
  <c r="T12"/>
  <c r="S12"/>
  <c r="R12"/>
  <c r="Q12"/>
  <c r="P12"/>
  <c r="L12"/>
  <c r="K12"/>
  <c r="J12"/>
  <c r="I12"/>
  <c r="H12"/>
  <c r="G12"/>
  <c r="F12"/>
  <c r="E12"/>
  <c r="D12"/>
  <c r="C12"/>
  <c r="B12"/>
  <c r="N12"/>
  <c r="DF11"/>
  <c r="DE11"/>
  <c r="DD11"/>
  <c r="DC11"/>
  <c r="DB11"/>
  <c r="DA11"/>
  <c r="CZ11"/>
  <c r="CY11"/>
  <c r="CX11"/>
  <c r="CW11"/>
  <c r="DG11"/>
  <c r="CV11"/>
  <c r="CR11"/>
  <c r="CQ11"/>
  <c r="CP11"/>
  <c r="CO11"/>
  <c r="CN11"/>
  <c r="CM11"/>
  <c r="CL11"/>
  <c r="CK11"/>
  <c r="CJ11"/>
  <c r="CI11"/>
  <c r="CH11"/>
  <c r="CT11"/>
  <c r="CD11"/>
  <c r="CC11"/>
  <c r="CB11"/>
  <c r="CA11"/>
  <c r="BZ11"/>
  <c r="BY11"/>
  <c r="BX11"/>
  <c r="BW11"/>
  <c r="BV11"/>
  <c r="BU11"/>
  <c r="CE11"/>
  <c r="BT11"/>
  <c r="BP11"/>
  <c r="BO11"/>
  <c r="BN11"/>
  <c r="BM11"/>
  <c r="BL11"/>
  <c r="BK11"/>
  <c r="BJ11"/>
  <c r="BI11"/>
  <c r="BH11"/>
  <c r="BG11"/>
  <c r="BF11"/>
  <c r="BR11"/>
  <c r="BB11"/>
  <c r="BA11"/>
  <c r="AZ11"/>
  <c r="AY11"/>
  <c r="AX11"/>
  <c r="AW11"/>
  <c r="AV11"/>
  <c r="AU11"/>
  <c r="AT11"/>
  <c r="AS11"/>
  <c r="BC11"/>
  <c r="AR11"/>
  <c r="AN11"/>
  <c r="AM11"/>
  <c r="AL11"/>
  <c r="AK11"/>
  <c r="AJ11"/>
  <c r="AI11"/>
  <c r="AH11"/>
  <c r="AG11"/>
  <c r="AF11"/>
  <c r="AE11"/>
  <c r="AD11"/>
  <c r="AP11"/>
  <c r="Z11"/>
  <c r="Y11"/>
  <c r="X11"/>
  <c r="W11"/>
  <c r="V11"/>
  <c r="U11"/>
  <c r="T11"/>
  <c r="S11"/>
  <c r="R11"/>
  <c r="Q11"/>
  <c r="AA11"/>
  <c r="P11"/>
  <c r="L11"/>
  <c r="K11"/>
  <c r="J11"/>
  <c r="I11"/>
  <c r="H11"/>
  <c r="G11"/>
  <c r="F11"/>
  <c r="E11"/>
  <c r="D11"/>
  <c r="C11"/>
  <c r="B11"/>
  <c r="N11"/>
  <c r="DF10"/>
  <c r="DE10"/>
  <c r="DD10"/>
  <c r="DC10"/>
  <c r="DB10"/>
  <c r="DA10"/>
  <c r="CZ10"/>
  <c r="CY10"/>
  <c r="CX10"/>
  <c r="CW10"/>
  <c r="CV10"/>
  <c r="CR10"/>
  <c r="CQ10"/>
  <c r="CP10"/>
  <c r="CO10"/>
  <c r="CN10"/>
  <c r="CM10"/>
  <c r="CL10"/>
  <c r="CK10"/>
  <c r="CJ10"/>
  <c r="CI10"/>
  <c r="CH10"/>
  <c r="CT10"/>
  <c r="CD10"/>
  <c r="CC10"/>
  <c r="CB10"/>
  <c r="CA10"/>
  <c r="BZ10"/>
  <c r="BY10"/>
  <c r="BX10"/>
  <c r="BW10"/>
  <c r="BV10"/>
  <c r="BU10"/>
  <c r="BT10"/>
  <c r="BP10"/>
  <c r="BO10"/>
  <c r="BN10"/>
  <c r="BM10"/>
  <c r="BL10"/>
  <c r="BK10"/>
  <c r="BJ10"/>
  <c r="BI10"/>
  <c r="BH10"/>
  <c r="BG10"/>
  <c r="BF10"/>
  <c r="BR10"/>
  <c r="BB10"/>
  <c r="BA10"/>
  <c r="AZ10"/>
  <c r="AY10"/>
  <c r="AX10"/>
  <c r="AW10"/>
  <c r="AV10"/>
  <c r="AU10"/>
  <c r="AT10"/>
  <c r="AS10"/>
  <c r="AR10"/>
  <c r="AN10"/>
  <c r="AM10"/>
  <c r="AL10"/>
  <c r="AK10"/>
  <c r="AJ10"/>
  <c r="AI10"/>
  <c r="AH10"/>
  <c r="AG10"/>
  <c r="AF10"/>
  <c r="AE10"/>
  <c r="AD10"/>
  <c r="AP10"/>
  <c r="Z10"/>
  <c r="Y10"/>
  <c r="X10"/>
  <c r="W10"/>
  <c r="V10"/>
  <c r="U10"/>
  <c r="T10"/>
  <c r="S10"/>
  <c r="R10"/>
  <c r="Q10"/>
  <c r="P10"/>
  <c r="L10"/>
  <c r="K10"/>
  <c r="J10"/>
  <c r="I10"/>
  <c r="H10"/>
  <c r="G10"/>
  <c r="F10"/>
  <c r="E10"/>
  <c r="D10"/>
  <c r="C10"/>
  <c r="B10"/>
  <c r="N10"/>
  <c r="DK9"/>
  <c r="DF9"/>
  <c r="DF13"/>
  <c r="DE9"/>
  <c r="DD9"/>
  <c r="DD13"/>
  <c r="DC9"/>
  <c r="DB9"/>
  <c r="DB13"/>
  <c r="DA9"/>
  <c r="CZ9"/>
  <c r="CZ13"/>
  <c r="CY9"/>
  <c r="CX9"/>
  <c r="CX13"/>
  <c r="CW9"/>
  <c r="CV9"/>
  <c r="CV13"/>
  <c r="CU9"/>
  <c r="CR9"/>
  <c r="CR13"/>
  <c r="CQ9"/>
  <c r="CQ13"/>
  <c r="CP9"/>
  <c r="CP13"/>
  <c r="CO9"/>
  <c r="CO13"/>
  <c r="CN9"/>
  <c r="CN13"/>
  <c r="CM9"/>
  <c r="CM13"/>
  <c r="CL9"/>
  <c r="CL13"/>
  <c r="CK9"/>
  <c r="CK13"/>
  <c r="CJ9"/>
  <c r="CJ13"/>
  <c r="CI9"/>
  <c r="CH9"/>
  <c r="CH13"/>
  <c r="CG9"/>
  <c r="CD9"/>
  <c r="CD13"/>
  <c r="CC9"/>
  <c r="CB9"/>
  <c r="CB13"/>
  <c r="CA9"/>
  <c r="BZ9"/>
  <c r="BZ13"/>
  <c r="BY9"/>
  <c r="BX9"/>
  <c r="BX13"/>
  <c r="BW9"/>
  <c r="BV9"/>
  <c r="BV13"/>
  <c r="BU9"/>
  <c r="BT9"/>
  <c r="BT13"/>
  <c r="BS9"/>
  <c r="BP9"/>
  <c r="BP13"/>
  <c r="BO9"/>
  <c r="BO13"/>
  <c r="BN9"/>
  <c r="BN13"/>
  <c r="BM9"/>
  <c r="BM13"/>
  <c r="BL9"/>
  <c r="BL13"/>
  <c r="BK9"/>
  <c r="BK13"/>
  <c r="BJ9"/>
  <c r="BJ13"/>
  <c r="BI9"/>
  <c r="BI13"/>
  <c r="BH9"/>
  <c r="BH13"/>
  <c r="BG9"/>
  <c r="BF9"/>
  <c r="BF13"/>
  <c r="BE9"/>
  <c r="BB9"/>
  <c r="BB13"/>
  <c r="BA9"/>
  <c r="AZ9"/>
  <c r="AZ13"/>
  <c r="AY9"/>
  <c r="AX9"/>
  <c r="AX13"/>
  <c r="AW9"/>
  <c r="AV9"/>
  <c r="AV13"/>
  <c r="AU9"/>
  <c r="AT9"/>
  <c r="AT13"/>
  <c r="AS9"/>
  <c r="AR9"/>
  <c r="AR13"/>
  <c r="AQ9"/>
  <c r="AN9"/>
  <c r="AN13"/>
  <c r="AM9"/>
  <c r="AM13"/>
  <c r="AL9"/>
  <c r="AL13"/>
  <c r="AK9"/>
  <c r="AK13"/>
  <c r="AJ9"/>
  <c r="AJ13"/>
  <c r="AI9"/>
  <c r="AI13"/>
  <c r="AH9"/>
  <c r="AH13"/>
  <c r="AG9"/>
  <c r="AG13"/>
  <c r="AF9"/>
  <c r="AF13"/>
  <c r="AE9"/>
  <c r="AD9"/>
  <c r="AD13"/>
  <c r="AC9"/>
  <c r="Z9"/>
  <c r="Z13"/>
  <c r="Y9"/>
  <c r="X9"/>
  <c r="X13"/>
  <c r="W9"/>
  <c r="V9"/>
  <c r="V13"/>
  <c r="U9"/>
  <c r="T9"/>
  <c r="T13"/>
  <c r="S9"/>
  <c r="R9"/>
  <c r="R13"/>
  <c r="Q9"/>
  <c r="P9"/>
  <c r="P13"/>
  <c r="O9"/>
  <c r="L9"/>
  <c r="L13"/>
  <c r="K9"/>
  <c r="K13"/>
  <c r="J9"/>
  <c r="J13"/>
  <c r="I9"/>
  <c r="I13"/>
  <c r="H9"/>
  <c r="H13"/>
  <c r="G9"/>
  <c r="G13"/>
  <c r="F9"/>
  <c r="F13"/>
  <c r="E9"/>
  <c r="E13"/>
  <c r="D9"/>
  <c r="D13"/>
  <c r="C9"/>
  <c r="B9"/>
  <c r="B13"/>
  <c r="A9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L8"/>
  <c r="K8"/>
  <c r="J8"/>
  <c r="I8"/>
  <c r="H8"/>
  <c r="G8"/>
  <c r="F8"/>
  <c r="E8"/>
  <c r="D8"/>
  <c r="C8"/>
  <c r="B8"/>
  <c r="CV7"/>
  <c r="CH7"/>
  <c r="BT7"/>
  <c r="BF7"/>
  <c r="AR7"/>
  <c r="AD7"/>
  <c r="P7"/>
  <c r="B7"/>
  <c r="FJ71" i="6"/>
  <c r="FI71"/>
  <c r="FH71"/>
  <c r="FG71"/>
  <c r="FF71"/>
  <c r="FE71"/>
  <c r="FD71"/>
  <c r="FC71"/>
  <c r="FB71"/>
  <c r="FA71"/>
  <c r="EZ71"/>
  <c r="FL71"/>
  <c r="EV71"/>
  <c r="EU71"/>
  <c r="ET71"/>
  <c r="ES71"/>
  <c r="ER71"/>
  <c r="EQ71"/>
  <c r="EP71"/>
  <c r="EO71"/>
  <c r="EN71"/>
  <c r="EM71"/>
  <c r="EW71"/>
  <c r="EL71"/>
  <c r="EH71"/>
  <c r="EG71"/>
  <c r="EF71"/>
  <c r="EE71"/>
  <c r="ED71"/>
  <c r="EC71"/>
  <c r="EB71"/>
  <c r="EA71"/>
  <c r="DZ71"/>
  <c r="DY71"/>
  <c r="DX71"/>
  <c r="EJ71"/>
  <c r="DT71"/>
  <c r="DS71"/>
  <c r="DR71"/>
  <c r="DQ71"/>
  <c r="DP71"/>
  <c r="DO71"/>
  <c r="DN71"/>
  <c r="DM71"/>
  <c r="DL71"/>
  <c r="DK71"/>
  <c r="DU71"/>
  <c r="DJ71"/>
  <c r="DF71"/>
  <c r="DE71"/>
  <c r="DD71"/>
  <c r="DC71"/>
  <c r="DB71"/>
  <c r="DA71"/>
  <c r="CZ71"/>
  <c r="CY71"/>
  <c r="CX71"/>
  <c r="CW71"/>
  <c r="CV71"/>
  <c r="DH71"/>
  <c r="CR71"/>
  <c r="CQ71"/>
  <c r="CP71"/>
  <c r="CO71"/>
  <c r="CN71"/>
  <c r="CM71"/>
  <c r="CL71"/>
  <c r="CK71"/>
  <c r="CJ71"/>
  <c r="CI71"/>
  <c r="CS71"/>
  <c r="CH71"/>
  <c r="CD71"/>
  <c r="CC71"/>
  <c r="CB71"/>
  <c r="CA71"/>
  <c r="BZ71"/>
  <c r="BY71"/>
  <c r="BX71"/>
  <c r="BW71"/>
  <c r="BV71"/>
  <c r="BU71"/>
  <c r="BT71"/>
  <c r="CF71"/>
  <c r="BP71"/>
  <c r="BO71"/>
  <c r="BN71"/>
  <c r="BM71"/>
  <c r="BL71"/>
  <c r="BK71"/>
  <c r="BJ71"/>
  <c r="BI71"/>
  <c r="BH71"/>
  <c r="BG71"/>
  <c r="BQ71"/>
  <c r="BF71"/>
  <c r="BB71"/>
  <c r="BA71"/>
  <c r="AZ71"/>
  <c r="AY71"/>
  <c r="AX71"/>
  <c r="AW71"/>
  <c r="AV71"/>
  <c r="AU71"/>
  <c r="AT71"/>
  <c r="AS71"/>
  <c r="AR71"/>
  <c r="BD71"/>
  <c r="AN71"/>
  <c r="AM71"/>
  <c r="AL71"/>
  <c r="AK71"/>
  <c r="AJ71"/>
  <c r="AI71"/>
  <c r="AH71"/>
  <c r="AG71"/>
  <c r="AF71"/>
  <c r="AE71"/>
  <c r="AO71"/>
  <c r="AD71"/>
  <c r="Z71"/>
  <c r="Y71"/>
  <c r="X71"/>
  <c r="W71"/>
  <c r="V71"/>
  <c r="U71"/>
  <c r="T71"/>
  <c r="S71"/>
  <c r="R71"/>
  <c r="Q71"/>
  <c r="P71"/>
  <c r="AB71"/>
  <c r="L71"/>
  <c r="K71"/>
  <c r="J71"/>
  <c r="I71"/>
  <c r="H71"/>
  <c r="G71"/>
  <c r="F71"/>
  <c r="E71"/>
  <c r="D71"/>
  <c r="C71"/>
  <c r="M71"/>
  <c r="B71"/>
  <c r="FL70"/>
  <c r="FK70"/>
  <c r="EX70"/>
  <c r="EW70"/>
  <c r="EJ70"/>
  <c r="EI70"/>
  <c r="DV70"/>
  <c r="DU70"/>
  <c r="DH70"/>
  <c r="DG70"/>
  <c r="CT70"/>
  <c r="CS70"/>
  <c r="CF70"/>
  <c r="CE70"/>
  <c r="BR70"/>
  <c r="BQ70"/>
  <c r="BD70"/>
  <c r="BC70"/>
  <c r="AP70"/>
  <c r="AO70"/>
  <c r="AB70"/>
  <c r="AA70"/>
  <c r="N70"/>
  <c r="M70"/>
  <c r="FL69"/>
  <c r="FK69"/>
  <c r="EX69"/>
  <c r="EW69"/>
  <c r="EJ69"/>
  <c r="EI69"/>
  <c r="DV69"/>
  <c r="DU69"/>
  <c r="DH69"/>
  <c r="DG69"/>
  <c r="CT69"/>
  <c r="CS69"/>
  <c r="CF69"/>
  <c r="CE69"/>
  <c r="BR69"/>
  <c r="BQ69"/>
  <c r="BD69"/>
  <c r="BC69"/>
  <c r="AP69"/>
  <c r="AO69"/>
  <c r="AB69"/>
  <c r="AA69"/>
  <c r="N69"/>
  <c r="M69"/>
  <c r="FL68"/>
  <c r="FK68"/>
  <c r="EX68"/>
  <c r="EW68"/>
  <c r="EJ68"/>
  <c r="EI68"/>
  <c r="DV68"/>
  <c r="DU68"/>
  <c r="DH68"/>
  <c r="DG68"/>
  <c r="CT68"/>
  <c r="CS68"/>
  <c r="CF68"/>
  <c r="CE68"/>
  <c r="BR68"/>
  <c r="BQ68"/>
  <c r="BD68"/>
  <c r="BC68"/>
  <c r="AP68"/>
  <c r="AO68"/>
  <c r="AB68"/>
  <c r="AA68"/>
  <c r="N68"/>
  <c r="M68"/>
  <c r="FL67"/>
  <c r="FK67"/>
  <c r="EX67"/>
  <c r="EW67"/>
  <c r="EJ67"/>
  <c r="EI67"/>
  <c r="DV67"/>
  <c r="DU67"/>
  <c r="DH67"/>
  <c r="DG67"/>
  <c r="CT67"/>
  <c r="CS67"/>
  <c r="CF67"/>
  <c r="CE67"/>
  <c r="BR67"/>
  <c r="BQ67"/>
  <c r="BD67"/>
  <c r="BC67"/>
  <c r="AP67"/>
  <c r="AO67"/>
  <c r="AB67"/>
  <c r="AA67"/>
  <c r="N67"/>
  <c r="M67"/>
  <c r="FL66"/>
  <c r="EW66"/>
  <c r="EJ66"/>
  <c r="DU66"/>
  <c r="DH66"/>
  <c r="CS66"/>
  <c r="CF66"/>
  <c r="BQ66"/>
  <c r="BD66"/>
  <c r="AO66"/>
  <c r="AB66"/>
  <c r="M66"/>
  <c r="FL65"/>
  <c r="FK65"/>
  <c r="EX65"/>
  <c r="EW65"/>
  <c r="EJ65"/>
  <c r="EI65"/>
  <c r="DV65"/>
  <c r="DU65"/>
  <c r="DH65"/>
  <c r="DG65"/>
  <c r="CT65"/>
  <c r="CS65"/>
  <c r="CF65"/>
  <c r="CE65"/>
  <c r="BR65"/>
  <c r="BQ65"/>
  <c r="BD65"/>
  <c r="BC65"/>
  <c r="AP65"/>
  <c r="AO65"/>
  <c r="AB65"/>
  <c r="AA65"/>
  <c r="N65"/>
  <c r="M65"/>
  <c r="FL64"/>
  <c r="FK64"/>
  <c r="EX64"/>
  <c r="EW64"/>
  <c r="EJ64"/>
  <c r="EI64"/>
  <c r="DV64"/>
  <c r="DU64"/>
  <c r="DH64"/>
  <c r="DG64"/>
  <c r="CT64"/>
  <c r="CS64"/>
  <c r="CF64"/>
  <c r="CE64"/>
  <c r="BR64"/>
  <c r="BQ64"/>
  <c r="BD64"/>
  <c r="BC64"/>
  <c r="AP64"/>
  <c r="AO64"/>
  <c r="AB64"/>
  <c r="AA64"/>
  <c r="N64"/>
  <c r="M64"/>
  <c r="FL63"/>
  <c r="FK63"/>
  <c r="EX63"/>
  <c r="EW63"/>
  <c r="EJ63"/>
  <c r="EI63"/>
  <c r="DV63"/>
  <c r="DU63"/>
  <c r="DH63"/>
  <c r="DG63"/>
  <c r="CT63"/>
  <c r="CS63"/>
  <c r="CF63"/>
  <c r="CE63"/>
  <c r="BR63"/>
  <c r="BQ63"/>
  <c r="BD63"/>
  <c r="BC63"/>
  <c r="AP63"/>
  <c r="AO63"/>
  <c r="AB63"/>
  <c r="AA63"/>
  <c r="N63"/>
  <c r="M63"/>
  <c r="FL62"/>
  <c r="FK62"/>
  <c r="EX62"/>
  <c r="EW62"/>
  <c r="EJ62"/>
  <c r="EI62"/>
  <c r="DV62"/>
  <c r="DU62"/>
  <c r="DH62"/>
  <c r="DG62"/>
  <c r="CT62"/>
  <c r="CS62"/>
  <c r="CF62"/>
  <c r="CE62"/>
  <c r="BR62"/>
  <c r="BQ62"/>
  <c r="BD62"/>
  <c r="BC62"/>
  <c r="AP62"/>
  <c r="AO62"/>
  <c r="AB62"/>
  <c r="AA62"/>
  <c r="N62"/>
  <c r="M62"/>
  <c r="FJ72"/>
  <c r="FI72"/>
  <c r="FH72"/>
  <c r="FG72"/>
  <c r="FF72"/>
  <c r="FE72"/>
  <c r="FD72"/>
  <c r="FC72"/>
  <c r="FB72"/>
  <c r="FA72"/>
  <c r="EZ72"/>
  <c r="EV72"/>
  <c r="EU72"/>
  <c r="ET72"/>
  <c r="ES72"/>
  <c r="ER72"/>
  <c r="EQ72"/>
  <c r="EP72"/>
  <c r="EO72"/>
  <c r="EN72"/>
  <c r="EM72"/>
  <c r="EL72"/>
  <c r="EH72"/>
  <c r="EG72"/>
  <c r="EF72"/>
  <c r="EE72"/>
  <c r="ED72"/>
  <c r="EC72"/>
  <c r="EB72"/>
  <c r="EA72"/>
  <c r="DZ72"/>
  <c r="DY72"/>
  <c r="DX72"/>
  <c r="DT72"/>
  <c r="DS72"/>
  <c r="DR72"/>
  <c r="DQ72"/>
  <c r="DP72"/>
  <c r="DO72"/>
  <c r="DN72"/>
  <c r="DM72"/>
  <c r="DL72"/>
  <c r="DJ72"/>
  <c r="DF72"/>
  <c r="DE72"/>
  <c r="DD72"/>
  <c r="DC72"/>
  <c r="DB72"/>
  <c r="DA72"/>
  <c r="CZ72"/>
  <c r="CY72"/>
  <c r="CX72"/>
  <c r="CW72"/>
  <c r="CV72"/>
  <c r="CR72"/>
  <c r="CQ72"/>
  <c r="CP72"/>
  <c r="CO72"/>
  <c r="CN72"/>
  <c r="CM72"/>
  <c r="CL72"/>
  <c r="CK72"/>
  <c r="CJ72"/>
  <c r="CH72"/>
  <c r="CD72"/>
  <c r="CC72"/>
  <c r="CB72"/>
  <c r="CA72"/>
  <c r="BZ72"/>
  <c r="BY72"/>
  <c r="BX72"/>
  <c r="BW72"/>
  <c r="BV72"/>
  <c r="BU72"/>
  <c r="BT72"/>
  <c r="BP72"/>
  <c r="BO72"/>
  <c r="BN72"/>
  <c r="BM72"/>
  <c r="BL72"/>
  <c r="BK72"/>
  <c r="BJ72"/>
  <c r="BI72"/>
  <c r="BH72"/>
  <c r="BF72"/>
  <c r="BB72"/>
  <c r="BA72"/>
  <c r="AZ72"/>
  <c r="AY72"/>
  <c r="AX72"/>
  <c r="AW72"/>
  <c r="AV72"/>
  <c r="AU72"/>
  <c r="AT72"/>
  <c r="AS72"/>
  <c r="AR72"/>
  <c r="AN72"/>
  <c r="AM72"/>
  <c r="AL72"/>
  <c r="AK72"/>
  <c r="AJ72"/>
  <c r="AI72"/>
  <c r="AH72"/>
  <c r="AG72"/>
  <c r="AF72"/>
  <c r="AD72"/>
  <c r="Z72"/>
  <c r="Y72"/>
  <c r="X72"/>
  <c r="W72"/>
  <c r="V72"/>
  <c r="U72"/>
  <c r="T72"/>
  <c r="S72"/>
  <c r="R72"/>
  <c r="Q72"/>
  <c r="P72"/>
  <c r="L72"/>
  <c r="K72"/>
  <c r="J72"/>
  <c r="I72"/>
  <c r="H72"/>
  <c r="G72"/>
  <c r="F72"/>
  <c r="E72"/>
  <c r="D72"/>
  <c r="B72"/>
  <c r="FL60"/>
  <c r="FK60"/>
  <c r="EX60"/>
  <c r="EW60"/>
  <c r="EJ60"/>
  <c r="EI60"/>
  <c r="DV60"/>
  <c r="DU60"/>
  <c r="DH60"/>
  <c r="DG60"/>
  <c r="CT60"/>
  <c r="CS60"/>
  <c r="CF60"/>
  <c r="CE60"/>
  <c r="BR60"/>
  <c r="BQ60"/>
  <c r="BD60"/>
  <c r="BC60"/>
  <c r="AP60"/>
  <c r="AO60"/>
  <c r="AB60"/>
  <c r="AA60"/>
  <c r="N60"/>
  <c r="M60"/>
  <c r="FL59"/>
  <c r="FK59"/>
  <c r="EX59"/>
  <c r="EW59"/>
  <c r="EJ59"/>
  <c r="EI59"/>
  <c r="DV59"/>
  <c r="DU59"/>
  <c r="DH59"/>
  <c r="DG59"/>
  <c r="CT59"/>
  <c r="CS59"/>
  <c r="CF59"/>
  <c r="CE59"/>
  <c r="BR59"/>
  <c r="BQ59"/>
  <c r="BD59"/>
  <c r="BC59"/>
  <c r="AP59"/>
  <c r="AO59"/>
  <c r="AB59"/>
  <c r="AA59"/>
  <c r="N59"/>
  <c r="M59"/>
  <c r="FL58"/>
  <c r="FK58"/>
  <c r="EX58"/>
  <c r="EW58"/>
  <c r="EJ58"/>
  <c r="EI58"/>
  <c r="DV58"/>
  <c r="DU58"/>
  <c r="DH58"/>
  <c r="DG58"/>
  <c r="CT58"/>
  <c r="CS58"/>
  <c r="CF58"/>
  <c r="CE58"/>
  <c r="BR58"/>
  <c r="BQ58"/>
  <c r="BD58"/>
  <c r="BC58"/>
  <c r="AP58"/>
  <c r="AO58"/>
  <c r="AB58"/>
  <c r="AA58"/>
  <c r="N58"/>
  <c r="M58"/>
  <c r="FL57"/>
  <c r="FK57"/>
  <c r="EX57"/>
  <c r="EW57"/>
  <c r="EJ57"/>
  <c r="EI57"/>
  <c r="DV57"/>
  <c r="DU57"/>
  <c r="DH57"/>
  <c r="DG57"/>
  <c r="CT57"/>
  <c r="CS57"/>
  <c r="CF57"/>
  <c r="CE57"/>
  <c r="BR57"/>
  <c r="BQ57"/>
  <c r="BD57"/>
  <c r="BC57"/>
  <c r="AP57"/>
  <c r="AO57"/>
  <c r="AB57"/>
  <c r="AA57"/>
  <c r="N57"/>
  <c r="M57"/>
  <c r="FL55"/>
  <c r="EW55"/>
  <c r="EJ55"/>
  <c r="DU55"/>
  <c r="DH55"/>
  <c r="CS55"/>
  <c r="CF55"/>
  <c r="BQ55"/>
  <c r="BD55"/>
  <c r="AO55"/>
  <c r="AB55"/>
  <c r="M55"/>
  <c r="FL54"/>
  <c r="FK54"/>
  <c r="EX54"/>
  <c r="EW54"/>
  <c r="EJ54"/>
  <c r="EI54"/>
  <c r="DV54"/>
  <c r="DU54"/>
  <c r="DH54"/>
  <c r="DG54"/>
  <c r="CT54"/>
  <c r="CS54"/>
  <c r="CF54"/>
  <c r="CE54"/>
  <c r="BR54"/>
  <c r="BQ54"/>
  <c r="BD54"/>
  <c r="BC54"/>
  <c r="AP54"/>
  <c r="AO54"/>
  <c r="AB54"/>
  <c r="AA54"/>
  <c r="N54"/>
  <c r="M54"/>
  <c r="FL53"/>
  <c r="FK53"/>
  <c r="EX53"/>
  <c r="EW53"/>
  <c r="EJ53"/>
  <c r="EI53"/>
  <c r="DV53"/>
  <c r="DU53"/>
  <c r="DH53"/>
  <c r="DG53"/>
  <c r="CT53"/>
  <c r="CS53"/>
  <c r="CF53"/>
  <c r="CE53"/>
  <c r="BR53"/>
  <c r="BQ53"/>
  <c r="BD53"/>
  <c r="BC53"/>
  <c r="AP53"/>
  <c r="AO53"/>
  <c r="AB53"/>
  <c r="AA53"/>
  <c r="N53"/>
  <c r="M53"/>
  <c r="FL52"/>
  <c r="FK52"/>
  <c r="EX52"/>
  <c r="EW52"/>
  <c r="EJ52"/>
  <c r="EI52"/>
  <c r="DV52"/>
  <c r="DU52"/>
  <c r="DH52"/>
  <c r="DG52"/>
  <c r="CT52"/>
  <c r="CS52"/>
  <c r="CF52"/>
  <c r="CE52"/>
  <c r="BR52"/>
  <c r="BQ52"/>
  <c r="BD52"/>
  <c r="BC52"/>
  <c r="AP52"/>
  <c r="AO52"/>
  <c r="AB52"/>
  <c r="AA52"/>
  <c r="N52"/>
  <c r="M52"/>
  <c r="FL51"/>
  <c r="FK51"/>
  <c r="EX51"/>
  <c r="EW51"/>
  <c r="EJ51"/>
  <c r="EI51"/>
  <c r="DV51"/>
  <c r="DU51"/>
  <c r="DH51"/>
  <c r="DG51"/>
  <c r="CT51"/>
  <c r="CS51"/>
  <c r="CF51"/>
  <c r="CE51"/>
  <c r="BR51"/>
  <c r="BQ51"/>
  <c r="BD51"/>
  <c r="BC51"/>
  <c r="AP51"/>
  <c r="AO51"/>
  <c r="AB51"/>
  <c r="AA51"/>
  <c r="N51"/>
  <c r="M51"/>
  <c r="FL50"/>
  <c r="EW50"/>
  <c r="EJ50"/>
  <c r="DU50"/>
  <c r="DH50"/>
  <c r="CS50"/>
  <c r="CF50"/>
  <c r="BQ50"/>
  <c r="BD50"/>
  <c r="AO50"/>
  <c r="AB50"/>
  <c r="M50"/>
  <c r="FL49"/>
  <c r="FK49"/>
  <c r="EX49"/>
  <c r="EW49"/>
  <c r="EJ49"/>
  <c r="EI49"/>
  <c r="DV49"/>
  <c r="DU49"/>
  <c r="DH49"/>
  <c r="DG49"/>
  <c r="CT49"/>
  <c r="CS49"/>
  <c r="CF49"/>
  <c r="CE49"/>
  <c r="BR49"/>
  <c r="BQ49"/>
  <c r="BD49"/>
  <c r="BC49"/>
  <c r="AP49"/>
  <c r="AO49"/>
  <c r="AB49"/>
  <c r="AA49"/>
  <c r="N49"/>
  <c r="M49"/>
  <c r="FL48"/>
  <c r="FK48"/>
  <c r="EX48"/>
  <c r="EW48"/>
  <c r="EJ48"/>
  <c r="EI48"/>
  <c r="DV48"/>
  <c r="DU48"/>
  <c r="DH48"/>
  <c r="DG48"/>
  <c r="CT48"/>
  <c r="CS48"/>
  <c r="CF48"/>
  <c r="CE48"/>
  <c r="BR48"/>
  <c r="BQ48"/>
  <c r="BD48"/>
  <c r="BC48"/>
  <c r="AP48"/>
  <c r="AO48"/>
  <c r="AB48"/>
  <c r="AA48"/>
  <c r="N48"/>
  <c r="M48"/>
  <c r="FL47"/>
  <c r="FK47"/>
  <c r="EX47"/>
  <c r="EW47"/>
  <c r="EJ47"/>
  <c r="EI47"/>
  <c r="DV47"/>
  <c r="DU47"/>
  <c r="DH47"/>
  <c r="DG47"/>
  <c r="CT47"/>
  <c r="CS47"/>
  <c r="CF47"/>
  <c r="CE47"/>
  <c r="BR47"/>
  <c r="BQ47"/>
  <c r="BD47"/>
  <c r="BC47"/>
  <c r="AP47"/>
  <c r="AO47"/>
  <c r="AB47"/>
  <c r="AA47"/>
  <c r="N47"/>
  <c r="M47"/>
  <c r="FL46"/>
  <c r="FK46"/>
  <c r="EX46"/>
  <c r="EW46"/>
  <c r="EJ46"/>
  <c r="EI46"/>
  <c r="DV46"/>
  <c r="DU46"/>
  <c r="DH46"/>
  <c r="DG46"/>
  <c r="CT46"/>
  <c r="CS46"/>
  <c r="CF46"/>
  <c r="CE46"/>
  <c r="BR46"/>
  <c r="BQ46"/>
  <c r="BD46"/>
  <c r="BC46"/>
  <c r="AP46"/>
  <c r="AO46"/>
  <c r="AB46"/>
  <c r="AA46"/>
  <c r="N46"/>
  <c r="M46"/>
  <c r="FL44"/>
  <c r="FK44"/>
  <c r="EX44"/>
  <c r="EW44"/>
  <c r="EJ44"/>
  <c r="EI44"/>
  <c r="DV44"/>
  <c r="DU44"/>
  <c r="DH44"/>
  <c r="DG44"/>
  <c r="CT44"/>
  <c r="CS44"/>
  <c r="CF44"/>
  <c r="CE44"/>
  <c r="BR44"/>
  <c r="BQ44"/>
  <c r="BD44"/>
  <c r="BC44"/>
  <c r="AP44"/>
  <c r="AO44"/>
  <c r="AB44"/>
  <c r="AA44"/>
  <c r="N44"/>
  <c r="M44"/>
  <c r="FL43"/>
  <c r="FK43"/>
  <c r="EX43"/>
  <c r="EW43"/>
  <c r="EJ43"/>
  <c r="EI43"/>
  <c r="DV43"/>
  <c r="DU43"/>
  <c r="DH43"/>
  <c r="DG43"/>
  <c r="CT43"/>
  <c r="CS43"/>
  <c r="CF43"/>
  <c r="CE43"/>
  <c r="BR43"/>
  <c r="BQ43"/>
  <c r="BD43"/>
  <c r="BC43"/>
  <c r="AP43"/>
  <c r="AO43"/>
  <c r="AB43"/>
  <c r="AA43"/>
  <c r="N43"/>
  <c r="M43"/>
  <c r="FL42"/>
  <c r="FK42"/>
  <c r="EX42"/>
  <c r="EW42"/>
  <c r="EJ42"/>
  <c r="EI42"/>
  <c r="DV42"/>
  <c r="DU42"/>
  <c r="DH42"/>
  <c r="DG42"/>
  <c r="CT42"/>
  <c r="CS42"/>
  <c r="CF42"/>
  <c r="CE42"/>
  <c r="BR42"/>
  <c r="BQ42"/>
  <c r="BD42"/>
  <c r="BC42"/>
  <c r="AP42"/>
  <c r="AO42"/>
  <c r="AB42"/>
  <c r="AA42"/>
  <c r="N42"/>
  <c r="M42"/>
  <c r="FL41"/>
  <c r="FK41"/>
  <c r="EX41"/>
  <c r="EW41"/>
  <c r="EJ41"/>
  <c r="EI41"/>
  <c r="DV41"/>
  <c r="DU41"/>
  <c r="DH41"/>
  <c r="DG41"/>
  <c r="CT41"/>
  <c r="CS41"/>
  <c r="CF41"/>
  <c r="CE41"/>
  <c r="BR41"/>
  <c r="BQ41"/>
  <c r="BD41"/>
  <c r="BC41"/>
  <c r="AP41"/>
  <c r="AO41"/>
  <c r="AB41"/>
  <c r="AA41"/>
  <c r="N41"/>
  <c r="M41"/>
  <c r="FL39"/>
  <c r="EW39"/>
  <c r="EJ39"/>
  <c r="DU39"/>
  <c r="DH39"/>
  <c r="CS39"/>
  <c r="CF39"/>
  <c r="BQ39"/>
  <c r="BD39"/>
  <c r="AO39"/>
  <c r="AB39"/>
  <c r="M39"/>
  <c r="FL38"/>
  <c r="FK38"/>
  <c r="EX38"/>
  <c r="EW38"/>
  <c r="EJ38"/>
  <c r="EI38"/>
  <c r="DV38"/>
  <c r="DU38"/>
  <c r="DH38"/>
  <c r="DG38"/>
  <c r="CT38"/>
  <c r="CS38"/>
  <c r="CF38"/>
  <c r="CE38"/>
  <c r="BR38"/>
  <c r="BQ38"/>
  <c r="BD38"/>
  <c r="BC38"/>
  <c r="AP38"/>
  <c r="AO38"/>
  <c r="AB38"/>
  <c r="AA38"/>
  <c r="N38"/>
  <c r="M38"/>
  <c r="FL37"/>
  <c r="FK37"/>
  <c r="EX37"/>
  <c r="EW37"/>
  <c r="EJ37"/>
  <c r="EI37"/>
  <c r="DV37"/>
  <c r="DU37"/>
  <c r="DH37"/>
  <c r="DG37"/>
  <c r="CT37"/>
  <c r="CS37"/>
  <c r="CF37"/>
  <c r="CE37"/>
  <c r="BR37"/>
  <c r="BQ37"/>
  <c r="BD37"/>
  <c r="BC37"/>
  <c r="AP37"/>
  <c r="AO37"/>
  <c r="AB37"/>
  <c r="AA37"/>
  <c r="N37"/>
  <c r="M37"/>
  <c r="FL36"/>
  <c r="FK36"/>
  <c r="EX36"/>
  <c r="EW36"/>
  <c r="EJ36"/>
  <c r="EI36"/>
  <c r="DV36"/>
  <c r="DU36"/>
  <c r="DH36"/>
  <c r="DG36"/>
  <c r="CT36"/>
  <c r="CS36"/>
  <c r="CF36"/>
  <c r="CE36"/>
  <c r="BR36"/>
  <c r="BQ36"/>
  <c r="BD36"/>
  <c r="BC36"/>
  <c r="AP36"/>
  <c r="AO36"/>
  <c r="AB36"/>
  <c r="AA36"/>
  <c r="N36"/>
  <c r="M36"/>
  <c r="FL35"/>
  <c r="FK35"/>
  <c r="EX35"/>
  <c r="EW35"/>
  <c r="EJ35"/>
  <c r="EI35"/>
  <c r="DV35"/>
  <c r="DU35"/>
  <c r="DH35"/>
  <c r="DG35"/>
  <c r="CT35"/>
  <c r="CS35"/>
  <c r="CF35"/>
  <c r="CE35"/>
  <c r="BR35"/>
  <c r="BQ35"/>
  <c r="BD35"/>
  <c r="BC35"/>
  <c r="AP35"/>
  <c r="AO35"/>
  <c r="AB35"/>
  <c r="AA35"/>
  <c r="N35"/>
  <c r="M35"/>
  <c r="FL34"/>
  <c r="EW34"/>
  <c r="EJ34"/>
  <c r="DU34"/>
  <c r="DH34"/>
  <c r="CS34"/>
  <c r="CF34"/>
  <c r="BQ34"/>
  <c r="BD34"/>
  <c r="AO34"/>
  <c r="AB34"/>
  <c r="M34"/>
  <c r="FL33"/>
  <c r="FK33"/>
  <c r="EX33"/>
  <c r="EW33"/>
  <c r="EJ33"/>
  <c r="EI33"/>
  <c r="DV33"/>
  <c r="DU33"/>
  <c r="DH33"/>
  <c r="DG33"/>
  <c r="CT33"/>
  <c r="CS33"/>
  <c r="CF33"/>
  <c r="CE33"/>
  <c r="BR33"/>
  <c r="BQ33"/>
  <c r="BD33"/>
  <c r="BC33"/>
  <c r="AP33"/>
  <c r="AO33"/>
  <c r="AB33"/>
  <c r="AA33"/>
  <c r="N33"/>
  <c r="M33"/>
  <c r="FL32"/>
  <c r="FK32"/>
  <c r="EX32"/>
  <c r="EW32"/>
  <c r="EJ32"/>
  <c r="EI32"/>
  <c r="DV32"/>
  <c r="DU32"/>
  <c r="DH32"/>
  <c r="DG32"/>
  <c r="CT32"/>
  <c r="CS32"/>
  <c r="CF32"/>
  <c r="CE32"/>
  <c r="BR32"/>
  <c r="BQ32"/>
  <c r="BD32"/>
  <c r="BC32"/>
  <c r="AP32"/>
  <c r="AO32"/>
  <c r="AB32"/>
  <c r="AA32"/>
  <c r="N32"/>
  <c r="M32"/>
  <c r="FL31"/>
  <c r="FK31"/>
  <c r="EX31"/>
  <c r="EW31"/>
  <c r="EJ31"/>
  <c r="EI31"/>
  <c r="DV31"/>
  <c r="DU31"/>
  <c r="DH31"/>
  <c r="DG31"/>
  <c r="CT31"/>
  <c r="CS31"/>
  <c r="CF31"/>
  <c r="CE31"/>
  <c r="BR31"/>
  <c r="BQ31"/>
  <c r="BD31"/>
  <c r="BC31"/>
  <c r="AP31"/>
  <c r="AO31"/>
  <c r="AB31"/>
  <c r="AA31"/>
  <c r="N31"/>
  <c r="M31"/>
  <c r="FL30"/>
  <c r="FK30"/>
  <c r="EX30"/>
  <c r="EW30"/>
  <c r="EJ30"/>
  <c r="EI30"/>
  <c r="DV30"/>
  <c r="DU30"/>
  <c r="DH30"/>
  <c r="DG30"/>
  <c r="CT30"/>
  <c r="CS30"/>
  <c r="CF30"/>
  <c r="CE30"/>
  <c r="BR30"/>
  <c r="BQ30"/>
  <c r="BD30"/>
  <c r="BC30"/>
  <c r="AP30"/>
  <c r="AO30"/>
  <c r="AB30"/>
  <c r="AA30"/>
  <c r="N30"/>
  <c r="M30"/>
  <c r="FL28"/>
  <c r="FK28"/>
  <c r="EX28"/>
  <c r="EW28"/>
  <c r="EJ28"/>
  <c r="EI28"/>
  <c r="DV28"/>
  <c r="DU28"/>
  <c r="DH28"/>
  <c r="DG28"/>
  <c r="CT28"/>
  <c r="CS28"/>
  <c r="CF28"/>
  <c r="CE28"/>
  <c r="BR28"/>
  <c r="BQ28"/>
  <c r="BD28"/>
  <c r="BC28"/>
  <c r="AP28"/>
  <c r="AO28"/>
  <c r="AB28"/>
  <c r="AA28"/>
  <c r="N28"/>
  <c r="M28"/>
  <c r="FL27"/>
  <c r="FK27"/>
  <c r="EX27"/>
  <c r="EW27"/>
  <c r="EJ27"/>
  <c r="EI27"/>
  <c r="DV27"/>
  <c r="DU27"/>
  <c r="DH27"/>
  <c r="DG27"/>
  <c r="CT27"/>
  <c r="CS27"/>
  <c r="CF27"/>
  <c r="CE27"/>
  <c r="BR27"/>
  <c r="BQ27"/>
  <c r="BD27"/>
  <c r="BC27"/>
  <c r="AP27"/>
  <c r="AO27"/>
  <c r="AB27"/>
  <c r="AA27"/>
  <c r="N27"/>
  <c r="M27"/>
  <c r="FL26"/>
  <c r="FK26"/>
  <c r="EX26"/>
  <c r="EW26"/>
  <c r="EJ26"/>
  <c r="EI26"/>
  <c r="DV26"/>
  <c r="DU26"/>
  <c r="DH26"/>
  <c r="DG26"/>
  <c r="CT26"/>
  <c r="CS26"/>
  <c r="CF26"/>
  <c r="CE26"/>
  <c r="BR26"/>
  <c r="BQ26"/>
  <c r="BD26"/>
  <c r="BC26"/>
  <c r="AP26"/>
  <c r="AO26"/>
  <c r="AB26"/>
  <c r="AA26"/>
  <c r="N26"/>
  <c r="M26"/>
  <c r="FL25"/>
  <c r="FK25"/>
  <c r="EX25"/>
  <c r="EW25"/>
  <c r="EJ25"/>
  <c r="EI25"/>
  <c r="DV25"/>
  <c r="DU25"/>
  <c r="DH25"/>
  <c r="DG25"/>
  <c r="CT25"/>
  <c r="CS25"/>
  <c r="CF25"/>
  <c r="CE25"/>
  <c r="BR25"/>
  <c r="BQ25"/>
  <c r="BD25"/>
  <c r="BC25"/>
  <c r="AP25"/>
  <c r="AO25"/>
  <c r="AB25"/>
  <c r="AA25"/>
  <c r="N25"/>
  <c r="M25"/>
  <c r="FL23"/>
  <c r="EJ23"/>
  <c r="DH23"/>
  <c r="CF23"/>
  <c r="BD23"/>
  <c r="AB23"/>
  <c r="FL22"/>
  <c r="FK22"/>
  <c r="EX22"/>
  <c r="EW22"/>
  <c r="EJ22"/>
  <c r="EI22"/>
  <c r="DV22"/>
  <c r="DU22"/>
  <c r="DH22"/>
  <c r="DG22"/>
  <c r="CT22"/>
  <c r="CS22"/>
  <c r="CF22"/>
  <c r="CE22"/>
  <c r="BR22"/>
  <c r="BQ22"/>
  <c r="BD22"/>
  <c r="BC22"/>
  <c r="AP22"/>
  <c r="AO22"/>
  <c r="AB22"/>
  <c r="AA22"/>
  <c r="N22"/>
  <c r="M22"/>
  <c r="FL21"/>
  <c r="FK21"/>
  <c r="EX21"/>
  <c r="EW21"/>
  <c r="EJ21"/>
  <c r="EI21"/>
  <c r="DV21"/>
  <c r="DU21"/>
  <c r="DH21"/>
  <c r="DG21"/>
  <c r="CT21"/>
  <c r="CS21"/>
  <c r="CF21"/>
  <c r="CE21"/>
  <c r="BR21"/>
  <c r="BQ21"/>
  <c r="BD21"/>
  <c r="BC21"/>
  <c r="AP21"/>
  <c r="AO21"/>
  <c r="AB21"/>
  <c r="AA21"/>
  <c r="N21"/>
  <c r="M21"/>
  <c r="FL20"/>
  <c r="FK20"/>
  <c r="EX20"/>
  <c r="EW20"/>
  <c r="EJ20"/>
  <c r="EI20"/>
  <c r="DV20"/>
  <c r="DU20"/>
  <c r="DH20"/>
  <c r="DG20"/>
  <c r="CT20"/>
  <c r="CS20"/>
  <c r="CF20"/>
  <c r="CE20"/>
  <c r="BR20"/>
  <c r="BQ20"/>
  <c r="BD20"/>
  <c r="BC20"/>
  <c r="AP20"/>
  <c r="AO20"/>
  <c r="AB20"/>
  <c r="AA20"/>
  <c r="N20"/>
  <c r="M20"/>
  <c r="FL19"/>
  <c r="FK19"/>
  <c r="EX19"/>
  <c r="EW19"/>
  <c r="EJ19"/>
  <c r="EI19"/>
  <c r="DV19"/>
  <c r="DU19"/>
  <c r="DH19"/>
  <c r="DG19"/>
  <c r="CT19"/>
  <c r="CS19"/>
  <c r="CF19"/>
  <c r="CE19"/>
  <c r="BR19"/>
  <c r="BQ19"/>
  <c r="BD19"/>
  <c r="BC19"/>
  <c r="AP19"/>
  <c r="AO19"/>
  <c r="AB19"/>
  <c r="AA19"/>
  <c r="N19"/>
  <c r="M19"/>
  <c r="FL18"/>
  <c r="EJ18"/>
  <c r="DH18"/>
  <c r="CF18"/>
  <c r="BD18"/>
  <c r="AB18"/>
  <c r="FL17"/>
  <c r="FK17"/>
  <c r="EX17"/>
  <c r="EW17"/>
  <c r="EJ17"/>
  <c r="EI17"/>
  <c r="DV17"/>
  <c r="DU17"/>
  <c r="DH17"/>
  <c r="DG17"/>
  <c r="CT17"/>
  <c r="CS17"/>
  <c r="CF17"/>
  <c r="CE17"/>
  <c r="BR17"/>
  <c r="BQ17"/>
  <c r="BD17"/>
  <c r="BC17"/>
  <c r="AP17"/>
  <c r="AO17"/>
  <c r="AB17"/>
  <c r="AA17"/>
  <c r="N17"/>
  <c r="M17"/>
  <c r="FL16"/>
  <c r="FK16"/>
  <c r="EX16"/>
  <c r="EW16"/>
  <c r="EJ16"/>
  <c r="EI16"/>
  <c r="DV16"/>
  <c r="DU16"/>
  <c r="DH16"/>
  <c r="DG16"/>
  <c r="CT16"/>
  <c r="CS16"/>
  <c r="CF16"/>
  <c r="CE16"/>
  <c r="BR16"/>
  <c r="BQ16"/>
  <c r="BD16"/>
  <c r="BC16"/>
  <c r="AP16"/>
  <c r="AO16"/>
  <c r="AB16"/>
  <c r="AA16"/>
  <c r="N16"/>
  <c r="M16"/>
  <c r="FL15"/>
  <c r="FK15"/>
  <c r="EX15"/>
  <c r="EW15"/>
  <c r="EJ15"/>
  <c r="EI15"/>
  <c r="DV15"/>
  <c r="DU15"/>
  <c r="DH15"/>
  <c r="DG15"/>
  <c r="CT15"/>
  <c r="CS15"/>
  <c r="CF15"/>
  <c r="CE15"/>
  <c r="BR15"/>
  <c r="BQ15"/>
  <c r="BD15"/>
  <c r="BC15"/>
  <c r="AP15"/>
  <c r="AO15"/>
  <c r="AB15"/>
  <c r="AA15"/>
  <c r="N15"/>
  <c r="M15"/>
  <c r="FL14"/>
  <c r="FK14"/>
  <c r="EX14"/>
  <c r="EW14"/>
  <c r="EJ14"/>
  <c r="EI14"/>
  <c r="DV14"/>
  <c r="DU14"/>
  <c r="DH14"/>
  <c r="DG14"/>
  <c r="CT14"/>
  <c r="CS14"/>
  <c r="CF14"/>
  <c r="CE14"/>
  <c r="BR14"/>
  <c r="BQ14"/>
  <c r="BD14"/>
  <c r="BC14"/>
  <c r="AP14"/>
  <c r="AO14"/>
  <c r="AB14"/>
  <c r="AA14"/>
  <c r="N14"/>
  <c r="M14"/>
  <c r="CV73"/>
  <c r="CQ73"/>
  <c r="CO73"/>
  <c r="CM73"/>
  <c r="CK73"/>
  <c r="CI73"/>
  <c r="CD73"/>
  <c r="CB73"/>
  <c r="BZ73"/>
  <c r="BX73"/>
  <c r="BV73"/>
  <c r="BT73"/>
  <c r="BO73"/>
  <c r="BM73"/>
  <c r="BL73"/>
  <c r="BK73"/>
  <c r="BJ73"/>
  <c r="BI73"/>
  <c r="BH73"/>
  <c r="BG73"/>
  <c r="BB73"/>
  <c r="BA73"/>
  <c r="AZ73"/>
  <c r="AY73"/>
  <c r="AX73"/>
  <c r="AW73"/>
  <c r="AV73"/>
  <c r="AU73"/>
  <c r="AT73"/>
  <c r="AS73"/>
  <c r="AR73"/>
  <c r="AN73"/>
  <c r="AM73"/>
  <c r="AL73"/>
  <c r="AK73"/>
  <c r="AJ73"/>
  <c r="AI73"/>
  <c r="AH73"/>
  <c r="AG73"/>
  <c r="AF73"/>
  <c r="AE73"/>
  <c r="AD73"/>
  <c r="Z73"/>
  <c r="Y73"/>
  <c r="X73"/>
  <c r="W73"/>
  <c r="V73"/>
  <c r="U73"/>
  <c r="T73"/>
  <c r="S73"/>
  <c r="R73"/>
  <c r="Q73"/>
  <c r="P73"/>
  <c r="L73"/>
  <c r="K73"/>
  <c r="J73"/>
  <c r="I73"/>
  <c r="H73"/>
  <c r="G73"/>
  <c r="F73"/>
  <c r="E73"/>
  <c r="D73"/>
  <c r="C73"/>
  <c r="B73"/>
  <c r="FL12"/>
  <c r="FK12"/>
  <c r="EX12"/>
  <c r="EW12"/>
  <c r="EJ12"/>
  <c r="EI12"/>
  <c r="DV12"/>
  <c r="DU12"/>
  <c r="DH12"/>
  <c r="DG12"/>
  <c r="CT12"/>
  <c r="CS12"/>
  <c r="CF12"/>
  <c r="CE12"/>
  <c r="BR12"/>
  <c r="BQ12"/>
  <c r="BD12"/>
  <c r="BC12"/>
  <c r="AP12"/>
  <c r="AO12"/>
  <c r="AB12"/>
  <c r="AA12"/>
  <c r="N12"/>
  <c r="M12"/>
  <c r="FL11"/>
  <c r="FK11"/>
  <c r="EX11"/>
  <c r="EW11"/>
  <c r="EJ11"/>
  <c r="EI11"/>
  <c r="DV11"/>
  <c r="DU11"/>
  <c r="DH11"/>
  <c r="DG11"/>
  <c r="CT11"/>
  <c r="CS11"/>
  <c r="CF11"/>
  <c r="CE11"/>
  <c r="BR11"/>
  <c r="BQ11"/>
  <c r="BD11"/>
  <c r="BC11"/>
  <c r="AP11"/>
  <c r="AO11"/>
  <c r="AB11"/>
  <c r="AA11"/>
  <c r="N11"/>
  <c r="M11"/>
  <c r="FL10"/>
  <c r="FK10"/>
  <c r="EX10"/>
  <c r="EW10"/>
  <c r="EJ10"/>
  <c r="EI10"/>
  <c r="DV10"/>
  <c r="DU10"/>
  <c r="DH10"/>
  <c r="DG10"/>
  <c r="CT10"/>
  <c r="CS10"/>
  <c r="CF10"/>
  <c r="CE10"/>
  <c r="BR10"/>
  <c r="BQ10"/>
  <c r="BD10"/>
  <c r="BC10"/>
  <c r="AP10"/>
  <c r="AO10"/>
  <c r="AB10"/>
  <c r="AA10"/>
  <c r="N10"/>
  <c r="M10"/>
  <c r="A10"/>
  <c r="EY10"/>
  <c r="FL9"/>
  <c r="FK9"/>
  <c r="EY9"/>
  <c r="EX9"/>
  <c r="EW9"/>
  <c r="EK9"/>
  <c r="EJ9"/>
  <c r="EI9"/>
  <c r="DW9"/>
  <c r="DV9"/>
  <c r="DU9"/>
  <c r="DI9"/>
  <c r="DH9"/>
  <c r="DG9"/>
  <c r="CU9"/>
  <c r="CT9"/>
  <c r="CS9"/>
  <c r="CG9"/>
  <c r="CF9"/>
  <c r="CE9"/>
  <c r="BS9"/>
  <c r="BR9"/>
  <c r="BQ9"/>
  <c r="BE9"/>
  <c r="BD9"/>
  <c r="BC9"/>
  <c r="AQ9"/>
  <c r="AP9"/>
  <c r="AO9"/>
  <c r="AC9"/>
  <c r="AB9"/>
  <c r="AA9"/>
  <c r="O9"/>
  <c r="N9"/>
  <c r="M9"/>
  <c r="FJ8"/>
  <c r="FI8"/>
  <c r="FH8"/>
  <c r="FG8"/>
  <c r="FF8"/>
  <c r="FE8"/>
  <c r="FD8"/>
  <c r="FC8"/>
  <c r="FB8"/>
  <c r="FA8"/>
  <c r="EZ8"/>
  <c r="EV8"/>
  <c r="EU8"/>
  <c r="ET8"/>
  <c r="ES8"/>
  <c r="ER8"/>
  <c r="EQ8"/>
  <c r="EP8"/>
  <c r="EO8"/>
  <c r="EN8"/>
  <c r="EM8"/>
  <c r="EL8"/>
  <c r="EH8"/>
  <c r="EG8"/>
  <c r="EF8"/>
  <c r="EE8"/>
  <c r="ED8"/>
  <c r="EC8"/>
  <c r="EB8"/>
  <c r="EA8"/>
  <c r="DZ8"/>
  <c r="DY8"/>
  <c r="DX8"/>
  <c r="DT8"/>
  <c r="DS8"/>
  <c r="DR8"/>
  <c r="DQ8"/>
  <c r="DP8"/>
  <c r="DO8"/>
  <c r="DN8"/>
  <c r="DM8"/>
  <c r="DL8"/>
  <c r="DK8"/>
  <c r="DJ8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EZ7"/>
  <c r="EL7"/>
  <c r="DX7"/>
  <c r="DJ7"/>
  <c r="CV7"/>
  <c r="CH7"/>
  <c r="BT7"/>
  <c r="BF7"/>
  <c r="AR7"/>
  <c r="AD7"/>
  <c r="P7"/>
  <c r="B7"/>
  <c r="Q6"/>
  <c r="AE6"/>
  <c r="AS6"/>
  <c r="BG6"/>
  <c r="BU6"/>
  <c r="Q5"/>
  <c r="AE5"/>
  <c r="AS5"/>
  <c r="BG5"/>
  <c r="BU5"/>
  <c r="C5"/>
  <c r="Q4"/>
  <c r="AE4"/>
  <c r="AS4"/>
  <c r="BG4"/>
  <c r="BU4"/>
  <c r="O3"/>
  <c r="AC3"/>
  <c r="AQ3"/>
  <c r="BE3"/>
  <c r="BS3"/>
  <c r="O2"/>
  <c r="AC2"/>
  <c r="AQ2"/>
  <c r="BE2"/>
  <c r="BS2"/>
  <c r="O1"/>
  <c r="AC1"/>
  <c r="AQ1"/>
  <c r="BE1"/>
  <c r="BS1"/>
  <c r="AB71" i="5"/>
  <c r="AA71"/>
  <c r="Z71"/>
  <c r="Z72"/>
  <c r="Y71"/>
  <c r="X71"/>
  <c r="X72"/>
  <c r="W71"/>
  <c r="V71"/>
  <c r="V72"/>
  <c r="U71"/>
  <c r="T71"/>
  <c r="T72"/>
  <c r="S71"/>
  <c r="R71"/>
  <c r="R72"/>
  <c r="Q71"/>
  <c r="M71"/>
  <c r="L71"/>
  <c r="L72"/>
  <c r="K71"/>
  <c r="K72"/>
  <c r="J71"/>
  <c r="J72"/>
  <c r="I71"/>
  <c r="I72"/>
  <c r="H71"/>
  <c r="H72"/>
  <c r="G71"/>
  <c r="G72"/>
  <c r="F71"/>
  <c r="F72"/>
  <c r="E71"/>
  <c r="E72"/>
  <c r="D71"/>
  <c r="D72"/>
  <c r="C71"/>
  <c r="C72"/>
  <c r="B71"/>
  <c r="AD70"/>
  <c r="AC70"/>
  <c r="O70"/>
  <c r="N70"/>
  <c r="AE70"/>
  <c r="AF70"/>
  <c r="AD69"/>
  <c r="AC69"/>
  <c r="O69"/>
  <c r="N69"/>
  <c r="AD68"/>
  <c r="AC68"/>
  <c r="O68"/>
  <c r="N68"/>
  <c r="AD67"/>
  <c r="AC67"/>
  <c r="AC71"/>
  <c r="O67"/>
  <c r="N67"/>
  <c r="AD65"/>
  <c r="AC65"/>
  <c r="O65"/>
  <c r="AD64"/>
  <c r="AC64"/>
  <c r="O64"/>
  <c r="AE64"/>
  <c r="AD63"/>
  <c r="AC63"/>
  <c r="O63"/>
  <c r="AD62"/>
  <c r="AC62"/>
  <c r="O62"/>
  <c r="AB72"/>
  <c r="Y72"/>
  <c r="W72"/>
  <c r="U72"/>
  <c r="S72"/>
  <c r="Q72"/>
  <c r="M72"/>
  <c r="AD60"/>
  <c r="AC60"/>
  <c r="O60"/>
  <c r="AD59"/>
  <c r="AC59"/>
  <c r="O59"/>
  <c r="AD58"/>
  <c r="AC58"/>
  <c r="O58"/>
  <c r="AD57"/>
  <c r="AC57"/>
  <c r="O57"/>
  <c r="AD55"/>
  <c r="AD54"/>
  <c r="AC54"/>
  <c r="O54"/>
  <c r="AE54"/>
  <c r="AD53"/>
  <c r="AC53"/>
  <c r="O53"/>
  <c r="AE53"/>
  <c r="AD52"/>
  <c r="AC52"/>
  <c r="O52"/>
  <c r="AD51"/>
  <c r="AC51"/>
  <c r="AC55"/>
  <c r="O51"/>
  <c r="AD50"/>
  <c r="AD49"/>
  <c r="AC49"/>
  <c r="O49"/>
  <c r="AD48"/>
  <c r="AC48"/>
  <c r="O48"/>
  <c r="AE48"/>
  <c r="AD47"/>
  <c r="AC47"/>
  <c r="O47"/>
  <c r="AD46"/>
  <c r="AC46"/>
  <c r="AC50"/>
  <c r="O46"/>
  <c r="AD44"/>
  <c r="AC44"/>
  <c r="O44"/>
  <c r="AD43"/>
  <c r="AC43"/>
  <c r="O43"/>
  <c r="AE43"/>
  <c r="AD42"/>
  <c r="AC42"/>
  <c r="O42"/>
  <c r="AD41"/>
  <c r="AC41"/>
  <c r="AC45"/>
  <c r="O41"/>
  <c r="AD39"/>
  <c r="AD38"/>
  <c r="AC38"/>
  <c r="O38"/>
  <c r="AD37"/>
  <c r="AC37"/>
  <c r="O37"/>
  <c r="AE37"/>
  <c r="AD36"/>
  <c r="AC36"/>
  <c r="O36"/>
  <c r="AD35"/>
  <c r="AC35"/>
  <c r="AC39"/>
  <c r="O35"/>
  <c r="AD34"/>
  <c r="AD33"/>
  <c r="AC33"/>
  <c r="O33"/>
  <c r="AD32"/>
  <c r="AC32"/>
  <c r="O32"/>
  <c r="AE32"/>
  <c r="AD31"/>
  <c r="AC31"/>
  <c r="O31"/>
  <c r="AD30"/>
  <c r="AC30"/>
  <c r="AC34"/>
  <c r="O30"/>
  <c r="AD28"/>
  <c r="AC28"/>
  <c r="O28"/>
  <c r="AD27"/>
  <c r="AC27"/>
  <c r="O27"/>
  <c r="AE27"/>
  <c r="AD26"/>
  <c r="AC26"/>
  <c r="O26"/>
  <c r="AD25"/>
  <c r="AC25"/>
  <c r="AC29"/>
  <c r="O25"/>
  <c r="AD22"/>
  <c r="AC22"/>
  <c r="O22"/>
  <c r="AE22"/>
  <c r="AD21"/>
  <c r="AC21"/>
  <c r="O21"/>
  <c r="AE21"/>
  <c r="AD20"/>
  <c r="AC20"/>
  <c r="O20"/>
  <c r="AD19"/>
  <c r="AC19"/>
  <c r="AC23"/>
  <c r="O19"/>
  <c r="AD17"/>
  <c r="AC17"/>
  <c r="O17"/>
  <c r="AE17"/>
  <c r="AD16"/>
  <c r="AC16"/>
  <c r="O16"/>
  <c r="AE16"/>
  <c r="AD15"/>
  <c r="AC15"/>
  <c r="O15"/>
  <c r="AD14"/>
  <c r="AC14"/>
  <c r="AC18"/>
  <c r="O14"/>
  <c r="AB73"/>
  <c r="X73"/>
  <c r="T73"/>
  <c r="M73"/>
  <c r="AD12"/>
  <c r="AC12"/>
  <c r="O12"/>
  <c r="AD11"/>
  <c r="AC11"/>
  <c r="O11"/>
  <c r="AD10"/>
  <c r="AC10"/>
  <c r="O10"/>
  <c r="A10"/>
  <c r="AG10"/>
  <c r="AG9"/>
  <c r="AD9"/>
  <c r="AC9"/>
  <c r="P9"/>
  <c r="O9"/>
  <c r="AB8"/>
  <c r="AA8"/>
  <c r="Z8"/>
  <c r="Y8"/>
  <c r="X8"/>
  <c r="W8"/>
  <c r="V8"/>
  <c r="U8"/>
  <c r="T8"/>
  <c r="S8"/>
  <c r="R8"/>
  <c r="Q8"/>
  <c r="R6"/>
  <c r="R5"/>
  <c r="R4"/>
  <c r="P3"/>
  <c r="P2"/>
  <c r="P1"/>
  <c r="AI71" i="4"/>
  <c r="AH71"/>
  <c r="AG71"/>
  <c r="AE71"/>
  <c r="AD71"/>
  <c r="AC71"/>
  <c r="Z71"/>
  <c r="Y71"/>
  <c r="X71"/>
  <c r="V71"/>
  <c r="U71"/>
  <c r="U72"/>
  <c r="T71"/>
  <c r="Q71"/>
  <c r="P71"/>
  <c r="O71"/>
  <c r="M71"/>
  <c r="L71"/>
  <c r="K71"/>
  <c r="H71"/>
  <c r="G71"/>
  <c r="F71"/>
  <c r="D71"/>
  <c r="C71"/>
  <c r="B71"/>
  <c r="AJ70"/>
  <c r="AF70"/>
  <c r="AA70"/>
  <c r="W70"/>
  <c r="R70"/>
  <c r="N70"/>
  <c r="I70"/>
  <c r="E70"/>
  <c r="AJ69"/>
  <c r="AF69"/>
  <c r="AA69"/>
  <c r="W69"/>
  <c r="R69"/>
  <c r="N69"/>
  <c r="I69"/>
  <c r="E69"/>
  <c r="AJ68"/>
  <c r="AF68"/>
  <c r="AA68"/>
  <c r="W68"/>
  <c r="R68"/>
  <c r="N68"/>
  <c r="I68"/>
  <c r="E68"/>
  <c r="AJ67"/>
  <c r="AJ71"/>
  <c r="AF67"/>
  <c r="AF71"/>
  <c r="AA67"/>
  <c r="AA71"/>
  <c r="W67"/>
  <c r="W71"/>
  <c r="R67"/>
  <c r="R71"/>
  <c r="N67"/>
  <c r="N71"/>
  <c r="I67"/>
  <c r="I71"/>
  <c r="E67"/>
  <c r="E71"/>
  <c r="AJ65"/>
  <c r="AF65"/>
  <c r="AA65"/>
  <c r="W65"/>
  <c r="R65"/>
  <c r="N65"/>
  <c r="I65"/>
  <c r="E65"/>
  <c r="AJ64"/>
  <c r="AF64"/>
  <c r="AA64"/>
  <c r="W64"/>
  <c r="R64"/>
  <c r="N64"/>
  <c r="I64"/>
  <c r="E64"/>
  <c r="AJ63"/>
  <c r="AF63"/>
  <c r="AA63"/>
  <c r="W63"/>
  <c r="R63"/>
  <c r="N63"/>
  <c r="I63"/>
  <c r="E63"/>
  <c r="AJ62"/>
  <c r="AJ66"/>
  <c r="AF62"/>
  <c r="AF66"/>
  <c r="AA62"/>
  <c r="AA66"/>
  <c r="W62"/>
  <c r="W66"/>
  <c r="R62"/>
  <c r="R66"/>
  <c r="N62"/>
  <c r="N66"/>
  <c r="I62"/>
  <c r="I66"/>
  <c r="E62"/>
  <c r="E66"/>
  <c r="AI72"/>
  <c r="AH72"/>
  <c r="AG72"/>
  <c r="AE72"/>
  <c r="AD72"/>
  <c r="AC72"/>
  <c r="Z72"/>
  <c r="Y72"/>
  <c r="X72"/>
  <c r="V72"/>
  <c r="T72"/>
  <c r="Q72"/>
  <c r="P72"/>
  <c r="O72"/>
  <c r="M72"/>
  <c r="L72"/>
  <c r="K72"/>
  <c r="H72"/>
  <c r="G72"/>
  <c r="F72"/>
  <c r="D72"/>
  <c r="C72"/>
  <c r="B72"/>
  <c r="AJ60"/>
  <c r="AF60"/>
  <c r="AA60"/>
  <c r="W60"/>
  <c r="R60"/>
  <c r="N60"/>
  <c r="I60"/>
  <c r="E60"/>
  <c r="AJ59"/>
  <c r="AF59"/>
  <c r="AA59"/>
  <c r="W59"/>
  <c r="R59"/>
  <c r="N59"/>
  <c r="I59"/>
  <c r="E59"/>
  <c r="AJ58"/>
  <c r="AF58"/>
  <c r="AA58"/>
  <c r="W58"/>
  <c r="R58"/>
  <c r="N58"/>
  <c r="I58"/>
  <c r="E58"/>
  <c r="AJ57"/>
  <c r="AJ61"/>
  <c r="AJ72"/>
  <c r="AF57"/>
  <c r="AF61"/>
  <c r="AF72"/>
  <c r="AA57"/>
  <c r="AA61"/>
  <c r="AA72"/>
  <c r="W57"/>
  <c r="W61"/>
  <c r="W72"/>
  <c r="R57"/>
  <c r="R61"/>
  <c r="R72"/>
  <c r="N57"/>
  <c r="N61"/>
  <c r="N72"/>
  <c r="I57"/>
  <c r="I61"/>
  <c r="I72"/>
  <c r="E57"/>
  <c r="E61"/>
  <c r="E72"/>
  <c r="AI55"/>
  <c r="AH55"/>
  <c r="AG55"/>
  <c r="AE55"/>
  <c r="AD55"/>
  <c r="AC55"/>
  <c r="Z55"/>
  <c r="Y55"/>
  <c r="X55"/>
  <c r="V55"/>
  <c r="U55"/>
  <c r="T55"/>
  <c r="Q55"/>
  <c r="P55"/>
  <c r="O55"/>
  <c r="M55"/>
  <c r="L55"/>
  <c r="K55"/>
  <c r="H55"/>
  <c r="G55"/>
  <c r="F55"/>
  <c r="D55"/>
  <c r="C55"/>
  <c r="B55"/>
  <c r="AJ54"/>
  <c r="AF54"/>
  <c r="AA54"/>
  <c r="W54"/>
  <c r="R54"/>
  <c r="N54"/>
  <c r="I54"/>
  <c r="E54"/>
  <c r="AJ53"/>
  <c r="AF53"/>
  <c r="AA53"/>
  <c r="W53"/>
  <c r="R53"/>
  <c r="N53"/>
  <c r="I53"/>
  <c r="E53"/>
  <c r="AJ52"/>
  <c r="AF52"/>
  <c r="AA52"/>
  <c r="W52"/>
  <c r="R52"/>
  <c r="N52"/>
  <c r="I52"/>
  <c r="E52"/>
  <c r="AJ51"/>
  <c r="AJ55"/>
  <c r="AF51"/>
  <c r="AF55"/>
  <c r="AA51"/>
  <c r="AA55"/>
  <c r="W51"/>
  <c r="W55"/>
  <c r="R51"/>
  <c r="R55"/>
  <c r="N51"/>
  <c r="N55"/>
  <c r="I51"/>
  <c r="I55"/>
  <c r="E51"/>
  <c r="E55"/>
  <c r="AJ49"/>
  <c r="AF49"/>
  <c r="AA49"/>
  <c r="W49"/>
  <c r="R49"/>
  <c r="N49"/>
  <c r="I49"/>
  <c r="E49"/>
  <c r="AJ48"/>
  <c r="AF48"/>
  <c r="AA48"/>
  <c r="W48"/>
  <c r="R48"/>
  <c r="N48"/>
  <c r="I48"/>
  <c r="E48"/>
  <c r="AJ47"/>
  <c r="AF47"/>
  <c r="AA47"/>
  <c r="W47"/>
  <c r="R47"/>
  <c r="N47"/>
  <c r="I47"/>
  <c r="E47"/>
  <c r="AJ46"/>
  <c r="AJ50"/>
  <c r="AF46"/>
  <c r="AF50"/>
  <c r="AA46"/>
  <c r="AA50"/>
  <c r="W46"/>
  <c r="W50"/>
  <c r="R46"/>
  <c r="R50"/>
  <c r="N46"/>
  <c r="N50"/>
  <c r="I46"/>
  <c r="I50"/>
  <c r="E46"/>
  <c r="E50"/>
  <c r="AI56"/>
  <c r="AH56"/>
  <c r="AG56"/>
  <c r="AE56"/>
  <c r="AD56"/>
  <c r="AC56"/>
  <c r="Z56"/>
  <c r="Y56"/>
  <c r="X56"/>
  <c r="V56"/>
  <c r="U56"/>
  <c r="T56"/>
  <c r="Q56"/>
  <c r="P56"/>
  <c r="O56"/>
  <c r="M56"/>
  <c r="L56"/>
  <c r="K56"/>
  <c r="H56"/>
  <c r="G56"/>
  <c r="F56"/>
  <c r="D56"/>
  <c r="C56"/>
  <c r="B56"/>
  <c r="AJ44"/>
  <c r="AF44"/>
  <c r="AA44"/>
  <c r="W44"/>
  <c r="R44"/>
  <c r="N44"/>
  <c r="I44"/>
  <c r="E44"/>
  <c r="AJ43"/>
  <c r="AF43"/>
  <c r="AA43"/>
  <c r="W43"/>
  <c r="R43"/>
  <c r="N43"/>
  <c r="I43"/>
  <c r="E43"/>
  <c r="AJ42"/>
  <c r="AF42"/>
  <c r="AA42"/>
  <c r="W42"/>
  <c r="R42"/>
  <c r="N42"/>
  <c r="I42"/>
  <c r="E42"/>
  <c r="AJ41"/>
  <c r="AJ45"/>
  <c r="AJ56"/>
  <c r="AF41"/>
  <c r="AF45"/>
  <c r="AF56"/>
  <c r="AA41"/>
  <c r="AA45"/>
  <c r="AA56"/>
  <c r="W41"/>
  <c r="W45"/>
  <c r="W56"/>
  <c r="R41"/>
  <c r="R45"/>
  <c r="R56"/>
  <c r="N41"/>
  <c r="N45"/>
  <c r="N56"/>
  <c r="I41"/>
  <c r="I45"/>
  <c r="I56"/>
  <c r="E41"/>
  <c r="E45"/>
  <c r="E56"/>
  <c r="AI39"/>
  <c r="AH39"/>
  <c r="AG39"/>
  <c r="AE39"/>
  <c r="AD39"/>
  <c r="AC39"/>
  <c r="Z39"/>
  <c r="Y39"/>
  <c r="X39"/>
  <c r="V39"/>
  <c r="U39"/>
  <c r="T39"/>
  <c r="Q39"/>
  <c r="P39"/>
  <c r="O39"/>
  <c r="M39"/>
  <c r="L39"/>
  <c r="K39"/>
  <c r="H39"/>
  <c r="G39"/>
  <c r="F39"/>
  <c r="D39"/>
  <c r="C39"/>
  <c r="B39"/>
  <c r="AJ38"/>
  <c r="AF38"/>
  <c r="AA38"/>
  <c r="W38"/>
  <c r="R38"/>
  <c r="N38"/>
  <c r="I38"/>
  <c r="E38"/>
  <c r="AJ37"/>
  <c r="AF37"/>
  <c r="AA37"/>
  <c r="W37"/>
  <c r="R37"/>
  <c r="N37"/>
  <c r="I37"/>
  <c r="E37"/>
  <c r="AJ36"/>
  <c r="AF36"/>
  <c r="AA36"/>
  <c r="W36"/>
  <c r="R36"/>
  <c r="N36"/>
  <c r="I36"/>
  <c r="E36"/>
  <c r="AJ35"/>
  <c r="AJ39"/>
  <c r="AF35"/>
  <c r="AF39"/>
  <c r="AA35"/>
  <c r="AA39"/>
  <c r="W35"/>
  <c r="W39"/>
  <c r="R35"/>
  <c r="R39"/>
  <c r="N35"/>
  <c r="N39"/>
  <c r="I35"/>
  <c r="I39"/>
  <c r="E35"/>
  <c r="E39"/>
  <c r="AJ33"/>
  <c r="AF33"/>
  <c r="AA33"/>
  <c r="W33"/>
  <c r="R33"/>
  <c r="N33"/>
  <c r="I33"/>
  <c r="E33"/>
  <c r="AJ32"/>
  <c r="AF32"/>
  <c r="AA32"/>
  <c r="W32"/>
  <c r="R32"/>
  <c r="N32"/>
  <c r="I32"/>
  <c r="E32"/>
  <c r="AJ31"/>
  <c r="AF31"/>
  <c r="AA31"/>
  <c r="W31"/>
  <c r="R31"/>
  <c r="N31"/>
  <c r="I31"/>
  <c r="E31"/>
  <c r="AJ30"/>
  <c r="AJ34"/>
  <c r="AF30"/>
  <c r="AF34"/>
  <c r="AA30"/>
  <c r="AA34"/>
  <c r="W30"/>
  <c r="W34"/>
  <c r="R30"/>
  <c r="R34"/>
  <c r="N30"/>
  <c r="N34"/>
  <c r="I30"/>
  <c r="I34"/>
  <c r="E30"/>
  <c r="E34"/>
  <c r="AI40"/>
  <c r="AH40"/>
  <c r="AG40"/>
  <c r="AE40"/>
  <c r="AD40"/>
  <c r="AC40"/>
  <c r="Z40"/>
  <c r="Y40"/>
  <c r="X40"/>
  <c r="V40"/>
  <c r="U40"/>
  <c r="T40"/>
  <c r="Q40"/>
  <c r="P40"/>
  <c r="O40"/>
  <c r="M40"/>
  <c r="L40"/>
  <c r="K40"/>
  <c r="H40"/>
  <c r="G40"/>
  <c r="F40"/>
  <c r="D40"/>
  <c r="C40"/>
  <c r="B40"/>
  <c r="AJ28"/>
  <c r="AF28"/>
  <c r="AA28"/>
  <c r="W28"/>
  <c r="R28"/>
  <c r="N28"/>
  <c r="I28"/>
  <c r="E28"/>
  <c r="AJ27"/>
  <c r="AF27"/>
  <c r="AA27"/>
  <c r="W27"/>
  <c r="R27"/>
  <c r="N27"/>
  <c r="I27"/>
  <c r="E27"/>
  <c r="AJ26"/>
  <c r="AF26"/>
  <c r="AA26"/>
  <c r="W26"/>
  <c r="R26"/>
  <c r="N26"/>
  <c r="I26"/>
  <c r="E26"/>
  <c r="AJ25"/>
  <c r="AJ29"/>
  <c r="AJ40"/>
  <c r="AF25"/>
  <c r="AF29"/>
  <c r="AF40"/>
  <c r="AA25"/>
  <c r="AA29"/>
  <c r="AA40"/>
  <c r="W25"/>
  <c r="W29"/>
  <c r="W40"/>
  <c r="R25"/>
  <c r="R29"/>
  <c r="R40"/>
  <c r="N25"/>
  <c r="N29"/>
  <c r="N40"/>
  <c r="I25"/>
  <c r="I29"/>
  <c r="I40"/>
  <c r="E25"/>
  <c r="E29"/>
  <c r="E40"/>
  <c r="AI23"/>
  <c r="AH23"/>
  <c r="AG23"/>
  <c r="AE23"/>
  <c r="AD23"/>
  <c r="AC23"/>
  <c r="Z23"/>
  <c r="Y23"/>
  <c r="X23"/>
  <c r="V23"/>
  <c r="U23"/>
  <c r="T23"/>
  <c r="Q23"/>
  <c r="P23"/>
  <c r="O23"/>
  <c r="M23"/>
  <c r="L23"/>
  <c r="K23"/>
  <c r="H23"/>
  <c r="G23"/>
  <c r="F23"/>
  <c r="D23"/>
  <c r="C23"/>
  <c r="B23"/>
  <c r="AJ22"/>
  <c r="AF22"/>
  <c r="AA22"/>
  <c r="W22"/>
  <c r="R22"/>
  <c r="N22"/>
  <c r="I22"/>
  <c r="E22"/>
  <c r="AJ21"/>
  <c r="AF21"/>
  <c r="AA21"/>
  <c r="W21"/>
  <c r="R21"/>
  <c r="N21"/>
  <c r="I21"/>
  <c r="E21"/>
  <c r="AJ20"/>
  <c r="AF20"/>
  <c r="AA20"/>
  <c r="W20"/>
  <c r="R20"/>
  <c r="N20"/>
  <c r="I20"/>
  <c r="E20"/>
  <c r="AJ19"/>
  <c r="AJ23"/>
  <c r="AF19"/>
  <c r="AF23"/>
  <c r="AA19"/>
  <c r="AA23"/>
  <c r="W19"/>
  <c r="W23"/>
  <c r="R19"/>
  <c r="R23"/>
  <c r="N19"/>
  <c r="N23"/>
  <c r="I19"/>
  <c r="I23"/>
  <c r="E19"/>
  <c r="E23"/>
  <c r="AJ17"/>
  <c r="AF17"/>
  <c r="AA17"/>
  <c r="W17"/>
  <c r="R17"/>
  <c r="N17"/>
  <c r="I17"/>
  <c r="E17"/>
  <c r="AJ16"/>
  <c r="AF16"/>
  <c r="AA16"/>
  <c r="W16"/>
  <c r="R16"/>
  <c r="N16"/>
  <c r="I16"/>
  <c r="E16"/>
  <c r="AJ15"/>
  <c r="AF15"/>
  <c r="AA15"/>
  <c r="W15"/>
  <c r="R15"/>
  <c r="N15"/>
  <c r="I15"/>
  <c r="E15"/>
  <c r="AJ14"/>
  <c r="AJ18"/>
  <c r="AF14"/>
  <c r="AF18"/>
  <c r="AA14"/>
  <c r="AA18"/>
  <c r="W14"/>
  <c r="W18"/>
  <c r="R14"/>
  <c r="R18"/>
  <c r="N14"/>
  <c r="N18"/>
  <c r="I14"/>
  <c r="I18"/>
  <c r="E14"/>
  <c r="E18"/>
  <c r="AI73"/>
  <c r="AG73"/>
  <c r="AE73"/>
  <c r="AC73"/>
  <c r="Z73"/>
  <c r="X73"/>
  <c r="V73"/>
  <c r="T73"/>
  <c r="Q73"/>
  <c r="O73"/>
  <c r="M73"/>
  <c r="K73"/>
  <c r="H73"/>
  <c r="F73"/>
  <c r="D73"/>
  <c r="B73"/>
  <c r="AJ12"/>
  <c r="AF12"/>
  <c r="AA12"/>
  <c r="W12"/>
  <c r="R12"/>
  <c r="N12"/>
  <c r="I12"/>
  <c r="E12"/>
  <c r="AJ11"/>
  <c r="AF11"/>
  <c r="AA11"/>
  <c r="W11"/>
  <c r="R11"/>
  <c r="N11"/>
  <c r="I11"/>
  <c r="E11"/>
  <c r="AJ10"/>
  <c r="AF10"/>
  <c r="AA10"/>
  <c r="W10"/>
  <c r="R10"/>
  <c r="N10"/>
  <c r="I10"/>
  <c r="E10"/>
  <c r="A10"/>
  <c r="AB10"/>
  <c r="AJ9"/>
  <c r="AF9"/>
  <c r="AF13"/>
  <c r="AB9"/>
  <c r="AA9"/>
  <c r="AA13"/>
  <c r="W9"/>
  <c r="W13"/>
  <c r="S9"/>
  <c r="R9"/>
  <c r="N9"/>
  <c r="N13"/>
  <c r="J9"/>
  <c r="I9"/>
  <c r="I13"/>
  <c r="E9"/>
  <c r="E13"/>
  <c r="AI8"/>
  <c r="AH8"/>
  <c r="AG8"/>
  <c r="AE8"/>
  <c r="AD8"/>
  <c r="AC8"/>
  <c r="Z8"/>
  <c r="Y8"/>
  <c r="X8"/>
  <c r="V8"/>
  <c r="U8"/>
  <c r="T8"/>
  <c r="Q8"/>
  <c r="P8"/>
  <c r="O8"/>
  <c r="M8"/>
  <c r="L8"/>
  <c r="K8"/>
  <c r="H8"/>
  <c r="G8"/>
  <c r="F8"/>
  <c r="AC6"/>
  <c r="T6"/>
  <c r="K6"/>
  <c r="AC5"/>
  <c r="T5"/>
  <c r="K5"/>
  <c r="AC4"/>
  <c r="T4"/>
  <c r="K4"/>
  <c r="AB3"/>
  <c r="S3"/>
  <c r="J3"/>
  <c r="AB2"/>
  <c r="S2"/>
  <c r="J2"/>
  <c r="AB1"/>
  <c r="S1"/>
  <c r="J1"/>
  <c r="DF70" i="3"/>
  <c r="DE70"/>
  <c r="DD70"/>
  <c r="DC70"/>
  <c r="DB70"/>
  <c r="DA70"/>
  <c r="CZ70"/>
  <c r="CY70"/>
  <c r="CX70"/>
  <c r="CW70"/>
  <c r="CV70"/>
  <c r="CR70"/>
  <c r="CQ70"/>
  <c r="CP70"/>
  <c r="CO70"/>
  <c r="CN70"/>
  <c r="CM70"/>
  <c r="CL70"/>
  <c r="CK70"/>
  <c r="CJ70"/>
  <c r="CI70"/>
  <c r="CH70"/>
  <c r="CD70"/>
  <c r="CC70"/>
  <c r="CB70"/>
  <c r="CA70"/>
  <c r="BZ70"/>
  <c r="BY70"/>
  <c r="BX70"/>
  <c r="BW70"/>
  <c r="BV70"/>
  <c r="BU70"/>
  <c r="BT70"/>
  <c r="BP70"/>
  <c r="BO70"/>
  <c r="BN70"/>
  <c r="BM70"/>
  <c r="BL70"/>
  <c r="BK70"/>
  <c r="BJ70"/>
  <c r="BI70"/>
  <c r="BH70"/>
  <c r="BG70"/>
  <c r="BF70"/>
  <c r="BB70"/>
  <c r="BA70"/>
  <c r="AZ70"/>
  <c r="AY70"/>
  <c r="AX70"/>
  <c r="AW70"/>
  <c r="AV70"/>
  <c r="AU70"/>
  <c r="AT70"/>
  <c r="AS70"/>
  <c r="AR70"/>
  <c r="AN70"/>
  <c r="AM70"/>
  <c r="AL70"/>
  <c r="AK70"/>
  <c r="AJ70"/>
  <c r="AI70"/>
  <c r="AH70"/>
  <c r="AG70"/>
  <c r="AF70"/>
  <c r="AE70"/>
  <c r="AD70"/>
  <c r="Z70"/>
  <c r="Y70"/>
  <c r="X70"/>
  <c r="W70"/>
  <c r="V70"/>
  <c r="U70"/>
  <c r="T70"/>
  <c r="S70"/>
  <c r="R70"/>
  <c r="Q70"/>
  <c r="P70"/>
  <c r="L70"/>
  <c r="K70"/>
  <c r="J70"/>
  <c r="I70"/>
  <c r="H70"/>
  <c r="G70"/>
  <c r="F70"/>
  <c r="E70"/>
  <c r="D70"/>
  <c r="C70"/>
  <c r="B70"/>
  <c r="DF69"/>
  <c r="DE69"/>
  <c r="DD69"/>
  <c r="DC69"/>
  <c r="DB69"/>
  <c r="DA69"/>
  <c r="CZ69"/>
  <c r="CY69"/>
  <c r="CX69"/>
  <c r="CW69"/>
  <c r="CV69"/>
  <c r="CR69"/>
  <c r="CQ69"/>
  <c r="CP69"/>
  <c r="CO69"/>
  <c r="CN69"/>
  <c r="CM69"/>
  <c r="CL69"/>
  <c r="CK69"/>
  <c r="CJ69"/>
  <c r="CI69"/>
  <c r="CH69"/>
  <c r="CD69"/>
  <c r="CC69"/>
  <c r="CB69"/>
  <c r="CA69"/>
  <c r="BZ69"/>
  <c r="BY69"/>
  <c r="BX69"/>
  <c r="BW69"/>
  <c r="BV69"/>
  <c r="BU69"/>
  <c r="BT69"/>
  <c r="BP69"/>
  <c r="BO69"/>
  <c r="BN69"/>
  <c r="BM69"/>
  <c r="BL69"/>
  <c r="BK69"/>
  <c r="BJ69"/>
  <c r="BI69"/>
  <c r="BH69"/>
  <c r="BG69"/>
  <c r="BF69"/>
  <c r="BB69"/>
  <c r="BA69"/>
  <c r="AZ69"/>
  <c r="AY69"/>
  <c r="AX69"/>
  <c r="AW69"/>
  <c r="AV69"/>
  <c r="AU69"/>
  <c r="AT69"/>
  <c r="AS69"/>
  <c r="AR69"/>
  <c r="AN69"/>
  <c r="AM69"/>
  <c r="AL69"/>
  <c r="AK69"/>
  <c r="AJ69"/>
  <c r="AI69"/>
  <c r="AH69"/>
  <c r="AG69"/>
  <c r="AF69"/>
  <c r="AE69"/>
  <c r="AD69"/>
  <c r="Z69"/>
  <c r="Y69"/>
  <c r="X69"/>
  <c r="W69"/>
  <c r="V69"/>
  <c r="U69"/>
  <c r="T69"/>
  <c r="S69"/>
  <c r="R69"/>
  <c r="Q69"/>
  <c r="P69"/>
  <c r="L69"/>
  <c r="K69"/>
  <c r="J69"/>
  <c r="I69"/>
  <c r="H69"/>
  <c r="G69"/>
  <c r="F69"/>
  <c r="E69"/>
  <c r="D69"/>
  <c r="C69"/>
  <c r="B69"/>
  <c r="DF68"/>
  <c r="DE68"/>
  <c r="DD68"/>
  <c r="DC68"/>
  <c r="DB68"/>
  <c r="DA68"/>
  <c r="CZ68"/>
  <c r="CY68"/>
  <c r="CX68"/>
  <c r="CW68"/>
  <c r="CV68"/>
  <c r="CR68"/>
  <c r="CQ68"/>
  <c r="CP68"/>
  <c r="CO68"/>
  <c r="CN68"/>
  <c r="CM68"/>
  <c r="CL68"/>
  <c r="CK68"/>
  <c r="CJ68"/>
  <c r="CI68"/>
  <c r="CH68"/>
  <c r="CD68"/>
  <c r="CC68"/>
  <c r="CB68"/>
  <c r="CA68"/>
  <c r="BZ68"/>
  <c r="BY68"/>
  <c r="BX68"/>
  <c r="BW68"/>
  <c r="BV68"/>
  <c r="BU68"/>
  <c r="BT68"/>
  <c r="BP68"/>
  <c r="BO68"/>
  <c r="BN68"/>
  <c r="BM68"/>
  <c r="BL68"/>
  <c r="BK68"/>
  <c r="BJ68"/>
  <c r="BI68"/>
  <c r="BH68"/>
  <c r="BG68"/>
  <c r="BF68"/>
  <c r="BB68"/>
  <c r="BA68"/>
  <c r="AZ68"/>
  <c r="AY68"/>
  <c r="AX68"/>
  <c r="AW68"/>
  <c r="AV68"/>
  <c r="AU68"/>
  <c r="AT68"/>
  <c r="AS68"/>
  <c r="AR68"/>
  <c r="AN68"/>
  <c r="AM68"/>
  <c r="AL68"/>
  <c r="AK68"/>
  <c r="AJ68"/>
  <c r="AI68"/>
  <c r="AH68"/>
  <c r="AG68"/>
  <c r="AF68"/>
  <c r="AE68"/>
  <c r="AD68"/>
  <c r="Z68"/>
  <c r="Y68"/>
  <c r="X68"/>
  <c r="W68"/>
  <c r="V68"/>
  <c r="U68"/>
  <c r="T68"/>
  <c r="S68"/>
  <c r="R68"/>
  <c r="Q68"/>
  <c r="P68"/>
  <c r="L68"/>
  <c r="K68"/>
  <c r="J68"/>
  <c r="I68"/>
  <c r="H68"/>
  <c r="G68"/>
  <c r="F68"/>
  <c r="E68"/>
  <c r="D68"/>
  <c r="C68"/>
  <c r="B68"/>
  <c r="DF67"/>
  <c r="DF71"/>
  <c r="DE67"/>
  <c r="DE71"/>
  <c r="DD67"/>
  <c r="DD71"/>
  <c r="DC67"/>
  <c r="DC71"/>
  <c r="DB67"/>
  <c r="DB71"/>
  <c r="DA67"/>
  <c r="DA71"/>
  <c r="CZ67"/>
  <c r="CZ71"/>
  <c r="CY67"/>
  <c r="CY71"/>
  <c r="CX67"/>
  <c r="CX71"/>
  <c r="CW67"/>
  <c r="CW71"/>
  <c r="CV67"/>
  <c r="CV71"/>
  <c r="CR67"/>
  <c r="CR71"/>
  <c r="CQ67"/>
  <c r="CQ71"/>
  <c r="CP67"/>
  <c r="CP71"/>
  <c r="CO67"/>
  <c r="CO71"/>
  <c r="CN67"/>
  <c r="CN71"/>
  <c r="CM67"/>
  <c r="CM71"/>
  <c r="CL67"/>
  <c r="CL71"/>
  <c r="CK67"/>
  <c r="CK71"/>
  <c r="CJ67"/>
  <c r="CJ71"/>
  <c r="CI67"/>
  <c r="CI71"/>
  <c r="CH67"/>
  <c r="CD67"/>
  <c r="CD71"/>
  <c r="CC67"/>
  <c r="CC71"/>
  <c r="CB67"/>
  <c r="CB71"/>
  <c r="CA67"/>
  <c r="CA71"/>
  <c r="BZ67"/>
  <c r="BZ71"/>
  <c r="BY67"/>
  <c r="BY71"/>
  <c r="BX67"/>
  <c r="BX71"/>
  <c r="BW67"/>
  <c r="BW71"/>
  <c r="BV67"/>
  <c r="BV71"/>
  <c r="BU67"/>
  <c r="BU71"/>
  <c r="BT67"/>
  <c r="BT71"/>
  <c r="BP67"/>
  <c r="BP71"/>
  <c r="BO67"/>
  <c r="BO71"/>
  <c r="BN67"/>
  <c r="BN71"/>
  <c r="BM67"/>
  <c r="BM71"/>
  <c r="BL67"/>
  <c r="BL71"/>
  <c r="BK67"/>
  <c r="BK71"/>
  <c r="BJ67"/>
  <c r="BJ71"/>
  <c r="BI67"/>
  <c r="BI71"/>
  <c r="BH67"/>
  <c r="BH71"/>
  <c r="BG67"/>
  <c r="BG71"/>
  <c r="BF67"/>
  <c r="BB67"/>
  <c r="BA67"/>
  <c r="BA71"/>
  <c r="AZ67"/>
  <c r="AZ71"/>
  <c r="AY67"/>
  <c r="AY71"/>
  <c r="AX67"/>
  <c r="AX71"/>
  <c r="AW67"/>
  <c r="AW71"/>
  <c r="AV67"/>
  <c r="AV71"/>
  <c r="AU67"/>
  <c r="AU71"/>
  <c r="AT67"/>
  <c r="AT71"/>
  <c r="AS67"/>
  <c r="AS71"/>
  <c r="AR67"/>
  <c r="AR71"/>
  <c r="AN67"/>
  <c r="AN71"/>
  <c r="AM67"/>
  <c r="AM71"/>
  <c r="AL67"/>
  <c r="AL71"/>
  <c r="AK67"/>
  <c r="AK71"/>
  <c r="AJ67"/>
  <c r="AJ71"/>
  <c r="AI67"/>
  <c r="AI71"/>
  <c r="AH67"/>
  <c r="AH71"/>
  <c r="AG67"/>
  <c r="AG71"/>
  <c r="AF67"/>
  <c r="AF71"/>
  <c r="AE67"/>
  <c r="AE71"/>
  <c r="AD67"/>
  <c r="Z67"/>
  <c r="Z71"/>
  <c r="Y67"/>
  <c r="Y71"/>
  <c r="X67"/>
  <c r="X71"/>
  <c r="W67"/>
  <c r="W71"/>
  <c r="V67"/>
  <c r="V71"/>
  <c r="U67"/>
  <c r="U71"/>
  <c r="T67"/>
  <c r="T71"/>
  <c r="S67"/>
  <c r="S71"/>
  <c r="R67"/>
  <c r="R71"/>
  <c r="Q67"/>
  <c r="Q71"/>
  <c r="P67"/>
  <c r="P71"/>
  <c r="L67"/>
  <c r="L71"/>
  <c r="K67"/>
  <c r="K71"/>
  <c r="J67"/>
  <c r="J71"/>
  <c r="I67"/>
  <c r="I71"/>
  <c r="H67"/>
  <c r="H71"/>
  <c r="G67"/>
  <c r="G71"/>
  <c r="F67"/>
  <c r="F71"/>
  <c r="E67"/>
  <c r="E71"/>
  <c r="D67"/>
  <c r="D71"/>
  <c r="C67"/>
  <c r="C71"/>
  <c r="B67"/>
  <c r="DF65"/>
  <c r="DE65"/>
  <c r="DD65"/>
  <c r="DC65"/>
  <c r="DB65"/>
  <c r="DA65"/>
  <c r="CZ65"/>
  <c r="CY65"/>
  <c r="CX65"/>
  <c r="CW65"/>
  <c r="CV65"/>
  <c r="CR65"/>
  <c r="CQ65"/>
  <c r="CP65"/>
  <c r="CO65"/>
  <c r="CN65"/>
  <c r="CM65"/>
  <c r="CL65"/>
  <c r="CK65"/>
  <c r="CJ65"/>
  <c r="CI65"/>
  <c r="CH65"/>
  <c r="CD65"/>
  <c r="CC65"/>
  <c r="CB65"/>
  <c r="CA65"/>
  <c r="BZ65"/>
  <c r="BY65"/>
  <c r="BX65"/>
  <c r="BW65"/>
  <c r="BV65"/>
  <c r="BU65"/>
  <c r="BT65"/>
  <c r="BP65"/>
  <c r="BO65"/>
  <c r="BN65"/>
  <c r="BM65"/>
  <c r="BL65"/>
  <c r="BK65"/>
  <c r="BJ65"/>
  <c r="BI65"/>
  <c r="BH65"/>
  <c r="BG65"/>
  <c r="BF65"/>
  <c r="BB65"/>
  <c r="BA65"/>
  <c r="AZ65"/>
  <c r="AY65"/>
  <c r="AX65"/>
  <c r="AW65"/>
  <c r="AV65"/>
  <c r="AU65"/>
  <c r="AT65"/>
  <c r="AS65"/>
  <c r="AR65"/>
  <c r="AN65"/>
  <c r="AM65"/>
  <c r="AL65"/>
  <c r="AK65"/>
  <c r="AJ65"/>
  <c r="AI65"/>
  <c r="AH65"/>
  <c r="AG65"/>
  <c r="AF65"/>
  <c r="AE65"/>
  <c r="AD65"/>
  <c r="Z65"/>
  <c r="Y65"/>
  <c r="X65"/>
  <c r="W65"/>
  <c r="V65"/>
  <c r="U65"/>
  <c r="T65"/>
  <c r="S65"/>
  <c r="R65"/>
  <c r="Q65"/>
  <c r="P65"/>
  <c r="L65"/>
  <c r="K65"/>
  <c r="J65"/>
  <c r="I65"/>
  <c r="H65"/>
  <c r="G65"/>
  <c r="F65"/>
  <c r="E65"/>
  <c r="D65"/>
  <c r="C65"/>
  <c r="B65"/>
  <c r="DF64"/>
  <c r="DE64"/>
  <c r="DD64"/>
  <c r="DC64"/>
  <c r="DB64"/>
  <c r="DA64"/>
  <c r="CZ64"/>
  <c r="CY64"/>
  <c r="CX64"/>
  <c r="CW64"/>
  <c r="CV64"/>
  <c r="CR64"/>
  <c r="CQ64"/>
  <c r="CP64"/>
  <c r="CO64"/>
  <c r="CN64"/>
  <c r="CM64"/>
  <c r="CL64"/>
  <c r="CK64"/>
  <c r="CJ64"/>
  <c r="CI64"/>
  <c r="CH64"/>
  <c r="CD64"/>
  <c r="CC64"/>
  <c r="CB64"/>
  <c r="CA64"/>
  <c r="BZ64"/>
  <c r="BY64"/>
  <c r="BX64"/>
  <c r="BW64"/>
  <c r="BV64"/>
  <c r="BU64"/>
  <c r="BT64"/>
  <c r="BP64"/>
  <c r="BO64"/>
  <c r="BN64"/>
  <c r="BM64"/>
  <c r="BL64"/>
  <c r="BK64"/>
  <c r="BJ64"/>
  <c r="BI64"/>
  <c r="BH64"/>
  <c r="BG64"/>
  <c r="BF64"/>
  <c r="BB64"/>
  <c r="BA64"/>
  <c r="AZ64"/>
  <c r="AY64"/>
  <c r="AX64"/>
  <c r="AW64"/>
  <c r="AV64"/>
  <c r="AU64"/>
  <c r="AT64"/>
  <c r="AS64"/>
  <c r="AR64"/>
  <c r="AN64"/>
  <c r="AM64"/>
  <c r="AL64"/>
  <c r="AK64"/>
  <c r="AJ64"/>
  <c r="AI64"/>
  <c r="AH64"/>
  <c r="AG64"/>
  <c r="AF64"/>
  <c r="AE64"/>
  <c r="AD64"/>
  <c r="Z64"/>
  <c r="Y64"/>
  <c r="X64"/>
  <c r="W64"/>
  <c r="V64"/>
  <c r="U64"/>
  <c r="T64"/>
  <c r="S64"/>
  <c r="R64"/>
  <c r="Q64"/>
  <c r="P64"/>
  <c r="L64"/>
  <c r="K64"/>
  <c r="J64"/>
  <c r="I64"/>
  <c r="H64"/>
  <c r="G64"/>
  <c r="F64"/>
  <c r="E64"/>
  <c r="D64"/>
  <c r="C64"/>
  <c r="B64"/>
  <c r="DF63"/>
  <c r="DE63"/>
  <c r="DD63"/>
  <c r="DC63"/>
  <c r="DB63"/>
  <c r="DA63"/>
  <c r="CZ63"/>
  <c r="CY63"/>
  <c r="CX63"/>
  <c r="CW63"/>
  <c r="CV63"/>
  <c r="CR63"/>
  <c r="CQ63"/>
  <c r="CP63"/>
  <c r="CO63"/>
  <c r="CN63"/>
  <c r="CM63"/>
  <c r="CL63"/>
  <c r="CK63"/>
  <c r="CJ63"/>
  <c r="CI63"/>
  <c r="CH63"/>
  <c r="CD63"/>
  <c r="CC63"/>
  <c r="CB63"/>
  <c r="CA63"/>
  <c r="BZ63"/>
  <c r="BY63"/>
  <c r="BX63"/>
  <c r="BW63"/>
  <c r="BV63"/>
  <c r="BU63"/>
  <c r="BT63"/>
  <c r="BP63"/>
  <c r="BO63"/>
  <c r="BN63"/>
  <c r="BM63"/>
  <c r="BL63"/>
  <c r="BK63"/>
  <c r="BJ63"/>
  <c r="BI63"/>
  <c r="BH63"/>
  <c r="BG63"/>
  <c r="BF63"/>
  <c r="BB63"/>
  <c r="BA63"/>
  <c r="AZ63"/>
  <c r="AY63"/>
  <c r="AX63"/>
  <c r="AW63"/>
  <c r="AV63"/>
  <c r="AU63"/>
  <c r="AT63"/>
  <c r="AS63"/>
  <c r="AR63"/>
  <c r="AN63"/>
  <c r="AM63"/>
  <c r="AL63"/>
  <c r="AK63"/>
  <c r="AJ63"/>
  <c r="AI63"/>
  <c r="AH63"/>
  <c r="AG63"/>
  <c r="AF63"/>
  <c r="AE63"/>
  <c r="AD63"/>
  <c r="Z63"/>
  <c r="Y63"/>
  <c r="X63"/>
  <c r="W63"/>
  <c r="V63"/>
  <c r="U63"/>
  <c r="T63"/>
  <c r="S63"/>
  <c r="R63"/>
  <c r="Q63"/>
  <c r="P63"/>
  <c r="L63"/>
  <c r="K63"/>
  <c r="J63"/>
  <c r="I63"/>
  <c r="H63"/>
  <c r="G63"/>
  <c r="F63"/>
  <c r="E63"/>
  <c r="D63"/>
  <c r="C63"/>
  <c r="B63"/>
  <c r="DF62"/>
  <c r="DF66"/>
  <c r="DE62"/>
  <c r="DE66"/>
  <c r="DD62"/>
  <c r="DD66"/>
  <c r="DC62"/>
  <c r="DC66"/>
  <c r="DB62"/>
  <c r="DB66"/>
  <c r="DA62"/>
  <c r="DA66"/>
  <c r="CZ62"/>
  <c r="CZ66"/>
  <c r="CY62"/>
  <c r="CY66"/>
  <c r="CX62"/>
  <c r="CX66"/>
  <c r="CW62"/>
  <c r="CW66"/>
  <c r="CV62"/>
  <c r="CV66"/>
  <c r="CR62"/>
  <c r="CR66"/>
  <c r="CQ62"/>
  <c r="CQ66"/>
  <c r="CP62"/>
  <c r="CP66"/>
  <c r="CO62"/>
  <c r="CO66"/>
  <c r="CN62"/>
  <c r="CN66"/>
  <c r="CM62"/>
  <c r="CM66"/>
  <c r="CL62"/>
  <c r="CL66"/>
  <c r="CK62"/>
  <c r="CK66"/>
  <c r="CJ62"/>
  <c r="CJ66"/>
  <c r="CI62"/>
  <c r="CI66"/>
  <c r="CH62"/>
  <c r="CH66"/>
  <c r="CD62"/>
  <c r="CD66"/>
  <c r="CC62"/>
  <c r="CC66"/>
  <c r="CB62"/>
  <c r="CB66"/>
  <c r="CA62"/>
  <c r="CA66"/>
  <c r="BZ62"/>
  <c r="BZ66"/>
  <c r="BY62"/>
  <c r="BY66"/>
  <c r="BX62"/>
  <c r="BX66"/>
  <c r="BW62"/>
  <c r="BW66"/>
  <c r="BV62"/>
  <c r="BV66"/>
  <c r="BU62"/>
  <c r="BU66"/>
  <c r="BT62"/>
  <c r="BT66"/>
  <c r="BP62"/>
  <c r="BP66"/>
  <c r="BO62"/>
  <c r="BO66"/>
  <c r="BN62"/>
  <c r="BN66"/>
  <c r="BM62"/>
  <c r="BM66"/>
  <c r="BL62"/>
  <c r="BL66"/>
  <c r="BK62"/>
  <c r="BK66"/>
  <c r="BJ62"/>
  <c r="BJ66"/>
  <c r="BI62"/>
  <c r="BI66"/>
  <c r="BH62"/>
  <c r="BH66"/>
  <c r="BG62"/>
  <c r="BG66"/>
  <c r="BF62"/>
  <c r="BF66"/>
  <c r="BB62"/>
  <c r="BB66"/>
  <c r="BA62"/>
  <c r="BA66"/>
  <c r="AZ62"/>
  <c r="AZ66"/>
  <c r="AY62"/>
  <c r="AY66"/>
  <c r="AX62"/>
  <c r="AX66"/>
  <c r="AW62"/>
  <c r="AW66"/>
  <c r="AV62"/>
  <c r="AV66"/>
  <c r="AU62"/>
  <c r="AU66"/>
  <c r="AT62"/>
  <c r="AT66"/>
  <c r="AS62"/>
  <c r="AS66"/>
  <c r="AR62"/>
  <c r="AR66"/>
  <c r="AN62"/>
  <c r="AN66"/>
  <c r="AM62"/>
  <c r="AM66"/>
  <c r="AL62"/>
  <c r="AL66"/>
  <c r="AK62"/>
  <c r="AK66"/>
  <c r="AJ62"/>
  <c r="AJ66"/>
  <c r="AI62"/>
  <c r="AI66"/>
  <c r="AH62"/>
  <c r="AH66"/>
  <c r="AG62"/>
  <c r="AG66"/>
  <c r="AF62"/>
  <c r="AF66"/>
  <c r="AE62"/>
  <c r="AE66"/>
  <c r="AD62"/>
  <c r="AD66"/>
  <c r="Z62"/>
  <c r="Z66"/>
  <c r="Y62"/>
  <c r="Y66"/>
  <c r="X62"/>
  <c r="X66"/>
  <c r="W62"/>
  <c r="W66"/>
  <c r="V62"/>
  <c r="V66"/>
  <c r="U62"/>
  <c r="U66"/>
  <c r="T62"/>
  <c r="T66"/>
  <c r="S62"/>
  <c r="S66"/>
  <c r="R62"/>
  <c r="R66"/>
  <c r="Q62"/>
  <c r="Q66"/>
  <c r="P62"/>
  <c r="P66"/>
  <c r="L62"/>
  <c r="L66"/>
  <c r="K62"/>
  <c r="K66"/>
  <c r="J62"/>
  <c r="J66"/>
  <c r="I62"/>
  <c r="I66"/>
  <c r="H62"/>
  <c r="H66"/>
  <c r="G62"/>
  <c r="G66"/>
  <c r="F62"/>
  <c r="F66"/>
  <c r="E62"/>
  <c r="E66"/>
  <c r="D62"/>
  <c r="D66"/>
  <c r="C62"/>
  <c r="C66"/>
  <c r="B62"/>
  <c r="DF60"/>
  <c r="DE60"/>
  <c r="DD60"/>
  <c r="DC60"/>
  <c r="DB60"/>
  <c r="DA60"/>
  <c r="CZ60"/>
  <c r="CY60"/>
  <c r="CX60"/>
  <c r="CW60"/>
  <c r="CV60"/>
  <c r="CR60"/>
  <c r="CQ60"/>
  <c r="CP60"/>
  <c r="CO60"/>
  <c r="CN60"/>
  <c r="CM60"/>
  <c r="CL60"/>
  <c r="CK60"/>
  <c r="CJ60"/>
  <c r="CI60"/>
  <c r="CH60"/>
  <c r="CD60"/>
  <c r="CC60"/>
  <c r="CB60"/>
  <c r="CA60"/>
  <c r="BZ60"/>
  <c r="BY60"/>
  <c r="BX60"/>
  <c r="BW60"/>
  <c r="BV60"/>
  <c r="BU60"/>
  <c r="BT60"/>
  <c r="BP60"/>
  <c r="BO60"/>
  <c r="BN60"/>
  <c r="BM60"/>
  <c r="BL60"/>
  <c r="BK60"/>
  <c r="BJ60"/>
  <c r="BI60"/>
  <c r="BH60"/>
  <c r="BG60"/>
  <c r="BF60"/>
  <c r="BB60"/>
  <c r="BA60"/>
  <c r="AZ60"/>
  <c r="AY60"/>
  <c r="AX60"/>
  <c r="AW60"/>
  <c r="AV60"/>
  <c r="AU60"/>
  <c r="AT60"/>
  <c r="AS60"/>
  <c r="AR60"/>
  <c r="AN60"/>
  <c r="AM60"/>
  <c r="AL60"/>
  <c r="AK60"/>
  <c r="AJ60"/>
  <c r="AI60"/>
  <c r="AH60"/>
  <c r="AG60"/>
  <c r="AF60"/>
  <c r="AE60"/>
  <c r="AD60"/>
  <c r="Z60"/>
  <c r="Y60"/>
  <c r="X60"/>
  <c r="W60"/>
  <c r="V60"/>
  <c r="U60"/>
  <c r="T60"/>
  <c r="S60"/>
  <c r="R60"/>
  <c r="Q60"/>
  <c r="P60"/>
  <c r="L60"/>
  <c r="K60"/>
  <c r="J60"/>
  <c r="I60"/>
  <c r="H60"/>
  <c r="G60"/>
  <c r="F60"/>
  <c r="E60"/>
  <c r="D60"/>
  <c r="C60"/>
  <c r="B60"/>
  <c r="DF59"/>
  <c r="DE59"/>
  <c r="DD59"/>
  <c r="DC59"/>
  <c r="DB59"/>
  <c r="DA59"/>
  <c r="CZ59"/>
  <c r="CY59"/>
  <c r="CX59"/>
  <c r="CW59"/>
  <c r="CV59"/>
  <c r="CR59"/>
  <c r="CQ59"/>
  <c r="CP59"/>
  <c r="CO59"/>
  <c r="CN59"/>
  <c r="CM59"/>
  <c r="CL59"/>
  <c r="CK59"/>
  <c r="CJ59"/>
  <c r="CI59"/>
  <c r="CH59"/>
  <c r="CD59"/>
  <c r="CC59"/>
  <c r="CB59"/>
  <c r="CA59"/>
  <c r="BZ59"/>
  <c r="BY59"/>
  <c r="BX59"/>
  <c r="BW59"/>
  <c r="BV59"/>
  <c r="BU59"/>
  <c r="BT59"/>
  <c r="BP59"/>
  <c r="BO59"/>
  <c r="BN59"/>
  <c r="BM59"/>
  <c r="BL59"/>
  <c r="BK59"/>
  <c r="BJ59"/>
  <c r="BI59"/>
  <c r="BH59"/>
  <c r="BG59"/>
  <c r="BF59"/>
  <c r="BB59"/>
  <c r="BA59"/>
  <c r="AZ59"/>
  <c r="AY59"/>
  <c r="AX59"/>
  <c r="AW59"/>
  <c r="AV59"/>
  <c r="AU59"/>
  <c r="AT59"/>
  <c r="AS59"/>
  <c r="AR59"/>
  <c r="AN59"/>
  <c r="AM59"/>
  <c r="AL59"/>
  <c r="AK59"/>
  <c r="AJ59"/>
  <c r="AI59"/>
  <c r="AH59"/>
  <c r="AG59"/>
  <c r="AF59"/>
  <c r="AE59"/>
  <c r="AD59"/>
  <c r="Z59"/>
  <c r="Y59"/>
  <c r="X59"/>
  <c r="W59"/>
  <c r="V59"/>
  <c r="U59"/>
  <c r="T59"/>
  <c r="S59"/>
  <c r="R59"/>
  <c r="Q59"/>
  <c r="P59"/>
  <c r="L59"/>
  <c r="K59"/>
  <c r="J59"/>
  <c r="I59"/>
  <c r="H59"/>
  <c r="G59"/>
  <c r="F59"/>
  <c r="E59"/>
  <c r="D59"/>
  <c r="C59"/>
  <c r="B59"/>
  <c r="DF58"/>
  <c r="DE58"/>
  <c r="DD58"/>
  <c r="DC58"/>
  <c r="DB58"/>
  <c r="DA58"/>
  <c r="CZ58"/>
  <c r="CY58"/>
  <c r="CX58"/>
  <c r="CW58"/>
  <c r="CV58"/>
  <c r="CR58"/>
  <c r="CQ58"/>
  <c r="CP58"/>
  <c r="CO58"/>
  <c r="CN58"/>
  <c r="CM58"/>
  <c r="CL58"/>
  <c r="CK58"/>
  <c r="CJ58"/>
  <c r="CI58"/>
  <c r="CH58"/>
  <c r="CD58"/>
  <c r="CC58"/>
  <c r="CB58"/>
  <c r="CA58"/>
  <c r="BZ58"/>
  <c r="BY58"/>
  <c r="BX58"/>
  <c r="BW58"/>
  <c r="BV58"/>
  <c r="BU58"/>
  <c r="BT58"/>
  <c r="BP58"/>
  <c r="BO58"/>
  <c r="BN58"/>
  <c r="BM58"/>
  <c r="BL58"/>
  <c r="BK58"/>
  <c r="BJ58"/>
  <c r="BI58"/>
  <c r="BH58"/>
  <c r="BG58"/>
  <c r="BF58"/>
  <c r="BB58"/>
  <c r="BA58"/>
  <c r="AZ58"/>
  <c r="AY58"/>
  <c r="AX58"/>
  <c r="AW58"/>
  <c r="AV58"/>
  <c r="AU58"/>
  <c r="AT58"/>
  <c r="AS58"/>
  <c r="AR58"/>
  <c r="AN58"/>
  <c r="AM58"/>
  <c r="AL58"/>
  <c r="AK58"/>
  <c r="AJ58"/>
  <c r="AI58"/>
  <c r="AH58"/>
  <c r="AG58"/>
  <c r="AF58"/>
  <c r="AE58"/>
  <c r="AD58"/>
  <c r="Z58"/>
  <c r="Y58"/>
  <c r="X58"/>
  <c r="W58"/>
  <c r="V58"/>
  <c r="U58"/>
  <c r="T58"/>
  <c r="S58"/>
  <c r="R58"/>
  <c r="Q58"/>
  <c r="P58"/>
  <c r="L58"/>
  <c r="K58"/>
  <c r="J58"/>
  <c r="I58"/>
  <c r="H58"/>
  <c r="G58"/>
  <c r="F58"/>
  <c r="E58"/>
  <c r="D58"/>
  <c r="C58"/>
  <c r="B58"/>
  <c r="DF57"/>
  <c r="DF61"/>
  <c r="DF72"/>
  <c r="DE57"/>
  <c r="DE61"/>
  <c r="DE72"/>
  <c r="DD57"/>
  <c r="DD61"/>
  <c r="DD72"/>
  <c r="DC57"/>
  <c r="DC61"/>
  <c r="DC72"/>
  <c r="DB57"/>
  <c r="DB61"/>
  <c r="DB72"/>
  <c r="DA57"/>
  <c r="DA61"/>
  <c r="DA72"/>
  <c r="CZ57"/>
  <c r="CZ61"/>
  <c r="CZ72"/>
  <c r="CY57"/>
  <c r="CY61"/>
  <c r="CY72"/>
  <c r="CX57"/>
  <c r="CX61"/>
  <c r="CX72"/>
  <c r="CW57"/>
  <c r="CW61"/>
  <c r="CW72"/>
  <c r="CV57"/>
  <c r="CV61"/>
  <c r="CR57"/>
  <c r="CR61"/>
  <c r="CR72"/>
  <c r="CQ57"/>
  <c r="CQ61"/>
  <c r="CQ72"/>
  <c r="CP57"/>
  <c r="CP61"/>
  <c r="CP72"/>
  <c r="CO57"/>
  <c r="CO61"/>
  <c r="CO72"/>
  <c r="CN57"/>
  <c r="CN61"/>
  <c r="CN72"/>
  <c r="CM57"/>
  <c r="CM61"/>
  <c r="CM72"/>
  <c r="CL57"/>
  <c r="CL61"/>
  <c r="CL72"/>
  <c r="CK57"/>
  <c r="CK61"/>
  <c r="CK72"/>
  <c r="CJ57"/>
  <c r="CJ61"/>
  <c r="CJ72"/>
  <c r="CI57"/>
  <c r="CI61"/>
  <c r="CI72"/>
  <c r="CH57"/>
  <c r="CD57"/>
  <c r="CD61"/>
  <c r="CD72"/>
  <c r="CC57"/>
  <c r="CC61"/>
  <c r="CC72"/>
  <c r="CB57"/>
  <c r="CB61"/>
  <c r="CB72"/>
  <c r="CA57"/>
  <c r="CA61"/>
  <c r="CA72"/>
  <c r="BZ57"/>
  <c r="BZ61"/>
  <c r="BZ72"/>
  <c r="BY57"/>
  <c r="BY61"/>
  <c r="BY72"/>
  <c r="BX57"/>
  <c r="BX61"/>
  <c r="BX72"/>
  <c r="BW57"/>
  <c r="BW61"/>
  <c r="BW72"/>
  <c r="BV57"/>
  <c r="BV61"/>
  <c r="BV72"/>
  <c r="BU57"/>
  <c r="BU61"/>
  <c r="BU72"/>
  <c r="BT57"/>
  <c r="BT61"/>
  <c r="BP57"/>
  <c r="BP61"/>
  <c r="BP72"/>
  <c r="BO57"/>
  <c r="BO61"/>
  <c r="BO72"/>
  <c r="BN57"/>
  <c r="BN61"/>
  <c r="BN72"/>
  <c r="BM57"/>
  <c r="BM61"/>
  <c r="BM72"/>
  <c r="BL57"/>
  <c r="BL61"/>
  <c r="BL72"/>
  <c r="BK57"/>
  <c r="BK61"/>
  <c r="BK72"/>
  <c r="BJ57"/>
  <c r="BJ61"/>
  <c r="BJ72"/>
  <c r="BI57"/>
  <c r="BI61"/>
  <c r="BI72"/>
  <c r="BH57"/>
  <c r="BH61"/>
  <c r="BH72"/>
  <c r="BG57"/>
  <c r="BG61"/>
  <c r="BG72"/>
  <c r="BF57"/>
  <c r="BB57"/>
  <c r="BB61"/>
  <c r="BA57"/>
  <c r="BA61"/>
  <c r="BA72"/>
  <c r="AZ57"/>
  <c r="AZ61"/>
  <c r="AZ72"/>
  <c r="AY57"/>
  <c r="AY61"/>
  <c r="AY72"/>
  <c r="AX57"/>
  <c r="AX61"/>
  <c r="AX72"/>
  <c r="AW57"/>
  <c r="AW61"/>
  <c r="AW72"/>
  <c r="AV57"/>
  <c r="AV61"/>
  <c r="AV72"/>
  <c r="AU57"/>
  <c r="AU61"/>
  <c r="AU72"/>
  <c r="AT57"/>
  <c r="AT61"/>
  <c r="AT72"/>
  <c r="AS57"/>
  <c r="AS61"/>
  <c r="AS72"/>
  <c r="AR57"/>
  <c r="AR61"/>
  <c r="AN57"/>
  <c r="AN61"/>
  <c r="AN72"/>
  <c r="AM57"/>
  <c r="AM61"/>
  <c r="AM72"/>
  <c r="AL57"/>
  <c r="AL61"/>
  <c r="AL72"/>
  <c r="AK57"/>
  <c r="AK61"/>
  <c r="AK72"/>
  <c r="AJ57"/>
  <c r="AJ61"/>
  <c r="AJ72"/>
  <c r="AI57"/>
  <c r="AI61"/>
  <c r="AI72"/>
  <c r="AH57"/>
  <c r="AH61"/>
  <c r="AH72"/>
  <c r="AG57"/>
  <c r="AG61"/>
  <c r="AG72"/>
  <c r="AF57"/>
  <c r="AF61"/>
  <c r="AF72"/>
  <c r="AE57"/>
  <c r="AE61"/>
  <c r="AE72"/>
  <c r="AD57"/>
  <c r="Z57"/>
  <c r="Z61"/>
  <c r="Z72"/>
  <c r="Y57"/>
  <c r="Y61"/>
  <c r="Y72"/>
  <c r="X57"/>
  <c r="X61"/>
  <c r="X72"/>
  <c r="W57"/>
  <c r="W61"/>
  <c r="W72"/>
  <c r="V57"/>
  <c r="V61"/>
  <c r="V72"/>
  <c r="U57"/>
  <c r="U61"/>
  <c r="U72"/>
  <c r="T57"/>
  <c r="T61"/>
  <c r="T72"/>
  <c r="S57"/>
  <c r="S61"/>
  <c r="S72"/>
  <c r="R57"/>
  <c r="R61"/>
  <c r="R72"/>
  <c r="Q57"/>
  <c r="Q61"/>
  <c r="Q72"/>
  <c r="P57"/>
  <c r="P61"/>
  <c r="L57"/>
  <c r="L61"/>
  <c r="L72"/>
  <c r="K57"/>
  <c r="K61"/>
  <c r="K72"/>
  <c r="J57"/>
  <c r="J61"/>
  <c r="J72"/>
  <c r="I57"/>
  <c r="I61"/>
  <c r="I72"/>
  <c r="H57"/>
  <c r="H61"/>
  <c r="H72"/>
  <c r="G57"/>
  <c r="G61"/>
  <c r="G72"/>
  <c r="F57"/>
  <c r="F61"/>
  <c r="F72"/>
  <c r="E57"/>
  <c r="E61"/>
  <c r="E72"/>
  <c r="D57"/>
  <c r="D61"/>
  <c r="D72"/>
  <c r="C57"/>
  <c r="C61"/>
  <c r="C72"/>
  <c r="B57"/>
  <c r="DF54"/>
  <c r="DE54"/>
  <c r="DD54"/>
  <c r="DC54"/>
  <c r="DB54"/>
  <c r="DA54"/>
  <c r="CZ54"/>
  <c r="CY54"/>
  <c r="CX54"/>
  <c r="CW54"/>
  <c r="CV54"/>
  <c r="CR54"/>
  <c r="CQ54"/>
  <c r="CP54"/>
  <c r="CO54"/>
  <c r="CN54"/>
  <c r="CM54"/>
  <c r="CL54"/>
  <c r="CK54"/>
  <c r="CJ54"/>
  <c r="CI54"/>
  <c r="CH54"/>
  <c r="CD54"/>
  <c r="CC54"/>
  <c r="CB54"/>
  <c r="CA54"/>
  <c r="BZ54"/>
  <c r="BY54"/>
  <c r="BX54"/>
  <c r="BW54"/>
  <c r="BV54"/>
  <c r="BU54"/>
  <c r="BT54"/>
  <c r="BP54"/>
  <c r="BO54"/>
  <c r="BN54"/>
  <c r="BM54"/>
  <c r="BL54"/>
  <c r="BK54"/>
  <c r="BJ54"/>
  <c r="BI54"/>
  <c r="BH54"/>
  <c r="BG54"/>
  <c r="BF54"/>
  <c r="BB54"/>
  <c r="BA54"/>
  <c r="AZ54"/>
  <c r="AY54"/>
  <c r="AX54"/>
  <c r="AW54"/>
  <c r="AV54"/>
  <c r="AU54"/>
  <c r="AT54"/>
  <c r="AS54"/>
  <c r="AR54"/>
  <c r="AN54"/>
  <c r="AM54"/>
  <c r="AL54"/>
  <c r="AK54"/>
  <c r="AJ54"/>
  <c r="AI54"/>
  <c r="AH54"/>
  <c r="AG54"/>
  <c r="AF54"/>
  <c r="AE54"/>
  <c r="AD54"/>
  <c r="Z54"/>
  <c r="Y54"/>
  <c r="X54"/>
  <c r="W54"/>
  <c r="V54"/>
  <c r="U54"/>
  <c r="T54"/>
  <c r="S54"/>
  <c r="R54"/>
  <c r="Q54"/>
  <c r="P54"/>
  <c r="L54"/>
  <c r="K54"/>
  <c r="J54"/>
  <c r="I54"/>
  <c r="H54"/>
  <c r="G54"/>
  <c r="F54"/>
  <c r="E54"/>
  <c r="D54"/>
  <c r="C54"/>
  <c r="B54"/>
  <c r="DF53"/>
  <c r="DE53"/>
  <c r="DD53"/>
  <c r="DC53"/>
  <c r="DB53"/>
  <c r="DA53"/>
  <c r="CZ53"/>
  <c r="CY53"/>
  <c r="CX53"/>
  <c r="CW53"/>
  <c r="CV53"/>
  <c r="CR53"/>
  <c r="CQ53"/>
  <c r="CP53"/>
  <c r="CO53"/>
  <c r="CN53"/>
  <c r="CM53"/>
  <c r="CL53"/>
  <c r="CK53"/>
  <c r="CJ53"/>
  <c r="CI53"/>
  <c r="CH53"/>
  <c r="CD53"/>
  <c r="CC53"/>
  <c r="CB53"/>
  <c r="CA53"/>
  <c r="BZ53"/>
  <c r="BY53"/>
  <c r="BX53"/>
  <c r="BW53"/>
  <c r="BV53"/>
  <c r="BU53"/>
  <c r="BT53"/>
  <c r="BP53"/>
  <c r="BO53"/>
  <c r="BN53"/>
  <c r="BM53"/>
  <c r="BL53"/>
  <c r="BK53"/>
  <c r="BJ53"/>
  <c r="BI53"/>
  <c r="BH53"/>
  <c r="BG53"/>
  <c r="BF53"/>
  <c r="BB53"/>
  <c r="BA53"/>
  <c r="AZ53"/>
  <c r="AY53"/>
  <c r="AX53"/>
  <c r="AW53"/>
  <c r="AV53"/>
  <c r="AU53"/>
  <c r="AT53"/>
  <c r="AS53"/>
  <c r="AR53"/>
  <c r="AN53"/>
  <c r="AM53"/>
  <c r="AL53"/>
  <c r="AK53"/>
  <c r="AJ53"/>
  <c r="AI53"/>
  <c r="AH53"/>
  <c r="AG53"/>
  <c r="AF53"/>
  <c r="AE53"/>
  <c r="AD53"/>
  <c r="Z53"/>
  <c r="Y53"/>
  <c r="X53"/>
  <c r="W53"/>
  <c r="V53"/>
  <c r="U53"/>
  <c r="T53"/>
  <c r="S53"/>
  <c r="R53"/>
  <c r="Q53"/>
  <c r="P53"/>
  <c r="L53"/>
  <c r="K53"/>
  <c r="J53"/>
  <c r="I53"/>
  <c r="H53"/>
  <c r="G53"/>
  <c r="F53"/>
  <c r="E53"/>
  <c r="D53"/>
  <c r="C53"/>
  <c r="B53"/>
  <c r="DF52"/>
  <c r="DE52"/>
  <c r="DD52"/>
  <c r="DC52"/>
  <c r="DB52"/>
  <c r="DA52"/>
  <c r="CZ52"/>
  <c r="CY52"/>
  <c r="CX52"/>
  <c r="CW52"/>
  <c r="CV52"/>
  <c r="CR52"/>
  <c r="CQ52"/>
  <c r="CP52"/>
  <c r="CO52"/>
  <c r="CN52"/>
  <c r="CM52"/>
  <c r="CL52"/>
  <c r="CK52"/>
  <c r="CJ52"/>
  <c r="CI52"/>
  <c r="CH52"/>
  <c r="CD52"/>
  <c r="CC52"/>
  <c r="CB52"/>
  <c r="CA52"/>
  <c r="BZ52"/>
  <c r="BY52"/>
  <c r="BX52"/>
  <c r="BW52"/>
  <c r="BV52"/>
  <c r="BU52"/>
  <c r="BT52"/>
  <c r="BP52"/>
  <c r="BO52"/>
  <c r="BN52"/>
  <c r="BM52"/>
  <c r="BL52"/>
  <c r="BK52"/>
  <c r="BJ52"/>
  <c r="BI52"/>
  <c r="BH52"/>
  <c r="BG52"/>
  <c r="BF52"/>
  <c r="BB52"/>
  <c r="BA52"/>
  <c r="AZ52"/>
  <c r="AY52"/>
  <c r="AX52"/>
  <c r="AW52"/>
  <c r="AV52"/>
  <c r="AU52"/>
  <c r="AT52"/>
  <c r="AS52"/>
  <c r="AR52"/>
  <c r="AN52"/>
  <c r="AM52"/>
  <c r="AL52"/>
  <c r="AK52"/>
  <c r="AJ52"/>
  <c r="AI52"/>
  <c r="AH52"/>
  <c r="AG52"/>
  <c r="AF52"/>
  <c r="AE52"/>
  <c r="AD52"/>
  <c r="Z52"/>
  <c r="Y52"/>
  <c r="X52"/>
  <c r="W52"/>
  <c r="V52"/>
  <c r="U52"/>
  <c r="T52"/>
  <c r="S52"/>
  <c r="R52"/>
  <c r="Q52"/>
  <c r="P52"/>
  <c r="L52"/>
  <c r="K52"/>
  <c r="J52"/>
  <c r="I52"/>
  <c r="H52"/>
  <c r="G52"/>
  <c r="F52"/>
  <c r="E52"/>
  <c r="D52"/>
  <c r="C52"/>
  <c r="B52"/>
  <c r="DF51"/>
  <c r="DF55"/>
  <c r="DE51"/>
  <c r="DE55"/>
  <c r="DD51"/>
  <c r="DD55"/>
  <c r="DC51"/>
  <c r="DC55"/>
  <c r="DB51"/>
  <c r="DB55"/>
  <c r="DA51"/>
  <c r="DA55"/>
  <c r="CZ51"/>
  <c r="CZ55"/>
  <c r="CY51"/>
  <c r="CY55"/>
  <c r="CX51"/>
  <c r="CX55"/>
  <c r="CW51"/>
  <c r="CW55"/>
  <c r="CV51"/>
  <c r="CV55"/>
  <c r="CR51"/>
  <c r="CR55"/>
  <c r="CQ51"/>
  <c r="CQ55"/>
  <c r="CP51"/>
  <c r="CP55"/>
  <c r="CO51"/>
  <c r="CO55"/>
  <c r="CN51"/>
  <c r="CN55"/>
  <c r="CM51"/>
  <c r="CM55"/>
  <c r="CL51"/>
  <c r="CL55"/>
  <c r="CK51"/>
  <c r="CK55"/>
  <c r="CJ51"/>
  <c r="CJ55"/>
  <c r="CI51"/>
  <c r="CI55"/>
  <c r="CH51"/>
  <c r="CD51"/>
  <c r="CD55"/>
  <c r="CC51"/>
  <c r="CC55"/>
  <c r="CB51"/>
  <c r="CB55"/>
  <c r="CA51"/>
  <c r="CA55"/>
  <c r="BZ51"/>
  <c r="BZ55"/>
  <c r="BY51"/>
  <c r="BY55"/>
  <c r="BX51"/>
  <c r="BX55"/>
  <c r="BW51"/>
  <c r="BW55"/>
  <c r="BV51"/>
  <c r="BV55"/>
  <c r="BU51"/>
  <c r="BU55"/>
  <c r="BT51"/>
  <c r="BT55"/>
  <c r="BP51"/>
  <c r="BP55"/>
  <c r="BO51"/>
  <c r="BO55"/>
  <c r="BN51"/>
  <c r="BN55"/>
  <c r="BM51"/>
  <c r="BM55"/>
  <c r="BL51"/>
  <c r="BL55"/>
  <c r="BK51"/>
  <c r="BK55"/>
  <c r="BJ51"/>
  <c r="BJ55"/>
  <c r="BI51"/>
  <c r="BI55"/>
  <c r="BH51"/>
  <c r="BH55"/>
  <c r="BG51"/>
  <c r="BG55"/>
  <c r="BF51"/>
  <c r="BB51"/>
  <c r="BB55"/>
  <c r="BA51"/>
  <c r="BA55"/>
  <c r="AZ51"/>
  <c r="AZ55"/>
  <c r="AY51"/>
  <c r="AY55"/>
  <c r="AX51"/>
  <c r="AX55"/>
  <c r="AW51"/>
  <c r="AW55"/>
  <c r="AV51"/>
  <c r="AV55"/>
  <c r="AU51"/>
  <c r="AU55"/>
  <c r="AT51"/>
  <c r="AT55"/>
  <c r="AS51"/>
  <c r="AS55"/>
  <c r="AR51"/>
  <c r="AR55"/>
  <c r="AN51"/>
  <c r="AN55"/>
  <c r="AM51"/>
  <c r="AM55"/>
  <c r="AL51"/>
  <c r="AL55"/>
  <c r="AK51"/>
  <c r="AK55"/>
  <c r="AJ51"/>
  <c r="AJ55"/>
  <c r="AI51"/>
  <c r="AI55"/>
  <c r="AH51"/>
  <c r="AH55"/>
  <c r="AG51"/>
  <c r="AG55"/>
  <c r="AF51"/>
  <c r="AF55"/>
  <c r="AE51"/>
  <c r="AE55"/>
  <c r="AD51"/>
  <c r="Z51"/>
  <c r="Z55"/>
  <c r="Y51"/>
  <c r="Y55"/>
  <c r="X51"/>
  <c r="X55"/>
  <c r="W51"/>
  <c r="W55"/>
  <c r="V51"/>
  <c r="U51"/>
  <c r="U55"/>
  <c r="T51"/>
  <c r="T55"/>
  <c r="S51"/>
  <c r="S55"/>
  <c r="R51"/>
  <c r="R55"/>
  <c r="Q51"/>
  <c r="Q55"/>
  <c r="P51"/>
  <c r="P55"/>
  <c r="L51"/>
  <c r="L55"/>
  <c r="K51"/>
  <c r="K55"/>
  <c r="J51"/>
  <c r="J55"/>
  <c r="I51"/>
  <c r="I55"/>
  <c r="H51"/>
  <c r="H55"/>
  <c r="G51"/>
  <c r="G55"/>
  <c r="F51"/>
  <c r="F55"/>
  <c r="E51"/>
  <c r="E55"/>
  <c r="D51"/>
  <c r="D55"/>
  <c r="C51"/>
  <c r="C55"/>
  <c r="B51"/>
  <c r="DF49"/>
  <c r="DE49"/>
  <c r="DD49"/>
  <c r="DC49"/>
  <c r="DB49"/>
  <c r="DA49"/>
  <c r="CZ49"/>
  <c r="CY49"/>
  <c r="CX49"/>
  <c r="CW49"/>
  <c r="CV49"/>
  <c r="CR49"/>
  <c r="CQ49"/>
  <c r="CP49"/>
  <c r="CO49"/>
  <c r="CN49"/>
  <c r="CM49"/>
  <c r="CL49"/>
  <c r="CK49"/>
  <c r="CJ49"/>
  <c r="CI49"/>
  <c r="CH49"/>
  <c r="CD49"/>
  <c r="CC49"/>
  <c r="CB49"/>
  <c r="CA49"/>
  <c r="BZ49"/>
  <c r="BY49"/>
  <c r="BX49"/>
  <c r="BW49"/>
  <c r="BV49"/>
  <c r="BU49"/>
  <c r="BT49"/>
  <c r="BP49"/>
  <c r="BO49"/>
  <c r="BN49"/>
  <c r="BM49"/>
  <c r="BL49"/>
  <c r="BK49"/>
  <c r="BJ49"/>
  <c r="BI49"/>
  <c r="BH49"/>
  <c r="BG49"/>
  <c r="BF49"/>
  <c r="BB49"/>
  <c r="BA49"/>
  <c r="AZ49"/>
  <c r="AY49"/>
  <c r="AX49"/>
  <c r="AW49"/>
  <c r="AV49"/>
  <c r="AU49"/>
  <c r="AT49"/>
  <c r="AS49"/>
  <c r="AR49"/>
  <c r="AN49"/>
  <c r="AM49"/>
  <c r="AL49"/>
  <c r="AK49"/>
  <c r="AJ49"/>
  <c r="AI49"/>
  <c r="AH49"/>
  <c r="AG49"/>
  <c r="AF49"/>
  <c r="AE49"/>
  <c r="AD49"/>
  <c r="Z49"/>
  <c r="Y49"/>
  <c r="X49"/>
  <c r="W49"/>
  <c r="V49"/>
  <c r="U49"/>
  <c r="T49"/>
  <c r="S49"/>
  <c r="R49"/>
  <c r="Q49"/>
  <c r="P49"/>
  <c r="L49"/>
  <c r="K49"/>
  <c r="J49"/>
  <c r="I49"/>
  <c r="H49"/>
  <c r="G49"/>
  <c r="F49"/>
  <c r="E49"/>
  <c r="D49"/>
  <c r="C49"/>
  <c r="B49"/>
  <c r="DF48"/>
  <c r="DE48"/>
  <c r="DD48"/>
  <c r="DC48"/>
  <c r="DB48"/>
  <c r="DA48"/>
  <c r="CZ48"/>
  <c r="CY48"/>
  <c r="CX48"/>
  <c r="CW48"/>
  <c r="CV48"/>
  <c r="CR48"/>
  <c r="CQ48"/>
  <c r="CP48"/>
  <c r="CO48"/>
  <c r="CN48"/>
  <c r="CM48"/>
  <c r="CL48"/>
  <c r="CK48"/>
  <c r="CJ48"/>
  <c r="CI48"/>
  <c r="CH48"/>
  <c r="CD48"/>
  <c r="CC48"/>
  <c r="CB48"/>
  <c r="CA48"/>
  <c r="BZ48"/>
  <c r="BY48"/>
  <c r="BX48"/>
  <c r="BW48"/>
  <c r="BV48"/>
  <c r="BU48"/>
  <c r="BT48"/>
  <c r="BP48"/>
  <c r="BO48"/>
  <c r="BN48"/>
  <c r="BM48"/>
  <c r="BL48"/>
  <c r="BK48"/>
  <c r="BJ48"/>
  <c r="BI48"/>
  <c r="BH48"/>
  <c r="BG48"/>
  <c r="BF48"/>
  <c r="BB48"/>
  <c r="BA48"/>
  <c r="AZ48"/>
  <c r="AY48"/>
  <c r="AX48"/>
  <c r="AW48"/>
  <c r="AV48"/>
  <c r="AU48"/>
  <c r="AT48"/>
  <c r="AS48"/>
  <c r="AR48"/>
  <c r="AN48"/>
  <c r="AM48"/>
  <c r="AL48"/>
  <c r="AK48"/>
  <c r="AJ48"/>
  <c r="AI48"/>
  <c r="AH48"/>
  <c r="AG48"/>
  <c r="AF48"/>
  <c r="AE48"/>
  <c r="AD48"/>
  <c r="Z48"/>
  <c r="Y48"/>
  <c r="X48"/>
  <c r="W48"/>
  <c r="V48"/>
  <c r="U48"/>
  <c r="T48"/>
  <c r="S48"/>
  <c r="R48"/>
  <c r="Q48"/>
  <c r="P48"/>
  <c r="L48"/>
  <c r="K48"/>
  <c r="J48"/>
  <c r="I48"/>
  <c r="H48"/>
  <c r="G48"/>
  <c r="F48"/>
  <c r="E48"/>
  <c r="D48"/>
  <c r="C48"/>
  <c r="B48"/>
  <c r="DF47"/>
  <c r="DE47"/>
  <c r="DD47"/>
  <c r="DC47"/>
  <c r="DB47"/>
  <c r="DA47"/>
  <c r="CZ47"/>
  <c r="CY47"/>
  <c r="CX47"/>
  <c r="CW47"/>
  <c r="CV47"/>
  <c r="CR47"/>
  <c r="CQ47"/>
  <c r="CP47"/>
  <c r="CO47"/>
  <c r="CN47"/>
  <c r="CM47"/>
  <c r="CL47"/>
  <c r="CK47"/>
  <c r="CJ47"/>
  <c r="CI47"/>
  <c r="CH47"/>
  <c r="CD47"/>
  <c r="CC47"/>
  <c r="CB47"/>
  <c r="CA47"/>
  <c r="BZ47"/>
  <c r="BY47"/>
  <c r="BX47"/>
  <c r="BW47"/>
  <c r="BV47"/>
  <c r="BU47"/>
  <c r="BT47"/>
  <c r="BP47"/>
  <c r="BO47"/>
  <c r="BN47"/>
  <c r="BM47"/>
  <c r="BL47"/>
  <c r="BK47"/>
  <c r="BJ47"/>
  <c r="BI47"/>
  <c r="BH47"/>
  <c r="BG47"/>
  <c r="BF47"/>
  <c r="BB47"/>
  <c r="BA47"/>
  <c r="AZ47"/>
  <c r="AY47"/>
  <c r="AX47"/>
  <c r="AW47"/>
  <c r="AV47"/>
  <c r="AU47"/>
  <c r="AT47"/>
  <c r="AS47"/>
  <c r="AR47"/>
  <c r="AN47"/>
  <c r="AM47"/>
  <c r="AL47"/>
  <c r="AK47"/>
  <c r="AJ47"/>
  <c r="AI47"/>
  <c r="AH47"/>
  <c r="AG47"/>
  <c r="AF47"/>
  <c r="AE47"/>
  <c r="AD47"/>
  <c r="Z47"/>
  <c r="Y47"/>
  <c r="X47"/>
  <c r="W47"/>
  <c r="V47"/>
  <c r="U47"/>
  <c r="T47"/>
  <c r="S47"/>
  <c r="R47"/>
  <c r="Q47"/>
  <c r="P47"/>
  <c r="L47"/>
  <c r="K47"/>
  <c r="J47"/>
  <c r="I47"/>
  <c r="H47"/>
  <c r="G47"/>
  <c r="F47"/>
  <c r="E47"/>
  <c r="D47"/>
  <c r="C47"/>
  <c r="B47"/>
  <c r="DF46"/>
  <c r="DF50"/>
  <c r="DE46"/>
  <c r="DE50"/>
  <c r="DD46"/>
  <c r="DD50"/>
  <c r="DC46"/>
  <c r="DC50"/>
  <c r="DB46"/>
  <c r="DB50"/>
  <c r="DA46"/>
  <c r="DA50"/>
  <c r="CZ46"/>
  <c r="CZ50"/>
  <c r="CY46"/>
  <c r="CY50"/>
  <c r="CX46"/>
  <c r="CX50"/>
  <c r="CW46"/>
  <c r="CW50"/>
  <c r="CV46"/>
  <c r="CV50"/>
  <c r="CR46"/>
  <c r="CR50"/>
  <c r="CQ46"/>
  <c r="CQ50"/>
  <c r="CP46"/>
  <c r="CP50"/>
  <c r="CO46"/>
  <c r="CO50"/>
  <c r="CN46"/>
  <c r="CN50"/>
  <c r="CM46"/>
  <c r="CM50"/>
  <c r="CL46"/>
  <c r="CL50"/>
  <c r="CK46"/>
  <c r="CK50"/>
  <c r="CJ46"/>
  <c r="CJ50"/>
  <c r="CI46"/>
  <c r="CI50"/>
  <c r="CH46"/>
  <c r="CD46"/>
  <c r="CD50"/>
  <c r="CC46"/>
  <c r="CC50"/>
  <c r="CB46"/>
  <c r="CB50"/>
  <c r="CA46"/>
  <c r="CA50"/>
  <c r="BZ46"/>
  <c r="BZ50"/>
  <c r="BY46"/>
  <c r="BY50"/>
  <c r="BX46"/>
  <c r="BX50"/>
  <c r="BW46"/>
  <c r="BW50"/>
  <c r="BV46"/>
  <c r="BV50"/>
  <c r="BU46"/>
  <c r="BU50"/>
  <c r="BT46"/>
  <c r="BT50"/>
  <c r="BP46"/>
  <c r="BP50"/>
  <c r="BO46"/>
  <c r="BO50"/>
  <c r="BN46"/>
  <c r="BN50"/>
  <c r="BM46"/>
  <c r="BM50"/>
  <c r="BL46"/>
  <c r="BL50"/>
  <c r="BK46"/>
  <c r="BK50"/>
  <c r="BJ46"/>
  <c r="BJ50"/>
  <c r="BI46"/>
  <c r="BI50"/>
  <c r="BH46"/>
  <c r="BH50"/>
  <c r="BG46"/>
  <c r="BG50"/>
  <c r="BF46"/>
  <c r="BB46"/>
  <c r="BB50"/>
  <c r="BA46"/>
  <c r="BA50"/>
  <c r="AZ46"/>
  <c r="AZ50"/>
  <c r="AY46"/>
  <c r="AY50"/>
  <c r="AX46"/>
  <c r="AX50"/>
  <c r="AW46"/>
  <c r="AW50"/>
  <c r="AV46"/>
  <c r="AV50"/>
  <c r="AU46"/>
  <c r="AU50"/>
  <c r="AT46"/>
  <c r="AT50"/>
  <c r="AS46"/>
  <c r="AS50"/>
  <c r="AR46"/>
  <c r="AR50"/>
  <c r="AN46"/>
  <c r="AN50"/>
  <c r="AM46"/>
  <c r="AM50"/>
  <c r="AL46"/>
  <c r="AL50"/>
  <c r="AK46"/>
  <c r="AK50"/>
  <c r="AJ46"/>
  <c r="AJ50"/>
  <c r="AI46"/>
  <c r="AI50"/>
  <c r="AH46"/>
  <c r="AH50"/>
  <c r="AG46"/>
  <c r="AG50"/>
  <c r="AF46"/>
  <c r="AF50"/>
  <c r="AE46"/>
  <c r="AE50"/>
  <c r="AD46"/>
  <c r="Z46"/>
  <c r="Z50"/>
  <c r="Y46"/>
  <c r="Y50"/>
  <c r="X46"/>
  <c r="X50"/>
  <c r="W46"/>
  <c r="W50"/>
  <c r="V46"/>
  <c r="V50"/>
  <c r="U46"/>
  <c r="U50"/>
  <c r="T46"/>
  <c r="T50"/>
  <c r="S46"/>
  <c r="S50"/>
  <c r="R46"/>
  <c r="R50"/>
  <c r="Q46"/>
  <c r="Q50"/>
  <c r="P46"/>
  <c r="P50"/>
  <c r="L46"/>
  <c r="L50"/>
  <c r="K46"/>
  <c r="K50"/>
  <c r="J46"/>
  <c r="J50"/>
  <c r="I46"/>
  <c r="I50"/>
  <c r="H46"/>
  <c r="H50"/>
  <c r="G46"/>
  <c r="G50"/>
  <c r="F46"/>
  <c r="F50"/>
  <c r="E46"/>
  <c r="E50"/>
  <c r="D46"/>
  <c r="D50"/>
  <c r="C46"/>
  <c r="C50"/>
  <c r="B46"/>
  <c r="DF44"/>
  <c r="DE44"/>
  <c r="DD44"/>
  <c r="DC44"/>
  <c r="DB44"/>
  <c r="DA44"/>
  <c r="CZ44"/>
  <c r="CY44"/>
  <c r="CX44"/>
  <c r="CW44"/>
  <c r="CV44"/>
  <c r="CR44"/>
  <c r="CQ44"/>
  <c r="CP44"/>
  <c r="CO44"/>
  <c r="CN44"/>
  <c r="CM44"/>
  <c r="CL44"/>
  <c r="CK44"/>
  <c r="CJ44"/>
  <c r="CI44"/>
  <c r="CH44"/>
  <c r="CD44"/>
  <c r="CC44"/>
  <c r="CB44"/>
  <c r="CA44"/>
  <c r="BZ44"/>
  <c r="BY44"/>
  <c r="BX44"/>
  <c r="BW44"/>
  <c r="BV44"/>
  <c r="BU44"/>
  <c r="BT44"/>
  <c r="BP44"/>
  <c r="BO44"/>
  <c r="BN44"/>
  <c r="BM44"/>
  <c r="BL44"/>
  <c r="BK44"/>
  <c r="BJ44"/>
  <c r="BI44"/>
  <c r="BH44"/>
  <c r="BG44"/>
  <c r="BF44"/>
  <c r="BB44"/>
  <c r="BA44"/>
  <c r="AZ44"/>
  <c r="AY44"/>
  <c r="AX44"/>
  <c r="AW44"/>
  <c r="AV44"/>
  <c r="AU44"/>
  <c r="AT44"/>
  <c r="AS44"/>
  <c r="AR44"/>
  <c r="AN44"/>
  <c r="AM44"/>
  <c r="AL44"/>
  <c r="AK44"/>
  <c r="AJ44"/>
  <c r="AI44"/>
  <c r="AH44"/>
  <c r="AG44"/>
  <c r="AF44"/>
  <c r="AE44"/>
  <c r="AD44"/>
  <c r="Z44"/>
  <c r="Y44"/>
  <c r="X44"/>
  <c r="W44"/>
  <c r="V44"/>
  <c r="U44"/>
  <c r="T44"/>
  <c r="S44"/>
  <c r="R44"/>
  <c r="Q44"/>
  <c r="P44"/>
  <c r="L44"/>
  <c r="K44"/>
  <c r="J44"/>
  <c r="I44"/>
  <c r="H44"/>
  <c r="G44"/>
  <c r="F44"/>
  <c r="E44"/>
  <c r="D44"/>
  <c r="C44"/>
  <c r="B44"/>
  <c r="DF43"/>
  <c r="DE43"/>
  <c r="DD43"/>
  <c r="DC43"/>
  <c r="DB43"/>
  <c r="DA43"/>
  <c r="CZ43"/>
  <c r="CY43"/>
  <c r="CX43"/>
  <c r="CW43"/>
  <c r="CV43"/>
  <c r="CR43"/>
  <c r="CQ43"/>
  <c r="CP43"/>
  <c r="CO43"/>
  <c r="CN43"/>
  <c r="CM43"/>
  <c r="CL43"/>
  <c r="CK43"/>
  <c r="CJ43"/>
  <c r="CI43"/>
  <c r="CH43"/>
  <c r="CD43"/>
  <c r="CC43"/>
  <c r="CB43"/>
  <c r="CA43"/>
  <c r="BZ43"/>
  <c r="BY43"/>
  <c r="BX43"/>
  <c r="BW43"/>
  <c r="BV43"/>
  <c r="BU43"/>
  <c r="BT43"/>
  <c r="BP43"/>
  <c r="BO43"/>
  <c r="BN43"/>
  <c r="BM43"/>
  <c r="BL43"/>
  <c r="BK43"/>
  <c r="BJ43"/>
  <c r="BI43"/>
  <c r="BH43"/>
  <c r="BG43"/>
  <c r="BF43"/>
  <c r="BB43"/>
  <c r="BA43"/>
  <c r="AZ43"/>
  <c r="AY43"/>
  <c r="AX43"/>
  <c r="AW43"/>
  <c r="AV43"/>
  <c r="AU43"/>
  <c r="AT43"/>
  <c r="AS43"/>
  <c r="AR43"/>
  <c r="AN43"/>
  <c r="AM43"/>
  <c r="AL43"/>
  <c r="AK43"/>
  <c r="AJ43"/>
  <c r="AI43"/>
  <c r="AH43"/>
  <c r="AG43"/>
  <c r="AF43"/>
  <c r="AE43"/>
  <c r="AD43"/>
  <c r="Z43"/>
  <c r="Y43"/>
  <c r="X43"/>
  <c r="W43"/>
  <c r="V43"/>
  <c r="U43"/>
  <c r="T43"/>
  <c r="S43"/>
  <c r="R43"/>
  <c r="Q43"/>
  <c r="P43"/>
  <c r="L43"/>
  <c r="K43"/>
  <c r="J43"/>
  <c r="I43"/>
  <c r="H43"/>
  <c r="G43"/>
  <c r="F43"/>
  <c r="E43"/>
  <c r="D43"/>
  <c r="C43"/>
  <c r="B43"/>
  <c r="DF42"/>
  <c r="DE42"/>
  <c r="DD42"/>
  <c r="DC42"/>
  <c r="DB42"/>
  <c r="DA42"/>
  <c r="CZ42"/>
  <c r="CY42"/>
  <c r="CX42"/>
  <c r="CW42"/>
  <c r="CV42"/>
  <c r="CR42"/>
  <c r="CQ42"/>
  <c r="CP42"/>
  <c r="CO42"/>
  <c r="CN42"/>
  <c r="CM42"/>
  <c r="CL42"/>
  <c r="CK42"/>
  <c r="CJ42"/>
  <c r="CI42"/>
  <c r="CH42"/>
  <c r="CD42"/>
  <c r="CC42"/>
  <c r="CB42"/>
  <c r="CA42"/>
  <c r="BZ42"/>
  <c r="BY42"/>
  <c r="BX42"/>
  <c r="BW42"/>
  <c r="BV42"/>
  <c r="BU42"/>
  <c r="BT42"/>
  <c r="BP42"/>
  <c r="BO42"/>
  <c r="BN42"/>
  <c r="BM42"/>
  <c r="BL42"/>
  <c r="BK42"/>
  <c r="BJ42"/>
  <c r="BI42"/>
  <c r="BH42"/>
  <c r="BG42"/>
  <c r="BF42"/>
  <c r="BB42"/>
  <c r="BA42"/>
  <c r="AZ42"/>
  <c r="AY42"/>
  <c r="AX42"/>
  <c r="AW42"/>
  <c r="AV42"/>
  <c r="AU42"/>
  <c r="AT42"/>
  <c r="AS42"/>
  <c r="AR42"/>
  <c r="AN42"/>
  <c r="AM42"/>
  <c r="AL42"/>
  <c r="AK42"/>
  <c r="AJ42"/>
  <c r="AI42"/>
  <c r="AH42"/>
  <c r="AG42"/>
  <c r="AF42"/>
  <c r="AE42"/>
  <c r="AD42"/>
  <c r="Z42"/>
  <c r="Y42"/>
  <c r="X42"/>
  <c r="W42"/>
  <c r="V42"/>
  <c r="U42"/>
  <c r="T42"/>
  <c r="S42"/>
  <c r="R42"/>
  <c r="Q42"/>
  <c r="P42"/>
  <c r="L42"/>
  <c r="K42"/>
  <c r="J42"/>
  <c r="I42"/>
  <c r="H42"/>
  <c r="G42"/>
  <c r="F42"/>
  <c r="E42"/>
  <c r="D42"/>
  <c r="C42"/>
  <c r="B42"/>
  <c r="DF41"/>
  <c r="DF45"/>
  <c r="DF56"/>
  <c r="DE41"/>
  <c r="DE45"/>
  <c r="DE56"/>
  <c r="DD41"/>
  <c r="DD45"/>
  <c r="DD56"/>
  <c r="DC41"/>
  <c r="DC45"/>
  <c r="DC56"/>
  <c r="DB41"/>
  <c r="DB45"/>
  <c r="DB56"/>
  <c r="DA41"/>
  <c r="DA45"/>
  <c r="DA56"/>
  <c r="CZ41"/>
  <c r="CZ45"/>
  <c r="CZ56"/>
  <c r="CY41"/>
  <c r="CY45"/>
  <c r="CY56"/>
  <c r="CX41"/>
  <c r="CX45"/>
  <c r="CX56"/>
  <c r="CW41"/>
  <c r="CW45"/>
  <c r="CW56"/>
  <c r="CV41"/>
  <c r="CV45"/>
  <c r="CR41"/>
  <c r="CR45"/>
  <c r="CR56"/>
  <c r="CQ41"/>
  <c r="CQ45"/>
  <c r="CQ56"/>
  <c r="CP41"/>
  <c r="CP45"/>
  <c r="CP56"/>
  <c r="CO41"/>
  <c r="CO45"/>
  <c r="CO56"/>
  <c r="CN41"/>
  <c r="CN45"/>
  <c r="CN56"/>
  <c r="CM41"/>
  <c r="CM45"/>
  <c r="CM56"/>
  <c r="CL41"/>
  <c r="CL45"/>
  <c r="CL56"/>
  <c r="CK41"/>
  <c r="CK45"/>
  <c r="CK56"/>
  <c r="CJ41"/>
  <c r="CJ45"/>
  <c r="CJ56"/>
  <c r="CI41"/>
  <c r="CI45"/>
  <c r="CI56"/>
  <c r="CH41"/>
  <c r="CH45"/>
  <c r="CD41"/>
  <c r="CD45"/>
  <c r="CD56"/>
  <c r="CC41"/>
  <c r="CC45"/>
  <c r="CC56"/>
  <c r="CB41"/>
  <c r="CB45"/>
  <c r="CB56"/>
  <c r="CA41"/>
  <c r="CA45"/>
  <c r="CA56"/>
  <c r="BZ41"/>
  <c r="BZ45"/>
  <c r="BZ56"/>
  <c r="BY41"/>
  <c r="BY45"/>
  <c r="BY56"/>
  <c r="BX41"/>
  <c r="BX45"/>
  <c r="BX56"/>
  <c r="BW41"/>
  <c r="BW45"/>
  <c r="BW56"/>
  <c r="BV41"/>
  <c r="BV45"/>
  <c r="BV56"/>
  <c r="BU41"/>
  <c r="BU45"/>
  <c r="BU56"/>
  <c r="BT41"/>
  <c r="BT45"/>
  <c r="BP41"/>
  <c r="BP45"/>
  <c r="BP56"/>
  <c r="BO41"/>
  <c r="BO45"/>
  <c r="BO56"/>
  <c r="BN41"/>
  <c r="BN45"/>
  <c r="BN56"/>
  <c r="BM41"/>
  <c r="BM45"/>
  <c r="BM56"/>
  <c r="BL41"/>
  <c r="BL45"/>
  <c r="BL56"/>
  <c r="BK41"/>
  <c r="BK45"/>
  <c r="BK56"/>
  <c r="BJ41"/>
  <c r="BJ45"/>
  <c r="BJ56"/>
  <c r="BI41"/>
  <c r="BI45"/>
  <c r="BI56"/>
  <c r="BH41"/>
  <c r="BH45"/>
  <c r="BH56"/>
  <c r="BG41"/>
  <c r="BG45"/>
  <c r="BG56"/>
  <c r="BF41"/>
  <c r="BF45"/>
  <c r="BB41"/>
  <c r="BB45"/>
  <c r="BB56"/>
  <c r="BA41"/>
  <c r="BA45"/>
  <c r="BA56"/>
  <c r="AZ41"/>
  <c r="AZ45"/>
  <c r="AZ56"/>
  <c r="AY41"/>
  <c r="AY45"/>
  <c r="AY56"/>
  <c r="AX41"/>
  <c r="AX45"/>
  <c r="AX56"/>
  <c r="AW41"/>
  <c r="AW45"/>
  <c r="AW56"/>
  <c r="AV41"/>
  <c r="AV45"/>
  <c r="AV56"/>
  <c r="AU41"/>
  <c r="AU45"/>
  <c r="AU56"/>
  <c r="AT41"/>
  <c r="AT45"/>
  <c r="AT56"/>
  <c r="AS41"/>
  <c r="AS45"/>
  <c r="AS56"/>
  <c r="AR41"/>
  <c r="AR45"/>
  <c r="AN41"/>
  <c r="AN45"/>
  <c r="AN56"/>
  <c r="AM41"/>
  <c r="AM45"/>
  <c r="AM56"/>
  <c r="AL41"/>
  <c r="AL45"/>
  <c r="AL56"/>
  <c r="AK41"/>
  <c r="AK45"/>
  <c r="AK56"/>
  <c r="AJ41"/>
  <c r="AJ45"/>
  <c r="AJ56"/>
  <c r="AI41"/>
  <c r="AI45"/>
  <c r="AI56"/>
  <c r="AH41"/>
  <c r="AH45"/>
  <c r="AH56"/>
  <c r="AG41"/>
  <c r="AG45"/>
  <c r="AG56"/>
  <c r="AF41"/>
  <c r="AF45"/>
  <c r="AF56"/>
  <c r="AE41"/>
  <c r="AE45"/>
  <c r="AE56"/>
  <c r="AD41"/>
  <c r="AD45"/>
  <c r="Z41"/>
  <c r="Z45"/>
  <c r="Z56"/>
  <c r="Y41"/>
  <c r="Y45"/>
  <c r="Y56"/>
  <c r="X41"/>
  <c r="X45"/>
  <c r="X56"/>
  <c r="W41"/>
  <c r="W45"/>
  <c r="W56"/>
  <c r="V41"/>
  <c r="V45"/>
  <c r="U41"/>
  <c r="U45"/>
  <c r="U56"/>
  <c r="T41"/>
  <c r="T45"/>
  <c r="T56"/>
  <c r="S41"/>
  <c r="S45"/>
  <c r="S56"/>
  <c r="R41"/>
  <c r="R45"/>
  <c r="R56"/>
  <c r="Q41"/>
  <c r="Q45"/>
  <c r="Q56"/>
  <c r="P41"/>
  <c r="P45"/>
  <c r="L41"/>
  <c r="L45"/>
  <c r="L56"/>
  <c r="K41"/>
  <c r="K45"/>
  <c r="K56"/>
  <c r="J41"/>
  <c r="J45"/>
  <c r="J56"/>
  <c r="I41"/>
  <c r="I45"/>
  <c r="I56"/>
  <c r="H41"/>
  <c r="H45"/>
  <c r="H56"/>
  <c r="G41"/>
  <c r="G45"/>
  <c r="G56"/>
  <c r="F41"/>
  <c r="F45"/>
  <c r="F56"/>
  <c r="E41"/>
  <c r="E45"/>
  <c r="E56"/>
  <c r="D41"/>
  <c r="D45"/>
  <c r="D56"/>
  <c r="C41"/>
  <c r="C45"/>
  <c r="C56"/>
  <c r="B41"/>
  <c r="B45"/>
  <c r="DF38"/>
  <c r="DE38"/>
  <c r="DD38"/>
  <c r="DC38"/>
  <c r="DB38"/>
  <c r="DA38"/>
  <c r="CZ38"/>
  <c r="CY38"/>
  <c r="CX38"/>
  <c r="CW38"/>
  <c r="CV38"/>
  <c r="CR38"/>
  <c r="CQ38"/>
  <c r="CP38"/>
  <c r="CO38"/>
  <c r="CN38"/>
  <c r="CM38"/>
  <c r="CL38"/>
  <c r="CK38"/>
  <c r="CJ38"/>
  <c r="CI38"/>
  <c r="CH38"/>
  <c r="CD38"/>
  <c r="CC38"/>
  <c r="CB38"/>
  <c r="CA38"/>
  <c r="BZ38"/>
  <c r="BY38"/>
  <c r="BX38"/>
  <c r="BW38"/>
  <c r="BV38"/>
  <c r="BU38"/>
  <c r="BT38"/>
  <c r="BP38"/>
  <c r="BO38"/>
  <c r="BN38"/>
  <c r="BM38"/>
  <c r="BL38"/>
  <c r="BK38"/>
  <c r="BJ38"/>
  <c r="BI38"/>
  <c r="BH38"/>
  <c r="BG38"/>
  <c r="BF38"/>
  <c r="BB38"/>
  <c r="BA38"/>
  <c r="AZ38"/>
  <c r="AY38"/>
  <c r="AX38"/>
  <c r="AW38"/>
  <c r="AV38"/>
  <c r="AU38"/>
  <c r="AT38"/>
  <c r="AS38"/>
  <c r="AR38"/>
  <c r="AN38"/>
  <c r="AM38"/>
  <c r="AL38"/>
  <c r="AK38"/>
  <c r="AJ38"/>
  <c r="AI38"/>
  <c r="AH38"/>
  <c r="AG38"/>
  <c r="AF38"/>
  <c r="AE38"/>
  <c r="AD38"/>
  <c r="Z38"/>
  <c r="Y38"/>
  <c r="X38"/>
  <c r="W38"/>
  <c r="V38"/>
  <c r="U38"/>
  <c r="T38"/>
  <c r="S38"/>
  <c r="R38"/>
  <c r="Q38"/>
  <c r="P38"/>
  <c r="L38"/>
  <c r="K38"/>
  <c r="J38"/>
  <c r="I38"/>
  <c r="H38"/>
  <c r="G38"/>
  <c r="F38"/>
  <c r="E38"/>
  <c r="D38"/>
  <c r="C38"/>
  <c r="B38"/>
  <c r="DF37"/>
  <c r="DE37"/>
  <c r="DD37"/>
  <c r="DC37"/>
  <c r="DB37"/>
  <c r="DA37"/>
  <c r="CZ37"/>
  <c r="CY37"/>
  <c r="CX37"/>
  <c r="CW37"/>
  <c r="CV37"/>
  <c r="CR37"/>
  <c r="CQ37"/>
  <c r="CP37"/>
  <c r="CO37"/>
  <c r="CN37"/>
  <c r="CM37"/>
  <c r="CL37"/>
  <c r="CK37"/>
  <c r="CJ37"/>
  <c r="CI37"/>
  <c r="CH37"/>
  <c r="CD37"/>
  <c r="CC37"/>
  <c r="CB37"/>
  <c r="CA37"/>
  <c r="BZ37"/>
  <c r="BY37"/>
  <c r="BX37"/>
  <c r="BW37"/>
  <c r="BV37"/>
  <c r="BU37"/>
  <c r="BT37"/>
  <c r="BP37"/>
  <c r="BO37"/>
  <c r="BN37"/>
  <c r="BM37"/>
  <c r="BL37"/>
  <c r="BK37"/>
  <c r="BJ37"/>
  <c r="BI37"/>
  <c r="BH37"/>
  <c r="BG37"/>
  <c r="BF37"/>
  <c r="BB37"/>
  <c r="BA37"/>
  <c r="AZ37"/>
  <c r="AY37"/>
  <c r="AX37"/>
  <c r="AW37"/>
  <c r="AV37"/>
  <c r="AU37"/>
  <c r="AT37"/>
  <c r="AS37"/>
  <c r="AR37"/>
  <c r="AN37"/>
  <c r="AM37"/>
  <c r="AL37"/>
  <c r="AK37"/>
  <c r="AJ37"/>
  <c r="AI37"/>
  <c r="AH37"/>
  <c r="AG37"/>
  <c r="AF37"/>
  <c r="AE37"/>
  <c r="AD37"/>
  <c r="Z37"/>
  <c r="Y37"/>
  <c r="X37"/>
  <c r="W37"/>
  <c r="V37"/>
  <c r="U37"/>
  <c r="T37"/>
  <c r="S37"/>
  <c r="R37"/>
  <c r="Q37"/>
  <c r="P37"/>
  <c r="L37"/>
  <c r="K37"/>
  <c r="J37"/>
  <c r="I37"/>
  <c r="H37"/>
  <c r="G37"/>
  <c r="F37"/>
  <c r="E37"/>
  <c r="D37"/>
  <c r="C37"/>
  <c r="B37"/>
  <c r="DF36"/>
  <c r="DE36"/>
  <c r="DD36"/>
  <c r="DC36"/>
  <c r="DB36"/>
  <c r="DA36"/>
  <c r="CZ36"/>
  <c r="CY36"/>
  <c r="CX36"/>
  <c r="CW36"/>
  <c r="CV36"/>
  <c r="CR36"/>
  <c r="CQ36"/>
  <c r="CP36"/>
  <c r="CO36"/>
  <c r="CN36"/>
  <c r="CM36"/>
  <c r="CL36"/>
  <c r="CK36"/>
  <c r="CJ36"/>
  <c r="CI36"/>
  <c r="CH36"/>
  <c r="CD36"/>
  <c r="CC36"/>
  <c r="CB36"/>
  <c r="CA36"/>
  <c r="BZ36"/>
  <c r="BY36"/>
  <c r="BX36"/>
  <c r="BW36"/>
  <c r="BV36"/>
  <c r="BU36"/>
  <c r="BT36"/>
  <c r="BP36"/>
  <c r="BO36"/>
  <c r="BN36"/>
  <c r="BM36"/>
  <c r="BL36"/>
  <c r="BK36"/>
  <c r="BJ36"/>
  <c r="BI36"/>
  <c r="BH36"/>
  <c r="BG36"/>
  <c r="BF36"/>
  <c r="BB36"/>
  <c r="BA36"/>
  <c r="AZ36"/>
  <c r="AY36"/>
  <c r="AX36"/>
  <c r="AW36"/>
  <c r="AV36"/>
  <c r="AU36"/>
  <c r="AT36"/>
  <c r="AS36"/>
  <c r="AR36"/>
  <c r="AN36"/>
  <c r="AM36"/>
  <c r="AL36"/>
  <c r="AK36"/>
  <c r="AJ36"/>
  <c r="AI36"/>
  <c r="AH36"/>
  <c r="AG36"/>
  <c r="AF36"/>
  <c r="AE36"/>
  <c r="AD36"/>
  <c r="Z36"/>
  <c r="Y36"/>
  <c r="X36"/>
  <c r="W36"/>
  <c r="V36"/>
  <c r="U36"/>
  <c r="T36"/>
  <c r="S36"/>
  <c r="R36"/>
  <c r="Q36"/>
  <c r="P36"/>
  <c r="L36"/>
  <c r="K36"/>
  <c r="J36"/>
  <c r="I36"/>
  <c r="H36"/>
  <c r="G36"/>
  <c r="F36"/>
  <c r="E36"/>
  <c r="D36"/>
  <c r="C36"/>
  <c r="B36"/>
  <c r="DF35"/>
  <c r="DF39"/>
  <c r="DE35"/>
  <c r="DE39"/>
  <c r="DD35"/>
  <c r="DD39"/>
  <c r="DC35"/>
  <c r="DC39"/>
  <c r="DB35"/>
  <c r="DB39"/>
  <c r="DA35"/>
  <c r="DA39"/>
  <c r="CZ35"/>
  <c r="CZ39"/>
  <c r="CY35"/>
  <c r="CY39"/>
  <c r="CX35"/>
  <c r="CX39"/>
  <c r="CW35"/>
  <c r="CW39"/>
  <c r="CV35"/>
  <c r="CV39"/>
  <c r="CR35"/>
  <c r="CR39"/>
  <c r="CQ35"/>
  <c r="CQ39"/>
  <c r="CP35"/>
  <c r="CP39"/>
  <c r="CO35"/>
  <c r="CO39"/>
  <c r="CN35"/>
  <c r="CN39"/>
  <c r="CM35"/>
  <c r="CM39"/>
  <c r="CL35"/>
  <c r="CL39"/>
  <c r="CK35"/>
  <c r="CK39"/>
  <c r="CJ35"/>
  <c r="CJ39"/>
  <c r="CI35"/>
  <c r="CH35"/>
  <c r="CH39"/>
  <c r="CD35"/>
  <c r="CD39"/>
  <c r="CC35"/>
  <c r="CC39"/>
  <c r="CB35"/>
  <c r="CB39"/>
  <c r="CA35"/>
  <c r="CA39"/>
  <c r="BZ35"/>
  <c r="BZ39"/>
  <c r="BY35"/>
  <c r="BY39"/>
  <c r="BX35"/>
  <c r="BX39"/>
  <c r="BW35"/>
  <c r="BW39"/>
  <c r="BV35"/>
  <c r="BV39"/>
  <c r="BU35"/>
  <c r="BU39"/>
  <c r="BT35"/>
  <c r="BT39"/>
  <c r="BP35"/>
  <c r="BP39"/>
  <c r="BO35"/>
  <c r="BO39"/>
  <c r="BN35"/>
  <c r="BN39"/>
  <c r="BM35"/>
  <c r="BM39"/>
  <c r="BL35"/>
  <c r="BL39"/>
  <c r="BK35"/>
  <c r="BK39"/>
  <c r="BJ35"/>
  <c r="BJ39"/>
  <c r="BI35"/>
  <c r="BI39"/>
  <c r="BH35"/>
  <c r="BH39"/>
  <c r="BG35"/>
  <c r="BF35"/>
  <c r="BF39"/>
  <c r="BB35"/>
  <c r="BB39"/>
  <c r="BA35"/>
  <c r="BA39"/>
  <c r="AZ35"/>
  <c r="AZ39"/>
  <c r="AY35"/>
  <c r="AY39"/>
  <c r="AX35"/>
  <c r="AX39"/>
  <c r="AW35"/>
  <c r="AW39"/>
  <c r="AV35"/>
  <c r="AV39"/>
  <c r="AU35"/>
  <c r="AU39"/>
  <c r="AT35"/>
  <c r="AT39"/>
  <c r="AS35"/>
  <c r="AS39"/>
  <c r="AR35"/>
  <c r="AR39"/>
  <c r="AN35"/>
  <c r="AN39"/>
  <c r="AM35"/>
  <c r="AM39"/>
  <c r="AL35"/>
  <c r="AL39"/>
  <c r="AK35"/>
  <c r="AK39"/>
  <c r="AJ35"/>
  <c r="AJ39"/>
  <c r="AI35"/>
  <c r="AI39"/>
  <c r="AH35"/>
  <c r="AH39"/>
  <c r="AG35"/>
  <c r="AG39"/>
  <c r="AF35"/>
  <c r="AF39"/>
  <c r="AE35"/>
  <c r="AD35"/>
  <c r="AD39"/>
  <c r="Z35"/>
  <c r="Z39"/>
  <c r="Y35"/>
  <c r="Y39"/>
  <c r="X35"/>
  <c r="X39"/>
  <c r="W35"/>
  <c r="W39"/>
  <c r="V35"/>
  <c r="V39"/>
  <c r="U35"/>
  <c r="U39"/>
  <c r="T35"/>
  <c r="T39"/>
  <c r="S35"/>
  <c r="S39"/>
  <c r="R35"/>
  <c r="R39"/>
  <c r="Q35"/>
  <c r="Q39"/>
  <c r="P35"/>
  <c r="P39"/>
  <c r="L35"/>
  <c r="L39"/>
  <c r="K35"/>
  <c r="K39"/>
  <c r="J35"/>
  <c r="J39"/>
  <c r="I35"/>
  <c r="I39"/>
  <c r="H35"/>
  <c r="H39"/>
  <c r="G35"/>
  <c r="G39"/>
  <c r="F35"/>
  <c r="F39"/>
  <c r="E35"/>
  <c r="E39"/>
  <c r="D35"/>
  <c r="D39"/>
  <c r="C35"/>
  <c r="B35"/>
  <c r="B39"/>
  <c r="DF33"/>
  <c r="DE33"/>
  <c r="DD33"/>
  <c r="DC33"/>
  <c r="DB33"/>
  <c r="DA33"/>
  <c r="CZ33"/>
  <c r="CY33"/>
  <c r="CX33"/>
  <c r="CW33"/>
  <c r="CV33"/>
  <c r="CR33"/>
  <c r="CQ33"/>
  <c r="CP33"/>
  <c r="CO33"/>
  <c r="CN33"/>
  <c r="CM33"/>
  <c r="CL33"/>
  <c r="CK33"/>
  <c r="CJ33"/>
  <c r="CI33"/>
  <c r="CH33"/>
  <c r="CD33"/>
  <c r="CC33"/>
  <c r="CB33"/>
  <c r="CA33"/>
  <c r="BZ33"/>
  <c r="BY33"/>
  <c r="BX33"/>
  <c r="BW33"/>
  <c r="BV33"/>
  <c r="BU33"/>
  <c r="BT33"/>
  <c r="BP33"/>
  <c r="BO33"/>
  <c r="BN33"/>
  <c r="BM33"/>
  <c r="BL33"/>
  <c r="BK33"/>
  <c r="BJ33"/>
  <c r="BI33"/>
  <c r="BH33"/>
  <c r="BG33"/>
  <c r="BF33"/>
  <c r="BB33"/>
  <c r="BA33"/>
  <c r="AZ33"/>
  <c r="AY33"/>
  <c r="AX33"/>
  <c r="AW33"/>
  <c r="AV33"/>
  <c r="AU33"/>
  <c r="AT33"/>
  <c r="AS33"/>
  <c r="AR33"/>
  <c r="AN33"/>
  <c r="AM33"/>
  <c r="AL33"/>
  <c r="AK33"/>
  <c r="AJ33"/>
  <c r="AI33"/>
  <c r="AH33"/>
  <c r="AG33"/>
  <c r="AF33"/>
  <c r="AE33"/>
  <c r="AD33"/>
  <c r="Z33"/>
  <c r="Y33"/>
  <c r="X33"/>
  <c r="W33"/>
  <c r="V33"/>
  <c r="U33"/>
  <c r="T33"/>
  <c r="S33"/>
  <c r="R33"/>
  <c r="Q33"/>
  <c r="P33"/>
  <c r="L33"/>
  <c r="K33"/>
  <c r="J33"/>
  <c r="I33"/>
  <c r="H33"/>
  <c r="G33"/>
  <c r="F33"/>
  <c r="E33"/>
  <c r="D33"/>
  <c r="C33"/>
  <c r="B33"/>
  <c r="DF32"/>
  <c r="DE32"/>
  <c r="DD32"/>
  <c r="DC32"/>
  <c r="DB32"/>
  <c r="DA32"/>
  <c r="CZ32"/>
  <c r="CY32"/>
  <c r="CX32"/>
  <c r="CW32"/>
  <c r="CV32"/>
  <c r="CR32"/>
  <c r="CQ32"/>
  <c r="CP32"/>
  <c r="CO32"/>
  <c r="CN32"/>
  <c r="CM32"/>
  <c r="CL32"/>
  <c r="CK32"/>
  <c r="CJ32"/>
  <c r="CI32"/>
  <c r="CH32"/>
  <c r="CD32"/>
  <c r="CC32"/>
  <c r="CB32"/>
  <c r="CA32"/>
  <c r="BZ32"/>
  <c r="BY32"/>
  <c r="BX32"/>
  <c r="BW32"/>
  <c r="BV32"/>
  <c r="BU32"/>
  <c r="BT32"/>
  <c r="BP32"/>
  <c r="BO32"/>
  <c r="BN32"/>
  <c r="BM32"/>
  <c r="BL32"/>
  <c r="BK32"/>
  <c r="BJ32"/>
  <c r="BI32"/>
  <c r="BH32"/>
  <c r="BG32"/>
  <c r="BF32"/>
  <c r="BB32"/>
  <c r="BA32"/>
  <c r="AZ32"/>
  <c r="AY32"/>
  <c r="AX32"/>
  <c r="AW32"/>
  <c r="AV32"/>
  <c r="AU32"/>
  <c r="AT32"/>
  <c r="AS32"/>
  <c r="AR32"/>
  <c r="AN32"/>
  <c r="AM32"/>
  <c r="AL32"/>
  <c r="AK32"/>
  <c r="AJ32"/>
  <c r="AI32"/>
  <c r="AH32"/>
  <c r="AG32"/>
  <c r="AF32"/>
  <c r="AE32"/>
  <c r="AD32"/>
  <c r="Z32"/>
  <c r="Y32"/>
  <c r="X32"/>
  <c r="W32"/>
  <c r="V32"/>
  <c r="U32"/>
  <c r="T32"/>
  <c r="S32"/>
  <c r="R32"/>
  <c r="Q32"/>
  <c r="P32"/>
  <c r="L32"/>
  <c r="K32"/>
  <c r="J32"/>
  <c r="I32"/>
  <c r="H32"/>
  <c r="G32"/>
  <c r="F32"/>
  <c r="E32"/>
  <c r="D32"/>
  <c r="C32"/>
  <c r="B32"/>
  <c r="DF31"/>
  <c r="DE31"/>
  <c r="DD31"/>
  <c r="DC31"/>
  <c r="DB31"/>
  <c r="DA31"/>
  <c r="CZ31"/>
  <c r="CY31"/>
  <c r="CX31"/>
  <c r="CW31"/>
  <c r="CV31"/>
  <c r="CR31"/>
  <c r="CQ31"/>
  <c r="CP31"/>
  <c r="CO31"/>
  <c r="CN31"/>
  <c r="CM31"/>
  <c r="CL31"/>
  <c r="CK31"/>
  <c r="CJ31"/>
  <c r="CI31"/>
  <c r="CH31"/>
  <c r="CD31"/>
  <c r="CC31"/>
  <c r="CB31"/>
  <c r="CA31"/>
  <c r="BZ31"/>
  <c r="BY31"/>
  <c r="BX31"/>
  <c r="BW31"/>
  <c r="BV31"/>
  <c r="BU31"/>
  <c r="BT31"/>
  <c r="BP31"/>
  <c r="BO31"/>
  <c r="BN31"/>
  <c r="BM31"/>
  <c r="BL31"/>
  <c r="BK31"/>
  <c r="BJ31"/>
  <c r="BI31"/>
  <c r="BH31"/>
  <c r="BG31"/>
  <c r="BF31"/>
  <c r="BB31"/>
  <c r="BA31"/>
  <c r="AZ31"/>
  <c r="AY31"/>
  <c r="AX31"/>
  <c r="AW31"/>
  <c r="AV31"/>
  <c r="AU31"/>
  <c r="AT31"/>
  <c r="AS31"/>
  <c r="AR31"/>
  <c r="AN31"/>
  <c r="AM31"/>
  <c r="AL31"/>
  <c r="AK31"/>
  <c r="AJ31"/>
  <c r="AI31"/>
  <c r="AH31"/>
  <c r="AG31"/>
  <c r="AF31"/>
  <c r="AE31"/>
  <c r="AD31"/>
  <c r="Z31"/>
  <c r="Y31"/>
  <c r="X31"/>
  <c r="W31"/>
  <c r="V31"/>
  <c r="U31"/>
  <c r="T31"/>
  <c r="S31"/>
  <c r="R31"/>
  <c r="Q31"/>
  <c r="P31"/>
  <c r="L31"/>
  <c r="K31"/>
  <c r="J31"/>
  <c r="I31"/>
  <c r="H31"/>
  <c r="G31"/>
  <c r="F31"/>
  <c r="E31"/>
  <c r="D31"/>
  <c r="C31"/>
  <c r="B31"/>
  <c r="DF30"/>
  <c r="DF34"/>
  <c r="DE30"/>
  <c r="DE34"/>
  <c r="DD30"/>
  <c r="DD34"/>
  <c r="DC30"/>
  <c r="DC34"/>
  <c r="DB30"/>
  <c r="DB34"/>
  <c r="DA30"/>
  <c r="DA34"/>
  <c r="CZ30"/>
  <c r="CZ34"/>
  <c r="CY30"/>
  <c r="CY34"/>
  <c r="CX30"/>
  <c r="CX34"/>
  <c r="CW30"/>
  <c r="CW34"/>
  <c r="CV30"/>
  <c r="CV34"/>
  <c r="CR30"/>
  <c r="CR34"/>
  <c r="CQ30"/>
  <c r="CQ34"/>
  <c r="CP30"/>
  <c r="CP34"/>
  <c r="CO30"/>
  <c r="CO34"/>
  <c r="CN30"/>
  <c r="CN34"/>
  <c r="CM30"/>
  <c r="CM34"/>
  <c r="CL30"/>
  <c r="CL34"/>
  <c r="CK30"/>
  <c r="CK34"/>
  <c r="CJ30"/>
  <c r="CJ34"/>
  <c r="CI30"/>
  <c r="CH30"/>
  <c r="CH34"/>
  <c r="CD30"/>
  <c r="CD34"/>
  <c r="CC30"/>
  <c r="CC34"/>
  <c r="CB30"/>
  <c r="CB34"/>
  <c r="CA30"/>
  <c r="CA34"/>
  <c r="BZ30"/>
  <c r="BZ34"/>
  <c r="BY30"/>
  <c r="BY34"/>
  <c r="BX30"/>
  <c r="BX34"/>
  <c r="BW30"/>
  <c r="BW34"/>
  <c r="BV30"/>
  <c r="BV34"/>
  <c r="BU30"/>
  <c r="BU34"/>
  <c r="BT30"/>
  <c r="BT34"/>
  <c r="BP30"/>
  <c r="BP34"/>
  <c r="BO30"/>
  <c r="BO34"/>
  <c r="BN30"/>
  <c r="BN34"/>
  <c r="BM30"/>
  <c r="BM34"/>
  <c r="BL30"/>
  <c r="BL34"/>
  <c r="BK30"/>
  <c r="BK34"/>
  <c r="BJ30"/>
  <c r="BJ34"/>
  <c r="BI30"/>
  <c r="BI34"/>
  <c r="BH30"/>
  <c r="BH34"/>
  <c r="BG30"/>
  <c r="BF30"/>
  <c r="BF34"/>
  <c r="BB30"/>
  <c r="BB34"/>
  <c r="BA30"/>
  <c r="BA34"/>
  <c r="AZ30"/>
  <c r="AZ34"/>
  <c r="AY30"/>
  <c r="AY34"/>
  <c r="AX30"/>
  <c r="AX34"/>
  <c r="AW30"/>
  <c r="AW34"/>
  <c r="AV30"/>
  <c r="AV34"/>
  <c r="AU30"/>
  <c r="AU34"/>
  <c r="AT30"/>
  <c r="AT34"/>
  <c r="AS30"/>
  <c r="AS34"/>
  <c r="AR30"/>
  <c r="AR34"/>
  <c r="AN30"/>
  <c r="AN34"/>
  <c r="AM30"/>
  <c r="AM34"/>
  <c r="AL30"/>
  <c r="AL34"/>
  <c r="AK30"/>
  <c r="AK34"/>
  <c r="AJ30"/>
  <c r="AJ34"/>
  <c r="AI30"/>
  <c r="AI34"/>
  <c r="AH30"/>
  <c r="AH34"/>
  <c r="AG30"/>
  <c r="AG34"/>
  <c r="AF30"/>
  <c r="AF34"/>
  <c r="AE30"/>
  <c r="AD30"/>
  <c r="AD34"/>
  <c r="Z30"/>
  <c r="Z34"/>
  <c r="Y30"/>
  <c r="Y34"/>
  <c r="X30"/>
  <c r="X34"/>
  <c r="W30"/>
  <c r="W34"/>
  <c r="V30"/>
  <c r="V34"/>
  <c r="U30"/>
  <c r="U34"/>
  <c r="T30"/>
  <c r="T34"/>
  <c r="S30"/>
  <c r="S34"/>
  <c r="R30"/>
  <c r="R34"/>
  <c r="Q30"/>
  <c r="Q34"/>
  <c r="P30"/>
  <c r="P34"/>
  <c r="L30"/>
  <c r="L34"/>
  <c r="K30"/>
  <c r="K34"/>
  <c r="J30"/>
  <c r="J34"/>
  <c r="I30"/>
  <c r="I34"/>
  <c r="H30"/>
  <c r="H34"/>
  <c r="G30"/>
  <c r="G34"/>
  <c r="F30"/>
  <c r="F34"/>
  <c r="E30"/>
  <c r="E34"/>
  <c r="D30"/>
  <c r="D34"/>
  <c r="C30"/>
  <c r="B30"/>
  <c r="B34"/>
  <c r="DF28"/>
  <c r="DE28"/>
  <c r="DD28"/>
  <c r="DC28"/>
  <c r="DB28"/>
  <c r="DA28"/>
  <c r="CZ28"/>
  <c r="CY28"/>
  <c r="CX28"/>
  <c r="CW28"/>
  <c r="CV28"/>
  <c r="CR28"/>
  <c r="CQ28"/>
  <c r="CP28"/>
  <c r="CO28"/>
  <c r="CN28"/>
  <c r="CM28"/>
  <c r="CL28"/>
  <c r="CK28"/>
  <c r="CJ28"/>
  <c r="CI28"/>
  <c r="CH28"/>
  <c r="CD28"/>
  <c r="CC28"/>
  <c r="CB28"/>
  <c r="CA28"/>
  <c r="BZ28"/>
  <c r="BY28"/>
  <c r="BX28"/>
  <c r="BW28"/>
  <c r="BV28"/>
  <c r="BU28"/>
  <c r="BT28"/>
  <c r="BP28"/>
  <c r="BO28"/>
  <c r="BN28"/>
  <c r="BM28"/>
  <c r="BL28"/>
  <c r="BK28"/>
  <c r="BJ28"/>
  <c r="BI28"/>
  <c r="BH28"/>
  <c r="BG28"/>
  <c r="BF28"/>
  <c r="BB28"/>
  <c r="BA28"/>
  <c r="AZ28"/>
  <c r="AY28"/>
  <c r="AX28"/>
  <c r="AW28"/>
  <c r="AV28"/>
  <c r="AU28"/>
  <c r="AT28"/>
  <c r="AS28"/>
  <c r="AR28"/>
  <c r="AN28"/>
  <c r="AM28"/>
  <c r="AL28"/>
  <c r="AK28"/>
  <c r="AJ28"/>
  <c r="AI28"/>
  <c r="AH28"/>
  <c r="AG28"/>
  <c r="AF28"/>
  <c r="AE28"/>
  <c r="AD28"/>
  <c r="Z28"/>
  <c r="Y28"/>
  <c r="X28"/>
  <c r="W28"/>
  <c r="V28"/>
  <c r="U28"/>
  <c r="T28"/>
  <c r="S28"/>
  <c r="R28"/>
  <c r="Q28"/>
  <c r="P28"/>
  <c r="L28"/>
  <c r="K28"/>
  <c r="J28"/>
  <c r="I28"/>
  <c r="H28"/>
  <c r="G28"/>
  <c r="F28"/>
  <c r="E28"/>
  <c r="D28"/>
  <c r="C28"/>
  <c r="B28"/>
  <c r="DF27"/>
  <c r="DE27"/>
  <c r="DD27"/>
  <c r="DC27"/>
  <c r="DB27"/>
  <c r="DA27"/>
  <c r="CZ27"/>
  <c r="CY27"/>
  <c r="CX27"/>
  <c r="CW27"/>
  <c r="CV27"/>
  <c r="CR27"/>
  <c r="CQ27"/>
  <c r="CP27"/>
  <c r="CO27"/>
  <c r="CN27"/>
  <c r="CM27"/>
  <c r="CL27"/>
  <c r="CK27"/>
  <c r="CJ27"/>
  <c r="CI27"/>
  <c r="CH27"/>
  <c r="CD27"/>
  <c r="CC27"/>
  <c r="CB27"/>
  <c r="CA27"/>
  <c r="BZ27"/>
  <c r="BY27"/>
  <c r="BX27"/>
  <c r="BW27"/>
  <c r="BV27"/>
  <c r="BU27"/>
  <c r="BT27"/>
  <c r="BP27"/>
  <c r="BO27"/>
  <c r="BN27"/>
  <c r="BM27"/>
  <c r="BL27"/>
  <c r="BK27"/>
  <c r="BJ27"/>
  <c r="BI27"/>
  <c r="BH27"/>
  <c r="BG27"/>
  <c r="BF27"/>
  <c r="BB27"/>
  <c r="BA27"/>
  <c r="AZ27"/>
  <c r="AY27"/>
  <c r="AX27"/>
  <c r="AW27"/>
  <c r="AV27"/>
  <c r="AU27"/>
  <c r="AT27"/>
  <c r="AS27"/>
  <c r="AR27"/>
  <c r="AN27"/>
  <c r="AM27"/>
  <c r="AL27"/>
  <c r="AK27"/>
  <c r="AJ27"/>
  <c r="AI27"/>
  <c r="AH27"/>
  <c r="AG27"/>
  <c r="AF27"/>
  <c r="AE27"/>
  <c r="AD27"/>
  <c r="Z27"/>
  <c r="Y27"/>
  <c r="X27"/>
  <c r="W27"/>
  <c r="V27"/>
  <c r="U27"/>
  <c r="T27"/>
  <c r="S27"/>
  <c r="R27"/>
  <c r="Q27"/>
  <c r="P27"/>
  <c r="L27"/>
  <c r="K27"/>
  <c r="J27"/>
  <c r="I27"/>
  <c r="H27"/>
  <c r="G27"/>
  <c r="F27"/>
  <c r="E27"/>
  <c r="D27"/>
  <c r="C27"/>
  <c r="B27"/>
  <c r="DF26"/>
  <c r="DE26"/>
  <c r="DD26"/>
  <c r="DC26"/>
  <c r="DB26"/>
  <c r="DA26"/>
  <c r="CZ26"/>
  <c r="CY26"/>
  <c r="CX26"/>
  <c r="CW26"/>
  <c r="CV26"/>
  <c r="CR26"/>
  <c r="CQ26"/>
  <c r="CP26"/>
  <c r="CO26"/>
  <c r="CN26"/>
  <c r="CM26"/>
  <c r="CL26"/>
  <c r="CK26"/>
  <c r="CJ26"/>
  <c r="CI26"/>
  <c r="CH26"/>
  <c r="CD26"/>
  <c r="CC26"/>
  <c r="CB26"/>
  <c r="CA26"/>
  <c r="BZ26"/>
  <c r="BY26"/>
  <c r="BX26"/>
  <c r="BW26"/>
  <c r="BV26"/>
  <c r="BU26"/>
  <c r="BT26"/>
  <c r="BP26"/>
  <c r="BO26"/>
  <c r="BN26"/>
  <c r="BM26"/>
  <c r="BL26"/>
  <c r="BK26"/>
  <c r="BJ26"/>
  <c r="BI26"/>
  <c r="BH26"/>
  <c r="BG26"/>
  <c r="BF26"/>
  <c r="BB26"/>
  <c r="BA26"/>
  <c r="AZ26"/>
  <c r="AY26"/>
  <c r="AX26"/>
  <c r="AW26"/>
  <c r="AV26"/>
  <c r="AU26"/>
  <c r="AT26"/>
  <c r="AS26"/>
  <c r="AR26"/>
  <c r="AN26"/>
  <c r="AM26"/>
  <c r="AL26"/>
  <c r="AK26"/>
  <c r="AJ26"/>
  <c r="AI26"/>
  <c r="AH26"/>
  <c r="AG26"/>
  <c r="AF26"/>
  <c r="AE26"/>
  <c r="AD26"/>
  <c r="Z26"/>
  <c r="Y26"/>
  <c r="X26"/>
  <c r="W26"/>
  <c r="V26"/>
  <c r="U26"/>
  <c r="T26"/>
  <c r="S26"/>
  <c r="R26"/>
  <c r="Q26"/>
  <c r="P26"/>
  <c r="L26"/>
  <c r="K26"/>
  <c r="J26"/>
  <c r="I26"/>
  <c r="H26"/>
  <c r="G26"/>
  <c r="F26"/>
  <c r="E26"/>
  <c r="D26"/>
  <c r="C26"/>
  <c r="B26"/>
  <c r="DF25"/>
  <c r="DF29"/>
  <c r="DF40"/>
  <c r="DE25"/>
  <c r="DE29"/>
  <c r="DE40"/>
  <c r="DD25"/>
  <c r="DD29"/>
  <c r="DD40"/>
  <c r="DC25"/>
  <c r="DC29"/>
  <c r="DC40"/>
  <c r="DB25"/>
  <c r="DB29"/>
  <c r="DB40"/>
  <c r="DA25"/>
  <c r="DA29"/>
  <c r="DA40"/>
  <c r="CZ25"/>
  <c r="CZ29"/>
  <c r="CZ40"/>
  <c r="CY25"/>
  <c r="CY29"/>
  <c r="CY40"/>
  <c r="CX25"/>
  <c r="CX29"/>
  <c r="CX40"/>
  <c r="CW25"/>
  <c r="CW29"/>
  <c r="CW40"/>
  <c r="CV25"/>
  <c r="CV29"/>
  <c r="CR25"/>
  <c r="CR29"/>
  <c r="CR40"/>
  <c r="CQ25"/>
  <c r="CQ29"/>
  <c r="CQ40"/>
  <c r="CP25"/>
  <c r="CP29"/>
  <c r="CP40"/>
  <c r="CO25"/>
  <c r="CO29"/>
  <c r="CO40"/>
  <c r="CN25"/>
  <c r="CN29"/>
  <c r="CN40"/>
  <c r="CM25"/>
  <c r="CM29"/>
  <c r="CM40"/>
  <c r="CL25"/>
  <c r="CL29"/>
  <c r="CL40"/>
  <c r="CK25"/>
  <c r="CK29"/>
  <c r="CK40"/>
  <c r="CJ25"/>
  <c r="CJ29"/>
  <c r="CJ40"/>
  <c r="CI25"/>
  <c r="CH25"/>
  <c r="CH29"/>
  <c r="CD25"/>
  <c r="CD29"/>
  <c r="CD40"/>
  <c r="CC25"/>
  <c r="CC29"/>
  <c r="CC40"/>
  <c r="CB25"/>
  <c r="CB29"/>
  <c r="CB40"/>
  <c r="CA25"/>
  <c r="CA29"/>
  <c r="CA40"/>
  <c r="BZ25"/>
  <c r="BZ29"/>
  <c r="BZ40"/>
  <c r="BY25"/>
  <c r="BY29"/>
  <c r="BY40"/>
  <c r="BX25"/>
  <c r="BX29"/>
  <c r="BX40"/>
  <c r="BW25"/>
  <c r="BW29"/>
  <c r="BW40"/>
  <c r="BV25"/>
  <c r="BV29"/>
  <c r="BV40"/>
  <c r="BU25"/>
  <c r="BU29"/>
  <c r="BU40"/>
  <c r="BT25"/>
  <c r="BT29"/>
  <c r="BP25"/>
  <c r="BP29"/>
  <c r="BP40"/>
  <c r="BO25"/>
  <c r="BO29"/>
  <c r="BO40"/>
  <c r="BN25"/>
  <c r="BN29"/>
  <c r="BN40"/>
  <c r="BM25"/>
  <c r="BM29"/>
  <c r="BM40"/>
  <c r="BL25"/>
  <c r="BL29"/>
  <c r="BL40"/>
  <c r="BK25"/>
  <c r="BK29"/>
  <c r="BK40"/>
  <c r="BJ25"/>
  <c r="BJ29"/>
  <c r="BJ40"/>
  <c r="BI25"/>
  <c r="BI29"/>
  <c r="BI40"/>
  <c r="BH25"/>
  <c r="BH29"/>
  <c r="BH40"/>
  <c r="BG25"/>
  <c r="BF25"/>
  <c r="BF29"/>
  <c r="BB25"/>
  <c r="BB29"/>
  <c r="BB40"/>
  <c r="BA25"/>
  <c r="BA29"/>
  <c r="BA40"/>
  <c r="AZ25"/>
  <c r="AZ29"/>
  <c r="AZ40"/>
  <c r="AY25"/>
  <c r="AY29"/>
  <c r="AY40"/>
  <c r="AX25"/>
  <c r="AX29"/>
  <c r="AX40"/>
  <c r="AW25"/>
  <c r="AW29"/>
  <c r="AW40"/>
  <c r="AV25"/>
  <c r="AV29"/>
  <c r="AV40"/>
  <c r="AU25"/>
  <c r="AU29"/>
  <c r="AU40"/>
  <c r="AT25"/>
  <c r="AT29"/>
  <c r="AT40"/>
  <c r="AS25"/>
  <c r="AS29"/>
  <c r="AS40"/>
  <c r="AR25"/>
  <c r="AR29"/>
  <c r="AN25"/>
  <c r="AN29"/>
  <c r="AN40"/>
  <c r="AM25"/>
  <c r="AM29"/>
  <c r="AM40"/>
  <c r="AL25"/>
  <c r="AL29"/>
  <c r="AL40"/>
  <c r="AK25"/>
  <c r="AK29"/>
  <c r="AK40"/>
  <c r="AJ25"/>
  <c r="AJ29"/>
  <c r="AJ40"/>
  <c r="AI25"/>
  <c r="AI29"/>
  <c r="AI40"/>
  <c r="AH25"/>
  <c r="AH29"/>
  <c r="AH40"/>
  <c r="AG25"/>
  <c r="AG29"/>
  <c r="AG40"/>
  <c r="AF25"/>
  <c r="AF29"/>
  <c r="AF40"/>
  <c r="AE25"/>
  <c r="AD25"/>
  <c r="AD29"/>
  <c r="Z25"/>
  <c r="Z29"/>
  <c r="Z40"/>
  <c r="Y25"/>
  <c r="Y29"/>
  <c r="Y40"/>
  <c r="X25"/>
  <c r="X29"/>
  <c r="X40"/>
  <c r="W25"/>
  <c r="W29"/>
  <c r="W40"/>
  <c r="V25"/>
  <c r="V29"/>
  <c r="V40"/>
  <c r="U25"/>
  <c r="U29"/>
  <c r="U40"/>
  <c r="T25"/>
  <c r="T29"/>
  <c r="T40"/>
  <c r="S25"/>
  <c r="S29"/>
  <c r="S40"/>
  <c r="R25"/>
  <c r="R29"/>
  <c r="R40"/>
  <c r="Q25"/>
  <c r="Q29"/>
  <c r="Q40"/>
  <c r="P25"/>
  <c r="P29"/>
  <c r="L25"/>
  <c r="L29"/>
  <c r="L40"/>
  <c r="K25"/>
  <c r="K29"/>
  <c r="K40"/>
  <c r="J25"/>
  <c r="J29"/>
  <c r="J40"/>
  <c r="I25"/>
  <c r="I29"/>
  <c r="I40"/>
  <c r="H25"/>
  <c r="H29"/>
  <c r="H40"/>
  <c r="G25"/>
  <c r="G29"/>
  <c r="G40"/>
  <c r="F25"/>
  <c r="F29"/>
  <c r="F40"/>
  <c r="E25"/>
  <c r="E29"/>
  <c r="E40"/>
  <c r="D25"/>
  <c r="D29"/>
  <c r="D40"/>
  <c r="C25"/>
  <c r="B25"/>
  <c r="B29"/>
  <c r="DF22"/>
  <c r="DE22"/>
  <c r="DD22"/>
  <c r="DC22"/>
  <c r="DB22"/>
  <c r="DA22"/>
  <c r="CZ22"/>
  <c r="CY22"/>
  <c r="CX22"/>
  <c r="CW22"/>
  <c r="CV22"/>
  <c r="CR22"/>
  <c r="CQ22"/>
  <c r="CP22"/>
  <c r="CO22"/>
  <c r="CN22"/>
  <c r="CM22"/>
  <c r="CL22"/>
  <c r="CK22"/>
  <c r="CJ22"/>
  <c r="CI22"/>
  <c r="CH22"/>
  <c r="CD22"/>
  <c r="CC22"/>
  <c r="CB22"/>
  <c r="CA22"/>
  <c r="BZ22"/>
  <c r="BY22"/>
  <c r="BX22"/>
  <c r="BW22"/>
  <c r="BV22"/>
  <c r="BU22"/>
  <c r="BT22"/>
  <c r="BP22"/>
  <c r="BO22"/>
  <c r="BN22"/>
  <c r="BM22"/>
  <c r="BL22"/>
  <c r="BK22"/>
  <c r="BJ22"/>
  <c r="BI22"/>
  <c r="BH22"/>
  <c r="BG22"/>
  <c r="BF22"/>
  <c r="BB22"/>
  <c r="BA22"/>
  <c r="AZ22"/>
  <c r="AY22"/>
  <c r="AX22"/>
  <c r="AW22"/>
  <c r="AV22"/>
  <c r="AU22"/>
  <c r="AT22"/>
  <c r="AS22"/>
  <c r="AR22"/>
  <c r="AN22"/>
  <c r="AM22"/>
  <c r="AL22"/>
  <c r="AK22"/>
  <c r="AJ22"/>
  <c r="AI22"/>
  <c r="AH22"/>
  <c r="AG22"/>
  <c r="AF22"/>
  <c r="AE22"/>
  <c r="AD22"/>
  <c r="Z22"/>
  <c r="Y22"/>
  <c r="X22"/>
  <c r="W22"/>
  <c r="V22"/>
  <c r="U22"/>
  <c r="T22"/>
  <c r="S22"/>
  <c r="R22"/>
  <c r="Q22"/>
  <c r="P22"/>
  <c r="L22"/>
  <c r="K22"/>
  <c r="J22"/>
  <c r="I22"/>
  <c r="H22"/>
  <c r="G22"/>
  <c r="F22"/>
  <c r="E22"/>
  <c r="D22"/>
  <c r="C22"/>
  <c r="B22"/>
  <c r="DF21"/>
  <c r="DE21"/>
  <c r="DD21"/>
  <c r="DC21"/>
  <c r="DB21"/>
  <c r="DA21"/>
  <c r="CZ21"/>
  <c r="CY21"/>
  <c r="CX21"/>
  <c r="CW21"/>
  <c r="CV21"/>
  <c r="CR21"/>
  <c r="CQ21"/>
  <c r="CP21"/>
  <c r="CO21"/>
  <c r="CN21"/>
  <c r="CM21"/>
  <c r="CL21"/>
  <c r="CK21"/>
  <c r="CJ21"/>
  <c r="CI21"/>
  <c r="CH21"/>
  <c r="CD21"/>
  <c r="CC21"/>
  <c r="CB21"/>
  <c r="CA21"/>
  <c r="BZ21"/>
  <c r="BY21"/>
  <c r="BX21"/>
  <c r="BW21"/>
  <c r="BV21"/>
  <c r="BU21"/>
  <c r="BT21"/>
  <c r="BP21"/>
  <c r="BO21"/>
  <c r="BN21"/>
  <c r="BM21"/>
  <c r="BL21"/>
  <c r="BK21"/>
  <c r="BJ21"/>
  <c r="BI21"/>
  <c r="BH21"/>
  <c r="BG21"/>
  <c r="BF21"/>
  <c r="BB21"/>
  <c r="BA21"/>
  <c r="AZ21"/>
  <c r="AY21"/>
  <c r="AX21"/>
  <c r="AW21"/>
  <c r="AV21"/>
  <c r="AU21"/>
  <c r="AT21"/>
  <c r="AS21"/>
  <c r="AR21"/>
  <c r="AN21"/>
  <c r="AM21"/>
  <c r="AL21"/>
  <c r="AK21"/>
  <c r="AJ21"/>
  <c r="AI21"/>
  <c r="AH21"/>
  <c r="AG21"/>
  <c r="AF21"/>
  <c r="AE21"/>
  <c r="AD21"/>
  <c r="Z21"/>
  <c r="Y21"/>
  <c r="X21"/>
  <c r="W21"/>
  <c r="V21"/>
  <c r="U21"/>
  <c r="T21"/>
  <c r="S21"/>
  <c r="R21"/>
  <c r="Q21"/>
  <c r="P21"/>
  <c r="L21"/>
  <c r="K21"/>
  <c r="J21"/>
  <c r="I21"/>
  <c r="H21"/>
  <c r="G21"/>
  <c r="F21"/>
  <c r="E21"/>
  <c r="D21"/>
  <c r="C21"/>
  <c r="B21"/>
  <c r="DF20"/>
  <c r="DE20"/>
  <c r="DD20"/>
  <c r="DC20"/>
  <c r="DB20"/>
  <c r="DA20"/>
  <c r="CZ20"/>
  <c r="CY20"/>
  <c r="CX20"/>
  <c r="CW20"/>
  <c r="CV20"/>
  <c r="CR20"/>
  <c r="CQ20"/>
  <c r="CP20"/>
  <c r="CO20"/>
  <c r="CN20"/>
  <c r="CM20"/>
  <c r="CL20"/>
  <c r="CK20"/>
  <c r="CJ20"/>
  <c r="CI20"/>
  <c r="CH20"/>
  <c r="CD20"/>
  <c r="CC20"/>
  <c r="CB20"/>
  <c r="CA20"/>
  <c r="BZ20"/>
  <c r="BY20"/>
  <c r="BX20"/>
  <c r="BW20"/>
  <c r="BV20"/>
  <c r="BU20"/>
  <c r="BT20"/>
  <c r="BP20"/>
  <c r="BO20"/>
  <c r="BN20"/>
  <c r="BM20"/>
  <c r="BL20"/>
  <c r="BK20"/>
  <c r="BJ20"/>
  <c r="BI20"/>
  <c r="BH20"/>
  <c r="BG20"/>
  <c r="BF20"/>
  <c r="BB20"/>
  <c r="BA20"/>
  <c r="AZ20"/>
  <c r="AY20"/>
  <c r="AX20"/>
  <c r="AW20"/>
  <c r="AV20"/>
  <c r="AU20"/>
  <c r="AT20"/>
  <c r="AS20"/>
  <c r="AR20"/>
  <c r="AN20"/>
  <c r="AM20"/>
  <c r="AL20"/>
  <c r="AK20"/>
  <c r="AJ20"/>
  <c r="AI20"/>
  <c r="AH20"/>
  <c r="AG20"/>
  <c r="AF20"/>
  <c r="AE20"/>
  <c r="AD20"/>
  <c r="Z20"/>
  <c r="Y20"/>
  <c r="X20"/>
  <c r="W20"/>
  <c r="V20"/>
  <c r="U20"/>
  <c r="T20"/>
  <c r="S20"/>
  <c r="R20"/>
  <c r="Q20"/>
  <c r="P20"/>
  <c r="L20"/>
  <c r="K20"/>
  <c r="J20"/>
  <c r="I20"/>
  <c r="H20"/>
  <c r="G20"/>
  <c r="F20"/>
  <c r="E20"/>
  <c r="D20"/>
  <c r="C20"/>
  <c r="B20"/>
  <c r="DF19"/>
  <c r="DE19"/>
  <c r="DE23"/>
  <c r="DD19"/>
  <c r="DC19"/>
  <c r="DC23"/>
  <c r="DB19"/>
  <c r="DA19"/>
  <c r="DA23"/>
  <c r="CZ19"/>
  <c r="CY19"/>
  <c r="CY23"/>
  <c r="CX19"/>
  <c r="CW19"/>
  <c r="CW23"/>
  <c r="CV19"/>
  <c r="CR19"/>
  <c r="CQ19"/>
  <c r="CQ23"/>
  <c r="CP19"/>
  <c r="CO19"/>
  <c r="CO23"/>
  <c r="CN19"/>
  <c r="CM19"/>
  <c r="CM23"/>
  <c r="CL19"/>
  <c r="CK19"/>
  <c r="CK23"/>
  <c r="CJ19"/>
  <c r="CI19"/>
  <c r="CI23"/>
  <c r="CH19"/>
  <c r="CD19"/>
  <c r="CC19"/>
  <c r="CC23"/>
  <c r="CB19"/>
  <c r="CA19"/>
  <c r="CA23"/>
  <c r="BZ19"/>
  <c r="BY19"/>
  <c r="BY23"/>
  <c r="BX19"/>
  <c r="BW19"/>
  <c r="BW23"/>
  <c r="BV19"/>
  <c r="BU19"/>
  <c r="BU23"/>
  <c r="BT19"/>
  <c r="BP19"/>
  <c r="BO19"/>
  <c r="BO23"/>
  <c r="BN19"/>
  <c r="BM19"/>
  <c r="BM23"/>
  <c r="BL19"/>
  <c r="BK19"/>
  <c r="BK23"/>
  <c r="BJ19"/>
  <c r="BI19"/>
  <c r="BI23"/>
  <c r="BH19"/>
  <c r="BG19"/>
  <c r="BG23"/>
  <c r="BF19"/>
  <c r="BB19"/>
  <c r="BA19"/>
  <c r="BA23"/>
  <c r="AZ19"/>
  <c r="AY19"/>
  <c r="AY23"/>
  <c r="AX19"/>
  <c r="AW19"/>
  <c r="AW23"/>
  <c r="AV19"/>
  <c r="AU19"/>
  <c r="AU23"/>
  <c r="AT19"/>
  <c r="AS19"/>
  <c r="AS23"/>
  <c r="AR19"/>
  <c r="AN19"/>
  <c r="AM19"/>
  <c r="AM23"/>
  <c r="AL19"/>
  <c r="AK19"/>
  <c r="AK23"/>
  <c r="AJ19"/>
  <c r="AI19"/>
  <c r="AI23"/>
  <c r="AH19"/>
  <c r="AG19"/>
  <c r="AG23"/>
  <c r="AF19"/>
  <c r="AE19"/>
  <c r="AE23"/>
  <c r="AD19"/>
  <c r="Z19"/>
  <c r="Y19"/>
  <c r="Y23"/>
  <c r="X19"/>
  <c r="W19"/>
  <c r="W23"/>
  <c r="V19"/>
  <c r="U19"/>
  <c r="U23"/>
  <c r="T19"/>
  <c r="S19"/>
  <c r="S23"/>
  <c r="R19"/>
  <c r="Q19"/>
  <c r="Q23"/>
  <c r="P19"/>
  <c r="L19"/>
  <c r="K19"/>
  <c r="K23"/>
  <c r="J19"/>
  <c r="I19"/>
  <c r="I23"/>
  <c r="H19"/>
  <c r="G19"/>
  <c r="G23"/>
  <c r="F19"/>
  <c r="E19"/>
  <c r="E23"/>
  <c r="D19"/>
  <c r="C19"/>
  <c r="C23"/>
  <c r="B19"/>
  <c r="DF17"/>
  <c r="DE17"/>
  <c r="DD17"/>
  <c r="DC17"/>
  <c r="DB17"/>
  <c r="DA17"/>
  <c r="CZ17"/>
  <c r="CY17"/>
  <c r="CX17"/>
  <c r="CW17"/>
  <c r="CV17"/>
  <c r="CR17"/>
  <c r="CQ17"/>
  <c r="CP17"/>
  <c r="CO17"/>
  <c r="CN17"/>
  <c r="CM17"/>
  <c r="CL17"/>
  <c r="CK17"/>
  <c r="CJ17"/>
  <c r="CI17"/>
  <c r="CH17"/>
  <c r="CD17"/>
  <c r="CC17"/>
  <c r="CB17"/>
  <c r="CA17"/>
  <c r="BZ17"/>
  <c r="BY17"/>
  <c r="BX17"/>
  <c r="BW17"/>
  <c r="BV17"/>
  <c r="BU17"/>
  <c r="BT17"/>
  <c r="BP17"/>
  <c r="BO17"/>
  <c r="BN17"/>
  <c r="BM17"/>
  <c r="BL17"/>
  <c r="BK17"/>
  <c r="BJ17"/>
  <c r="BI17"/>
  <c r="BH17"/>
  <c r="BG17"/>
  <c r="BF17"/>
  <c r="BB17"/>
  <c r="BA17"/>
  <c r="AZ17"/>
  <c r="AY17"/>
  <c r="AX17"/>
  <c r="AW17"/>
  <c r="AV17"/>
  <c r="AU17"/>
  <c r="AT17"/>
  <c r="AS17"/>
  <c r="AR17"/>
  <c r="AN17"/>
  <c r="AM17"/>
  <c r="AL17"/>
  <c r="AK17"/>
  <c r="AJ17"/>
  <c r="AI17"/>
  <c r="AH17"/>
  <c r="AG17"/>
  <c r="AF17"/>
  <c r="AE17"/>
  <c r="AD17"/>
  <c r="Z17"/>
  <c r="Y17"/>
  <c r="X17"/>
  <c r="W17"/>
  <c r="V17"/>
  <c r="U17"/>
  <c r="T17"/>
  <c r="S17"/>
  <c r="R17"/>
  <c r="Q17"/>
  <c r="P17"/>
  <c r="L17"/>
  <c r="K17"/>
  <c r="J17"/>
  <c r="I17"/>
  <c r="H17"/>
  <c r="G17"/>
  <c r="F17"/>
  <c r="E17"/>
  <c r="D17"/>
  <c r="C17"/>
  <c r="B17"/>
  <c r="DF16"/>
  <c r="DE16"/>
  <c r="DD16"/>
  <c r="DC16"/>
  <c r="DB16"/>
  <c r="DA16"/>
  <c r="CZ16"/>
  <c r="CY16"/>
  <c r="CX16"/>
  <c r="CW16"/>
  <c r="CV16"/>
  <c r="CR16"/>
  <c r="CQ16"/>
  <c r="CP16"/>
  <c r="CO16"/>
  <c r="CN16"/>
  <c r="CM16"/>
  <c r="CL16"/>
  <c r="CK16"/>
  <c r="CJ16"/>
  <c r="CI16"/>
  <c r="CH16"/>
  <c r="CD16"/>
  <c r="CC16"/>
  <c r="CB16"/>
  <c r="CA16"/>
  <c r="BZ16"/>
  <c r="BY16"/>
  <c r="BX16"/>
  <c r="BW16"/>
  <c r="BV16"/>
  <c r="BU16"/>
  <c r="BT16"/>
  <c r="BP16"/>
  <c r="BO16"/>
  <c r="BN16"/>
  <c r="BM16"/>
  <c r="BL16"/>
  <c r="BK16"/>
  <c r="BJ16"/>
  <c r="BI16"/>
  <c r="BH16"/>
  <c r="BG16"/>
  <c r="BF16"/>
  <c r="BB16"/>
  <c r="BA16"/>
  <c r="AZ16"/>
  <c r="AY16"/>
  <c r="AX16"/>
  <c r="AW16"/>
  <c r="AV16"/>
  <c r="AU16"/>
  <c r="AT16"/>
  <c r="AS16"/>
  <c r="AR16"/>
  <c r="AN16"/>
  <c r="AM16"/>
  <c r="AL16"/>
  <c r="AK16"/>
  <c r="AJ16"/>
  <c r="AI16"/>
  <c r="AH16"/>
  <c r="AG16"/>
  <c r="AF16"/>
  <c r="AE16"/>
  <c r="AD16"/>
  <c r="Z16"/>
  <c r="Y16"/>
  <c r="X16"/>
  <c r="W16"/>
  <c r="V16"/>
  <c r="U16"/>
  <c r="T16"/>
  <c r="S16"/>
  <c r="R16"/>
  <c r="Q16"/>
  <c r="P16"/>
  <c r="L16"/>
  <c r="K16"/>
  <c r="J16"/>
  <c r="I16"/>
  <c r="H16"/>
  <c r="G16"/>
  <c r="F16"/>
  <c r="E16"/>
  <c r="D16"/>
  <c r="C16"/>
  <c r="B16"/>
  <c r="DF15"/>
  <c r="DE15"/>
  <c r="DD15"/>
  <c r="DC15"/>
  <c r="DB15"/>
  <c r="DA15"/>
  <c r="CZ15"/>
  <c r="CY15"/>
  <c r="CX15"/>
  <c r="CW15"/>
  <c r="CV15"/>
  <c r="CR15"/>
  <c r="CQ15"/>
  <c r="CP15"/>
  <c r="CO15"/>
  <c r="CN15"/>
  <c r="CM15"/>
  <c r="CL15"/>
  <c r="CK15"/>
  <c r="CJ15"/>
  <c r="CI15"/>
  <c r="CH15"/>
  <c r="CD15"/>
  <c r="CC15"/>
  <c r="CB15"/>
  <c r="CA15"/>
  <c r="BZ15"/>
  <c r="BY15"/>
  <c r="BX15"/>
  <c r="BW15"/>
  <c r="BV15"/>
  <c r="BU15"/>
  <c r="BT15"/>
  <c r="BP15"/>
  <c r="BO15"/>
  <c r="BN15"/>
  <c r="BM15"/>
  <c r="BL15"/>
  <c r="BK15"/>
  <c r="BJ15"/>
  <c r="BI15"/>
  <c r="BH15"/>
  <c r="BG15"/>
  <c r="BF15"/>
  <c r="BB15"/>
  <c r="BA15"/>
  <c r="AZ15"/>
  <c r="AY15"/>
  <c r="AX15"/>
  <c r="AW15"/>
  <c r="AV15"/>
  <c r="AU15"/>
  <c r="AT15"/>
  <c r="AS15"/>
  <c r="AR15"/>
  <c r="AN15"/>
  <c r="AM15"/>
  <c r="AL15"/>
  <c r="AK15"/>
  <c r="AJ15"/>
  <c r="AI15"/>
  <c r="AH15"/>
  <c r="AG15"/>
  <c r="AF15"/>
  <c r="AE15"/>
  <c r="AD15"/>
  <c r="Z15"/>
  <c r="Y15"/>
  <c r="X15"/>
  <c r="W15"/>
  <c r="V15"/>
  <c r="U15"/>
  <c r="T15"/>
  <c r="S15"/>
  <c r="R15"/>
  <c r="Q15"/>
  <c r="P15"/>
  <c r="L15"/>
  <c r="K15"/>
  <c r="J15"/>
  <c r="I15"/>
  <c r="H15"/>
  <c r="G15"/>
  <c r="F15"/>
  <c r="E15"/>
  <c r="D15"/>
  <c r="C15"/>
  <c r="B15"/>
  <c r="DF14"/>
  <c r="DF18"/>
  <c r="DE14"/>
  <c r="DE18"/>
  <c r="DD14"/>
  <c r="DD18"/>
  <c r="DC14"/>
  <c r="DC18"/>
  <c r="DB14"/>
  <c r="DB18"/>
  <c r="DA14"/>
  <c r="DA18"/>
  <c r="CZ14"/>
  <c r="CZ18"/>
  <c r="CY14"/>
  <c r="CY18"/>
  <c r="CX14"/>
  <c r="CX18"/>
  <c r="CW14"/>
  <c r="CW18"/>
  <c r="CV14"/>
  <c r="CV18"/>
  <c r="CR14"/>
  <c r="CR18"/>
  <c r="CQ14"/>
  <c r="CQ18"/>
  <c r="CP14"/>
  <c r="CP18"/>
  <c r="CO14"/>
  <c r="CO18"/>
  <c r="CN14"/>
  <c r="CN18"/>
  <c r="CM14"/>
  <c r="CM18"/>
  <c r="CL14"/>
  <c r="CL18"/>
  <c r="CK14"/>
  <c r="CK18"/>
  <c r="CJ14"/>
  <c r="CJ18"/>
  <c r="CI14"/>
  <c r="CH14"/>
  <c r="CH18"/>
  <c r="CD14"/>
  <c r="CD18"/>
  <c r="CC14"/>
  <c r="CC18"/>
  <c r="CB14"/>
  <c r="CB18"/>
  <c r="CA14"/>
  <c r="CA18"/>
  <c r="BZ14"/>
  <c r="BZ18"/>
  <c r="BY14"/>
  <c r="BY18"/>
  <c r="BX14"/>
  <c r="BX18"/>
  <c r="BW14"/>
  <c r="BW18"/>
  <c r="BV14"/>
  <c r="BV18"/>
  <c r="BU14"/>
  <c r="BT14"/>
  <c r="BT18"/>
  <c r="BP14"/>
  <c r="BP18"/>
  <c r="BO14"/>
  <c r="BO18"/>
  <c r="BN14"/>
  <c r="BN18"/>
  <c r="BM14"/>
  <c r="BM18"/>
  <c r="BL14"/>
  <c r="BL18"/>
  <c r="BK14"/>
  <c r="BK18"/>
  <c r="BJ14"/>
  <c r="BJ18"/>
  <c r="BI14"/>
  <c r="BI18"/>
  <c r="BH14"/>
  <c r="BH18"/>
  <c r="BG14"/>
  <c r="BF14"/>
  <c r="BF18"/>
  <c r="BB14"/>
  <c r="BB18"/>
  <c r="BA14"/>
  <c r="BA18"/>
  <c r="AZ14"/>
  <c r="AZ18"/>
  <c r="AY14"/>
  <c r="AY18"/>
  <c r="AX14"/>
  <c r="AX18"/>
  <c r="AW14"/>
  <c r="AW18"/>
  <c r="AV14"/>
  <c r="AV18"/>
  <c r="AU14"/>
  <c r="AU18"/>
  <c r="AT14"/>
  <c r="AT18"/>
  <c r="AS14"/>
  <c r="AS18"/>
  <c r="AR14"/>
  <c r="AR18"/>
  <c r="AN14"/>
  <c r="AN18"/>
  <c r="AM14"/>
  <c r="AM18"/>
  <c r="AL14"/>
  <c r="AL18"/>
  <c r="AK14"/>
  <c r="AK18"/>
  <c r="AJ14"/>
  <c r="AJ18"/>
  <c r="AI14"/>
  <c r="AI18"/>
  <c r="AH14"/>
  <c r="AH18"/>
  <c r="AG14"/>
  <c r="AG18"/>
  <c r="AF14"/>
  <c r="AF18"/>
  <c r="AE14"/>
  <c r="AD14"/>
  <c r="AD18"/>
  <c r="Z14"/>
  <c r="Z18"/>
  <c r="Y14"/>
  <c r="Y18"/>
  <c r="X14"/>
  <c r="X18"/>
  <c r="W14"/>
  <c r="W18"/>
  <c r="V14"/>
  <c r="V18"/>
  <c r="U14"/>
  <c r="U18"/>
  <c r="T14"/>
  <c r="T18"/>
  <c r="S14"/>
  <c r="S18"/>
  <c r="R14"/>
  <c r="R18"/>
  <c r="Q14"/>
  <c r="Q18"/>
  <c r="P14"/>
  <c r="P18"/>
  <c r="L14"/>
  <c r="L18"/>
  <c r="K14"/>
  <c r="K18"/>
  <c r="J14"/>
  <c r="J18"/>
  <c r="I14"/>
  <c r="I18"/>
  <c r="H14"/>
  <c r="H18"/>
  <c r="G14"/>
  <c r="G18"/>
  <c r="F14"/>
  <c r="F18"/>
  <c r="E14"/>
  <c r="E18"/>
  <c r="D14"/>
  <c r="D18"/>
  <c r="C14"/>
  <c r="B14"/>
  <c r="B18"/>
  <c r="DF12"/>
  <c r="DE12"/>
  <c r="DD12"/>
  <c r="DC12"/>
  <c r="DB12"/>
  <c r="DA12"/>
  <c r="CZ12"/>
  <c r="CY12"/>
  <c r="CX12"/>
  <c r="CW12"/>
  <c r="CV12"/>
  <c r="CR12"/>
  <c r="CQ12"/>
  <c r="CP12"/>
  <c r="CO12"/>
  <c r="CN12"/>
  <c r="CM12"/>
  <c r="CL12"/>
  <c r="CK12"/>
  <c r="CJ12"/>
  <c r="CI12"/>
  <c r="CH12"/>
  <c r="CD12"/>
  <c r="CC12"/>
  <c r="CB12"/>
  <c r="CA12"/>
  <c r="BZ12"/>
  <c r="BY12"/>
  <c r="BX12"/>
  <c r="BW12"/>
  <c r="BV12"/>
  <c r="BU12"/>
  <c r="BT12"/>
  <c r="BP12"/>
  <c r="BO12"/>
  <c r="BN12"/>
  <c r="BM12"/>
  <c r="BL12"/>
  <c r="BK12"/>
  <c r="BJ12"/>
  <c r="BI12"/>
  <c r="BH12"/>
  <c r="BG12"/>
  <c r="BF12"/>
  <c r="BB12"/>
  <c r="BA12"/>
  <c r="AZ12"/>
  <c r="AY12"/>
  <c r="AX12"/>
  <c r="AW12"/>
  <c r="AV12"/>
  <c r="AU12"/>
  <c r="AT12"/>
  <c r="AS12"/>
  <c r="AR12"/>
  <c r="AN12"/>
  <c r="AM12"/>
  <c r="AL12"/>
  <c r="AK12"/>
  <c r="AJ12"/>
  <c r="AI12"/>
  <c r="AH12"/>
  <c r="AG12"/>
  <c r="AF12"/>
  <c r="AE12"/>
  <c r="AD12"/>
  <c r="Z12"/>
  <c r="Y12"/>
  <c r="X12"/>
  <c r="W12"/>
  <c r="V12"/>
  <c r="U12"/>
  <c r="T12"/>
  <c r="S12"/>
  <c r="R12"/>
  <c r="Q12"/>
  <c r="P12"/>
  <c r="L12"/>
  <c r="K12"/>
  <c r="J12"/>
  <c r="I12"/>
  <c r="H12"/>
  <c r="G12"/>
  <c r="F12"/>
  <c r="E12"/>
  <c r="D12"/>
  <c r="C12"/>
  <c r="B12"/>
  <c r="DF11"/>
  <c r="DE11"/>
  <c r="DD11"/>
  <c r="DC11"/>
  <c r="DB11"/>
  <c r="DA11"/>
  <c r="CZ11"/>
  <c r="CY11"/>
  <c r="CX11"/>
  <c r="CW11"/>
  <c r="CV11"/>
  <c r="CR11"/>
  <c r="CQ11"/>
  <c r="CP11"/>
  <c r="CO11"/>
  <c r="CN11"/>
  <c r="CM11"/>
  <c r="CL11"/>
  <c r="CK11"/>
  <c r="CJ11"/>
  <c r="CI11"/>
  <c r="CH11"/>
  <c r="CD11"/>
  <c r="CC11"/>
  <c r="CB11"/>
  <c r="CA11"/>
  <c r="BZ11"/>
  <c r="BY11"/>
  <c r="BX11"/>
  <c r="BW11"/>
  <c r="BV11"/>
  <c r="BU11"/>
  <c r="BT11"/>
  <c r="BP11"/>
  <c r="BO11"/>
  <c r="BN11"/>
  <c r="BM11"/>
  <c r="BL11"/>
  <c r="BK11"/>
  <c r="BJ11"/>
  <c r="BI11"/>
  <c r="BH11"/>
  <c r="BG11"/>
  <c r="BF11"/>
  <c r="BB11"/>
  <c r="BA11"/>
  <c r="AZ11"/>
  <c r="AY11"/>
  <c r="AX11"/>
  <c r="AW11"/>
  <c r="AV11"/>
  <c r="AU11"/>
  <c r="AT11"/>
  <c r="AS11"/>
  <c r="AR11"/>
  <c r="AN11"/>
  <c r="AM11"/>
  <c r="AL11"/>
  <c r="AK11"/>
  <c r="AJ11"/>
  <c r="AI11"/>
  <c r="AH11"/>
  <c r="AG11"/>
  <c r="AF11"/>
  <c r="AE11"/>
  <c r="AD11"/>
  <c r="Z11"/>
  <c r="Y11"/>
  <c r="X11"/>
  <c r="W11"/>
  <c r="V11"/>
  <c r="U11"/>
  <c r="T11"/>
  <c r="S11"/>
  <c r="R11"/>
  <c r="Q11"/>
  <c r="P11"/>
  <c r="L11"/>
  <c r="K11"/>
  <c r="J11"/>
  <c r="I11"/>
  <c r="H11"/>
  <c r="G11"/>
  <c r="F11"/>
  <c r="E11"/>
  <c r="D11"/>
  <c r="C11"/>
  <c r="B11"/>
  <c r="DF10"/>
  <c r="DE10"/>
  <c r="DD10"/>
  <c r="DC10"/>
  <c r="DB10"/>
  <c r="DA10"/>
  <c r="CZ10"/>
  <c r="CY10"/>
  <c r="CX10"/>
  <c r="CW10"/>
  <c r="CV10"/>
  <c r="CR10"/>
  <c r="CQ10"/>
  <c r="CP10"/>
  <c r="CO10"/>
  <c r="CN10"/>
  <c r="CM10"/>
  <c r="CL10"/>
  <c r="CK10"/>
  <c r="CJ10"/>
  <c r="CI10"/>
  <c r="CH10"/>
  <c r="CD10"/>
  <c r="CC10"/>
  <c r="CB10"/>
  <c r="CA10"/>
  <c r="BZ10"/>
  <c r="BY10"/>
  <c r="BX10"/>
  <c r="BW10"/>
  <c r="BV10"/>
  <c r="BU10"/>
  <c r="BT10"/>
  <c r="BP10"/>
  <c r="BO10"/>
  <c r="BN10"/>
  <c r="BM10"/>
  <c r="BL10"/>
  <c r="BK10"/>
  <c r="BJ10"/>
  <c r="BI10"/>
  <c r="BH10"/>
  <c r="BG10"/>
  <c r="BF10"/>
  <c r="BB10"/>
  <c r="BA10"/>
  <c r="AZ10"/>
  <c r="AY10"/>
  <c r="AX10"/>
  <c r="AW10"/>
  <c r="AV10"/>
  <c r="AU10"/>
  <c r="AT10"/>
  <c r="AS10"/>
  <c r="AR10"/>
  <c r="AN10"/>
  <c r="AM10"/>
  <c r="AL10"/>
  <c r="AK10"/>
  <c r="AJ10"/>
  <c r="AI10"/>
  <c r="AH10"/>
  <c r="AG10"/>
  <c r="AF10"/>
  <c r="AE10"/>
  <c r="AD10"/>
  <c r="Z10"/>
  <c r="Y10"/>
  <c r="X10"/>
  <c r="W10"/>
  <c r="V10"/>
  <c r="U10"/>
  <c r="T10"/>
  <c r="S10"/>
  <c r="R10"/>
  <c r="Q10"/>
  <c r="P10"/>
  <c r="L10"/>
  <c r="K10"/>
  <c r="J10"/>
  <c r="I10"/>
  <c r="H10"/>
  <c r="G10"/>
  <c r="F10"/>
  <c r="E10"/>
  <c r="D10"/>
  <c r="C10"/>
  <c r="B10"/>
  <c r="DK9"/>
  <c r="DF9"/>
  <c r="DE9"/>
  <c r="DD9"/>
  <c r="DC9"/>
  <c r="DB9"/>
  <c r="DA9"/>
  <c r="CZ9"/>
  <c r="CY9"/>
  <c r="CX9"/>
  <c r="CW9"/>
  <c r="CV9"/>
  <c r="CU9"/>
  <c r="CR9"/>
  <c r="CR13"/>
  <c r="CQ9"/>
  <c r="CQ13"/>
  <c r="CP9"/>
  <c r="CP13"/>
  <c r="CO9"/>
  <c r="CO13"/>
  <c r="CN9"/>
  <c r="CN13"/>
  <c r="CM9"/>
  <c r="CM13"/>
  <c r="CL9"/>
  <c r="CL13"/>
  <c r="CK9"/>
  <c r="CK13"/>
  <c r="CJ9"/>
  <c r="CJ13"/>
  <c r="CI9"/>
  <c r="CH9"/>
  <c r="CH13"/>
  <c r="CG9"/>
  <c r="CD9"/>
  <c r="CC9"/>
  <c r="CB9"/>
  <c r="CA9"/>
  <c r="BZ9"/>
  <c r="BY9"/>
  <c r="BX9"/>
  <c r="BW9"/>
  <c r="BV9"/>
  <c r="BU9"/>
  <c r="BT9"/>
  <c r="BS9"/>
  <c r="BP9"/>
  <c r="BP13"/>
  <c r="BO9"/>
  <c r="BO13"/>
  <c r="BN9"/>
  <c r="BN13"/>
  <c r="BM9"/>
  <c r="BM13"/>
  <c r="BL9"/>
  <c r="BL13"/>
  <c r="BK9"/>
  <c r="BK13"/>
  <c r="BJ9"/>
  <c r="BJ13"/>
  <c r="BI9"/>
  <c r="BI13"/>
  <c r="BH9"/>
  <c r="BH13"/>
  <c r="BG9"/>
  <c r="BF9"/>
  <c r="BF13"/>
  <c r="BE9"/>
  <c r="BB9"/>
  <c r="BA9"/>
  <c r="AZ9"/>
  <c r="AY9"/>
  <c r="AX9"/>
  <c r="AW9"/>
  <c r="AV9"/>
  <c r="AU9"/>
  <c r="AT9"/>
  <c r="AS9"/>
  <c r="AR9"/>
  <c r="AQ9"/>
  <c r="AN9"/>
  <c r="AN13"/>
  <c r="AM9"/>
  <c r="AM13"/>
  <c r="AL9"/>
  <c r="AL13"/>
  <c r="AK9"/>
  <c r="AK13"/>
  <c r="AJ9"/>
  <c r="AJ13"/>
  <c r="AI9"/>
  <c r="AI13"/>
  <c r="AH9"/>
  <c r="AH13"/>
  <c r="AG9"/>
  <c r="AG13"/>
  <c r="AF9"/>
  <c r="AF13"/>
  <c r="AE9"/>
  <c r="AD9"/>
  <c r="AD13"/>
  <c r="AC9"/>
  <c r="Z9"/>
  <c r="Y9"/>
  <c r="X9"/>
  <c r="W9"/>
  <c r="V9"/>
  <c r="U9"/>
  <c r="T9"/>
  <c r="S9"/>
  <c r="R9"/>
  <c r="Q9"/>
  <c r="P9"/>
  <c r="O9"/>
  <c r="L9"/>
  <c r="L13"/>
  <c r="K9"/>
  <c r="K13"/>
  <c r="J9"/>
  <c r="J13"/>
  <c r="I9"/>
  <c r="I13"/>
  <c r="H9"/>
  <c r="H13"/>
  <c r="G9"/>
  <c r="G13"/>
  <c r="F9"/>
  <c r="F13"/>
  <c r="E9"/>
  <c r="E13"/>
  <c r="D9"/>
  <c r="D13"/>
  <c r="C9"/>
  <c r="B9"/>
  <c r="B13"/>
  <c r="A9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L8"/>
  <c r="K8"/>
  <c r="J8"/>
  <c r="I8"/>
  <c r="H8"/>
  <c r="G8"/>
  <c r="F8"/>
  <c r="E8"/>
  <c r="D8"/>
  <c r="C8"/>
  <c r="B8"/>
  <c r="CV7"/>
  <c r="CH7"/>
  <c r="BT7"/>
  <c r="BF7"/>
  <c r="AR7"/>
  <c r="AD7"/>
  <c r="P7"/>
  <c r="B7"/>
  <c r="FJ71" i="2"/>
  <c r="FI71"/>
  <c r="FH71"/>
  <c r="FG71"/>
  <c r="FF71"/>
  <c r="FE71"/>
  <c r="FD71"/>
  <c r="FC71"/>
  <c r="FB71"/>
  <c r="FA71"/>
  <c r="EZ71"/>
  <c r="EV71"/>
  <c r="EU71"/>
  <c r="ET71"/>
  <c r="ES71"/>
  <c r="ER71"/>
  <c r="EQ71"/>
  <c r="EP71"/>
  <c r="EO71"/>
  <c r="EN71"/>
  <c r="EM71"/>
  <c r="EW71"/>
  <c r="EL71"/>
  <c r="EH71"/>
  <c r="EG71"/>
  <c r="EF71"/>
  <c r="EE71"/>
  <c r="ED71"/>
  <c r="EC71"/>
  <c r="EB71"/>
  <c r="EA71"/>
  <c r="DZ71"/>
  <c r="DY71"/>
  <c r="DX71"/>
  <c r="DT71"/>
  <c r="DS71"/>
  <c r="DR71"/>
  <c r="DQ71"/>
  <c r="DP71"/>
  <c r="DO71"/>
  <c r="DN71"/>
  <c r="DM71"/>
  <c r="DL71"/>
  <c r="DK71"/>
  <c r="DJ71"/>
  <c r="DF71"/>
  <c r="DE71"/>
  <c r="DD71"/>
  <c r="DC71"/>
  <c r="DB71"/>
  <c r="DA71"/>
  <c r="CZ71"/>
  <c r="CY71"/>
  <c r="CX71"/>
  <c r="CW71"/>
  <c r="CV71"/>
  <c r="DG71"/>
  <c r="CR71"/>
  <c r="CQ71"/>
  <c r="CP71"/>
  <c r="CO71"/>
  <c r="CN71"/>
  <c r="CM71"/>
  <c r="CL71"/>
  <c r="CK71"/>
  <c r="CJ71"/>
  <c r="CI71"/>
  <c r="CS71"/>
  <c r="CH71"/>
  <c r="CD71"/>
  <c r="CC71"/>
  <c r="CB71"/>
  <c r="CA71"/>
  <c r="BZ71"/>
  <c r="BY71"/>
  <c r="BX71"/>
  <c r="BW71"/>
  <c r="BV71"/>
  <c r="BU71"/>
  <c r="BT71"/>
  <c r="BP71"/>
  <c r="BO71"/>
  <c r="BN71"/>
  <c r="BM71"/>
  <c r="BL71"/>
  <c r="BK71"/>
  <c r="BJ71"/>
  <c r="BI71"/>
  <c r="BH71"/>
  <c r="BG71"/>
  <c r="BF71"/>
  <c r="BB71"/>
  <c r="BA71"/>
  <c r="AZ71"/>
  <c r="AY71"/>
  <c r="AX71"/>
  <c r="AW71"/>
  <c r="AV71"/>
  <c r="AU71"/>
  <c r="AT71"/>
  <c r="AS71"/>
  <c r="AR71"/>
  <c r="BC71"/>
  <c r="AN71"/>
  <c r="AM71"/>
  <c r="AL71"/>
  <c r="AK71"/>
  <c r="AJ71"/>
  <c r="AI71"/>
  <c r="AH71"/>
  <c r="AG71"/>
  <c r="AF71"/>
  <c r="AE71"/>
  <c r="AO71"/>
  <c r="AD71"/>
  <c r="Z71"/>
  <c r="Y71"/>
  <c r="X71"/>
  <c r="W71"/>
  <c r="V71"/>
  <c r="U71"/>
  <c r="T71"/>
  <c r="S71"/>
  <c r="R71"/>
  <c r="Q71"/>
  <c r="P71"/>
  <c r="L71"/>
  <c r="K71"/>
  <c r="J71"/>
  <c r="I71"/>
  <c r="H71"/>
  <c r="G71"/>
  <c r="F71"/>
  <c r="E71"/>
  <c r="D71"/>
  <c r="C71"/>
  <c r="B71"/>
  <c r="FL70"/>
  <c r="FK70"/>
  <c r="EX70"/>
  <c r="EW70"/>
  <c r="EJ70"/>
  <c r="EI70"/>
  <c r="DV70"/>
  <c r="DU70"/>
  <c r="DH70"/>
  <c r="DG70"/>
  <c r="CT70"/>
  <c r="CS70"/>
  <c r="CF70"/>
  <c r="CE70"/>
  <c r="BR70"/>
  <c r="BQ70"/>
  <c r="BD70"/>
  <c r="BC70"/>
  <c r="AP70"/>
  <c r="AO70"/>
  <c r="AB70"/>
  <c r="AA70"/>
  <c r="N70"/>
  <c r="M70"/>
  <c r="FL69"/>
  <c r="FK69"/>
  <c r="EX69"/>
  <c r="EW69"/>
  <c r="EJ69"/>
  <c r="EI69"/>
  <c r="DV69"/>
  <c r="DU69"/>
  <c r="DH69"/>
  <c r="DG69"/>
  <c r="CT69"/>
  <c r="CS69"/>
  <c r="CF69"/>
  <c r="CE69"/>
  <c r="BR69"/>
  <c r="BQ69"/>
  <c r="BD69"/>
  <c r="BC69"/>
  <c r="AP69"/>
  <c r="AO69"/>
  <c r="AB69"/>
  <c r="AA69"/>
  <c r="N69"/>
  <c r="M69"/>
  <c r="FL68"/>
  <c r="FK68"/>
  <c r="EX68"/>
  <c r="EW68"/>
  <c r="EJ68"/>
  <c r="EI68"/>
  <c r="DV68"/>
  <c r="DU68"/>
  <c r="DH68"/>
  <c r="DG68"/>
  <c r="CT68"/>
  <c r="CS68"/>
  <c r="CF68"/>
  <c r="CE68"/>
  <c r="BR68"/>
  <c r="BQ68"/>
  <c r="BD68"/>
  <c r="BC68"/>
  <c r="AP68"/>
  <c r="AO68"/>
  <c r="AB68"/>
  <c r="AA68"/>
  <c r="N68"/>
  <c r="M68"/>
  <c r="FL67"/>
  <c r="FK67"/>
  <c r="EX67"/>
  <c r="EW67"/>
  <c r="EJ67"/>
  <c r="EI67"/>
  <c r="DV67"/>
  <c r="DU67"/>
  <c r="DH67"/>
  <c r="DG67"/>
  <c r="CT67"/>
  <c r="CS67"/>
  <c r="CF67"/>
  <c r="CE67"/>
  <c r="BR67"/>
  <c r="BQ67"/>
  <c r="BD67"/>
  <c r="BC67"/>
  <c r="AP67"/>
  <c r="AO67"/>
  <c r="AB67"/>
  <c r="AA67"/>
  <c r="N67"/>
  <c r="M67"/>
  <c r="FK66"/>
  <c r="EW66"/>
  <c r="EJ66"/>
  <c r="DG66"/>
  <c r="CS66"/>
  <c r="CF66"/>
  <c r="BC66"/>
  <c r="AO66"/>
  <c r="AB66"/>
  <c r="FL65"/>
  <c r="FK65"/>
  <c r="EX65"/>
  <c r="EW65"/>
  <c r="EJ65"/>
  <c r="EI65"/>
  <c r="DV65"/>
  <c r="DU65"/>
  <c r="DH65"/>
  <c r="DG65"/>
  <c r="CT65"/>
  <c r="CS65"/>
  <c r="CF65"/>
  <c r="CE65"/>
  <c r="BR65"/>
  <c r="BQ65"/>
  <c r="BD65"/>
  <c r="BC65"/>
  <c r="AP65"/>
  <c r="AO65"/>
  <c r="AB65"/>
  <c r="AA65"/>
  <c r="N65"/>
  <c r="M65"/>
  <c r="FL64"/>
  <c r="FK64"/>
  <c r="EX64"/>
  <c r="EW64"/>
  <c r="EJ64"/>
  <c r="EI64"/>
  <c r="DV64"/>
  <c r="DU64"/>
  <c r="DH64"/>
  <c r="DG64"/>
  <c r="CT64"/>
  <c r="CS64"/>
  <c r="CF64"/>
  <c r="CE64"/>
  <c r="BR64"/>
  <c r="BQ64"/>
  <c r="BD64"/>
  <c r="BC64"/>
  <c r="AP64"/>
  <c r="AO64"/>
  <c r="AB64"/>
  <c r="AA64"/>
  <c r="N64"/>
  <c r="M64"/>
  <c r="FL63"/>
  <c r="FK63"/>
  <c r="EX63"/>
  <c r="EW63"/>
  <c r="EJ63"/>
  <c r="EI63"/>
  <c r="DV63"/>
  <c r="DU63"/>
  <c r="DH63"/>
  <c r="DG63"/>
  <c r="CT63"/>
  <c r="CS63"/>
  <c r="CF63"/>
  <c r="CE63"/>
  <c r="BR63"/>
  <c r="BQ63"/>
  <c r="BD63"/>
  <c r="BC63"/>
  <c r="AP63"/>
  <c r="AO63"/>
  <c r="AB63"/>
  <c r="AA63"/>
  <c r="N63"/>
  <c r="M63"/>
  <c r="FL62"/>
  <c r="FK62"/>
  <c r="EX62"/>
  <c r="EW62"/>
  <c r="EJ62"/>
  <c r="EI62"/>
  <c r="DV62"/>
  <c r="DU62"/>
  <c r="DH62"/>
  <c r="DG62"/>
  <c r="CT62"/>
  <c r="CS62"/>
  <c r="CF62"/>
  <c r="CE62"/>
  <c r="BR62"/>
  <c r="BQ62"/>
  <c r="BD62"/>
  <c r="BC62"/>
  <c r="AP62"/>
  <c r="AO62"/>
  <c r="AB62"/>
  <c r="AA62"/>
  <c r="N62"/>
  <c r="M62"/>
  <c r="FJ72"/>
  <c r="FI72"/>
  <c r="FH72"/>
  <c r="FG72"/>
  <c r="FF72"/>
  <c r="FE72"/>
  <c r="FD72"/>
  <c r="FC72"/>
  <c r="FB72"/>
  <c r="FA72"/>
  <c r="FK61"/>
  <c r="EV72"/>
  <c r="EU72"/>
  <c r="ET72"/>
  <c r="ES72"/>
  <c r="ER72"/>
  <c r="EQ72"/>
  <c r="EP72"/>
  <c r="EO72"/>
  <c r="EN72"/>
  <c r="EM72"/>
  <c r="EL72"/>
  <c r="EH72"/>
  <c r="EG72"/>
  <c r="EF72"/>
  <c r="EE72"/>
  <c r="ED72"/>
  <c r="EC72"/>
  <c r="EB72"/>
  <c r="EA72"/>
  <c r="DZ72"/>
  <c r="DY72"/>
  <c r="DT72"/>
  <c r="DS72"/>
  <c r="DR72"/>
  <c r="DQ72"/>
  <c r="DP72"/>
  <c r="DO72"/>
  <c r="DN72"/>
  <c r="DM72"/>
  <c r="DL72"/>
  <c r="DK72"/>
  <c r="DJ72"/>
  <c r="DF72"/>
  <c r="DE72"/>
  <c r="DD72"/>
  <c r="DC72"/>
  <c r="DB72"/>
  <c r="DA72"/>
  <c r="CZ72"/>
  <c r="CY72"/>
  <c r="CX72"/>
  <c r="CW72"/>
  <c r="DG61"/>
  <c r="CR72"/>
  <c r="CQ72"/>
  <c r="CP72"/>
  <c r="CO72"/>
  <c r="CN72"/>
  <c r="CM72"/>
  <c r="CL72"/>
  <c r="CK72"/>
  <c r="CJ72"/>
  <c r="CI72"/>
  <c r="CH72"/>
  <c r="CD72"/>
  <c r="CC72"/>
  <c r="CB72"/>
  <c r="CA72"/>
  <c r="BZ72"/>
  <c r="BY72"/>
  <c r="BX72"/>
  <c r="BW72"/>
  <c r="BV72"/>
  <c r="BU72"/>
  <c r="BP72"/>
  <c r="BO72"/>
  <c r="BN72"/>
  <c r="BM72"/>
  <c r="BL72"/>
  <c r="BK72"/>
  <c r="BJ72"/>
  <c r="BI72"/>
  <c r="BH72"/>
  <c r="BG72"/>
  <c r="BF72"/>
  <c r="BB72"/>
  <c r="BA72"/>
  <c r="AZ72"/>
  <c r="AY72"/>
  <c r="AX72"/>
  <c r="AW72"/>
  <c r="AV72"/>
  <c r="AU72"/>
  <c r="AT72"/>
  <c r="AS72"/>
  <c r="BC61"/>
  <c r="AN72"/>
  <c r="AM72"/>
  <c r="AL72"/>
  <c r="AK72"/>
  <c r="AJ72"/>
  <c r="AI72"/>
  <c r="AH72"/>
  <c r="AG72"/>
  <c r="AF72"/>
  <c r="AE72"/>
  <c r="AD72"/>
  <c r="Z72"/>
  <c r="Y72"/>
  <c r="X72"/>
  <c r="W72"/>
  <c r="V72"/>
  <c r="U72"/>
  <c r="T72"/>
  <c r="S72"/>
  <c r="R72"/>
  <c r="Q72"/>
  <c r="L72"/>
  <c r="K72"/>
  <c r="J72"/>
  <c r="I72"/>
  <c r="H72"/>
  <c r="G72"/>
  <c r="F72"/>
  <c r="E72"/>
  <c r="D72"/>
  <c r="C72"/>
  <c r="B72"/>
  <c r="FL60"/>
  <c r="FK60"/>
  <c r="EX60"/>
  <c r="EW60"/>
  <c r="EJ60"/>
  <c r="EI60"/>
  <c r="DV60"/>
  <c r="DU60"/>
  <c r="DH60"/>
  <c r="DG60"/>
  <c r="CT60"/>
  <c r="CS60"/>
  <c r="CF60"/>
  <c r="CE60"/>
  <c r="BR60"/>
  <c r="BQ60"/>
  <c r="BD60"/>
  <c r="BC60"/>
  <c r="AP60"/>
  <c r="AO60"/>
  <c r="AB60"/>
  <c r="AA60"/>
  <c r="N60"/>
  <c r="M60"/>
  <c r="FL59"/>
  <c r="FK59"/>
  <c r="EX59"/>
  <c r="EW59"/>
  <c r="EJ59"/>
  <c r="EI59"/>
  <c r="DV59"/>
  <c r="DU59"/>
  <c r="DH59"/>
  <c r="DG59"/>
  <c r="CT59"/>
  <c r="CS59"/>
  <c r="CF59"/>
  <c r="CE59"/>
  <c r="BR59"/>
  <c r="BQ59"/>
  <c r="BD59"/>
  <c r="BC59"/>
  <c r="AP59"/>
  <c r="AO59"/>
  <c r="AB59"/>
  <c r="AA59"/>
  <c r="N59"/>
  <c r="M59"/>
  <c r="FL58"/>
  <c r="FK58"/>
  <c r="EX58"/>
  <c r="EW58"/>
  <c r="EJ58"/>
  <c r="EI58"/>
  <c r="DV58"/>
  <c r="DU58"/>
  <c r="DH58"/>
  <c r="DG58"/>
  <c r="CT58"/>
  <c r="CS58"/>
  <c r="CF58"/>
  <c r="CE58"/>
  <c r="BR58"/>
  <c r="BQ58"/>
  <c r="BD58"/>
  <c r="BC58"/>
  <c r="AP58"/>
  <c r="AO58"/>
  <c r="AB58"/>
  <c r="AA58"/>
  <c r="N58"/>
  <c r="M58"/>
  <c r="FL57"/>
  <c r="FK57"/>
  <c r="EX57"/>
  <c r="EW57"/>
  <c r="EJ57"/>
  <c r="EI57"/>
  <c r="DV57"/>
  <c r="DU57"/>
  <c r="DH57"/>
  <c r="DG57"/>
  <c r="CT57"/>
  <c r="CS57"/>
  <c r="CF57"/>
  <c r="CE57"/>
  <c r="BR57"/>
  <c r="BQ57"/>
  <c r="BD57"/>
  <c r="BC57"/>
  <c r="AP57"/>
  <c r="AO57"/>
  <c r="AB57"/>
  <c r="AA57"/>
  <c r="N57"/>
  <c r="M57"/>
  <c r="FK55"/>
  <c r="EW55"/>
  <c r="EJ55"/>
  <c r="DG55"/>
  <c r="CS55"/>
  <c r="CF55"/>
  <c r="BC55"/>
  <c r="AO55"/>
  <c r="AB55"/>
  <c r="FL54"/>
  <c r="FK54"/>
  <c r="EX54"/>
  <c r="EW54"/>
  <c r="EJ54"/>
  <c r="EI54"/>
  <c r="DV54"/>
  <c r="DU54"/>
  <c r="DH54"/>
  <c r="DG54"/>
  <c r="CT54"/>
  <c r="CS54"/>
  <c r="CF54"/>
  <c r="CE54"/>
  <c r="BR54"/>
  <c r="BQ54"/>
  <c r="BD54"/>
  <c r="BC54"/>
  <c r="AP54"/>
  <c r="AO54"/>
  <c r="AB54"/>
  <c r="AA54"/>
  <c r="N54"/>
  <c r="M54"/>
  <c r="FL53"/>
  <c r="FK53"/>
  <c r="EX53"/>
  <c r="EW53"/>
  <c r="EJ53"/>
  <c r="EI53"/>
  <c r="DV53"/>
  <c r="DU53"/>
  <c r="DH53"/>
  <c r="DG53"/>
  <c r="CT53"/>
  <c r="CS53"/>
  <c r="CF53"/>
  <c r="CE53"/>
  <c r="BR53"/>
  <c r="BQ53"/>
  <c r="BD53"/>
  <c r="BC53"/>
  <c r="AP53"/>
  <c r="AO53"/>
  <c r="AB53"/>
  <c r="AA53"/>
  <c r="N53"/>
  <c r="M53"/>
  <c r="FL52"/>
  <c r="FK52"/>
  <c r="EX52"/>
  <c r="EW52"/>
  <c r="EJ52"/>
  <c r="EI52"/>
  <c r="DV52"/>
  <c r="DU52"/>
  <c r="DH52"/>
  <c r="DG52"/>
  <c r="CT52"/>
  <c r="CS52"/>
  <c r="CF52"/>
  <c r="CE52"/>
  <c r="BR52"/>
  <c r="BQ52"/>
  <c r="BD52"/>
  <c r="BC52"/>
  <c r="AP52"/>
  <c r="AO52"/>
  <c r="AB52"/>
  <c r="AA52"/>
  <c r="N52"/>
  <c r="M52"/>
  <c r="FL51"/>
  <c r="FK51"/>
  <c r="EX51"/>
  <c r="EW51"/>
  <c r="EJ51"/>
  <c r="EI51"/>
  <c r="DV51"/>
  <c r="DU51"/>
  <c r="DH51"/>
  <c r="DG51"/>
  <c r="CT51"/>
  <c r="CS51"/>
  <c r="CF51"/>
  <c r="CE51"/>
  <c r="BR51"/>
  <c r="BQ51"/>
  <c r="BD51"/>
  <c r="BC51"/>
  <c r="AP51"/>
  <c r="AO51"/>
  <c r="AB51"/>
  <c r="AA51"/>
  <c r="N51"/>
  <c r="M51"/>
  <c r="FK50"/>
  <c r="EW50"/>
  <c r="EJ50"/>
  <c r="DG50"/>
  <c r="CS50"/>
  <c r="CF50"/>
  <c r="BC50"/>
  <c r="AO50"/>
  <c r="AB50"/>
  <c r="FL49"/>
  <c r="FK49"/>
  <c r="EX49"/>
  <c r="EW49"/>
  <c r="EJ49"/>
  <c r="EI49"/>
  <c r="DV49"/>
  <c r="DU49"/>
  <c r="DH49"/>
  <c r="DG49"/>
  <c r="CT49"/>
  <c r="CS49"/>
  <c r="CF49"/>
  <c r="CE49"/>
  <c r="BR49"/>
  <c r="BQ49"/>
  <c r="BD49"/>
  <c r="BC49"/>
  <c r="AP49"/>
  <c r="AO49"/>
  <c r="AB49"/>
  <c r="AA49"/>
  <c r="N49"/>
  <c r="M49"/>
  <c r="FL48"/>
  <c r="FK48"/>
  <c r="EX48"/>
  <c r="EW48"/>
  <c r="EJ48"/>
  <c r="EI48"/>
  <c r="DV48"/>
  <c r="DU48"/>
  <c r="DH48"/>
  <c r="DG48"/>
  <c r="CT48"/>
  <c r="CS48"/>
  <c r="CF48"/>
  <c r="CE48"/>
  <c r="BR48"/>
  <c r="BQ48"/>
  <c r="BD48"/>
  <c r="BC48"/>
  <c r="AP48"/>
  <c r="AO48"/>
  <c r="AB48"/>
  <c r="AA48"/>
  <c r="N48"/>
  <c r="M48"/>
  <c r="FL47"/>
  <c r="FK47"/>
  <c r="EX47"/>
  <c r="EW47"/>
  <c r="EJ47"/>
  <c r="EI47"/>
  <c r="DV47"/>
  <c r="DU47"/>
  <c r="DH47"/>
  <c r="DG47"/>
  <c r="CT47"/>
  <c r="CS47"/>
  <c r="CF47"/>
  <c r="CE47"/>
  <c r="BR47"/>
  <c r="BQ47"/>
  <c r="BD47"/>
  <c r="BC47"/>
  <c r="AP47"/>
  <c r="AO47"/>
  <c r="AB47"/>
  <c r="AA47"/>
  <c r="N47"/>
  <c r="M47"/>
  <c r="FL46"/>
  <c r="FK46"/>
  <c r="EX46"/>
  <c r="EW46"/>
  <c r="EJ46"/>
  <c r="EI46"/>
  <c r="DV46"/>
  <c r="DU46"/>
  <c r="DH46"/>
  <c r="DG46"/>
  <c r="CT46"/>
  <c r="CS46"/>
  <c r="CF46"/>
  <c r="CE46"/>
  <c r="BR46"/>
  <c r="BQ46"/>
  <c r="BD46"/>
  <c r="BC46"/>
  <c r="AP46"/>
  <c r="AO46"/>
  <c r="AB46"/>
  <c r="AA46"/>
  <c r="N46"/>
  <c r="M46"/>
  <c r="FK45"/>
  <c r="DG45"/>
  <c r="BC45"/>
  <c r="FL44"/>
  <c r="FK44"/>
  <c r="EX44"/>
  <c r="EW44"/>
  <c r="EJ44"/>
  <c r="EI44"/>
  <c r="DV44"/>
  <c r="DU44"/>
  <c r="DH44"/>
  <c r="DG44"/>
  <c r="CT44"/>
  <c r="CS44"/>
  <c r="CF44"/>
  <c r="CE44"/>
  <c r="BR44"/>
  <c r="BQ44"/>
  <c r="BD44"/>
  <c r="BC44"/>
  <c r="AP44"/>
  <c r="AO44"/>
  <c r="AB44"/>
  <c r="AA44"/>
  <c r="N44"/>
  <c r="M44"/>
  <c r="FL43"/>
  <c r="FK43"/>
  <c r="EX43"/>
  <c r="EW43"/>
  <c r="EJ43"/>
  <c r="EI43"/>
  <c r="DV43"/>
  <c r="DU43"/>
  <c r="DH43"/>
  <c r="DG43"/>
  <c r="CT43"/>
  <c r="CS43"/>
  <c r="CF43"/>
  <c r="CE43"/>
  <c r="BR43"/>
  <c r="BQ43"/>
  <c r="BD43"/>
  <c r="BC43"/>
  <c r="AP43"/>
  <c r="AO43"/>
  <c r="AB43"/>
  <c r="AA43"/>
  <c r="N43"/>
  <c r="M43"/>
  <c r="FL42"/>
  <c r="FK42"/>
  <c r="EX42"/>
  <c r="EW42"/>
  <c r="EJ42"/>
  <c r="EI42"/>
  <c r="DV42"/>
  <c r="DU42"/>
  <c r="DH42"/>
  <c r="DG42"/>
  <c r="CT42"/>
  <c r="CS42"/>
  <c r="CF42"/>
  <c r="CE42"/>
  <c r="BR42"/>
  <c r="BQ42"/>
  <c r="BD42"/>
  <c r="BC42"/>
  <c r="AP42"/>
  <c r="AO42"/>
  <c r="AB42"/>
  <c r="AA42"/>
  <c r="N42"/>
  <c r="M42"/>
  <c r="FL41"/>
  <c r="FK41"/>
  <c r="EX41"/>
  <c r="EW41"/>
  <c r="EJ41"/>
  <c r="EI41"/>
  <c r="DV41"/>
  <c r="DU41"/>
  <c r="DH41"/>
  <c r="DG41"/>
  <c r="CT41"/>
  <c r="CS41"/>
  <c r="CF41"/>
  <c r="CE41"/>
  <c r="BR41"/>
  <c r="BQ41"/>
  <c r="BD41"/>
  <c r="BC41"/>
  <c r="AP41"/>
  <c r="AO41"/>
  <c r="AB41"/>
  <c r="AA41"/>
  <c r="N41"/>
  <c r="M41"/>
  <c r="FK39"/>
  <c r="EW39"/>
  <c r="EJ39"/>
  <c r="DG39"/>
  <c r="CS39"/>
  <c r="CF39"/>
  <c r="BC39"/>
  <c r="AO39"/>
  <c r="AB39"/>
  <c r="FL38"/>
  <c r="FK38"/>
  <c r="EX38"/>
  <c r="EW38"/>
  <c r="EJ38"/>
  <c r="EI38"/>
  <c r="DV38"/>
  <c r="DU38"/>
  <c r="DH38"/>
  <c r="DG38"/>
  <c r="CT38"/>
  <c r="CS38"/>
  <c r="CF38"/>
  <c r="CE38"/>
  <c r="BR38"/>
  <c r="BQ38"/>
  <c r="BD38"/>
  <c r="BC38"/>
  <c r="AP38"/>
  <c r="AO38"/>
  <c r="AB38"/>
  <c r="AA38"/>
  <c r="N38"/>
  <c r="M38"/>
  <c r="FL37"/>
  <c r="FK37"/>
  <c r="EX37"/>
  <c r="EW37"/>
  <c r="EJ37"/>
  <c r="EI37"/>
  <c r="DV37"/>
  <c r="DU37"/>
  <c r="DH37"/>
  <c r="DG37"/>
  <c r="CT37"/>
  <c r="CS37"/>
  <c r="CF37"/>
  <c r="CE37"/>
  <c r="BR37"/>
  <c r="BQ37"/>
  <c r="BD37"/>
  <c r="BC37"/>
  <c r="AP37"/>
  <c r="AO37"/>
  <c r="AB37"/>
  <c r="AA37"/>
  <c r="N37"/>
  <c r="M37"/>
  <c r="FL36"/>
  <c r="FK36"/>
  <c r="EX36"/>
  <c r="EW36"/>
  <c r="EJ36"/>
  <c r="EI36"/>
  <c r="DV36"/>
  <c r="DU36"/>
  <c r="DH36"/>
  <c r="DG36"/>
  <c r="CT36"/>
  <c r="CS36"/>
  <c r="CF36"/>
  <c r="CE36"/>
  <c r="BR36"/>
  <c r="BQ36"/>
  <c r="BD36"/>
  <c r="BC36"/>
  <c r="AP36"/>
  <c r="AO36"/>
  <c r="AB36"/>
  <c r="AA36"/>
  <c r="N36"/>
  <c r="M36"/>
  <c r="FL35"/>
  <c r="FK35"/>
  <c r="EX35"/>
  <c r="EW35"/>
  <c r="EJ35"/>
  <c r="EI35"/>
  <c r="DV35"/>
  <c r="DU35"/>
  <c r="DH35"/>
  <c r="DG35"/>
  <c r="CT35"/>
  <c r="CS35"/>
  <c r="CF35"/>
  <c r="CE35"/>
  <c r="BR35"/>
  <c r="BQ35"/>
  <c r="BD35"/>
  <c r="BC35"/>
  <c r="AP35"/>
  <c r="AO35"/>
  <c r="AB35"/>
  <c r="AA35"/>
  <c r="N35"/>
  <c r="M35"/>
  <c r="FK34"/>
  <c r="EW34"/>
  <c r="EJ34"/>
  <c r="DG34"/>
  <c r="CS34"/>
  <c r="CF34"/>
  <c r="BC34"/>
  <c r="AO34"/>
  <c r="AB34"/>
  <c r="FL33"/>
  <c r="FK33"/>
  <c r="EX33"/>
  <c r="EW33"/>
  <c r="EJ33"/>
  <c r="EI33"/>
  <c r="DV33"/>
  <c r="DU33"/>
  <c r="DH33"/>
  <c r="DG33"/>
  <c r="CT33"/>
  <c r="CS33"/>
  <c r="CF33"/>
  <c r="CE33"/>
  <c r="BR33"/>
  <c r="BQ33"/>
  <c r="BD33"/>
  <c r="BC33"/>
  <c r="AP33"/>
  <c r="AO33"/>
  <c r="AB33"/>
  <c r="AA33"/>
  <c r="N33"/>
  <c r="M33"/>
  <c r="FL32"/>
  <c r="FK32"/>
  <c r="EX32"/>
  <c r="EW32"/>
  <c r="EJ32"/>
  <c r="EI32"/>
  <c r="DV32"/>
  <c r="DU32"/>
  <c r="DH32"/>
  <c r="DG32"/>
  <c r="CT32"/>
  <c r="CS32"/>
  <c r="CF32"/>
  <c r="CE32"/>
  <c r="BR32"/>
  <c r="BQ32"/>
  <c r="BD32"/>
  <c r="BC32"/>
  <c r="AP32"/>
  <c r="AO32"/>
  <c r="AB32"/>
  <c r="AA32"/>
  <c r="N32"/>
  <c r="M32"/>
  <c r="FL31"/>
  <c r="FK31"/>
  <c r="EX31"/>
  <c r="EW31"/>
  <c r="EJ31"/>
  <c r="EI31"/>
  <c r="DV31"/>
  <c r="DU31"/>
  <c r="DH31"/>
  <c r="DG31"/>
  <c r="CT31"/>
  <c r="CS31"/>
  <c r="CF31"/>
  <c r="CE31"/>
  <c r="BR31"/>
  <c r="BQ31"/>
  <c r="BD31"/>
  <c r="BC31"/>
  <c r="AP31"/>
  <c r="AO31"/>
  <c r="AB31"/>
  <c r="AA31"/>
  <c r="N31"/>
  <c r="M31"/>
  <c r="FL30"/>
  <c r="FK30"/>
  <c r="EX30"/>
  <c r="EW30"/>
  <c r="EJ30"/>
  <c r="EI30"/>
  <c r="DV30"/>
  <c r="DU30"/>
  <c r="DH30"/>
  <c r="DG30"/>
  <c r="CT30"/>
  <c r="CS30"/>
  <c r="CF30"/>
  <c r="CE30"/>
  <c r="BR30"/>
  <c r="BQ30"/>
  <c r="BD30"/>
  <c r="BC30"/>
  <c r="AP30"/>
  <c r="AO30"/>
  <c r="AB30"/>
  <c r="AA30"/>
  <c r="N30"/>
  <c r="M30"/>
  <c r="FK29"/>
  <c r="DG29"/>
  <c r="BC29"/>
  <c r="FL28"/>
  <c r="FK28"/>
  <c r="EX28"/>
  <c r="EW28"/>
  <c r="EJ28"/>
  <c r="EI28"/>
  <c r="DV28"/>
  <c r="DU28"/>
  <c r="DH28"/>
  <c r="DG28"/>
  <c r="CT28"/>
  <c r="CS28"/>
  <c r="CF28"/>
  <c r="CE28"/>
  <c r="BR28"/>
  <c r="BQ28"/>
  <c r="BD28"/>
  <c r="BC28"/>
  <c r="AP28"/>
  <c r="AO28"/>
  <c r="AB28"/>
  <c r="AA28"/>
  <c r="N28"/>
  <c r="M28"/>
  <c r="FL27"/>
  <c r="FK27"/>
  <c r="EX27"/>
  <c r="EW27"/>
  <c r="EJ27"/>
  <c r="EI27"/>
  <c r="DV27"/>
  <c r="DU27"/>
  <c r="DH27"/>
  <c r="DG27"/>
  <c r="CT27"/>
  <c r="CS27"/>
  <c r="CF27"/>
  <c r="CE27"/>
  <c r="BR27"/>
  <c r="BQ27"/>
  <c r="BD27"/>
  <c r="BC27"/>
  <c r="AP27"/>
  <c r="AO27"/>
  <c r="AB27"/>
  <c r="AA27"/>
  <c r="N27"/>
  <c r="M27"/>
  <c r="FL26"/>
  <c r="FK26"/>
  <c r="EX26"/>
  <c r="EW26"/>
  <c r="EJ26"/>
  <c r="EI26"/>
  <c r="DV26"/>
  <c r="DU26"/>
  <c r="DH26"/>
  <c r="DG26"/>
  <c r="CT26"/>
  <c r="CS26"/>
  <c r="CF26"/>
  <c r="CE26"/>
  <c r="BR26"/>
  <c r="BQ26"/>
  <c r="BD26"/>
  <c r="BC26"/>
  <c r="AP26"/>
  <c r="AO26"/>
  <c r="AB26"/>
  <c r="AA26"/>
  <c r="N26"/>
  <c r="M26"/>
  <c r="FL25"/>
  <c r="FK25"/>
  <c r="EX25"/>
  <c r="EW25"/>
  <c r="EJ25"/>
  <c r="EI25"/>
  <c r="DV25"/>
  <c r="DU25"/>
  <c r="DH25"/>
  <c r="DG25"/>
  <c r="CT25"/>
  <c r="CS25"/>
  <c r="CF25"/>
  <c r="CE25"/>
  <c r="BR25"/>
  <c r="BQ25"/>
  <c r="BD25"/>
  <c r="BC25"/>
  <c r="AP25"/>
  <c r="AO25"/>
  <c r="AB25"/>
  <c r="AA25"/>
  <c r="N25"/>
  <c r="M25"/>
  <c r="FK23"/>
  <c r="EW23"/>
  <c r="EJ23"/>
  <c r="DG23"/>
  <c r="CS23"/>
  <c r="CF23"/>
  <c r="BC23"/>
  <c r="AO23"/>
  <c r="AB23"/>
  <c r="FL22"/>
  <c r="FK22"/>
  <c r="EX22"/>
  <c r="EW22"/>
  <c r="EJ22"/>
  <c r="EI22"/>
  <c r="DV22"/>
  <c r="DU22"/>
  <c r="DH22"/>
  <c r="DG22"/>
  <c r="CT22"/>
  <c r="CS22"/>
  <c r="CF22"/>
  <c r="CE22"/>
  <c r="BR22"/>
  <c r="BQ22"/>
  <c r="BD22"/>
  <c r="BC22"/>
  <c r="AP22"/>
  <c r="AO22"/>
  <c r="AB22"/>
  <c r="AA22"/>
  <c r="N22"/>
  <c r="M22"/>
  <c r="FL21"/>
  <c r="FK21"/>
  <c r="EX21"/>
  <c r="EW21"/>
  <c r="EJ21"/>
  <c r="EI21"/>
  <c r="DV21"/>
  <c r="DU21"/>
  <c r="DH21"/>
  <c r="DG21"/>
  <c r="CT21"/>
  <c r="CS21"/>
  <c r="CF21"/>
  <c r="CE21"/>
  <c r="BR21"/>
  <c r="BQ21"/>
  <c r="BD21"/>
  <c r="BC21"/>
  <c r="AP21"/>
  <c r="AO21"/>
  <c r="AB21"/>
  <c r="AA21"/>
  <c r="N21"/>
  <c r="M21"/>
  <c r="FL20"/>
  <c r="FK20"/>
  <c r="EX20"/>
  <c r="EW20"/>
  <c r="EJ20"/>
  <c r="EI20"/>
  <c r="DV20"/>
  <c r="DU20"/>
  <c r="DH20"/>
  <c r="DG20"/>
  <c r="CT20"/>
  <c r="CS20"/>
  <c r="CF20"/>
  <c r="CE20"/>
  <c r="BR20"/>
  <c r="BQ20"/>
  <c r="BD20"/>
  <c r="BC20"/>
  <c r="AP20"/>
  <c r="AO20"/>
  <c r="AB20"/>
  <c r="AA20"/>
  <c r="N20"/>
  <c r="M20"/>
  <c r="FL19"/>
  <c r="FK19"/>
  <c r="EX19"/>
  <c r="EW19"/>
  <c r="EJ19"/>
  <c r="EI19"/>
  <c r="DV19"/>
  <c r="DU19"/>
  <c r="DH19"/>
  <c r="DG19"/>
  <c r="CT19"/>
  <c r="CS19"/>
  <c r="CF19"/>
  <c r="CE19"/>
  <c r="BR19"/>
  <c r="BQ19"/>
  <c r="BD19"/>
  <c r="BC19"/>
  <c r="AP19"/>
  <c r="AO19"/>
  <c r="AB19"/>
  <c r="AA19"/>
  <c r="N19"/>
  <c r="M19"/>
  <c r="EX18"/>
  <c r="DV18"/>
  <c r="CT18"/>
  <c r="BR18"/>
  <c r="AP18"/>
  <c r="N18"/>
  <c r="FL17"/>
  <c r="FK17"/>
  <c r="EX17"/>
  <c r="EW17"/>
  <c r="EJ17"/>
  <c r="EI17"/>
  <c r="DV17"/>
  <c r="DU17"/>
  <c r="DH17"/>
  <c r="DG17"/>
  <c r="CT17"/>
  <c r="CS17"/>
  <c r="CF17"/>
  <c r="CE17"/>
  <c r="BR17"/>
  <c r="BQ17"/>
  <c r="BD17"/>
  <c r="BC17"/>
  <c r="AP17"/>
  <c r="AO17"/>
  <c r="AB17"/>
  <c r="AA17"/>
  <c r="N17"/>
  <c r="M17"/>
  <c r="FL16"/>
  <c r="FK16"/>
  <c r="EX16"/>
  <c r="EW16"/>
  <c r="EJ16"/>
  <c r="EI16"/>
  <c r="DV16"/>
  <c r="DU16"/>
  <c r="DH16"/>
  <c r="DG16"/>
  <c r="CT16"/>
  <c r="CS16"/>
  <c r="CF16"/>
  <c r="CE16"/>
  <c r="BR16"/>
  <c r="BQ16"/>
  <c r="BD16"/>
  <c r="BC16"/>
  <c r="AP16"/>
  <c r="AO16"/>
  <c r="AB16"/>
  <c r="AA16"/>
  <c r="N16"/>
  <c r="M16"/>
  <c r="FL15"/>
  <c r="FK15"/>
  <c r="EX15"/>
  <c r="EW15"/>
  <c r="EJ15"/>
  <c r="EI15"/>
  <c r="DV15"/>
  <c r="DU15"/>
  <c r="DH15"/>
  <c r="DG15"/>
  <c r="CT15"/>
  <c r="CS15"/>
  <c r="CF15"/>
  <c r="CE15"/>
  <c r="BR15"/>
  <c r="BQ15"/>
  <c r="BD15"/>
  <c r="BC15"/>
  <c r="AP15"/>
  <c r="AO15"/>
  <c r="AB15"/>
  <c r="AA15"/>
  <c r="N15"/>
  <c r="M15"/>
  <c r="FL14"/>
  <c r="FK14"/>
  <c r="EX14"/>
  <c r="EW14"/>
  <c r="EJ14"/>
  <c r="EI14"/>
  <c r="DV14"/>
  <c r="DU14"/>
  <c r="DH14"/>
  <c r="DG14"/>
  <c r="CT14"/>
  <c r="CS14"/>
  <c r="CF14"/>
  <c r="CE14"/>
  <c r="BR14"/>
  <c r="BQ14"/>
  <c r="BD14"/>
  <c r="BC14"/>
  <c r="AP14"/>
  <c r="AO14"/>
  <c r="AB14"/>
  <c r="AA14"/>
  <c r="N14"/>
  <c r="M14"/>
  <c r="EH73"/>
  <c r="EF73"/>
  <c r="ED73"/>
  <c r="EB73"/>
  <c r="DZ73"/>
  <c r="DX73"/>
  <c r="DS73"/>
  <c r="DQ73"/>
  <c r="DO73"/>
  <c r="DM73"/>
  <c r="DK73"/>
  <c r="CD73"/>
  <c r="CB73"/>
  <c r="BZ73"/>
  <c r="BX73"/>
  <c r="BV73"/>
  <c r="BT73"/>
  <c r="BO73"/>
  <c r="BM73"/>
  <c r="BK73"/>
  <c r="BI73"/>
  <c r="BG73"/>
  <c r="Z73"/>
  <c r="X73"/>
  <c r="V73"/>
  <c r="T73"/>
  <c r="R73"/>
  <c r="P73"/>
  <c r="K73"/>
  <c r="I73"/>
  <c r="G73"/>
  <c r="E73"/>
  <c r="C73"/>
  <c r="FL12"/>
  <c r="FK12"/>
  <c r="EX12"/>
  <c r="EW12"/>
  <c r="EJ12"/>
  <c r="EI12"/>
  <c r="DV12"/>
  <c r="DU12"/>
  <c r="DH12"/>
  <c r="DG12"/>
  <c r="CT12"/>
  <c r="CS12"/>
  <c r="CF12"/>
  <c r="CE12"/>
  <c r="BR12"/>
  <c r="BQ12"/>
  <c r="BD12"/>
  <c r="BC12"/>
  <c r="AP12"/>
  <c r="AO12"/>
  <c r="AB12"/>
  <c r="AA12"/>
  <c r="N12"/>
  <c r="M12"/>
  <c r="FL11"/>
  <c r="FK11"/>
  <c r="EX11"/>
  <c r="EW11"/>
  <c r="EJ11"/>
  <c r="EI11"/>
  <c r="DV11"/>
  <c r="DU11"/>
  <c r="DH11"/>
  <c r="DG11"/>
  <c r="CT11"/>
  <c r="CS11"/>
  <c r="CF11"/>
  <c r="CE11"/>
  <c r="BR11"/>
  <c r="BQ11"/>
  <c r="BD11"/>
  <c r="BC11"/>
  <c r="AP11"/>
  <c r="AO11"/>
  <c r="AB11"/>
  <c r="AA11"/>
  <c r="N11"/>
  <c r="M11"/>
  <c r="FL10"/>
  <c r="FK10"/>
  <c r="EX10"/>
  <c r="EW10"/>
  <c r="EJ10"/>
  <c r="EI10"/>
  <c r="DV10"/>
  <c r="DU10"/>
  <c r="DH10"/>
  <c r="DG10"/>
  <c r="CT10"/>
  <c r="CS10"/>
  <c r="CF10"/>
  <c r="CE10"/>
  <c r="BR10"/>
  <c r="BQ10"/>
  <c r="BD10"/>
  <c r="BC10"/>
  <c r="AP10"/>
  <c r="AO10"/>
  <c r="AB10"/>
  <c r="AA10"/>
  <c r="N10"/>
  <c r="M10"/>
  <c r="A10"/>
  <c r="EY10"/>
  <c r="FL9"/>
  <c r="FK9"/>
  <c r="EY9"/>
  <c r="EX9"/>
  <c r="EW9"/>
  <c r="EK9"/>
  <c r="EJ9"/>
  <c r="EI9"/>
  <c r="DW9"/>
  <c r="DV9"/>
  <c r="DU9"/>
  <c r="DI9"/>
  <c r="DH9"/>
  <c r="DG9"/>
  <c r="CU9"/>
  <c r="CT9"/>
  <c r="CS9"/>
  <c r="CG9"/>
  <c r="CF9"/>
  <c r="CE9"/>
  <c r="BS9"/>
  <c r="BR9"/>
  <c r="BQ9"/>
  <c r="BE9"/>
  <c r="BD9"/>
  <c r="BC9"/>
  <c r="AQ9"/>
  <c r="AP9"/>
  <c r="AO9"/>
  <c r="AC9"/>
  <c r="AB9"/>
  <c r="AA9"/>
  <c r="O9"/>
  <c r="N9"/>
  <c r="M9"/>
  <c r="FJ8"/>
  <c r="FI8"/>
  <c r="FH8"/>
  <c r="FG8"/>
  <c r="FF8"/>
  <c r="FE8"/>
  <c r="FD8"/>
  <c r="FC8"/>
  <c r="FB8"/>
  <c r="FA8"/>
  <c r="EZ8"/>
  <c r="EV8"/>
  <c r="EU8"/>
  <c r="ET8"/>
  <c r="ES8"/>
  <c r="ER8"/>
  <c r="EQ8"/>
  <c r="EP8"/>
  <c r="EO8"/>
  <c r="EN8"/>
  <c r="EM8"/>
  <c r="EL8"/>
  <c r="EH8"/>
  <c r="EG8"/>
  <c r="EF8"/>
  <c r="EE8"/>
  <c r="ED8"/>
  <c r="EC8"/>
  <c r="EB8"/>
  <c r="EA8"/>
  <c r="DZ8"/>
  <c r="DY8"/>
  <c r="DX8"/>
  <c r="DT8"/>
  <c r="DS8"/>
  <c r="DR8"/>
  <c r="DQ8"/>
  <c r="DP8"/>
  <c r="DO8"/>
  <c r="DN8"/>
  <c r="DM8"/>
  <c r="DL8"/>
  <c r="DK8"/>
  <c r="DJ8"/>
  <c r="DF8"/>
  <c r="DE8"/>
  <c r="DD8"/>
  <c r="DC8"/>
  <c r="DB8"/>
  <c r="DA8"/>
  <c r="CZ8"/>
  <c r="CY8"/>
  <c r="CX8"/>
  <c r="CW8"/>
  <c r="CV8"/>
  <c r="CR8"/>
  <c r="CQ8"/>
  <c r="CP8"/>
  <c r="CO8"/>
  <c r="CN8"/>
  <c r="CM8"/>
  <c r="CL8"/>
  <c r="CK8"/>
  <c r="CJ8"/>
  <c r="CI8"/>
  <c r="CH8"/>
  <c r="CD8"/>
  <c r="CC8"/>
  <c r="CB8"/>
  <c r="CA8"/>
  <c r="BZ8"/>
  <c r="BY8"/>
  <c r="BX8"/>
  <c r="BW8"/>
  <c r="BV8"/>
  <c r="BU8"/>
  <c r="BT8"/>
  <c r="BP8"/>
  <c r="BO8"/>
  <c r="BN8"/>
  <c r="BM8"/>
  <c r="BL8"/>
  <c r="BK8"/>
  <c r="BJ8"/>
  <c r="BI8"/>
  <c r="BH8"/>
  <c r="BG8"/>
  <c r="BF8"/>
  <c r="BB8"/>
  <c r="BA8"/>
  <c r="AZ8"/>
  <c r="AY8"/>
  <c r="AX8"/>
  <c r="AW8"/>
  <c r="AV8"/>
  <c r="AU8"/>
  <c r="AT8"/>
  <c r="AS8"/>
  <c r="AR8"/>
  <c r="AN8"/>
  <c r="AM8"/>
  <c r="AL8"/>
  <c r="AK8"/>
  <c r="AJ8"/>
  <c r="AI8"/>
  <c r="AH8"/>
  <c r="AG8"/>
  <c r="AF8"/>
  <c r="AE8"/>
  <c r="AD8"/>
  <c r="Z8"/>
  <c r="Y8"/>
  <c r="X8"/>
  <c r="W8"/>
  <c r="V8"/>
  <c r="U8"/>
  <c r="T8"/>
  <c r="S8"/>
  <c r="R8"/>
  <c r="Q8"/>
  <c r="P8"/>
  <c r="EZ7"/>
  <c r="EL7"/>
  <c r="DX7"/>
  <c r="DJ7"/>
  <c r="CV7"/>
  <c r="CH7"/>
  <c r="BT7"/>
  <c r="BF7"/>
  <c r="AR7"/>
  <c r="AD7"/>
  <c r="P7"/>
  <c r="B7"/>
  <c r="Q6"/>
  <c r="AE6"/>
  <c r="AS6"/>
  <c r="BG6"/>
  <c r="BU6"/>
  <c r="C5"/>
  <c r="Q5"/>
  <c r="AE5"/>
  <c r="AS5"/>
  <c r="BG5"/>
  <c r="BU5"/>
  <c r="Q4"/>
  <c r="AE4"/>
  <c r="AS4"/>
  <c r="BG4"/>
  <c r="BU4"/>
  <c r="O3"/>
  <c r="AC3"/>
  <c r="AQ3"/>
  <c r="BE3"/>
  <c r="BS3"/>
  <c r="O2"/>
  <c r="AC2"/>
  <c r="AQ2"/>
  <c r="BE2"/>
  <c r="BS2"/>
  <c r="O1"/>
  <c r="AC1"/>
  <c r="AQ1"/>
  <c r="BE1"/>
  <c r="BS1"/>
  <c r="AB71" i="1"/>
  <c r="AB72"/>
  <c r="AA71"/>
  <c r="Z71"/>
  <c r="Z72"/>
  <c r="Y71"/>
  <c r="Y72"/>
  <c r="X71"/>
  <c r="X72"/>
  <c r="W71"/>
  <c r="W72"/>
  <c r="V71"/>
  <c r="V72"/>
  <c r="U71"/>
  <c r="U72"/>
  <c r="T71"/>
  <c r="T72"/>
  <c r="S71"/>
  <c r="S72"/>
  <c r="R71"/>
  <c r="R72"/>
  <c r="Q71"/>
  <c r="Q72"/>
  <c r="M71"/>
  <c r="L71"/>
  <c r="L72"/>
  <c r="K71"/>
  <c r="K72"/>
  <c r="J71"/>
  <c r="J72"/>
  <c r="I71"/>
  <c r="I72"/>
  <c r="H71"/>
  <c r="H72"/>
  <c r="G71"/>
  <c r="G72"/>
  <c r="F71"/>
  <c r="F72"/>
  <c r="E71"/>
  <c r="E72"/>
  <c r="D71"/>
  <c r="D72"/>
  <c r="C71"/>
  <c r="C72"/>
  <c r="B71"/>
  <c r="O71"/>
  <c r="AD70"/>
  <c r="AC70"/>
  <c r="O70"/>
  <c r="N70"/>
  <c r="AE70"/>
  <c r="AF70"/>
  <c r="AD69"/>
  <c r="AC69"/>
  <c r="O69"/>
  <c r="N69"/>
  <c r="AD68"/>
  <c r="AC68"/>
  <c r="O68"/>
  <c r="N68"/>
  <c r="AD67"/>
  <c r="AC67"/>
  <c r="O67"/>
  <c r="N67"/>
  <c r="N71"/>
  <c r="AD66"/>
  <c r="AD65"/>
  <c r="AC65"/>
  <c r="O65"/>
  <c r="AD64"/>
  <c r="AC64"/>
  <c r="O64"/>
  <c r="AD63"/>
  <c r="AC63"/>
  <c r="O63"/>
  <c r="AD62"/>
  <c r="AC62"/>
  <c r="AC66"/>
  <c r="O62"/>
  <c r="AD61"/>
  <c r="M72"/>
  <c r="AD60"/>
  <c r="AC60"/>
  <c r="O60"/>
  <c r="AD59"/>
  <c r="AC59"/>
  <c r="O59"/>
  <c r="AD58"/>
  <c r="AC58"/>
  <c r="O58"/>
  <c r="AD57"/>
  <c r="AC57"/>
  <c r="AC61"/>
  <c r="O57"/>
  <c r="N72"/>
  <c r="AD55"/>
  <c r="O55"/>
  <c r="AD54"/>
  <c r="AC54"/>
  <c r="O54"/>
  <c r="N54"/>
  <c r="AE54"/>
  <c r="AD53"/>
  <c r="AC53"/>
  <c r="O53"/>
  <c r="N53"/>
  <c r="AE53"/>
  <c r="AD52"/>
  <c r="AC52"/>
  <c r="O52"/>
  <c r="N52"/>
  <c r="AE52"/>
  <c r="AD51"/>
  <c r="AC51"/>
  <c r="AC55"/>
  <c r="O51"/>
  <c r="N51"/>
  <c r="N55"/>
  <c r="AD50"/>
  <c r="AD49"/>
  <c r="AC49"/>
  <c r="O49"/>
  <c r="AE49"/>
  <c r="AD48"/>
  <c r="AC48"/>
  <c r="O48"/>
  <c r="AE48"/>
  <c r="AD47"/>
  <c r="AC47"/>
  <c r="O47"/>
  <c r="AE47"/>
  <c r="AD46"/>
  <c r="AC46"/>
  <c r="AC50"/>
  <c r="O46"/>
  <c r="AD45"/>
  <c r="AD44"/>
  <c r="AC44"/>
  <c r="O44"/>
  <c r="AE44"/>
  <c r="AD43"/>
  <c r="AC43"/>
  <c r="O43"/>
  <c r="AE43"/>
  <c r="AD42"/>
  <c r="AC42"/>
  <c r="O42"/>
  <c r="AE42"/>
  <c r="AD41"/>
  <c r="AC41"/>
  <c r="AC45"/>
  <c r="AC56"/>
  <c r="O41"/>
  <c r="N56"/>
  <c r="AD38"/>
  <c r="AC38"/>
  <c r="O38"/>
  <c r="AE38"/>
  <c r="AD37"/>
  <c r="AC37"/>
  <c r="O37"/>
  <c r="AE37"/>
  <c r="AD36"/>
  <c r="AC36"/>
  <c r="O36"/>
  <c r="AE36"/>
  <c r="AD35"/>
  <c r="AC35"/>
  <c r="AC39"/>
  <c r="O35"/>
  <c r="AD34"/>
  <c r="AD33"/>
  <c r="AC33"/>
  <c r="O33"/>
  <c r="AE33"/>
  <c r="AD32"/>
  <c r="AC32"/>
  <c r="O32"/>
  <c r="AE32"/>
  <c r="AD31"/>
  <c r="AC31"/>
  <c r="O31"/>
  <c r="AE31"/>
  <c r="AD30"/>
  <c r="AC30"/>
  <c r="AC34"/>
  <c r="O30"/>
  <c r="AD29"/>
  <c r="AD28"/>
  <c r="AC28"/>
  <c r="O28"/>
  <c r="AE28"/>
  <c r="AD27"/>
  <c r="AC27"/>
  <c r="O27"/>
  <c r="AE27"/>
  <c r="AD26"/>
  <c r="AC26"/>
  <c r="O26"/>
  <c r="AE26"/>
  <c r="AD25"/>
  <c r="AC25"/>
  <c r="AC29"/>
  <c r="AC40"/>
  <c r="O25"/>
  <c r="Z73"/>
  <c r="Y73"/>
  <c r="X73"/>
  <c r="W73"/>
  <c r="V73"/>
  <c r="U73"/>
  <c r="T73"/>
  <c r="S73"/>
  <c r="R73"/>
  <c r="Q73"/>
  <c r="K73"/>
  <c r="J73"/>
  <c r="I73"/>
  <c r="H73"/>
  <c r="G73"/>
  <c r="F73"/>
  <c r="E73"/>
  <c r="D73"/>
  <c r="C73"/>
  <c r="B73"/>
  <c r="AD22"/>
  <c r="AC22"/>
  <c r="O22"/>
  <c r="AE22"/>
  <c r="AD21"/>
  <c r="AC21"/>
  <c r="O21"/>
  <c r="AE21"/>
  <c r="AD20"/>
  <c r="AC20"/>
  <c r="O20"/>
  <c r="AD19"/>
  <c r="AC19"/>
  <c r="AC23"/>
  <c r="O19"/>
  <c r="AD18"/>
  <c r="AD17"/>
  <c r="AC17"/>
  <c r="O17"/>
  <c r="AD16"/>
  <c r="AC16"/>
  <c r="O16"/>
  <c r="AE16"/>
  <c r="AD15"/>
  <c r="AC15"/>
  <c r="O15"/>
  <c r="AD14"/>
  <c r="AC14"/>
  <c r="AC18"/>
  <c r="O14"/>
  <c r="AE14"/>
  <c r="AD13"/>
  <c r="AD12"/>
  <c r="AC12"/>
  <c r="O12"/>
  <c r="AE12"/>
  <c r="AD11"/>
  <c r="AC11"/>
  <c r="O11"/>
  <c r="AD10"/>
  <c r="AC10"/>
  <c r="O10"/>
  <c r="AE10"/>
  <c r="A10"/>
  <c r="A11"/>
  <c r="AG9"/>
  <c r="AD9"/>
  <c r="AC9"/>
  <c r="AC13"/>
  <c r="AC24"/>
  <c r="P9"/>
  <c r="O9"/>
  <c r="AB8"/>
  <c r="AA8"/>
  <c r="Z8"/>
  <c r="Y8"/>
  <c r="X8"/>
  <c r="W8"/>
  <c r="V8"/>
  <c r="U8"/>
  <c r="T8"/>
  <c r="S8"/>
  <c r="R8"/>
  <c r="Q8"/>
  <c r="R6"/>
  <c r="R5"/>
  <c r="R4"/>
  <c r="P3"/>
  <c r="P2"/>
  <c r="P1"/>
  <c r="M65" i="7"/>
  <c r="AO65"/>
  <c r="N67"/>
  <c r="CE68"/>
  <c r="N70"/>
  <c r="AA70"/>
  <c r="B24" i="6"/>
  <c r="B56"/>
  <c r="C40"/>
  <c r="D24"/>
  <c r="F24"/>
  <c r="H24"/>
  <c r="J24"/>
  <c r="L24"/>
  <c r="K56"/>
  <c r="D56"/>
  <c r="F56"/>
  <c r="H56"/>
  <c r="J56"/>
  <c r="L56"/>
  <c r="P40"/>
  <c r="Q24"/>
  <c r="Q56"/>
  <c r="S40"/>
  <c r="U40"/>
  <c r="W40"/>
  <c r="Y40"/>
  <c r="R40"/>
  <c r="T40"/>
  <c r="V40"/>
  <c r="X40"/>
  <c r="Z40"/>
  <c r="AD24"/>
  <c r="AD56"/>
  <c r="AE40"/>
  <c r="AG24"/>
  <c r="AI24"/>
  <c r="AK24"/>
  <c r="AM24"/>
  <c r="AF24"/>
  <c r="AH24"/>
  <c r="AJ24"/>
  <c r="AL24"/>
  <c r="AN24"/>
  <c r="AG56"/>
  <c r="AI56"/>
  <c r="AK56"/>
  <c r="AM56"/>
  <c r="AF56"/>
  <c r="AH56"/>
  <c r="AJ56"/>
  <c r="AL56"/>
  <c r="AN56"/>
  <c r="AR40"/>
  <c r="AS24"/>
  <c r="AS56"/>
  <c r="AU40"/>
  <c r="AW40"/>
  <c r="AY40"/>
  <c r="BA40"/>
  <c r="AT40"/>
  <c r="AV40"/>
  <c r="AX40"/>
  <c r="AZ40"/>
  <c r="BB40"/>
  <c r="BF24"/>
  <c r="BF56"/>
  <c r="BG40"/>
  <c r="BO24"/>
  <c r="BH24"/>
  <c r="BJ24"/>
  <c r="BL24"/>
  <c r="BN24"/>
  <c r="BP24"/>
  <c r="BO56"/>
  <c r="BH56"/>
  <c r="BJ56"/>
  <c r="BL56"/>
  <c r="BN56"/>
  <c r="BP56"/>
  <c r="BT40"/>
  <c r="BU24"/>
  <c r="BU56"/>
  <c r="BW40"/>
  <c r="BY40"/>
  <c r="CA40"/>
  <c r="CC40"/>
  <c r="BV40"/>
  <c r="BX40"/>
  <c r="BZ40"/>
  <c r="CB40"/>
  <c r="CD40"/>
  <c r="CH24"/>
  <c r="CH56"/>
  <c r="CI40"/>
  <c r="CJ24"/>
  <c r="CL24"/>
  <c r="CN24"/>
  <c r="CP24"/>
  <c r="CR24"/>
  <c r="CJ56"/>
  <c r="CL56"/>
  <c r="CN56"/>
  <c r="CP56"/>
  <c r="CR56"/>
  <c r="CV40"/>
  <c r="CW56"/>
  <c r="CY40"/>
  <c r="DA40"/>
  <c r="DC40"/>
  <c r="DE40"/>
  <c r="CX40"/>
  <c r="CZ40"/>
  <c r="DB40"/>
  <c r="DD40"/>
  <c r="DF40"/>
  <c r="DJ24"/>
  <c r="DJ56"/>
  <c r="DK40"/>
  <c r="DO24"/>
  <c r="DQ24"/>
  <c r="DS24"/>
  <c r="DL24"/>
  <c r="DN24"/>
  <c r="DP24"/>
  <c r="DR24"/>
  <c r="DT24"/>
  <c r="DM56"/>
  <c r="DO56"/>
  <c r="DQ56"/>
  <c r="DS56"/>
  <c r="DL56"/>
  <c r="DN56"/>
  <c r="DP56"/>
  <c r="DR56"/>
  <c r="DT56"/>
  <c r="DX40"/>
  <c r="DY24"/>
  <c r="DY56"/>
  <c r="EA40"/>
  <c r="EC40"/>
  <c r="EE40"/>
  <c r="EG40"/>
  <c r="DZ40"/>
  <c r="EB40"/>
  <c r="ED40"/>
  <c r="EF40"/>
  <c r="EH40"/>
  <c r="EL56"/>
  <c r="EM40"/>
  <c r="ES24"/>
  <c r="EU24"/>
  <c r="EN24"/>
  <c r="EP24"/>
  <c r="ER24"/>
  <c r="ET24"/>
  <c r="EV24"/>
  <c r="EQ56"/>
  <c r="ES56"/>
  <c r="EU56"/>
  <c r="EN56"/>
  <c r="EP56"/>
  <c r="ER56"/>
  <c r="ET56"/>
  <c r="EV56"/>
  <c r="EZ40"/>
  <c r="FA24"/>
  <c r="FA56"/>
  <c r="FC24"/>
  <c r="FE24"/>
  <c r="FG24"/>
  <c r="FI24"/>
  <c r="FB40"/>
  <c r="FD40"/>
  <c r="FF40"/>
  <c r="FH40"/>
  <c r="FJ40"/>
  <c r="FC56"/>
  <c r="FE56"/>
  <c r="FG56"/>
  <c r="FI56"/>
  <c r="B40"/>
  <c r="C24"/>
  <c r="C56"/>
  <c r="E40"/>
  <c r="G40"/>
  <c r="I40"/>
  <c r="K40"/>
  <c r="D40"/>
  <c r="F40"/>
  <c r="H40"/>
  <c r="J40"/>
  <c r="L40"/>
  <c r="P24"/>
  <c r="P56"/>
  <c r="Q40"/>
  <c r="S24"/>
  <c r="U24"/>
  <c r="W24"/>
  <c r="Y24"/>
  <c r="R24"/>
  <c r="T24"/>
  <c r="V24"/>
  <c r="X24"/>
  <c r="Z24"/>
  <c r="R56"/>
  <c r="T56"/>
  <c r="V56"/>
  <c r="X56"/>
  <c r="Z56"/>
  <c r="AD40"/>
  <c r="AE24"/>
  <c r="AE56"/>
  <c r="AK40"/>
  <c r="AM40"/>
  <c r="AF40"/>
  <c r="AH40"/>
  <c r="AJ40"/>
  <c r="AL40"/>
  <c r="AN40"/>
  <c r="AR24"/>
  <c r="AR56"/>
  <c r="AS40"/>
  <c r="AU24"/>
  <c r="AW24"/>
  <c r="AY24"/>
  <c r="BA24"/>
  <c r="AT24"/>
  <c r="AV24"/>
  <c r="AX24"/>
  <c r="AZ24"/>
  <c r="BB24"/>
  <c r="AU56"/>
  <c r="AW56"/>
  <c r="AY56"/>
  <c r="BA56"/>
  <c r="AT56"/>
  <c r="AV56"/>
  <c r="AX56"/>
  <c r="AZ56"/>
  <c r="BB56"/>
  <c r="BF40"/>
  <c r="BG24"/>
  <c r="BG56"/>
  <c r="BI40"/>
  <c r="BK40"/>
  <c r="BM40"/>
  <c r="BO40"/>
  <c r="BH40"/>
  <c r="BJ40"/>
  <c r="BL40"/>
  <c r="BN40"/>
  <c r="BP40"/>
  <c r="BT24"/>
  <c r="BT56"/>
  <c r="BU40"/>
  <c r="BW24"/>
  <c r="BY24"/>
  <c r="CA24"/>
  <c r="CC24"/>
  <c r="BV24"/>
  <c r="BX24"/>
  <c r="BZ24"/>
  <c r="CB24"/>
  <c r="CD24"/>
  <c r="BW56"/>
  <c r="BY56"/>
  <c r="CA56"/>
  <c r="CC56"/>
  <c r="BV56"/>
  <c r="BX56"/>
  <c r="BZ56"/>
  <c r="CB56"/>
  <c r="CD56"/>
  <c r="CH40"/>
  <c r="CI24"/>
  <c r="CI56"/>
  <c r="CK40"/>
  <c r="CM40"/>
  <c r="CO40"/>
  <c r="CQ40"/>
  <c r="CJ40"/>
  <c r="CL40"/>
  <c r="CN40"/>
  <c r="CP40"/>
  <c r="CR40"/>
  <c r="CV24"/>
  <c r="CV56"/>
  <c r="CW24"/>
  <c r="CY24"/>
  <c r="DA24"/>
  <c r="DC24"/>
  <c r="DE24"/>
  <c r="CX24"/>
  <c r="CZ24"/>
  <c r="DB24"/>
  <c r="DD24"/>
  <c r="DF24"/>
  <c r="CY56"/>
  <c r="DA56"/>
  <c r="DC56"/>
  <c r="DE56"/>
  <c r="CX56"/>
  <c r="CZ56"/>
  <c r="DB56"/>
  <c r="DD56"/>
  <c r="DF56"/>
  <c r="DJ40"/>
  <c r="DK24"/>
  <c r="DK56"/>
  <c r="DM40"/>
  <c r="DO40"/>
  <c r="DQ40"/>
  <c r="DS40"/>
  <c r="DL40"/>
  <c r="DN40"/>
  <c r="DP40"/>
  <c r="DR40"/>
  <c r="DT40"/>
  <c r="DX24"/>
  <c r="DX56"/>
  <c r="DY40"/>
  <c r="EC24"/>
  <c r="EE24"/>
  <c r="EG24"/>
  <c r="DZ24"/>
  <c r="EB24"/>
  <c r="ED24"/>
  <c r="EF24"/>
  <c r="EH24"/>
  <c r="EA56"/>
  <c r="EC56"/>
  <c r="EE56"/>
  <c r="EG56"/>
  <c r="DZ56"/>
  <c r="EB56"/>
  <c r="ED56"/>
  <c r="EF56"/>
  <c r="EH56"/>
  <c r="EL24"/>
  <c r="EM24"/>
  <c r="EM56"/>
  <c r="EO40"/>
  <c r="EQ40"/>
  <c r="ES40"/>
  <c r="EU40"/>
  <c r="EN40"/>
  <c r="EP40"/>
  <c r="ER40"/>
  <c r="ET40"/>
  <c r="EV40"/>
  <c r="EZ24"/>
  <c r="EZ56"/>
  <c r="FA40"/>
  <c r="FB24"/>
  <c r="FD24"/>
  <c r="FF24"/>
  <c r="FH24"/>
  <c r="FJ24"/>
  <c r="FC40"/>
  <c r="FE40"/>
  <c r="FG40"/>
  <c r="FI40"/>
  <c r="FB56"/>
  <c r="FD56"/>
  <c r="FF56"/>
  <c r="FH56"/>
  <c r="FJ56"/>
  <c r="W40" i="5"/>
  <c r="Y40"/>
  <c r="AA40"/>
  <c r="Q24"/>
  <c r="S24"/>
  <c r="U24"/>
  <c r="W24"/>
  <c r="Y24"/>
  <c r="AA24"/>
  <c r="O24"/>
  <c r="O23"/>
  <c r="O40"/>
  <c r="O39"/>
  <c r="O56"/>
  <c r="O55"/>
  <c r="P10"/>
  <c r="O71"/>
  <c r="AJ13" i="8"/>
  <c r="R13"/>
  <c r="R73"/>
  <c r="AC13" i="5"/>
  <c r="R73"/>
  <c r="V73"/>
  <c r="Z73"/>
  <c r="AC40"/>
  <c r="AC56"/>
  <c r="B72"/>
  <c r="B73"/>
  <c r="D73"/>
  <c r="F73"/>
  <c r="H73"/>
  <c r="J73"/>
  <c r="L73"/>
  <c r="N37" i="7"/>
  <c r="DG37"/>
  <c r="AP67"/>
  <c r="DG59"/>
  <c r="DG64"/>
  <c r="DG68"/>
  <c r="DG70"/>
  <c r="CT32"/>
  <c r="CE44"/>
  <c r="CE47"/>
  <c r="CE49"/>
  <c r="DK72" i="6"/>
  <c r="CE54" i="7"/>
  <c r="CE70"/>
  <c r="CE27"/>
  <c r="AP28"/>
  <c r="AP31"/>
  <c r="AP32"/>
  <c r="CE32"/>
  <c r="AP33"/>
  <c r="AP36"/>
  <c r="AP37"/>
  <c r="CE37"/>
  <c r="CI72" i="6"/>
  <c r="BR37" i="7"/>
  <c r="BQ65"/>
  <c r="CT33"/>
  <c r="CT36"/>
  <c r="BG72" i="6"/>
  <c r="BC52" i="7"/>
  <c r="BC54"/>
  <c r="BC59"/>
  <c r="BC64"/>
  <c r="BC68"/>
  <c r="BC37"/>
  <c r="N38"/>
  <c r="N62"/>
  <c r="BC70"/>
  <c r="AP38"/>
  <c r="AE72" i="6"/>
  <c r="AP70" i="7"/>
  <c r="BR38"/>
  <c r="BR59"/>
  <c r="BR60"/>
  <c r="BR67"/>
  <c r="BR70"/>
  <c r="AA37"/>
  <c r="AA52"/>
  <c r="C72" i="6"/>
  <c r="CT37" i="7"/>
  <c r="CT38"/>
  <c r="CT47"/>
  <c r="CS48"/>
  <c r="DI48"/>
  <c r="CT49"/>
  <c r="CT52"/>
  <c r="CS53"/>
  <c r="DI53"/>
  <c r="CT54"/>
  <c r="CT58"/>
  <c r="CT59"/>
  <c r="CT60"/>
  <c r="CS65"/>
  <c r="DI65"/>
  <c r="CT67"/>
  <c r="CT70"/>
  <c r="W41" i="10"/>
  <c r="O10" i="2"/>
  <c r="BS10"/>
  <c r="DW10"/>
  <c r="B40"/>
  <c r="C24"/>
  <c r="C56"/>
  <c r="E24"/>
  <c r="G24"/>
  <c r="I24"/>
  <c r="K24"/>
  <c r="D40"/>
  <c r="F40"/>
  <c r="H40"/>
  <c r="J40"/>
  <c r="L40"/>
  <c r="E56"/>
  <c r="G56"/>
  <c r="I56"/>
  <c r="K56"/>
  <c r="P24"/>
  <c r="P56"/>
  <c r="Q40"/>
  <c r="R24"/>
  <c r="T24"/>
  <c r="V24"/>
  <c r="X24"/>
  <c r="Z24"/>
  <c r="R56"/>
  <c r="T56"/>
  <c r="V56"/>
  <c r="X56"/>
  <c r="Z56"/>
  <c r="AD40"/>
  <c r="AE24"/>
  <c r="AE56"/>
  <c r="AG24"/>
  <c r="AI24"/>
  <c r="AK24"/>
  <c r="AM24"/>
  <c r="AF40"/>
  <c r="AH40"/>
  <c r="AJ40"/>
  <c r="AL40"/>
  <c r="AN40"/>
  <c r="AG56"/>
  <c r="AI56"/>
  <c r="AK56"/>
  <c r="AM56"/>
  <c r="AR24"/>
  <c r="AR56"/>
  <c r="AS40"/>
  <c r="AU24"/>
  <c r="AW24"/>
  <c r="AY24"/>
  <c r="BA24"/>
  <c r="AT24"/>
  <c r="AV24"/>
  <c r="AX24"/>
  <c r="AZ24"/>
  <c r="BB24"/>
  <c r="AW56"/>
  <c r="AY56"/>
  <c r="BA56"/>
  <c r="AT56"/>
  <c r="AV56"/>
  <c r="AX56"/>
  <c r="AZ56"/>
  <c r="BB56"/>
  <c r="BF40"/>
  <c r="BG24"/>
  <c r="BG56"/>
  <c r="BI40"/>
  <c r="BK40"/>
  <c r="BM40"/>
  <c r="BO40"/>
  <c r="BH40"/>
  <c r="BJ40"/>
  <c r="BL40"/>
  <c r="BN40"/>
  <c r="BP40"/>
  <c r="BT24"/>
  <c r="BT56"/>
  <c r="BU40"/>
  <c r="CA24"/>
  <c r="CC24"/>
  <c r="BV24"/>
  <c r="BX24"/>
  <c r="BZ24"/>
  <c r="CB24"/>
  <c r="CD24"/>
  <c r="BV56"/>
  <c r="BX56"/>
  <c r="BZ56"/>
  <c r="CB56"/>
  <c r="CD56"/>
  <c r="CH40"/>
  <c r="CI24"/>
  <c r="CI56"/>
  <c r="CK24"/>
  <c r="CM24"/>
  <c r="CO24"/>
  <c r="CQ24"/>
  <c r="CJ40"/>
  <c r="CL40"/>
  <c r="CN40"/>
  <c r="CP40"/>
  <c r="CR40"/>
  <c r="CK56"/>
  <c r="CM56"/>
  <c r="CO56"/>
  <c r="CQ56"/>
  <c r="CV24"/>
  <c r="CV56"/>
  <c r="CW40"/>
  <c r="CY24"/>
  <c r="DA24"/>
  <c r="DC24"/>
  <c r="DE24"/>
  <c r="CX24"/>
  <c r="CZ24"/>
  <c r="DB24"/>
  <c r="DD24"/>
  <c r="DF24"/>
  <c r="DA56"/>
  <c r="DC56"/>
  <c r="DE56"/>
  <c r="CX56"/>
  <c r="CZ56"/>
  <c r="DB56"/>
  <c r="DD56"/>
  <c r="DF56"/>
  <c r="DJ40"/>
  <c r="DK24"/>
  <c r="DK56"/>
  <c r="DO40"/>
  <c r="DQ40"/>
  <c r="DS40"/>
  <c r="DL40"/>
  <c r="DN40"/>
  <c r="DP40"/>
  <c r="DR40"/>
  <c r="DT40"/>
  <c r="DX24"/>
  <c r="DX56"/>
  <c r="DY40"/>
  <c r="EA24"/>
  <c r="EC24"/>
  <c r="EE24"/>
  <c r="EG24"/>
  <c r="DZ24"/>
  <c r="EB24"/>
  <c r="ED24"/>
  <c r="EF24"/>
  <c r="EH24"/>
  <c r="EE56"/>
  <c r="EG56"/>
  <c r="DZ56"/>
  <c r="EB56"/>
  <c r="ED56"/>
  <c r="EF56"/>
  <c r="EH56"/>
  <c r="EL40"/>
  <c r="EM24"/>
  <c r="EM56"/>
  <c r="EO40"/>
  <c r="EQ40"/>
  <c r="ES40"/>
  <c r="EU40"/>
  <c r="EN40"/>
  <c r="EP40"/>
  <c r="ER40"/>
  <c r="ET40"/>
  <c r="EV40"/>
  <c r="EZ24"/>
  <c r="EZ56"/>
  <c r="FA40"/>
  <c r="FB24"/>
  <c r="FD24"/>
  <c r="FF24"/>
  <c r="FH24"/>
  <c r="FJ24"/>
  <c r="FB56"/>
  <c r="FD56"/>
  <c r="FF56"/>
  <c r="FH56"/>
  <c r="FJ56"/>
  <c r="AQ10"/>
  <c r="CU10"/>
  <c r="B24"/>
  <c r="B56"/>
  <c r="C40"/>
  <c r="D24"/>
  <c r="F24"/>
  <c r="H24"/>
  <c r="J24"/>
  <c r="L24"/>
  <c r="E40"/>
  <c r="G40"/>
  <c r="I40"/>
  <c r="K40"/>
  <c r="D56"/>
  <c r="F56"/>
  <c r="H56"/>
  <c r="J56"/>
  <c r="L56"/>
  <c r="P40"/>
  <c r="Q24"/>
  <c r="Q56"/>
  <c r="S40"/>
  <c r="U40"/>
  <c r="W40"/>
  <c r="Y40"/>
  <c r="R40"/>
  <c r="T40"/>
  <c r="V40"/>
  <c r="X40"/>
  <c r="Z40"/>
  <c r="AD24"/>
  <c r="AD56"/>
  <c r="AE40"/>
  <c r="AF24"/>
  <c r="AH24"/>
  <c r="AJ24"/>
  <c r="AL24"/>
  <c r="AN24"/>
  <c r="AG40"/>
  <c r="AI40"/>
  <c r="AK40"/>
  <c r="AM40"/>
  <c r="AF56"/>
  <c r="AH56"/>
  <c r="AJ56"/>
  <c r="AL56"/>
  <c r="AN56"/>
  <c r="AR40"/>
  <c r="AS24"/>
  <c r="AS56"/>
  <c r="AU40"/>
  <c r="AW40"/>
  <c r="AY40"/>
  <c r="BA40"/>
  <c r="AT40"/>
  <c r="AV40"/>
  <c r="AX40"/>
  <c r="AZ40"/>
  <c r="BB40"/>
  <c r="BF24"/>
  <c r="BF56"/>
  <c r="BG40"/>
  <c r="BI24"/>
  <c r="BK24"/>
  <c r="BM24"/>
  <c r="BO24"/>
  <c r="BH24"/>
  <c r="BJ24"/>
  <c r="BL24"/>
  <c r="BN24"/>
  <c r="BP24"/>
  <c r="BM56"/>
  <c r="BO56"/>
  <c r="BH56"/>
  <c r="BJ56"/>
  <c r="BL56"/>
  <c r="BN56"/>
  <c r="BP56"/>
  <c r="BT40"/>
  <c r="BU24"/>
  <c r="BU56"/>
  <c r="BW40"/>
  <c r="BY40"/>
  <c r="CA40"/>
  <c r="CC40"/>
  <c r="BV40"/>
  <c r="BX40"/>
  <c r="BZ40"/>
  <c r="CB40"/>
  <c r="CD40"/>
  <c r="CH24"/>
  <c r="CH56"/>
  <c r="CI40"/>
  <c r="CJ24"/>
  <c r="CL24"/>
  <c r="CN24"/>
  <c r="CP24"/>
  <c r="CR24"/>
  <c r="CK40"/>
  <c r="CM40"/>
  <c r="CO40"/>
  <c r="CQ40"/>
  <c r="CJ56"/>
  <c r="CL56"/>
  <c r="CN56"/>
  <c r="CP56"/>
  <c r="CR56"/>
  <c r="CV40"/>
  <c r="CW24"/>
  <c r="CW56"/>
  <c r="CY40"/>
  <c r="DA40"/>
  <c r="DC40"/>
  <c r="DE40"/>
  <c r="CX40"/>
  <c r="CZ40"/>
  <c r="DB40"/>
  <c r="DD40"/>
  <c r="DF40"/>
  <c r="DJ24"/>
  <c r="DJ56"/>
  <c r="DK40"/>
  <c r="DM24"/>
  <c r="DO24"/>
  <c r="DQ24"/>
  <c r="DS24"/>
  <c r="DL24"/>
  <c r="DN24"/>
  <c r="DP24"/>
  <c r="DR24"/>
  <c r="DT24"/>
  <c r="DM56"/>
  <c r="DO56"/>
  <c r="DQ56"/>
  <c r="DS56"/>
  <c r="DL56"/>
  <c r="DN56"/>
  <c r="DP56"/>
  <c r="DR56"/>
  <c r="DT56"/>
  <c r="DX40"/>
  <c r="DY24"/>
  <c r="DY56"/>
  <c r="EA40"/>
  <c r="EC40"/>
  <c r="EE40"/>
  <c r="EG40"/>
  <c r="DZ40"/>
  <c r="EB40"/>
  <c r="ED40"/>
  <c r="EF40"/>
  <c r="EH40"/>
  <c r="EL24"/>
  <c r="EL56"/>
  <c r="EM40"/>
  <c r="EO24"/>
  <c r="EQ24"/>
  <c r="ES24"/>
  <c r="EU24"/>
  <c r="EN24"/>
  <c r="EP24"/>
  <c r="ER24"/>
  <c r="ET24"/>
  <c r="EV24"/>
  <c r="EO56"/>
  <c r="EQ56"/>
  <c r="ES56"/>
  <c r="EU56"/>
  <c r="EN56"/>
  <c r="EP56"/>
  <c r="ER56"/>
  <c r="ET56"/>
  <c r="EV56"/>
  <c r="EZ40"/>
  <c r="FA24"/>
  <c r="FA56"/>
  <c r="FC40"/>
  <c r="FE40"/>
  <c r="FG40"/>
  <c r="FI40"/>
  <c r="FB40"/>
  <c r="FD40"/>
  <c r="FF40"/>
  <c r="FH40"/>
  <c r="FJ40"/>
  <c r="B24" i="1"/>
  <c r="D24"/>
  <c r="F24"/>
  <c r="H24"/>
  <c r="J24"/>
  <c r="L24"/>
  <c r="N24"/>
  <c r="O23"/>
  <c r="O40"/>
  <c r="O39"/>
  <c r="AD56"/>
  <c r="AJ13" i="4"/>
  <c r="R13"/>
  <c r="R24"/>
  <c r="FK71" i="2"/>
  <c r="EJ71"/>
  <c r="DU72"/>
  <c r="DU56"/>
  <c r="DU40"/>
  <c r="CF71"/>
  <c r="BQ56"/>
  <c r="BQ72"/>
  <c r="BQ40"/>
  <c r="AB71"/>
  <c r="M72"/>
  <c r="M56"/>
  <c r="M40"/>
  <c r="V55" i="3"/>
  <c r="V56"/>
  <c r="BB71"/>
  <c r="BB72"/>
  <c r="AB29" i="2"/>
  <c r="CF29"/>
  <c r="EJ29"/>
  <c r="AB45"/>
  <c r="CF45"/>
  <c r="EJ45"/>
  <c r="AB61"/>
  <c r="CF61"/>
  <c r="EJ61"/>
  <c r="AE73"/>
  <c r="AG73"/>
  <c r="AI73"/>
  <c r="AK73"/>
  <c r="AM73"/>
  <c r="BC13"/>
  <c r="AT73"/>
  <c r="AV73"/>
  <c r="AX73"/>
  <c r="AZ73"/>
  <c r="BB73"/>
  <c r="CI73"/>
  <c r="CK73"/>
  <c r="CM73"/>
  <c r="CO73"/>
  <c r="CQ73"/>
  <c r="DG13"/>
  <c r="CX73"/>
  <c r="CZ73"/>
  <c r="DB73"/>
  <c r="DD73"/>
  <c r="DF73"/>
  <c r="EM73"/>
  <c r="EO73"/>
  <c r="EQ73"/>
  <c r="ES73"/>
  <c r="EU73"/>
  <c r="FK13"/>
  <c r="FB73"/>
  <c r="FD73"/>
  <c r="FF73"/>
  <c r="FH73"/>
  <c r="FJ73"/>
  <c r="M18"/>
  <c r="AA18"/>
  <c r="AO18"/>
  <c r="BC18"/>
  <c r="BQ18"/>
  <c r="CE18"/>
  <c r="CS18"/>
  <c r="DG18"/>
  <c r="DU18"/>
  <c r="EI18"/>
  <c r="EW18"/>
  <c r="FK18"/>
  <c r="M23"/>
  <c r="AA23"/>
  <c r="BD23"/>
  <c r="BQ23"/>
  <c r="CE23"/>
  <c r="DH23"/>
  <c r="DU23"/>
  <c r="EI23"/>
  <c r="FL23"/>
  <c r="AA29"/>
  <c r="BD29"/>
  <c r="CE29"/>
  <c r="DH29"/>
  <c r="EI29"/>
  <c r="FL29"/>
  <c r="M34"/>
  <c r="AA34"/>
  <c r="BD34"/>
  <c r="BQ34"/>
  <c r="CE34"/>
  <c r="DH34"/>
  <c r="DU34"/>
  <c r="EI34"/>
  <c r="FL34"/>
  <c r="M39"/>
  <c r="AA39"/>
  <c r="BD39"/>
  <c r="BQ39"/>
  <c r="CE39"/>
  <c r="DH39"/>
  <c r="DU39"/>
  <c r="EI39"/>
  <c r="FL39"/>
  <c r="AA45"/>
  <c r="BD45"/>
  <c r="CE45"/>
  <c r="DH45"/>
  <c r="EI45"/>
  <c r="FL45"/>
  <c r="M50"/>
  <c r="AA50"/>
  <c r="BD50"/>
  <c r="BQ50"/>
  <c r="CE50"/>
  <c r="DH50"/>
  <c r="DU50"/>
  <c r="EI50"/>
  <c r="FL50"/>
  <c r="M55"/>
  <c r="AA55"/>
  <c r="BD55"/>
  <c r="BQ55"/>
  <c r="CE55"/>
  <c r="DH55"/>
  <c r="DU55"/>
  <c r="EI55"/>
  <c r="FL55"/>
  <c r="AA61"/>
  <c r="BD61"/>
  <c r="CE61"/>
  <c r="DH61"/>
  <c r="EI61"/>
  <c r="FL61"/>
  <c r="M66"/>
  <c r="AA66"/>
  <c r="BD66"/>
  <c r="BQ66"/>
  <c r="CE66"/>
  <c r="DH66"/>
  <c r="DU66"/>
  <c r="EI66"/>
  <c r="FL66"/>
  <c r="M71"/>
  <c r="AA71"/>
  <c r="BD71"/>
  <c r="BQ71"/>
  <c r="CE71"/>
  <c r="DH71"/>
  <c r="DU71"/>
  <c r="EI71"/>
  <c r="FL71"/>
  <c r="P13" i="3"/>
  <c r="R13"/>
  <c r="T13"/>
  <c r="V13"/>
  <c r="X13"/>
  <c r="Z13"/>
  <c r="AR13"/>
  <c r="AT13"/>
  <c r="AV13"/>
  <c r="AX13"/>
  <c r="AZ13"/>
  <c r="BB13"/>
  <c r="BT13"/>
  <c r="BV13"/>
  <c r="BX13"/>
  <c r="BZ13"/>
  <c r="CB13"/>
  <c r="CD13"/>
  <c r="CV13"/>
  <c r="CX13"/>
  <c r="CZ13"/>
  <c r="DB13"/>
  <c r="DD13"/>
  <c r="DF13"/>
  <c r="N10"/>
  <c r="AP10"/>
  <c r="BR10"/>
  <c r="CT10"/>
  <c r="N11"/>
  <c r="AA11"/>
  <c r="AP11"/>
  <c r="BC11"/>
  <c r="BR11"/>
  <c r="CE11"/>
  <c r="CT11"/>
  <c r="DG11"/>
  <c r="N12"/>
  <c r="AP12"/>
  <c r="BR12"/>
  <c r="CT12"/>
  <c r="N15"/>
  <c r="AP15"/>
  <c r="BR15"/>
  <c r="CT15"/>
  <c r="N16"/>
  <c r="AA16"/>
  <c r="AP16"/>
  <c r="BC16"/>
  <c r="BR16"/>
  <c r="CE16"/>
  <c r="CT16"/>
  <c r="DG16"/>
  <c r="N17"/>
  <c r="AP17"/>
  <c r="BR17"/>
  <c r="CT17"/>
  <c r="N20"/>
  <c r="AP20"/>
  <c r="BR20"/>
  <c r="CT20"/>
  <c r="N21"/>
  <c r="AA21"/>
  <c r="AP21"/>
  <c r="BC21"/>
  <c r="BR21"/>
  <c r="CE21"/>
  <c r="CT21"/>
  <c r="DG21"/>
  <c r="N22"/>
  <c r="AO22"/>
  <c r="BQ22"/>
  <c r="CT22"/>
  <c r="N26"/>
  <c r="AP26"/>
  <c r="BR26"/>
  <c r="CT26"/>
  <c r="N27"/>
  <c r="AA27"/>
  <c r="AP27"/>
  <c r="BC27"/>
  <c r="BR27"/>
  <c r="CE27"/>
  <c r="CT27"/>
  <c r="DG27"/>
  <c r="N28"/>
  <c r="AP28"/>
  <c r="BR28"/>
  <c r="CT28"/>
  <c r="N31"/>
  <c r="AP31"/>
  <c r="BR31"/>
  <c r="CT31"/>
  <c r="N32"/>
  <c r="AA32"/>
  <c r="AP32"/>
  <c r="BC32"/>
  <c r="BR32"/>
  <c r="CE32"/>
  <c r="CT32"/>
  <c r="DG32"/>
  <c r="N33"/>
  <c r="AP33"/>
  <c r="BR33"/>
  <c r="CT33"/>
  <c r="N36"/>
  <c r="AP36"/>
  <c r="BR36"/>
  <c r="CT36"/>
  <c r="N37"/>
  <c r="AA37"/>
  <c r="AP37"/>
  <c r="BC37"/>
  <c r="BR37"/>
  <c r="CE37"/>
  <c r="CT37"/>
  <c r="DG37"/>
  <c r="N38"/>
  <c r="AP38"/>
  <c r="BR38"/>
  <c r="CT38"/>
  <c r="N42"/>
  <c r="AP42"/>
  <c r="BR42"/>
  <c r="CT42"/>
  <c r="AP43"/>
  <c r="BR43"/>
  <c r="CT43"/>
  <c r="M44"/>
  <c r="AO44"/>
  <c r="BQ44"/>
  <c r="CT44"/>
  <c r="DG44"/>
  <c r="N46"/>
  <c r="AP46"/>
  <c r="BR46"/>
  <c r="CT46"/>
  <c r="M47"/>
  <c r="AA47"/>
  <c r="AP47"/>
  <c r="BC47"/>
  <c r="BR47"/>
  <c r="CE47"/>
  <c r="CT47"/>
  <c r="DG47"/>
  <c r="N48"/>
  <c r="AP48"/>
  <c r="BR48"/>
  <c r="CT48"/>
  <c r="N49"/>
  <c r="AA49"/>
  <c r="AP49"/>
  <c r="BC49"/>
  <c r="BR49"/>
  <c r="CE49"/>
  <c r="CT49"/>
  <c r="DG49"/>
  <c r="N51"/>
  <c r="AP51"/>
  <c r="BR51"/>
  <c r="CT51"/>
  <c r="N52"/>
  <c r="AA52"/>
  <c r="AP52"/>
  <c r="BC52"/>
  <c r="BR52"/>
  <c r="CE52"/>
  <c r="CT52"/>
  <c r="DG52"/>
  <c r="N53"/>
  <c r="AP53"/>
  <c r="BR53"/>
  <c r="CT53"/>
  <c r="N54"/>
  <c r="AA54"/>
  <c r="AP54"/>
  <c r="BC54"/>
  <c r="BR54"/>
  <c r="CE54"/>
  <c r="CT54"/>
  <c r="DG54"/>
  <c r="N57"/>
  <c r="AP57"/>
  <c r="BR57"/>
  <c r="CT57"/>
  <c r="N58"/>
  <c r="AA58"/>
  <c r="AP58"/>
  <c r="BC58"/>
  <c r="BR58"/>
  <c r="CE58"/>
  <c r="CT58"/>
  <c r="DG58"/>
  <c r="N59"/>
  <c r="AP59"/>
  <c r="BR59"/>
  <c r="CT59"/>
  <c r="N60"/>
  <c r="AA60"/>
  <c r="AP60"/>
  <c r="BC60"/>
  <c r="BR60"/>
  <c r="CE60"/>
  <c r="CT60"/>
  <c r="DG60"/>
  <c r="N62"/>
  <c r="N63"/>
  <c r="AA63"/>
  <c r="AP63"/>
  <c r="BC63"/>
  <c r="BR63"/>
  <c r="CE63"/>
  <c r="CT63"/>
  <c r="DG63"/>
  <c r="N64"/>
  <c r="AP64"/>
  <c r="BR64"/>
  <c r="CT64"/>
  <c r="N65"/>
  <c r="AA65"/>
  <c r="AP65"/>
  <c r="BC65"/>
  <c r="BR65"/>
  <c r="CE65"/>
  <c r="CT65"/>
  <c r="DG65"/>
  <c r="N67"/>
  <c r="AP67"/>
  <c r="BR67"/>
  <c r="CT67"/>
  <c r="M68"/>
  <c r="AO68"/>
  <c r="BQ68"/>
  <c r="CS68"/>
  <c r="N69"/>
  <c r="AP69"/>
  <c r="BR69"/>
  <c r="CT69"/>
  <c r="M70"/>
  <c r="AO70"/>
  <c r="BQ70"/>
  <c r="CS70"/>
  <c r="CS13" i="6"/>
  <c r="DU13"/>
  <c r="EW13"/>
  <c r="N18"/>
  <c r="AA18"/>
  <c r="AP18"/>
  <c r="BC18"/>
  <c r="BR18"/>
  <c r="CE18"/>
  <c r="CT18"/>
  <c r="DG18"/>
  <c r="DV18"/>
  <c r="EI18"/>
  <c r="EX18"/>
  <c r="FK18"/>
  <c r="N23"/>
  <c r="AA23"/>
  <c r="AP23"/>
  <c r="BC23"/>
  <c r="BR23"/>
  <c r="CE23"/>
  <c r="CT23"/>
  <c r="DG23"/>
  <c r="DV23"/>
  <c r="EI23"/>
  <c r="EX23"/>
  <c r="FK23"/>
  <c r="N34"/>
  <c r="AP34"/>
  <c r="BR34"/>
  <c r="CT34"/>
  <c r="DV34"/>
  <c r="EX34"/>
  <c r="N39"/>
  <c r="AP39"/>
  <c r="BR39"/>
  <c r="CT39"/>
  <c r="DV39"/>
  <c r="EX39"/>
  <c r="N50"/>
  <c r="AP50"/>
  <c r="BR50"/>
  <c r="CT50"/>
  <c r="DV50"/>
  <c r="EX50"/>
  <c r="N55"/>
  <c r="AP55"/>
  <c r="BR55"/>
  <c r="CT55"/>
  <c r="DV55"/>
  <c r="EX55"/>
  <c r="N66"/>
  <c r="AP66"/>
  <c r="BR66"/>
  <c r="CT66"/>
  <c r="DV66"/>
  <c r="EX66"/>
  <c r="N71"/>
  <c r="AP71"/>
  <c r="BR71"/>
  <c r="CT71"/>
  <c r="DV71"/>
  <c r="EX71"/>
  <c r="AO41" i="7"/>
  <c r="AB42"/>
  <c r="BD42"/>
  <c r="CF42"/>
  <c r="DH42"/>
  <c r="N43"/>
  <c r="R66"/>
  <c r="V66"/>
  <c r="Z66"/>
  <c r="AV66"/>
  <c r="AZ66"/>
  <c r="BV66"/>
  <c r="BZ66"/>
  <c r="CD66"/>
  <c r="CZ66"/>
  <c r="DD66"/>
  <c r="M73" i="1"/>
  <c r="AE17"/>
  <c r="AD39"/>
  <c r="AE58"/>
  <c r="AE60"/>
  <c r="AE64"/>
  <c r="AE68"/>
  <c r="AE9" i="5"/>
  <c r="AE11"/>
  <c r="AE12"/>
  <c r="AD18"/>
  <c r="AE20"/>
  <c r="AD23"/>
  <c r="AE26"/>
  <c r="AE28"/>
  <c r="AE31"/>
  <c r="AE33"/>
  <c r="AE36"/>
  <c r="AE38"/>
  <c r="AE42"/>
  <c r="AE44"/>
  <c r="AE47"/>
  <c r="AE49"/>
  <c r="AE52"/>
  <c r="AE59"/>
  <c r="AE60"/>
  <c r="AE63"/>
  <c r="N71"/>
  <c r="N72"/>
  <c r="AE69"/>
  <c r="AD40"/>
  <c r="AD56"/>
  <c r="O72"/>
  <c r="W41" i="9"/>
  <c r="L41"/>
  <c r="AO43" i="7"/>
  <c r="AP43"/>
  <c r="BQ43"/>
  <c r="BR43"/>
  <c r="CS43"/>
  <c r="CT43"/>
  <c r="M63"/>
  <c r="N63"/>
  <c r="AO63"/>
  <c r="AP63"/>
  <c r="BQ63"/>
  <c r="BR63"/>
  <c r="CS63"/>
  <c r="CT63"/>
  <c r="AA43"/>
  <c r="AB43"/>
  <c r="BC43"/>
  <c r="BD43"/>
  <c r="CE43"/>
  <c r="CF43"/>
  <c r="DG43"/>
  <c r="DH43"/>
  <c r="AA63"/>
  <c r="AB63"/>
  <c r="BC63"/>
  <c r="BD63"/>
  <c r="CE63"/>
  <c r="CF63"/>
  <c r="DG63"/>
  <c r="DH63"/>
  <c r="AA67"/>
  <c r="AB67"/>
  <c r="BC67"/>
  <c r="BD67"/>
  <c r="CE67"/>
  <c r="CF67"/>
  <c r="DG67"/>
  <c r="DH67"/>
  <c r="BU18" i="3"/>
  <c r="D66" i="7"/>
  <c r="F66"/>
  <c r="H66"/>
  <c r="J66"/>
  <c r="L66"/>
  <c r="M9" i="3"/>
  <c r="Q13"/>
  <c r="S13"/>
  <c r="U13"/>
  <c r="W13"/>
  <c r="Y13"/>
  <c r="AO9"/>
  <c r="AS13"/>
  <c r="AU13"/>
  <c r="AW13"/>
  <c r="AY13"/>
  <c r="BA13"/>
  <c r="BQ9"/>
  <c r="BU13"/>
  <c r="BW13"/>
  <c r="BY13"/>
  <c r="CA13"/>
  <c r="CC13"/>
  <c r="CS9"/>
  <c r="CW13"/>
  <c r="CY13"/>
  <c r="DA13"/>
  <c r="DC13"/>
  <c r="DE13"/>
  <c r="AB10"/>
  <c r="BD10"/>
  <c r="CF10"/>
  <c r="DH10"/>
  <c r="M11"/>
  <c r="AB11"/>
  <c r="AO11"/>
  <c r="BD11"/>
  <c r="BQ11"/>
  <c r="CF11"/>
  <c r="CS11"/>
  <c r="DH11"/>
  <c r="AB12"/>
  <c r="BD12"/>
  <c r="CF12"/>
  <c r="DH12"/>
  <c r="M14"/>
  <c r="AO14"/>
  <c r="BQ14"/>
  <c r="CS14"/>
  <c r="AB15"/>
  <c r="BD15"/>
  <c r="CF15"/>
  <c r="DH15"/>
  <c r="M16"/>
  <c r="AB16"/>
  <c r="AO16"/>
  <c r="BD16"/>
  <c r="BQ16"/>
  <c r="CF16"/>
  <c r="CS16"/>
  <c r="DH16"/>
  <c r="AB17"/>
  <c r="BD17"/>
  <c r="CF17"/>
  <c r="DH17"/>
  <c r="AB20"/>
  <c r="BD20"/>
  <c r="CF20"/>
  <c r="DH20"/>
  <c r="M21"/>
  <c r="AB21"/>
  <c r="AO21"/>
  <c r="BD21"/>
  <c r="BQ21"/>
  <c r="CF21"/>
  <c r="CS21"/>
  <c r="DH21"/>
  <c r="AB22"/>
  <c r="BC22"/>
  <c r="DH22"/>
  <c r="M25"/>
  <c r="AO25"/>
  <c r="BQ25"/>
  <c r="CS25"/>
  <c r="AB26"/>
  <c r="BD26"/>
  <c r="CF26"/>
  <c r="DH26"/>
  <c r="M27"/>
  <c r="AB27"/>
  <c r="AO27"/>
  <c r="BD27"/>
  <c r="BQ27"/>
  <c r="CF27"/>
  <c r="CS27"/>
  <c r="DH27"/>
  <c r="AB28"/>
  <c r="BD28"/>
  <c r="CF28"/>
  <c r="DH28"/>
  <c r="M30"/>
  <c r="AO30"/>
  <c r="BQ30"/>
  <c r="CS30"/>
  <c r="AB31"/>
  <c r="BD31"/>
  <c r="CF31"/>
  <c r="DH31"/>
  <c r="M32"/>
  <c r="AB32"/>
  <c r="AO32"/>
  <c r="BD32"/>
  <c r="BQ32"/>
  <c r="CF32"/>
  <c r="CS32"/>
  <c r="DH32"/>
  <c r="AB33"/>
  <c r="BD33"/>
  <c r="CF33"/>
  <c r="DH33"/>
  <c r="M35"/>
  <c r="AO35"/>
  <c r="BQ35"/>
  <c r="CS35"/>
  <c r="AB36"/>
  <c r="BD36"/>
  <c r="CF36"/>
  <c r="DH36"/>
  <c r="M37"/>
  <c r="AB37"/>
  <c r="AO37"/>
  <c r="BD37"/>
  <c r="BQ37"/>
  <c r="CF37"/>
  <c r="CS37"/>
  <c r="DH37"/>
  <c r="AB38"/>
  <c r="BD38"/>
  <c r="CF38"/>
  <c r="DH38"/>
  <c r="AB42"/>
  <c r="BD42"/>
  <c r="CF42"/>
  <c r="DH42"/>
  <c r="AB43"/>
  <c r="BD43"/>
  <c r="CF43"/>
  <c r="DH43"/>
  <c r="AA44"/>
  <c r="BC44"/>
  <c r="CE44"/>
  <c r="CS44"/>
  <c r="DH44"/>
  <c r="AB47"/>
  <c r="AO47"/>
  <c r="BD47"/>
  <c r="BQ47"/>
  <c r="CF47"/>
  <c r="CS47"/>
  <c r="DH47"/>
  <c r="AB48"/>
  <c r="BD48"/>
  <c r="CF48"/>
  <c r="DH48"/>
  <c r="M49"/>
  <c r="AB49"/>
  <c r="AO49"/>
  <c r="BD49"/>
  <c r="BQ49"/>
  <c r="CF49"/>
  <c r="CS49"/>
  <c r="DH49"/>
  <c r="M52"/>
  <c r="AB52"/>
  <c r="AO52"/>
  <c r="BD52"/>
  <c r="BQ52"/>
  <c r="CF52"/>
  <c r="CS52"/>
  <c r="DH52"/>
  <c r="AB53"/>
  <c r="BD53"/>
  <c r="CF53"/>
  <c r="DH53"/>
  <c r="M54"/>
  <c r="AB54"/>
  <c r="AO54"/>
  <c r="BD54"/>
  <c r="BQ54"/>
  <c r="CF54"/>
  <c r="CS54"/>
  <c r="DH54"/>
  <c r="M58"/>
  <c r="AB58"/>
  <c r="AO58"/>
  <c r="BD58"/>
  <c r="BQ58"/>
  <c r="CF58"/>
  <c r="CS58"/>
  <c r="DH58"/>
  <c r="AB59"/>
  <c r="BD59"/>
  <c r="CF59"/>
  <c r="DH59"/>
  <c r="M60"/>
  <c r="AB60"/>
  <c r="AO60"/>
  <c r="BD60"/>
  <c r="BQ60"/>
  <c r="CF60"/>
  <c r="CS60"/>
  <c r="DH60"/>
  <c r="M63"/>
  <c r="AB63"/>
  <c r="AO63"/>
  <c r="BD63"/>
  <c r="BQ63"/>
  <c r="CF63"/>
  <c r="CS63"/>
  <c r="DH63"/>
  <c r="AB64"/>
  <c r="BD64"/>
  <c r="CF64"/>
  <c r="DH64"/>
  <c r="M65"/>
  <c r="AB65"/>
  <c r="AO65"/>
  <c r="BD65"/>
  <c r="BQ65"/>
  <c r="CF65"/>
  <c r="CS65"/>
  <c r="DH65"/>
  <c r="AA68"/>
  <c r="BC68"/>
  <c r="CE68"/>
  <c r="DG68"/>
  <c r="AB69"/>
  <c r="BD69"/>
  <c r="CF69"/>
  <c r="DH69"/>
  <c r="AA70"/>
  <c r="BC70"/>
  <c r="CE70"/>
  <c r="DG70"/>
  <c r="M9" i="7"/>
  <c r="Q13"/>
  <c r="S13"/>
  <c r="U13"/>
  <c r="W13"/>
  <c r="Y13"/>
  <c r="AO9"/>
  <c r="AS13"/>
  <c r="AU13"/>
  <c r="AW13"/>
  <c r="AY13"/>
  <c r="BA13"/>
  <c r="BQ9"/>
  <c r="BU13"/>
  <c r="BW13"/>
  <c r="BY13"/>
  <c r="CA13"/>
  <c r="CC13"/>
  <c r="CS9"/>
  <c r="CW13"/>
  <c r="CY13"/>
  <c r="DA13"/>
  <c r="DC13"/>
  <c r="DE13"/>
  <c r="AB10"/>
  <c r="BD10"/>
  <c r="CF10"/>
  <c r="DH10"/>
  <c r="M11"/>
  <c r="AB11"/>
  <c r="AO11"/>
  <c r="BD11"/>
  <c r="BQ11"/>
  <c r="CF11"/>
  <c r="CS11"/>
  <c r="DH11"/>
  <c r="AB12"/>
  <c r="BD12"/>
  <c r="CF12"/>
  <c r="DH12"/>
  <c r="M14"/>
  <c r="AO14"/>
  <c r="BQ14"/>
  <c r="CS14"/>
  <c r="AB15"/>
  <c r="BD15"/>
  <c r="CF15"/>
  <c r="DH15"/>
  <c r="M16"/>
  <c r="AB16"/>
  <c r="AO16"/>
  <c r="BD16"/>
  <c r="BQ16"/>
  <c r="CF16"/>
  <c r="CS16"/>
  <c r="DH16"/>
  <c r="AB17"/>
  <c r="BD17"/>
  <c r="CF17"/>
  <c r="DH17"/>
  <c r="M19"/>
  <c r="AO19"/>
  <c r="AB20"/>
  <c r="BD20"/>
  <c r="CF20"/>
  <c r="DH20"/>
  <c r="M21"/>
  <c r="AB21"/>
  <c r="AO21"/>
  <c r="BD21"/>
  <c r="BQ21"/>
  <c r="CF21"/>
  <c r="CS21"/>
  <c r="DH21"/>
  <c r="AB22"/>
  <c r="BD22"/>
  <c r="CF22"/>
  <c r="DH22"/>
  <c r="M25"/>
  <c r="AO25"/>
  <c r="BQ25"/>
  <c r="CS25"/>
  <c r="AB26"/>
  <c r="BD26"/>
  <c r="CF26"/>
  <c r="DH26"/>
  <c r="M27"/>
  <c r="AB27"/>
  <c r="AO27"/>
  <c r="BD27"/>
  <c r="BQ27"/>
  <c r="CF27"/>
  <c r="CS27"/>
  <c r="DH27"/>
  <c r="AB28"/>
  <c r="BD28"/>
  <c r="CF28"/>
  <c r="DH28"/>
  <c r="M30"/>
  <c r="AO30"/>
  <c r="BQ30"/>
  <c r="CS30"/>
  <c r="AB31"/>
  <c r="BD31"/>
  <c r="CF31"/>
  <c r="DH31"/>
  <c r="M32"/>
  <c r="AB32"/>
  <c r="AO32"/>
  <c r="BD32"/>
  <c r="BQ32"/>
  <c r="CF32"/>
  <c r="CS32"/>
  <c r="DH32"/>
  <c r="AB33"/>
  <c r="BD33"/>
  <c r="CF33"/>
  <c r="DH33"/>
  <c r="M35"/>
  <c r="AO35"/>
  <c r="BQ35"/>
  <c r="CS35"/>
  <c r="AB36"/>
  <c r="BD36"/>
  <c r="CF36"/>
  <c r="DH36"/>
  <c r="M37"/>
  <c r="AB37"/>
  <c r="AO37"/>
  <c r="BD37"/>
  <c r="BQ37"/>
  <c r="CF37"/>
  <c r="CS37"/>
  <c r="DH37"/>
  <c r="AB38"/>
  <c r="BD38"/>
  <c r="CF38"/>
  <c r="DH38"/>
  <c r="AD45"/>
  <c r="AF45"/>
  <c r="AF56"/>
  <c r="AH45"/>
  <c r="AH56"/>
  <c r="AJ45"/>
  <c r="AJ56"/>
  <c r="AL45"/>
  <c r="AL56"/>
  <c r="AN45"/>
  <c r="AN56"/>
  <c r="AS45"/>
  <c r="AS56"/>
  <c r="AU45"/>
  <c r="AU56"/>
  <c r="AW45"/>
  <c r="AW56"/>
  <c r="AY45"/>
  <c r="AY56"/>
  <c r="BA45"/>
  <c r="BA56"/>
  <c r="BF45"/>
  <c r="BH45"/>
  <c r="BH56"/>
  <c r="BJ45"/>
  <c r="BJ56"/>
  <c r="BL45"/>
  <c r="BL56"/>
  <c r="BN45"/>
  <c r="BN56"/>
  <c r="BP45"/>
  <c r="BP56"/>
  <c r="BU45"/>
  <c r="BU56"/>
  <c r="BW45"/>
  <c r="BW56"/>
  <c r="BY45"/>
  <c r="BY56"/>
  <c r="CA45"/>
  <c r="CA56"/>
  <c r="CC45"/>
  <c r="CC56"/>
  <c r="CH45"/>
  <c r="CJ45"/>
  <c r="CJ56"/>
  <c r="CL45"/>
  <c r="CL56"/>
  <c r="CN45"/>
  <c r="CN56"/>
  <c r="CP45"/>
  <c r="CP56"/>
  <c r="CR45"/>
  <c r="CR56"/>
  <c r="CW45"/>
  <c r="CW56"/>
  <c r="CY45"/>
  <c r="CY56"/>
  <c r="DA45"/>
  <c r="DA56"/>
  <c r="DC45"/>
  <c r="DC56"/>
  <c r="DE45"/>
  <c r="DE56"/>
  <c r="N42"/>
  <c r="AP42"/>
  <c r="BR42"/>
  <c r="CT42"/>
  <c r="M44"/>
  <c r="AB44"/>
  <c r="AO44"/>
  <c r="BD44"/>
  <c r="BQ44"/>
  <c r="CF44"/>
  <c r="CS44"/>
  <c r="DH44"/>
  <c r="AA46"/>
  <c r="BC46"/>
  <c r="CE46"/>
  <c r="DG46"/>
  <c r="M47"/>
  <c r="AB47"/>
  <c r="AO47"/>
  <c r="BD47"/>
  <c r="BQ47"/>
  <c r="CF47"/>
  <c r="CS47"/>
  <c r="DH47"/>
  <c r="AA48"/>
  <c r="BC48"/>
  <c r="CE48"/>
  <c r="DG48"/>
  <c r="M49"/>
  <c r="AB49"/>
  <c r="AO49"/>
  <c r="BD49"/>
  <c r="BQ49"/>
  <c r="CF49"/>
  <c r="CS49"/>
  <c r="DH49"/>
  <c r="AA51"/>
  <c r="BC51"/>
  <c r="CE51"/>
  <c r="DG51"/>
  <c r="M52"/>
  <c r="AB52"/>
  <c r="AO52"/>
  <c r="BD52"/>
  <c r="BQ52"/>
  <c r="CF52"/>
  <c r="CS52"/>
  <c r="DH52"/>
  <c r="AA53"/>
  <c r="BC53"/>
  <c r="CE53"/>
  <c r="DG53"/>
  <c r="M54"/>
  <c r="AB54"/>
  <c r="AO54"/>
  <c r="BD54"/>
  <c r="BQ54"/>
  <c r="CF54"/>
  <c r="CS54"/>
  <c r="DH54"/>
  <c r="AA57"/>
  <c r="BC57"/>
  <c r="AB58"/>
  <c r="BD58"/>
  <c r="CF58"/>
  <c r="DH58"/>
  <c r="M59"/>
  <c r="AB59"/>
  <c r="AO59"/>
  <c r="BD59"/>
  <c r="BQ59"/>
  <c r="CF59"/>
  <c r="CS59"/>
  <c r="DH59"/>
  <c r="AB60"/>
  <c r="BD60"/>
  <c r="CF60"/>
  <c r="DH60"/>
  <c r="P66"/>
  <c r="T66"/>
  <c r="T72"/>
  <c r="X66"/>
  <c r="X72"/>
  <c r="AT66"/>
  <c r="AT72"/>
  <c r="AX66"/>
  <c r="AX72"/>
  <c r="BB66"/>
  <c r="BB72"/>
  <c r="BT66"/>
  <c r="BX66"/>
  <c r="BX72"/>
  <c r="CB66"/>
  <c r="CB72"/>
  <c r="CX66"/>
  <c r="CX72"/>
  <c r="DB66"/>
  <c r="DB72"/>
  <c r="DF66"/>
  <c r="DF72"/>
  <c r="M64"/>
  <c r="AB64"/>
  <c r="AO64"/>
  <c r="BD64"/>
  <c r="BQ64"/>
  <c r="CF64"/>
  <c r="CS64"/>
  <c r="DH64"/>
  <c r="AA65"/>
  <c r="BC65"/>
  <c r="CE65"/>
  <c r="DG65"/>
  <c r="Q71"/>
  <c r="Q72"/>
  <c r="S71"/>
  <c r="S72"/>
  <c r="U71"/>
  <c r="U72"/>
  <c r="W71"/>
  <c r="W72"/>
  <c r="Y71"/>
  <c r="Y72"/>
  <c r="AS71"/>
  <c r="AS72"/>
  <c r="AU71"/>
  <c r="AU72"/>
  <c r="AW71"/>
  <c r="AW72"/>
  <c r="AY71"/>
  <c r="AY72"/>
  <c r="BA71"/>
  <c r="BA72"/>
  <c r="BU71"/>
  <c r="BU72"/>
  <c r="BW71"/>
  <c r="BW72"/>
  <c r="BY71"/>
  <c r="BY72"/>
  <c r="CA71"/>
  <c r="CA72"/>
  <c r="CC71"/>
  <c r="CC72"/>
  <c r="CW71"/>
  <c r="CW72"/>
  <c r="CY71"/>
  <c r="CY72"/>
  <c r="DA71"/>
  <c r="DA72"/>
  <c r="DC71"/>
  <c r="DC72"/>
  <c r="DE71"/>
  <c r="DE72"/>
  <c r="C71"/>
  <c r="C72"/>
  <c r="E71"/>
  <c r="E72"/>
  <c r="G71"/>
  <c r="G72"/>
  <c r="I71"/>
  <c r="I72"/>
  <c r="K71"/>
  <c r="K72"/>
  <c r="AB68"/>
  <c r="AE71"/>
  <c r="AE72"/>
  <c r="AG71"/>
  <c r="AG72"/>
  <c r="AI71"/>
  <c r="AI72"/>
  <c r="AK71"/>
  <c r="AK72"/>
  <c r="AM71"/>
  <c r="AM72"/>
  <c r="BD68"/>
  <c r="BG71"/>
  <c r="BG72"/>
  <c r="BI71"/>
  <c r="BI72"/>
  <c r="BK71"/>
  <c r="BK72"/>
  <c r="BM71"/>
  <c r="BM72"/>
  <c r="BO71"/>
  <c r="BO72"/>
  <c r="CF68"/>
  <c r="CI71"/>
  <c r="CI72"/>
  <c r="CK71"/>
  <c r="CK72"/>
  <c r="CM71"/>
  <c r="CM72"/>
  <c r="CO71"/>
  <c r="CO72"/>
  <c r="CQ71"/>
  <c r="CQ72"/>
  <c r="DH68"/>
  <c r="R71"/>
  <c r="R72"/>
  <c r="V71"/>
  <c r="V72"/>
  <c r="Z71"/>
  <c r="Z72"/>
  <c r="AV71"/>
  <c r="AV72"/>
  <c r="AZ71"/>
  <c r="AZ72"/>
  <c r="BV71"/>
  <c r="BV72"/>
  <c r="BZ71"/>
  <c r="BZ72"/>
  <c r="CD71"/>
  <c r="CD72"/>
  <c r="CZ71"/>
  <c r="CZ72"/>
  <c r="DD71"/>
  <c r="DD72"/>
  <c r="M70"/>
  <c r="AO70"/>
  <c r="BQ70"/>
  <c r="CS70"/>
  <c r="I73" i="8"/>
  <c r="I24"/>
  <c r="N73"/>
  <c r="N24"/>
  <c r="AA73"/>
  <c r="AA24"/>
  <c r="AF73"/>
  <c r="AF24"/>
  <c r="A12"/>
  <c r="S11"/>
  <c r="AB11"/>
  <c r="J11"/>
  <c r="E73"/>
  <c r="E24"/>
  <c r="R24"/>
  <c r="W73"/>
  <c r="W24"/>
  <c r="AJ73"/>
  <c r="AJ24"/>
  <c r="C73"/>
  <c r="C24"/>
  <c r="G73"/>
  <c r="G24"/>
  <c r="L73"/>
  <c r="L24"/>
  <c r="P73"/>
  <c r="P24"/>
  <c r="U73"/>
  <c r="U24"/>
  <c r="Y73"/>
  <c r="Y24"/>
  <c r="AD73"/>
  <c r="AD24"/>
  <c r="AH73"/>
  <c r="AH24"/>
  <c r="J10"/>
  <c r="AB10"/>
  <c r="B73"/>
  <c r="B24"/>
  <c r="D73"/>
  <c r="D24"/>
  <c r="F73"/>
  <c r="F24"/>
  <c r="H73"/>
  <c r="H24"/>
  <c r="K73"/>
  <c r="K24"/>
  <c r="M73"/>
  <c r="M24"/>
  <c r="O73"/>
  <c r="O24"/>
  <c r="Q73"/>
  <c r="Q24"/>
  <c r="T73"/>
  <c r="T24"/>
  <c r="V73"/>
  <c r="V24"/>
  <c r="X73"/>
  <c r="X24"/>
  <c r="Z73"/>
  <c r="Z24"/>
  <c r="AC73"/>
  <c r="AC24"/>
  <c r="AE73"/>
  <c r="AE24"/>
  <c r="AG73"/>
  <c r="AG24"/>
  <c r="AI73"/>
  <c r="AI24"/>
  <c r="S10"/>
  <c r="A1" i="7"/>
  <c r="O1"/>
  <c r="AC1"/>
  <c r="AQ1"/>
  <c r="BE1"/>
  <c r="BS1"/>
  <c r="CG1"/>
  <c r="CU1"/>
  <c r="CG1" i="6"/>
  <c r="CU1"/>
  <c r="DI1"/>
  <c r="DW1"/>
  <c r="EK1"/>
  <c r="EY1"/>
  <c r="C4" i="7"/>
  <c r="Q4"/>
  <c r="AE4"/>
  <c r="AS4"/>
  <c r="BG4"/>
  <c r="BU4"/>
  <c r="CI4"/>
  <c r="CW4"/>
  <c r="CI4" i="6"/>
  <c r="CW4"/>
  <c r="DK4"/>
  <c r="DY4"/>
  <c r="EM4"/>
  <c r="FA4"/>
  <c r="C5" i="7"/>
  <c r="Q5"/>
  <c r="AE5"/>
  <c r="AS5"/>
  <c r="BG5"/>
  <c r="BU5"/>
  <c r="CI5"/>
  <c r="CW5"/>
  <c r="CI5" i="6"/>
  <c r="CW5"/>
  <c r="DK5"/>
  <c r="DY5"/>
  <c r="EM5"/>
  <c r="FA5"/>
  <c r="A2" i="7"/>
  <c r="O2"/>
  <c r="AC2"/>
  <c r="AQ2"/>
  <c r="BE2"/>
  <c r="BS2"/>
  <c r="CG2"/>
  <c r="CU2"/>
  <c r="CG2" i="6"/>
  <c r="CU2"/>
  <c r="DI2"/>
  <c r="DW2"/>
  <c r="EK2"/>
  <c r="EY2"/>
  <c r="A3" i="7"/>
  <c r="O3"/>
  <c r="AC3"/>
  <c r="AQ3"/>
  <c r="BE3"/>
  <c r="BS3"/>
  <c r="CG3"/>
  <c r="CU3"/>
  <c r="CG3" i="6"/>
  <c r="CU3"/>
  <c r="DI3"/>
  <c r="DW3"/>
  <c r="EK3"/>
  <c r="EY3"/>
  <c r="AB73"/>
  <c r="AA73"/>
  <c r="BD73"/>
  <c r="BC73"/>
  <c r="CX73"/>
  <c r="CZ73"/>
  <c r="DB73"/>
  <c r="DD73"/>
  <c r="DF73"/>
  <c r="DK73"/>
  <c r="DM73"/>
  <c r="DO73"/>
  <c r="DQ73"/>
  <c r="DS73"/>
  <c r="DX73"/>
  <c r="DZ73"/>
  <c r="EB73"/>
  <c r="ED73"/>
  <c r="EF73"/>
  <c r="EH73"/>
  <c r="EM73"/>
  <c r="EO73"/>
  <c r="EQ73"/>
  <c r="ES73"/>
  <c r="EU73"/>
  <c r="EZ73"/>
  <c r="FB73"/>
  <c r="FD73"/>
  <c r="FF73"/>
  <c r="FH73"/>
  <c r="FJ73"/>
  <c r="AB40"/>
  <c r="AA40"/>
  <c r="BD40"/>
  <c r="BC40"/>
  <c r="CF40"/>
  <c r="CE40"/>
  <c r="DH40"/>
  <c r="DG40"/>
  <c r="EJ40"/>
  <c r="EI40"/>
  <c r="FL40"/>
  <c r="FK40"/>
  <c r="AB56"/>
  <c r="AA56"/>
  <c r="BD56"/>
  <c r="BC56"/>
  <c r="CF56"/>
  <c r="CE56"/>
  <c r="DH56"/>
  <c r="DG56"/>
  <c r="EJ56"/>
  <c r="EI56"/>
  <c r="FL56"/>
  <c r="FK56"/>
  <c r="AB72"/>
  <c r="AA72"/>
  <c r="BD72"/>
  <c r="BC72"/>
  <c r="CF72"/>
  <c r="CE72"/>
  <c r="DH72"/>
  <c r="DG72"/>
  <c r="EJ72"/>
  <c r="EI72"/>
  <c r="FL72"/>
  <c r="FK72"/>
  <c r="B24" i="7"/>
  <c r="D24"/>
  <c r="F24"/>
  <c r="H24"/>
  <c r="J24"/>
  <c r="L24"/>
  <c r="P24"/>
  <c r="AA13"/>
  <c r="AB13"/>
  <c r="R73"/>
  <c r="R24"/>
  <c r="T73"/>
  <c r="T24"/>
  <c r="V24"/>
  <c r="X73"/>
  <c r="X24"/>
  <c r="Z73"/>
  <c r="Z24"/>
  <c r="AD24"/>
  <c r="AF24"/>
  <c r="AH24"/>
  <c r="AJ24"/>
  <c r="AL24"/>
  <c r="AN24"/>
  <c r="BC13"/>
  <c r="BD13"/>
  <c r="BF24"/>
  <c r="BH24"/>
  <c r="BJ24"/>
  <c r="BL24"/>
  <c r="BN24"/>
  <c r="BP24"/>
  <c r="CE13"/>
  <c r="CF13"/>
  <c r="CH24"/>
  <c r="CJ24"/>
  <c r="CL24"/>
  <c r="CN24"/>
  <c r="CP24"/>
  <c r="CR24"/>
  <c r="DG13"/>
  <c r="DH13"/>
  <c r="BQ23"/>
  <c r="BR23"/>
  <c r="CS23"/>
  <c r="CT23"/>
  <c r="O10" i="6"/>
  <c r="AQ10"/>
  <c r="BS10"/>
  <c r="CU10"/>
  <c r="DW10"/>
  <c r="M13"/>
  <c r="AB13"/>
  <c r="AO13"/>
  <c r="BD13"/>
  <c r="BQ13"/>
  <c r="CF13"/>
  <c r="DH13"/>
  <c r="EJ13"/>
  <c r="FL13"/>
  <c r="M18"/>
  <c r="AO18"/>
  <c r="BQ18"/>
  <c r="CS18"/>
  <c r="DU18"/>
  <c r="EW18"/>
  <c r="M23"/>
  <c r="AO23"/>
  <c r="BQ23"/>
  <c r="CS23"/>
  <c r="DU23"/>
  <c r="EW23"/>
  <c r="DK10" i="7"/>
  <c r="CU10"/>
  <c r="CG10"/>
  <c r="BS10"/>
  <c r="BE10"/>
  <c r="AQ10"/>
  <c r="AC10"/>
  <c r="O10"/>
  <c r="A10"/>
  <c r="M73" i="6"/>
  <c r="N73"/>
  <c r="AO73"/>
  <c r="AP73"/>
  <c r="BN73"/>
  <c r="BP73"/>
  <c r="BU73"/>
  <c r="BW73"/>
  <c r="BY73"/>
  <c r="CA73"/>
  <c r="CC73"/>
  <c r="CH73"/>
  <c r="CJ73"/>
  <c r="CL73"/>
  <c r="CN73"/>
  <c r="CP73"/>
  <c r="CR73"/>
  <c r="CW73"/>
  <c r="CY73"/>
  <c r="DA73"/>
  <c r="DC73"/>
  <c r="DE73"/>
  <c r="DJ73"/>
  <c r="DL73"/>
  <c r="DN73"/>
  <c r="DP73"/>
  <c r="DR73"/>
  <c r="DT73"/>
  <c r="DY73"/>
  <c r="EA73"/>
  <c r="EC73"/>
  <c r="EE73"/>
  <c r="EG73"/>
  <c r="EL73"/>
  <c r="EN73"/>
  <c r="EP73"/>
  <c r="ER73"/>
  <c r="ET73"/>
  <c r="EV73"/>
  <c r="FA73"/>
  <c r="FC73"/>
  <c r="FE73"/>
  <c r="FG73"/>
  <c r="FI73"/>
  <c r="M40"/>
  <c r="N40"/>
  <c r="AO40"/>
  <c r="AP40"/>
  <c r="BQ40"/>
  <c r="BR40"/>
  <c r="CS40"/>
  <c r="CT40"/>
  <c r="DU40"/>
  <c r="DV40"/>
  <c r="EW40"/>
  <c r="EX40"/>
  <c r="M56"/>
  <c r="N56"/>
  <c r="AO56"/>
  <c r="AP56"/>
  <c r="BQ56"/>
  <c r="BR56"/>
  <c r="CS56"/>
  <c r="CT56"/>
  <c r="DU56"/>
  <c r="DV56"/>
  <c r="EW56"/>
  <c r="EX56"/>
  <c r="M72"/>
  <c r="N72"/>
  <c r="AO72"/>
  <c r="AP72"/>
  <c r="BQ72"/>
  <c r="BR72"/>
  <c r="CS72"/>
  <c r="CT72"/>
  <c r="DU72"/>
  <c r="DV72"/>
  <c r="EW72"/>
  <c r="EX72"/>
  <c r="E73" i="7"/>
  <c r="E24"/>
  <c r="G73"/>
  <c r="G24"/>
  <c r="I73"/>
  <c r="I24"/>
  <c r="K73"/>
  <c r="K24"/>
  <c r="Q73"/>
  <c r="Q24"/>
  <c r="S73"/>
  <c r="S24"/>
  <c r="U73"/>
  <c r="U24"/>
  <c r="W73"/>
  <c r="W24"/>
  <c r="Y73"/>
  <c r="Y24"/>
  <c r="AG73"/>
  <c r="AG24"/>
  <c r="AI73"/>
  <c r="AI24"/>
  <c r="AK73"/>
  <c r="AK24"/>
  <c r="AM73"/>
  <c r="AM24"/>
  <c r="AU73"/>
  <c r="AU24"/>
  <c r="AW73"/>
  <c r="AW24"/>
  <c r="AY73"/>
  <c r="AY24"/>
  <c r="BA73"/>
  <c r="BA24"/>
  <c r="BI73"/>
  <c r="BI24"/>
  <c r="BK73"/>
  <c r="BK24"/>
  <c r="BM73"/>
  <c r="BM24"/>
  <c r="BO73"/>
  <c r="BO24"/>
  <c r="BU73"/>
  <c r="BU24"/>
  <c r="BW73"/>
  <c r="BW24"/>
  <c r="BY73"/>
  <c r="BY24"/>
  <c r="CA73"/>
  <c r="CA24"/>
  <c r="CC73"/>
  <c r="CC24"/>
  <c r="CK73"/>
  <c r="CK24"/>
  <c r="CM73"/>
  <c r="CM24"/>
  <c r="CO73"/>
  <c r="CO24"/>
  <c r="CQ73"/>
  <c r="CQ24"/>
  <c r="CY73"/>
  <c r="CY24"/>
  <c r="DA73"/>
  <c r="DA24"/>
  <c r="DC73"/>
  <c r="DC24"/>
  <c r="DE73"/>
  <c r="DE24"/>
  <c r="AA18"/>
  <c r="AB18"/>
  <c r="BC18"/>
  <c r="BD18"/>
  <c r="CE18"/>
  <c r="CF18"/>
  <c r="DG18"/>
  <c r="DH18"/>
  <c r="AA23"/>
  <c r="AB23"/>
  <c r="AC10" i="6"/>
  <c r="BE10"/>
  <c r="CG10"/>
  <c r="DI10"/>
  <c r="EK10"/>
  <c r="A11"/>
  <c r="N13"/>
  <c r="AA13"/>
  <c r="AP13"/>
  <c r="BC13"/>
  <c r="BR13"/>
  <c r="CE13"/>
  <c r="CT13"/>
  <c r="DG13"/>
  <c r="DV13"/>
  <c r="EI13"/>
  <c r="EX13"/>
  <c r="FK13"/>
  <c r="B40" i="7"/>
  <c r="AD40"/>
  <c r="BF40"/>
  <c r="CH40"/>
  <c r="N29" i="6"/>
  <c r="AA29"/>
  <c r="AP29"/>
  <c r="BC29"/>
  <c r="BR29"/>
  <c r="CE29"/>
  <c r="CT29"/>
  <c r="DG29"/>
  <c r="DV29"/>
  <c r="EI29"/>
  <c r="EX29"/>
  <c r="FK29"/>
  <c r="AA34"/>
  <c r="BC34"/>
  <c r="CE34"/>
  <c r="DG34"/>
  <c r="EI34"/>
  <c r="FK34"/>
  <c r="AA39"/>
  <c r="BC39"/>
  <c r="CE39"/>
  <c r="DG39"/>
  <c r="EI39"/>
  <c r="FK39"/>
  <c r="N45"/>
  <c r="AA45"/>
  <c r="AP45"/>
  <c r="BC45"/>
  <c r="BR45"/>
  <c r="CE45"/>
  <c r="CT45"/>
  <c r="DG45"/>
  <c r="DV45"/>
  <c r="EI45"/>
  <c r="EX45"/>
  <c r="FK45"/>
  <c r="AA50"/>
  <c r="BC50"/>
  <c r="CE50"/>
  <c r="DG50"/>
  <c r="EI50"/>
  <c r="FK50"/>
  <c r="AA55"/>
  <c r="BC55"/>
  <c r="CE55"/>
  <c r="DG55"/>
  <c r="EI55"/>
  <c r="FK55"/>
  <c r="N61"/>
  <c r="AA61"/>
  <c r="AP61"/>
  <c r="BC61"/>
  <c r="BR61"/>
  <c r="CE61"/>
  <c r="CT61"/>
  <c r="DG61"/>
  <c r="DV61"/>
  <c r="EI61"/>
  <c r="EX61"/>
  <c r="FK61"/>
  <c r="AA66"/>
  <c r="BC66"/>
  <c r="CE66"/>
  <c r="DG66"/>
  <c r="EI66"/>
  <c r="FK66"/>
  <c r="AA71"/>
  <c r="BC71"/>
  <c r="CE71"/>
  <c r="DG71"/>
  <c r="EI71"/>
  <c r="FK71"/>
  <c r="N9" i="7"/>
  <c r="AB9"/>
  <c r="AP9"/>
  <c r="BD9"/>
  <c r="BR9"/>
  <c r="CF9"/>
  <c r="CT9"/>
  <c r="DH9"/>
  <c r="M10"/>
  <c r="AA10"/>
  <c r="AO10"/>
  <c r="BC10"/>
  <c r="BQ10"/>
  <c r="CE10"/>
  <c r="CS10"/>
  <c r="DG10"/>
  <c r="M12"/>
  <c r="AA12"/>
  <c r="AO12"/>
  <c r="BC12"/>
  <c r="BQ12"/>
  <c r="CE12"/>
  <c r="CS12"/>
  <c r="DG12"/>
  <c r="C13"/>
  <c r="N13"/>
  <c r="AE13"/>
  <c r="BG13"/>
  <c r="BR13"/>
  <c r="CI13"/>
  <c r="N14"/>
  <c r="AB14"/>
  <c r="AP14"/>
  <c r="BD14"/>
  <c r="BR14"/>
  <c r="CF14"/>
  <c r="CT14"/>
  <c r="DH14"/>
  <c r="M15"/>
  <c r="AA15"/>
  <c r="AO15"/>
  <c r="BC15"/>
  <c r="BQ15"/>
  <c r="CE15"/>
  <c r="CS15"/>
  <c r="DG15"/>
  <c r="M17"/>
  <c r="AA17"/>
  <c r="AO17"/>
  <c r="BC17"/>
  <c r="BQ17"/>
  <c r="CE17"/>
  <c r="CS17"/>
  <c r="DG17"/>
  <c r="C18"/>
  <c r="M18"/>
  <c r="AE18"/>
  <c r="AO18"/>
  <c r="BG18"/>
  <c r="BQ18"/>
  <c r="CI18"/>
  <c r="CS18"/>
  <c r="N19"/>
  <c r="AB19"/>
  <c r="AP19"/>
  <c r="AR23"/>
  <c r="AT23"/>
  <c r="AT24"/>
  <c r="AV23"/>
  <c r="AV24"/>
  <c r="AX23"/>
  <c r="AX24"/>
  <c r="AZ23"/>
  <c r="AZ24"/>
  <c r="BB23"/>
  <c r="BB24"/>
  <c r="BD19"/>
  <c r="BR19"/>
  <c r="BT23"/>
  <c r="BV23"/>
  <c r="BV24"/>
  <c r="BX23"/>
  <c r="BX24"/>
  <c r="BZ23"/>
  <c r="BZ24"/>
  <c r="CB23"/>
  <c r="CB24"/>
  <c r="CD23"/>
  <c r="CD24"/>
  <c r="CF19"/>
  <c r="CT19"/>
  <c r="CV23"/>
  <c r="CX23"/>
  <c r="CX24"/>
  <c r="CZ23"/>
  <c r="CZ24"/>
  <c r="DB23"/>
  <c r="DB24"/>
  <c r="DD23"/>
  <c r="DD24"/>
  <c r="DF23"/>
  <c r="DF24"/>
  <c r="DH19"/>
  <c r="M20"/>
  <c r="AA20"/>
  <c r="AO20"/>
  <c r="BC20"/>
  <c r="BQ20"/>
  <c r="CE20"/>
  <c r="CS20"/>
  <c r="DG20"/>
  <c r="M22"/>
  <c r="AA22"/>
  <c r="AO22"/>
  <c r="BC22"/>
  <c r="BQ22"/>
  <c r="CE22"/>
  <c r="CS22"/>
  <c r="DG22"/>
  <c r="C23"/>
  <c r="M23"/>
  <c r="AE23"/>
  <c r="AO23"/>
  <c r="AS23"/>
  <c r="AS24"/>
  <c r="CW23"/>
  <c r="CW24"/>
  <c r="AA29"/>
  <c r="P40"/>
  <c r="AB29"/>
  <c r="BC29"/>
  <c r="AR40"/>
  <c r="BD29"/>
  <c r="CE29"/>
  <c r="BT40"/>
  <c r="CF29"/>
  <c r="DG29"/>
  <c r="CV40"/>
  <c r="DH29"/>
  <c r="AA34"/>
  <c r="AB34"/>
  <c r="BC34"/>
  <c r="BD34"/>
  <c r="CE34"/>
  <c r="CF34"/>
  <c r="DG34"/>
  <c r="DH34"/>
  <c r="AA39"/>
  <c r="AB39"/>
  <c r="BC39"/>
  <c r="BD39"/>
  <c r="CE39"/>
  <c r="CF39"/>
  <c r="DG39"/>
  <c r="DH39"/>
  <c r="AA45"/>
  <c r="AB45"/>
  <c r="M29" i="6"/>
  <c r="AB29"/>
  <c r="AO29"/>
  <c r="BD29"/>
  <c r="BQ29"/>
  <c r="CF29"/>
  <c r="CS29"/>
  <c r="DH29"/>
  <c r="DU29"/>
  <c r="EJ29"/>
  <c r="EW29"/>
  <c r="FL29"/>
  <c r="M45"/>
  <c r="AB45"/>
  <c r="AO45"/>
  <c r="BD45"/>
  <c r="BQ45"/>
  <c r="CF45"/>
  <c r="CS45"/>
  <c r="DH45"/>
  <c r="DU45"/>
  <c r="EJ45"/>
  <c r="EW45"/>
  <c r="FL45"/>
  <c r="M61"/>
  <c r="AB61"/>
  <c r="AO61"/>
  <c r="BD61"/>
  <c r="BQ61"/>
  <c r="CF61"/>
  <c r="CS61"/>
  <c r="DH61"/>
  <c r="DU61"/>
  <c r="EJ61"/>
  <c r="EW61"/>
  <c r="FL61"/>
  <c r="AA9" i="7"/>
  <c r="BC9"/>
  <c r="CE9"/>
  <c r="DG9"/>
  <c r="AA14"/>
  <c r="BC14"/>
  <c r="CE14"/>
  <c r="DG14"/>
  <c r="AA19"/>
  <c r="BQ19"/>
  <c r="CE19"/>
  <c r="CS19"/>
  <c r="B56"/>
  <c r="N45"/>
  <c r="AD56"/>
  <c r="BC45"/>
  <c r="BD45"/>
  <c r="BF56"/>
  <c r="BR45"/>
  <c r="BQ45"/>
  <c r="CE45"/>
  <c r="CF45"/>
  <c r="CH56"/>
  <c r="CT45"/>
  <c r="CS45"/>
  <c r="N25"/>
  <c r="AB25"/>
  <c r="AP25"/>
  <c r="BD25"/>
  <c r="BR25"/>
  <c r="CF25"/>
  <c r="CT25"/>
  <c r="DH25"/>
  <c r="M26"/>
  <c r="AA26"/>
  <c r="AO26"/>
  <c r="BC26"/>
  <c r="BQ26"/>
  <c r="CE26"/>
  <c r="CS26"/>
  <c r="DG26"/>
  <c r="M28"/>
  <c r="AA28"/>
  <c r="AO28"/>
  <c r="BC28"/>
  <c r="BQ28"/>
  <c r="CE28"/>
  <c r="CS28"/>
  <c r="DG28"/>
  <c r="C29"/>
  <c r="N29"/>
  <c r="AE29"/>
  <c r="BG29"/>
  <c r="BR29"/>
  <c r="CI29"/>
  <c r="N30"/>
  <c r="AB30"/>
  <c r="AP30"/>
  <c r="BD30"/>
  <c r="BR30"/>
  <c r="CF30"/>
  <c r="CT30"/>
  <c r="DH30"/>
  <c r="M31"/>
  <c r="AA31"/>
  <c r="AO31"/>
  <c r="BC31"/>
  <c r="BQ31"/>
  <c r="CE31"/>
  <c r="CS31"/>
  <c r="DG31"/>
  <c r="M33"/>
  <c r="AA33"/>
  <c r="AO33"/>
  <c r="BC33"/>
  <c r="BQ33"/>
  <c r="CE33"/>
  <c r="CS33"/>
  <c r="DG33"/>
  <c r="C34"/>
  <c r="N34"/>
  <c r="AE34"/>
  <c r="AP34"/>
  <c r="BG34"/>
  <c r="BR34"/>
  <c r="CI34"/>
  <c r="CT34"/>
  <c r="N35"/>
  <c r="AB35"/>
  <c r="AP35"/>
  <c r="BD35"/>
  <c r="BR35"/>
  <c r="CF35"/>
  <c r="CT35"/>
  <c r="DH35"/>
  <c r="M36"/>
  <c r="AA36"/>
  <c r="AO36"/>
  <c r="BC36"/>
  <c r="BQ36"/>
  <c r="CE36"/>
  <c r="CS36"/>
  <c r="DG36"/>
  <c r="M38"/>
  <c r="AA38"/>
  <c r="AO38"/>
  <c r="BC38"/>
  <c r="BQ38"/>
  <c r="CE38"/>
  <c r="CS38"/>
  <c r="DG38"/>
  <c r="C39"/>
  <c r="N39"/>
  <c r="AE39"/>
  <c r="AP39"/>
  <c r="BG39"/>
  <c r="BR39"/>
  <c r="CI39"/>
  <c r="CT39"/>
  <c r="N41"/>
  <c r="AB41"/>
  <c r="AP41"/>
  <c r="BD41"/>
  <c r="BR41"/>
  <c r="CF41"/>
  <c r="CT41"/>
  <c r="DF45"/>
  <c r="DF56"/>
  <c r="DH41"/>
  <c r="M42"/>
  <c r="AA42"/>
  <c r="AO42"/>
  <c r="BC42"/>
  <c r="BQ42"/>
  <c r="CE42"/>
  <c r="CS42"/>
  <c r="DG42"/>
  <c r="M43"/>
  <c r="DI43"/>
  <c r="N44"/>
  <c r="AP44"/>
  <c r="BR44"/>
  <c r="CT44"/>
  <c r="M45"/>
  <c r="AE45"/>
  <c r="AE56"/>
  <c r="N50"/>
  <c r="M50"/>
  <c r="AP50"/>
  <c r="AO50"/>
  <c r="BR50"/>
  <c r="BQ50"/>
  <c r="CT50"/>
  <c r="CS50"/>
  <c r="N55"/>
  <c r="M55"/>
  <c r="AP55"/>
  <c r="AO55"/>
  <c r="BR55"/>
  <c r="BQ55"/>
  <c r="CT55"/>
  <c r="CS55"/>
  <c r="N61"/>
  <c r="M61"/>
  <c r="AP61"/>
  <c r="AO61"/>
  <c r="BQ61"/>
  <c r="BR61"/>
  <c r="CS61"/>
  <c r="CT61"/>
  <c r="AA25"/>
  <c r="BC25"/>
  <c r="CE25"/>
  <c r="DG25"/>
  <c r="AA30"/>
  <c r="BC30"/>
  <c r="CE30"/>
  <c r="DG30"/>
  <c r="AA35"/>
  <c r="BC35"/>
  <c r="CE35"/>
  <c r="DG35"/>
  <c r="M41"/>
  <c r="AA41"/>
  <c r="BC41"/>
  <c r="BQ41"/>
  <c r="CE41"/>
  <c r="CS41"/>
  <c r="DG41"/>
  <c r="CF61"/>
  <c r="AA66"/>
  <c r="AB66"/>
  <c r="CE66"/>
  <c r="CF66"/>
  <c r="AA69"/>
  <c r="AB69"/>
  <c r="BC69"/>
  <c r="BD69"/>
  <c r="CE69"/>
  <c r="CF69"/>
  <c r="DG69"/>
  <c r="DH69"/>
  <c r="N46"/>
  <c r="AB46"/>
  <c r="AP46"/>
  <c r="BD46"/>
  <c r="BR46"/>
  <c r="CF46"/>
  <c r="CT46"/>
  <c r="DH46"/>
  <c r="N48"/>
  <c r="AB48"/>
  <c r="AP48"/>
  <c r="BD48"/>
  <c r="BR48"/>
  <c r="CF48"/>
  <c r="CT48"/>
  <c r="DH48"/>
  <c r="P50"/>
  <c r="AR50"/>
  <c r="BT50"/>
  <c r="CV50"/>
  <c r="N51"/>
  <c r="AB51"/>
  <c r="AP51"/>
  <c r="BD51"/>
  <c r="BR51"/>
  <c r="CF51"/>
  <c r="CT51"/>
  <c r="DH51"/>
  <c r="N53"/>
  <c r="AB53"/>
  <c r="AP53"/>
  <c r="BD53"/>
  <c r="BR53"/>
  <c r="CF53"/>
  <c r="CT53"/>
  <c r="DH53"/>
  <c r="P55"/>
  <c r="AR55"/>
  <c r="BT55"/>
  <c r="CV55"/>
  <c r="N57"/>
  <c r="AB57"/>
  <c r="AP57"/>
  <c r="BD57"/>
  <c r="BR57"/>
  <c r="CF57"/>
  <c r="CT57"/>
  <c r="DH61"/>
  <c r="DH57"/>
  <c r="M58"/>
  <c r="AA58"/>
  <c r="AO58"/>
  <c r="BC58"/>
  <c r="BQ58"/>
  <c r="CE58"/>
  <c r="CS58"/>
  <c r="DG58"/>
  <c r="M60"/>
  <c r="AA60"/>
  <c r="AO60"/>
  <c r="BC60"/>
  <c r="BQ60"/>
  <c r="CE60"/>
  <c r="CS60"/>
  <c r="DG60"/>
  <c r="P61"/>
  <c r="AR61"/>
  <c r="CE61"/>
  <c r="M62"/>
  <c r="AO62"/>
  <c r="BD62"/>
  <c r="BQ62"/>
  <c r="CS62"/>
  <c r="DH62"/>
  <c r="N64"/>
  <c r="AP64"/>
  <c r="BR64"/>
  <c r="CT64"/>
  <c r="N65"/>
  <c r="AB65"/>
  <c r="AP65"/>
  <c r="BD65"/>
  <c r="BR65"/>
  <c r="CF65"/>
  <c r="CT65"/>
  <c r="DH65"/>
  <c r="B66"/>
  <c r="CV66"/>
  <c r="M68"/>
  <c r="AO68"/>
  <c r="BQ68"/>
  <c r="CS68"/>
  <c r="AR71"/>
  <c r="M69"/>
  <c r="N69"/>
  <c r="AO69"/>
  <c r="AP69"/>
  <c r="BQ69"/>
  <c r="BR69"/>
  <c r="CS69"/>
  <c r="CT69"/>
  <c r="M46"/>
  <c r="AO46"/>
  <c r="BQ46"/>
  <c r="CS46"/>
  <c r="M51"/>
  <c r="AO51"/>
  <c r="BQ51"/>
  <c r="CS51"/>
  <c r="M57"/>
  <c r="AO57"/>
  <c r="BQ57"/>
  <c r="CE57"/>
  <c r="CS57"/>
  <c r="DG57"/>
  <c r="DG61"/>
  <c r="AA62"/>
  <c r="BC62"/>
  <c r="CE62"/>
  <c r="DG62"/>
  <c r="AR66"/>
  <c r="CV71"/>
  <c r="CV72"/>
  <c r="B71"/>
  <c r="M67"/>
  <c r="AD71"/>
  <c r="AO67"/>
  <c r="BF71"/>
  <c r="BQ67"/>
  <c r="CH71"/>
  <c r="CS67"/>
  <c r="AB62"/>
  <c r="AD66"/>
  <c r="AF66"/>
  <c r="AH66"/>
  <c r="AJ66"/>
  <c r="AL66"/>
  <c r="AN66"/>
  <c r="AP62"/>
  <c r="BF66"/>
  <c r="BF73"/>
  <c r="BH66"/>
  <c r="BJ66"/>
  <c r="BL66"/>
  <c r="BN66"/>
  <c r="BP66"/>
  <c r="BR62"/>
  <c r="CF62"/>
  <c r="CH66"/>
  <c r="CH73"/>
  <c r="CJ66"/>
  <c r="CL66"/>
  <c r="CN66"/>
  <c r="CP66"/>
  <c r="CR66"/>
  <c r="CT62"/>
  <c r="D71"/>
  <c r="D73"/>
  <c r="F71"/>
  <c r="F72"/>
  <c r="H71"/>
  <c r="H73"/>
  <c r="J71"/>
  <c r="J72"/>
  <c r="L71"/>
  <c r="L73"/>
  <c r="AF71"/>
  <c r="AH71"/>
  <c r="AJ71"/>
  <c r="AL71"/>
  <c r="AN71"/>
  <c r="BH71"/>
  <c r="BJ71"/>
  <c r="BL71"/>
  <c r="BN71"/>
  <c r="BP71"/>
  <c r="CJ71"/>
  <c r="CL71"/>
  <c r="CN71"/>
  <c r="CP71"/>
  <c r="CR71"/>
  <c r="N68"/>
  <c r="AP68"/>
  <c r="BR68"/>
  <c r="CT68"/>
  <c r="AB70"/>
  <c r="BD70"/>
  <c r="CF70"/>
  <c r="DH70"/>
  <c r="P71"/>
  <c r="BT71"/>
  <c r="BT72"/>
  <c r="AC24" i="5"/>
  <c r="A11"/>
  <c r="AE14"/>
  <c r="AE19"/>
  <c r="AD29"/>
  <c r="AD45"/>
  <c r="AD66"/>
  <c r="AF69"/>
  <c r="AD71"/>
  <c r="C73"/>
  <c r="E73"/>
  <c r="G73"/>
  <c r="I73"/>
  <c r="K73"/>
  <c r="Q73"/>
  <c r="S73"/>
  <c r="U73"/>
  <c r="W73"/>
  <c r="Y73"/>
  <c r="AD13"/>
  <c r="AE15"/>
  <c r="AF12"/>
  <c r="AE25"/>
  <c r="AF25"/>
  <c r="AE30"/>
  <c r="AF30"/>
  <c r="AE35"/>
  <c r="AF35"/>
  <c r="AE41"/>
  <c r="AF41"/>
  <c r="AE46"/>
  <c r="AF46"/>
  <c r="AE51"/>
  <c r="AF51"/>
  <c r="AE57"/>
  <c r="AF52"/>
  <c r="AE58"/>
  <c r="AA73"/>
  <c r="AC66"/>
  <c r="AE65"/>
  <c r="AE68"/>
  <c r="AF68"/>
  <c r="L23" i="10"/>
  <c r="W23"/>
  <c r="AE67" i="5"/>
  <c r="AE62"/>
  <c r="AD61"/>
  <c r="AF58"/>
  <c r="AC61"/>
  <c r="AA72"/>
  <c r="AD72"/>
  <c r="AF19"/>
  <c r="AF17"/>
  <c r="AF16"/>
  <c r="AF15"/>
  <c r="AF14"/>
  <c r="AE10"/>
  <c r="E73" i="4"/>
  <c r="E24"/>
  <c r="R73"/>
  <c r="W73"/>
  <c r="W24"/>
  <c r="AJ73"/>
  <c r="AJ24"/>
  <c r="I73"/>
  <c r="I24"/>
  <c r="N73"/>
  <c r="N24"/>
  <c r="AA73"/>
  <c r="AA24"/>
  <c r="AF73"/>
  <c r="AF24"/>
  <c r="S10"/>
  <c r="A11"/>
  <c r="B24"/>
  <c r="F24"/>
  <c r="K24"/>
  <c r="O24"/>
  <c r="T24"/>
  <c r="X24"/>
  <c r="AC24"/>
  <c r="AG24"/>
  <c r="C73"/>
  <c r="C24"/>
  <c r="G73"/>
  <c r="G24"/>
  <c r="L73"/>
  <c r="L24"/>
  <c r="P73"/>
  <c r="P24"/>
  <c r="U73"/>
  <c r="U24"/>
  <c r="Y73"/>
  <c r="Y24"/>
  <c r="AD73"/>
  <c r="AD24"/>
  <c r="AH73"/>
  <c r="AH24"/>
  <c r="J10"/>
  <c r="D24"/>
  <c r="H24"/>
  <c r="M24"/>
  <c r="Q24"/>
  <c r="V24"/>
  <c r="Z24"/>
  <c r="AE24"/>
  <c r="AI24"/>
  <c r="A2" i="3"/>
  <c r="O2"/>
  <c r="AC2"/>
  <c r="AQ2"/>
  <c r="BE2"/>
  <c r="BS2"/>
  <c r="CG2"/>
  <c r="CU2"/>
  <c r="CG2" i="2"/>
  <c r="CU2"/>
  <c r="DI2"/>
  <c r="DW2"/>
  <c r="EK2"/>
  <c r="EY2"/>
  <c r="A1" i="3"/>
  <c r="O1"/>
  <c r="AC1"/>
  <c r="AQ1"/>
  <c r="BE1"/>
  <c r="BS1"/>
  <c r="CG1"/>
  <c r="CU1"/>
  <c r="CG1" i="2"/>
  <c r="CU1"/>
  <c r="DI1"/>
  <c r="DW1"/>
  <c r="EK1"/>
  <c r="EY1"/>
  <c r="C5" i="3"/>
  <c r="Q5"/>
  <c r="AE5"/>
  <c r="AS5"/>
  <c r="BG5"/>
  <c r="BU5"/>
  <c r="CI5"/>
  <c r="CW5"/>
  <c r="CI5" i="2"/>
  <c r="CW5"/>
  <c r="DK5"/>
  <c r="DY5"/>
  <c r="EM5"/>
  <c r="FA5"/>
  <c r="A3" i="3"/>
  <c r="O3"/>
  <c r="AC3"/>
  <c r="AQ3"/>
  <c r="BE3"/>
  <c r="BS3"/>
  <c r="CG3"/>
  <c r="CU3"/>
  <c r="CG3" i="2"/>
  <c r="CU3"/>
  <c r="DI3"/>
  <c r="DW3"/>
  <c r="EK3"/>
  <c r="EY3"/>
  <c r="C4" i="3"/>
  <c r="Q4"/>
  <c r="AE4"/>
  <c r="AS4"/>
  <c r="BG4"/>
  <c r="BU4"/>
  <c r="CI4"/>
  <c r="CW4"/>
  <c r="CI4" i="2"/>
  <c r="CW4"/>
  <c r="DK4"/>
  <c r="DY4"/>
  <c r="EM4"/>
  <c r="FA4"/>
  <c r="AA13" i="3"/>
  <c r="AB13"/>
  <c r="BC13"/>
  <c r="BD13"/>
  <c r="CE13"/>
  <c r="CF13"/>
  <c r="DG13"/>
  <c r="DH13"/>
  <c r="M13" i="2"/>
  <c r="AB13"/>
  <c r="AO13"/>
  <c r="BD13"/>
  <c r="BQ13"/>
  <c r="CF13"/>
  <c r="CS13"/>
  <c r="DH13"/>
  <c r="DU13"/>
  <c r="EJ13"/>
  <c r="EW13"/>
  <c r="FL13"/>
  <c r="AB18"/>
  <c r="BD18"/>
  <c r="CF18"/>
  <c r="DH18"/>
  <c r="EJ18"/>
  <c r="FL18"/>
  <c r="M29"/>
  <c r="AO29"/>
  <c r="BQ29"/>
  <c r="CS29"/>
  <c r="DU29"/>
  <c r="EW29"/>
  <c r="M45"/>
  <c r="AO45"/>
  <c r="BQ45"/>
  <c r="CS45"/>
  <c r="DU45"/>
  <c r="EW45"/>
  <c r="M61"/>
  <c r="AO61"/>
  <c r="BQ61"/>
  <c r="CS61"/>
  <c r="DU61"/>
  <c r="EW61"/>
  <c r="AR72"/>
  <c r="CV72"/>
  <c r="EZ72"/>
  <c r="AR73"/>
  <c r="CV73"/>
  <c r="EZ73"/>
  <c r="DK10" i="3"/>
  <c r="CU10"/>
  <c r="CG10"/>
  <c r="BS10"/>
  <c r="BE10"/>
  <c r="AQ10"/>
  <c r="AC10"/>
  <c r="O10"/>
  <c r="A10"/>
  <c r="B73" i="2"/>
  <c r="D73"/>
  <c r="F73"/>
  <c r="H73"/>
  <c r="J73"/>
  <c r="L73"/>
  <c r="Q73"/>
  <c r="S73"/>
  <c r="U73"/>
  <c r="W73"/>
  <c r="Y73"/>
  <c r="AD73"/>
  <c r="AF73"/>
  <c r="AH73"/>
  <c r="AJ73"/>
  <c r="AL73"/>
  <c r="AN73"/>
  <c r="AS73"/>
  <c r="AU73"/>
  <c r="AW73"/>
  <c r="AY73"/>
  <c r="BA73"/>
  <c r="BF73"/>
  <c r="BH73"/>
  <c r="BJ73"/>
  <c r="BL73"/>
  <c r="BN73"/>
  <c r="BP73"/>
  <c r="BU73"/>
  <c r="BW73"/>
  <c r="BY73"/>
  <c r="CA73"/>
  <c r="CC73"/>
  <c r="CH73"/>
  <c r="CJ73"/>
  <c r="CL73"/>
  <c r="CN73"/>
  <c r="CP73"/>
  <c r="CR73"/>
  <c r="CW73"/>
  <c r="CY73"/>
  <c r="DA73"/>
  <c r="DC73"/>
  <c r="DE73"/>
  <c r="DJ73"/>
  <c r="DL73"/>
  <c r="DN73"/>
  <c r="DP73"/>
  <c r="DR73"/>
  <c r="DT73"/>
  <c r="DY73"/>
  <c r="EA73"/>
  <c r="EC73"/>
  <c r="EE73"/>
  <c r="EG73"/>
  <c r="EL73"/>
  <c r="EN73"/>
  <c r="EP73"/>
  <c r="ER73"/>
  <c r="ET73"/>
  <c r="EV73"/>
  <c r="FA73"/>
  <c r="FC73"/>
  <c r="FE73"/>
  <c r="FG73"/>
  <c r="FI73"/>
  <c r="E73" i="3"/>
  <c r="E24"/>
  <c r="G73"/>
  <c r="G24"/>
  <c r="I73"/>
  <c r="I24"/>
  <c r="K73"/>
  <c r="K24"/>
  <c r="Q73"/>
  <c r="Q24"/>
  <c r="S73"/>
  <c r="S24"/>
  <c r="U73"/>
  <c r="U24"/>
  <c r="W73"/>
  <c r="W24"/>
  <c r="Y73"/>
  <c r="Y24"/>
  <c r="AG73"/>
  <c r="AG24"/>
  <c r="AI73"/>
  <c r="AI24"/>
  <c r="AK73"/>
  <c r="AK24"/>
  <c r="AM73"/>
  <c r="AM24"/>
  <c r="AS73"/>
  <c r="AS24"/>
  <c r="AU73"/>
  <c r="AU24"/>
  <c r="AW73"/>
  <c r="AW24"/>
  <c r="AY73"/>
  <c r="AY24"/>
  <c r="BA73"/>
  <c r="BA24"/>
  <c r="BI73"/>
  <c r="BI24"/>
  <c r="BK73"/>
  <c r="BK24"/>
  <c r="BM73"/>
  <c r="BM24"/>
  <c r="BO73"/>
  <c r="BO24"/>
  <c r="BU73"/>
  <c r="BU24"/>
  <c r="BW73"/>
  <c r="BW24"/>
  <c r="BY73"/>
  <c r="BY24"/>
  <c r="CA73"/>
  <c r="CA24"/>
  <c r="CC73"/>
  <c r="CC24"/>
  <c r="CK73"/>
  <c r="CK24"/>
  <c r="CM73"/>
  <c r="CM24"/>
  <c r="CO73"/>
  <c r="CO24"/>
  <c r="CQ73"/>
  <c r="CQ24"/>
  <c r="CW73"/>
  <c r="CW24"/>
  <c r="CY73"/>
  <c r="CY24"/>
  <c r="DA73"/>
  <c r="DA24"/>
  <c r="DC73"/>
  <c r="DC24"/>
  <c r="DE73"/>
  <c r="DE24"/>
  <c r="AA18"/>
  <c r="AB18"/>
  <c r="BC18"/>
  <c r="BD18"/>
  <c r="CE18"/>
  <c r="CF18"/>
  <c r="DG18"/>
  <c r="DH18"/>
  <c r="AC10" i="2"/>
  <c r="BE10"/>
  <c r="CG10"/>
  <c r="DI10"/>
  <c r="EK10"/>
  <c r="A11"/>
  <c r="N13"/>
  <c r="AA13"/>
  <c r="AP13"/>
  <c r="BR13"/>
  <c r="CE13"/>
  <c r="CT13"/>
  <c r="DV13"/>
  <c r="EI13"/>
  <c r="EX13"/>
  <c r="N23"/>
  <c r="AP23"/>
  <c r="BR23"/>
  <c r="CT23"/>
  <c r="DV23"/>
  <c r="EX23"/>
  <c r="N40"/>
  <c r="AP40"/>
  <c r="BR40"/>
  <c r="CT40"/>
  <c r="DV40"/>
  <c r="EX40"/>
  <c r="N34"/>
  <c r="AP34"/>
  <c r="BR34"/>
  <c r="CT34"/>
  <c r="DV34"/>
  <c r="EX34"/>
  <c r="N39"/>
  <c r="AP39"/>
  <c r="BR39"/>
  <c r="CT39"/>
  <c r="DV39"/>
  <c r="EX39"/>
  <c r="AO40"/>
  <c r="CS40"/>
  <c r="EW40"/>
  <c r="N56"/>
  <c r="AP56"/>
  <c r="BR56"/>
  <c r="CT56"/>
  <c r="DV56"/>
  <c r="EX56"/>
  <c r="N50"/>
  <c r="AP50"/>
  <c r="BR50"/>
  <c r="CT50"/>
  <c r="DV50"/>
  <c r="EX50"/>
  <c r="N55"/>
  <c r="AP55"/>
  <c r="BR55"/>
  <c r="CT55"/>
  <c r="DV55"/>
  <c r="EX55"/>
  <c r="AO56"/>
  <c r="CS56"/>
  <c r="EW56"/>
  <c r="N72"/>
  <c r="AP72"/>
  <c r="BR72"/>
  <c r="CT72"/>
  <c r="DV72"/>
  <c r="EX72"/>
  <c r="N66"/>
  <c r="AP66"/>
  <c r="BR66"/>
  <c r="CT66"/>
  <c r="DV66"/>
  <c r="EX66"/>
  <c r="N71"/>
  <c r="AP71"/>
  <c r="BR71"/>
  <c r="CT71"/>
  <c r="DV71"/>
  <c r="EX71"/>
  <c r="P72"/>
  <c r="AO72"/>
  <c r="BT72"/>
  <c r="CS72"/>
  <c r="DX72"/>
  <c r="EW72"/>
  <c r="B40" i="3"/>
  <c r="AD40"/>
  <c r="BF40"/>
  <c r="CH40"/>
  <c r="N9"/>
  <c r="AB9"/>
  <c r="AP9"/>
  <c r="BD9"/>
  <c r="BR9"/>
  <c r="CF9"/>
  <c r="CT9"/>
  <c r="DH9"/>
  <c r="M10"/>
  <c r="AA10"/>
  <c r="AO10"/>
  <c r="BC10"/>
  <c r="BQ10"/>
  <c r="CE10"/>
  <c r="CS10"/>
  <c r="DG10"/>
  <c r="M12"/>
  <c r="AA12"/>
  <c r="AO12"/>
  <c r="BC12"/>
  <c r="BQ12"/>
  <c r="CE12"/>
  <c r="CS12"/>
  <c r="DG12"/>
  <c r="C13"/>
  <c r="N13"/>
  <c r="AE13"/>
  <c r="BG13"/>
  <c r="BR13"/>
  <c r="CI13"/>
  <c r="N14"/>
  <c r="AB14"/>
  <c r="AP14"/>
  <c r="BD14"/>
  <c r="BR14"/>
  <c r="CF14"/>
  <c r="CT14"/>
  <c r="DH14"/>
  <c r="M15"/>
  <c r="AA15"/>
  <c r="AO15"/>
  <c r="BC15"/>
  <c r="BQ15"/>
  <c r="CE15"/>
  <c r="CS15"/>
  <c r="DG15"/>
  <c r="M17"/>
  <c r="AA17"/>
  <c r="AO17"/>
  <c r="BC17"/>
  <c r="BQ17"/>
  <c r="CE17"/>
  <c r="CS17"/>
  <c r="DG17"/>
  <c r="C18"/>
  <c r="M18"/>
  <c r="AE18"/>
  <c r="AO18"/>
  <c r="BG18"/>
  <c r="BQ18"/>
  <c r="CI18"/>
  <c r="CS18"/>
  <c r="B23"/>
  <c r="D23"/>
  <c r="D24"/>
  <c r="F23"/>
  <c r="F24"/>
  <c r="H23"/>
  <c r="H24"/>
  <c r="J23"/>
  <c r="J24"/>
  <c r="L23"/>
  <c r="L24"/>
  <c r="N19"/>
  <c r="P23"/>
  <c r="R23"/>
  <c r="R24"/>
  <c r="T23"/>
  <c r="T24"/>
  <c r="V23"/>
  <c r="V24"/>
  <c r="X23"/>
  <c r="X24"/>
  <c r="Z23"/>
  <c r="Z24"/>
  <c r="AB19"/>
  <c r="AD23"/>
  <c r="AF23"/>
  <c r="AF24"/>
  <c r="AH23"/>
  <c r="AH24"/>
  <c r="AJ23"/>
  <c r="AJ24"/>
  <c r="AL23"/>
  <c r="AL24"/>
  <c r="AN23"/>
  <c r="AN24"/>
  <c r="AP19"/>
  <c r="AR23"/>
  <c r="AT23"/>
  <c r="AT24"/>
  <c r="AV23"/>
  <c r="AV24"/>
  <c r="AX23"/>
  <c r="AX24"/>
  <c r="AZ23"/>
  <c r="AZ24"/>
  <c r="BB23"/>
  <c r="BB24"/>
  <c r="BD19"/>
  <c r="BF23"/>
  <c r="BH23"/>
  <c r="BH24"/>
  <c r="BJ23"/>
  <c r="BJ24"/>
  <c r="BL23"/>
  <c r="BL24"/>
  <c r="BN23"/>
  <c r="BN24"/>
  <c r="BP23"/>
  <c r="BP24"/>
  <c r="BR19"/>
  <c r="BT23"/>
  <c r="BV23"/>
  <c r="BV24"/>
  <c r="BX23"/>
  <c r="BX24"/>
  <c r="BZ23"/>
  <c r="BZ24"/>
  <c r="CB23"/>
  <c r="CB24"/>
  <c r="CD23"/>
  <c r="CD24"/>
  <c r="CF19"/>
  <c r="CH23"/>
  <c r="CJ23"/>
  <c r="CJ24"/>
  <c r="CL23"/>
  <c r="CL24"/>
  <c r="CN23"/>
  <c r="CN24"/>
  <c r="CP23"/>
  <c r="CP24"/>
  <c r="CR23"/>
  <c r="CR24"/>
  <c r="CT19"/>
  <c r="CV23"/>
  <c r="CX23"/>
  <c r="CX24"/>
  <c r="CZ23"/>
  <c r="CZ24"/>
  <c r="DB23"/>
  <c r="DB24"/>
  <c r="DD23"/>
  <c r="DD24"/>
  <c r="DF23"/>
  <c r="DF24"/>
  <c r="DH19"/>
  <c r="M20"/>
  <c r="AA20"/>
  <c r="AO20"/>
  <c r="BC20"/>
  <c r="BQ20"/>
  <c r="CE20"/>
  <c r="CS20"/>
  <c r="DG20"/>
  <c r="M22"/>
  <c r="AA22"/>
  <c r="AP22"/>
  <c r="BD22"/>
  <c r="BR22"/>
  <c r="CF22"/>
  <c r="CE22"/>
  <c r="AA29"/>
  <c r="P40"/>
  <c r="AB29"/>
  <c r="BC29"/>
  <c r="AR40"/>
  <c r="BD29"/>
  <c r="CE29"/>
  <c r="BT40"/>
  <c r="CF29"/>
  <c r="DG29"/>
  <c r="CV40"/>
  <c r="DH29"/>
  <c r="AA34"/>
  <c r="AB34"/>
  <c r="BC34"/>
  <c r="BD34"/>
  <c r="CE34"/>
  <c r="CF34"/>
  <c r="DG34"/>
  <c r="DH34"/>
  <c r="AA39"/>
  <c r="AB39"/>
  <c r="BC39"/>
  <c r="BD39"/>
  <c r="CE39"/>
  <c r="CF39"/>
  <c r="DG39"/>
  <c r="DH39"/>
  <c r="N29" i="2"/>
  <c r="AP29"/>
  <c r="BR29"/>
  <c r="CT29"/>
  <c r="DV29"/>
  <c r="EX29"/>
  <c r="N45"/>
  <c r="AP45"/>
  <c r="BR45"/>
  <c r="CT45"/>
  <c r="DV45"/>
  <c r="EX45"/>
  <c r="N61"/>
  <c r="AP61"/>
  <c r="BR61"/>
  <c r="CT61"/>
  <c r="DV61"/>
  <c r="EX61"/>
  <c r="AA9" i="3"/>
  <c r="BC9"/>
  <c r="CE9"/>
  <c r="DG9"/>
  <c r="AA14"/>
  <c r="BC14"/>
  <c r="CE14"/>
  <c r="DG14"/>
  <c r="M19"/>
  <c r="AA19"/>
  <c r="AO19"/>
  <c r="BC19"/>
  <c r="BQ19"/>
  <c r="CE19"/>
  <c r="CS19"/>
  <c r="DG19"/>
  <c r="M45"/>
  <c r="N45"/>
  <c r="P56"/>
  <c r="AB45"/>
  <c r="AA45"/>
  <c r="AO45"/>
  <c r="AP45"/>
  <c r="AR56"/>
  <c r="BD45"/>
  <c r="BC45"/>
  <c r="BQ45"/>
  <c r="BR45"/>
  <c r="BT56"/>
  <c r="CF45"/>
  <c r="CE45"/>
  <c r="CS45"/>
  <c r="CT45"/>
  <c r="CV56"/>
  <c r="DH45"/>
  <c r="DG45"/>
  <c r="N43"/>
  <c r="M43"/>
  <c r="CS22"/>
  <c r="DG22"/>
  <c r="N25"/>
  <c r="AB25"/>
  <c r="AP25"/>
  <c r="BD25"/>
  <c r="BR25"/>
  <c r="CF25"/>
  <c r="CT25"/>
  <c r="DH25"/>
  <c r="M26"/>
  <c r="AA26"/>
  <c r="AO26"/>
  <c r="BC26"/>
  <c r="BQ26"/>
  <c r="CE26"/>
  <c r="CS26"/>
  <c r="DG26"/>
  <c r="M28"/>
  <c r="AA28"/>
  <c r="AO28"/>
  <c r="BC28"/>
  <c r="BQ28"/>
  <c r="CE28"/>
  <c r="CS28"/>
  <c r="DG28"/>
  <c r="C29"/>
  <c r="AE29"/>
  <c r="AO29"/>
  <c r="BG29"/>
  <c r="CI29"/>
  <c r="CS29"/>
  <c r="N30"/>
  <c r="AB30"/>
  <c r="AP30"/>
  <c r="BD30"/>
  <c r="BR30"/>
  <c r="CF30"/>
  <c r="CT30"/>
  <c r="DH30"/>
  <c r="M31"/>
  <c r="AA31"/>
  <c r="AO31"/>
  <c r="BC31"/>
  <c r="BQ31"/>
  <c r="CE31"/>
  <c r="CS31"/>
  <c r="DG31"/>
  <c r="M33"/>
  <c r="AA33"/>
  <c r="AO33"/>
  <c r="BC33"/>
  <c r="BQ33"/>
  <c r="CE33"/>
  <c r="CS33"/>
  <c r="DG33"/>
  <c r="C34"/>
  <c r="N34"/>
  <c r="AE34"/>
  <c r="AP34"/>
  <c r="BG34"/>
  <c r="BR34"/>
  <c r="CI34"/>
  <c r="CT34"/>
  <c r="N35"/>
  <c r="AB35"/>
  <c r="AP35"/>
  <c r="BD35"/>
  <c r="BR35"/>
  <c r="CF35"/>
  <c r="CT35"/>
  <c r="DH35"/>
  <c r="M36"/>
  <c r="AA36"/>
  <c r="AO36"/>
  <c r="BC36"/>
  <c r="BQ36"/>
  <c r="CE36"/>
  <c r="CS36"/>
  <c r="DG36"/>
  <c r="M38"/>
  <c r="AA38"/>
  <c r="AO38"/>
  <c r="BC38"/>
  <c r="BQ38"/>
  <c r="CE38"/>
  <c r="CS38"/>
  <c r="DG38"/>
  <c r="C39"/>
  <c r="N39"/>
  <c r="AE39"/>
  <c r="AP39"/>
  <c r="BG39"/>
  <c r="BR39"/>
  <c r="CI39"/>
  <c r="CT39"/>
  <c r="N41"/>
  <c r="AB41"/>
  <c r="AP41"/>
  <c r="BD41"/>
  <c r="BR41"/>
  <c r="CF41"/>
  <c r="CT41"/>
  <c r="DH41"/>
  <c r="M42"/>
  <c r="AA42"/>
  <c r="AO42"/>
  <c r="BC42"/>
  <c r="BQ42"/>
  <c r="CE42"/>
  <c r="CS42"/>
  <c r="DG42"/>
  <c r="DI44"/>
  <c r="DI47"/>
  <c r="AB50"/>
  <c r="AA50"/>
  <c r="BD50"/>
  <c r="BC50"/>
  <c r="CF50"/>
  <c r="CE50"/>
  <c r="DH50"/>
  <c r="DG50"/>
  <c r="AB55"/>
  <c r="AA55"/>
  <c r="BD55"/>
  <c r="BC55"/>
  <c r="CF55"/>
  <c r="CE55"/>
  <c r="DH55"/>
  <c r="DG55"/>
  <c r="P72"/>
  <c r="AB61"/>
  <c r="AA61"/>
  <c r="AR72"/>
  <c r="BD61"/>
  <c r="BC61"/>
  <c r="BT72"/>
  <c r="CF61"/>
  <c r="CE61"/>
  <c r="CV72"/>
  <c r="DH61"/>
  <c r="DG61"/>
  <c r="AB66"/>
  <c r="AA66"/>
  <c r="AA25"/>
  <c r="BC25"/>
  <c r="CE25"/>
  <c r="DG25"/>
  <c r="AA30"/>
  <c r="BC30"/>
  <c r="CE30"/>
  <c r="DG30"/>
  <c r="AA35"/>
  <c r="BC35"/>
  <c r="CE35"/>
  <c r="DG35"/>
  <c r="M41"/>
  <c r="AA41"/>
  <c r="AO41"/>
  <c r="BC41"/>
  <c r="BQ41"/>
  <c r="CE41"/>
  <c r="CS41"/>
  <c r="DG41"/>
  <c r="AA43"/>
  <c r="AO43"/>
  <c r="BC43"/>
  <c r="BQ43"/>
  <c r="CE43"/>
  <c r="CS43"/>
  <c r="DG43"/>
  <c r="N44"/>
  <c r="AB44"/>
  <c r="AP44"/>
  <c r="BD44"/>
  <c r="BR44"/>
  <c r="CF44"/>
  <c r="M46"/>
  <c r="AA46"/>
  <c r="AO46"/>
  <c r="BC46"/>
  <c r="BQ46"/>
  <c r="CE46"/>
  <c r="CS46"/>
  <c r="DG46"/>
  <c r="N47"/>
  <c r="M48"/>
  <c r="AA48"/>
  <c r="AO48"/>
  <c r="BC48"/>
  <c r="BQ48"/>
  <c r="CE48"/>
  <c r="CS48"/>
  <c r="DG48"/>
  <c r="B50"/>
  <c r="AD50"/>
  <c r="BF50"/>
  <c r="CH50"/>
  <c r="M51"/>
  <c r="AA51"/>
  <c r="AO51"/>
  <c r="BC51"/>
  <c r="BQ51"/>
  <c r="CE51"/>
  <c r="CS51"/>
  <c r="DG51"/>
  <c r="M53"/>
  <c r="AA53"/>
  <c r="AO53"/>
  <c r="BC53"/>
  <c r="BQ53"/>
  <c r="CE53"/>
  <c r="CS53"/>
  <c r="DG53"/>
  <c r="B55"/>
  <c r="AD55"/>
  <c r="BF55"/>
  <c r="CH55"/>
  <c r="M57"/>
  <c r="AA57"/>
  <c r="AO57"/>
  <c r="BC57"/>
  <c r="BQ57"/>
  <c r="CE57"/>
  <c r="CS57"/>
  <c r="DG57"/>
  <c r="M59"/>
  <c r="AA59"/>
  <c r="AO59"/>
  <c r="BC59"/>
  <c r="BQ59"/>
  <c r="CE59"/>
  <c r="CS59"/>
  <c r="DG59"/>
  <c r="B61"/>
  <c r="AD61"/>
  <c r="BF61"/>
  <c r="CH61"/>
  <c r="M62"/>
  <c r="AA62"/>
  <c r="AO62"/>
  <c r="BC62"/>
  <c r="BQ62"/>
  <c r="CE62"/>
  <c r="CS62"/>
  <c r="DG62"/>
  <c r="M64"/>
  <c r="AA64"/>
  <c r="AO64"/>
  <c r="BC64"/>
  <c r="BQ64"/>
  <c r="CE64"/>
  <c r="CS64"/>
  <c r="DG64"/>
  <c r="B66"/>
  <c r="AO66"/>
  <c r="AP66"/>
  <c r="BD66"/>
  <c r="BC66"/>
  <c r="BQ66"/>
  <c r="BR66"/>
  <c r="CF66"/>
  <c r="CE66"/>
  <c r="CS66"/>
  <c r="CT66"/>
  <c r="DH66"/>
  <c r="DG66"/>
  <c r="AB71"/>
  <c r="AA71"/>
  <c r="BD71"/>
  <c r="BC71"/>
  <c r="CF71"/>
  <c r="CE71"/>
  <c r="DH71"/>
  <c r="DG71"/>
  <c r="AB46"/>
  <c r="BD46"/>
  <c r="CF46"/>
  <c r="DH46"/>
  <c r="AB51"/>
  <c r="BD51"/>
  <c r="CF51"/>
  <c r="DH51"/>
  <c r="AB57"/>
  <c r="BD57"/>
  <c r="CF57"/>
  <c r="DH57"/>
  <c r="AB62"/>
  <c r="AP62"/>
  <c r="BD62"/>
  <c r="BR62"/>
  <c r="CF62"/>
  <c r="CT62"/>
  <c r="DH62"/>
  <c r="M67"/>
  <c r="AA67"/>
  <c r="AO67"/>
  <c r="BC67"/>
  <c r="BQ67"/>
  <c r="CE67"/>
  <c r="CS67"/>
  <c r="DG67"/>
  <c r="N68"/>
  <c r="AB68"/>
  <c r="AP68"/>
  <c r="BD68"/>
  <c r="BR68"/>
  <c r="CF68"/>
  <c r="CT68"/>
  <c r="DH68"/>
  <c r="M69"/>
  <c r="AA69"/>
  <c r="AO69"/>
  <c r="BC69"/>
  <c r="BQ69"/>
  <c r="CE69"/>
  <c r="CS69"/>
  <c r="DG69"/>
  <c r="N70"/>
  <c r="AB70"/>
  <c r="AP70"/>
  <c r="BD70"/>
  <c r="BR70"/>
  <c r="CF70"/>
  <c r="CT70"/>
  <c r="DH70"/>
  <c r="B71"/>
  <c r="AD71"/>
  <c r="BF71"/>
  <c r="CH71"/>
  <c r="AB67"/>
  <c r="BD67"/>
  <c r="CF67"/>
  <c r="DH67"/>
  <c r="AG11" i="1"/>
  <c r="A12"/>
  <c r="P11"/>
  <c r="AE9"/>
  <c r="AG10"/>
  <c r="AE11"/>
  <c r="AE15"/>
  <c r="AF12"/>
  <c r="AE20"/>
  <c r="AD23"/>
  <c r="AE25"/>
  <c r="AF25"/>
  <c r="AE30"/>
  <c r="AF30"/>
  <c r="AE35"/>
  <c r="AF35"/>
  <c r="AD40"/>
  <c r="AE41"/>
  <c r="AF41"/>
  <c r="AE46"/>
  <c r="AF46"/>
  <c r="AE51"/>
  <c r="AF51"/>
  <c r="AE69"/>
  <c r="AF68"/>
  <c r="AD71"/>
  <c r="B72"/>
  <c r="O72"/>
  <c r="AB73"/>
  <c r="P10"/>
  <c r="AE59"/>
  <c r="AE63"/>
  <c r="AE65"/>
  <c r="AC71"/>
  <c r="AC73"/>
  <c r="L23" i="9"/>
  <c r="W23"/>
  <c r="AF69" i="1"/>
  <c r="AE67"/>
  <c r="AF67"/>
  <c r="AA72"/>
  <c r="AD72"/>
  <c r="AA73"/>
  <c r="AD73"/>
  <c r="AE62"/>
  <c r="AC72"/>
  <c r="AE57"/>
  <c r="AF20"/>
  <c r="AF21"/>
  <c r="L73"/>
  <c r="O73"/>
  <c r="AE19"/>
  <c r="AF14"/>
  <c r="AF10"/>
  <c r="AF9"/>
  <c r="N73"/>
  <c r="C6" i="7"/>
  <c r="Q6"/>
  <c r="AE6"/>
  <c r="AS6"/>
  <c r="BG6"/>
  <c r="BU6"/>
  <c r="CI6"/>
  <c r="CW6"/>
  <c r="CI6" i="6"/>
  <c r="CW6"/>
  <c r="DK6"/>
  <c r="DY6"/>
  <c r="EM6"/>
  <c r="FA6"/>
  <c r="C6" i="3"/>
  <c r="Q6"/>
  <c r="AE6"/>
  <c r="AS6"/>
  <c r="BG6"/>
  <c r="BU6"/>
  <c r="CI6"/>
  <c r="CW6"/>
  <c r="CI6" i="2"/>
  <c r="CW6"/>
  <c r="DK6"/>
  <c r="DY6"/>
  <c r="EM6"/>
  <c r="FA6"/>
  <c r="AF67" i="5"/>
  <c r="AF65"/>
  <c r="AF62"/>
  <c r="AF11"/>
  <c r="AF57"/>
  <c r="AF59"/>
  <c r="AF53"/>
  <c r="CP73" i="7"/>
  <c r="V73"/>
  <c r="CL73"/>
  <c r="O24" i="1"/>
  <c r="AF58"/>
  <c r="AF22"/>
  <c r="AF63"/>
  <c r="DI70" i="3"/>
  <c r="DJ70"/>
  <c r="DI68"/>
  <c r="EJ73" i="2"/>
  <c r="CF73"/>
  <c r="AB73"/>
  <c r="DH73" i="6"/>
  <c r="CF73"/>
  <c r="BQ73"/>
  <c r="BQ24"/>
  <c r="AF32" i="1"/>
  <c r="AF43"/>
  <c r="AF31"/>
  <c r="N73" i="5"/>
  <c r="O73"/>
  <c r="AD24"/>
  <c r="DI69" i="3"/>
  <c r="BN72" i="7"/>
  <c r="BJ72"/>
  <c r="AN72"/>
  <c r="AJ72"/>
  <c r="AF72"/>
  <c r="DI19"/>
  <c r="DI70"/>
  <c r="DJ70"/>
  <c r="DI64"/>
  <c r="DI59"/>
  <c r="DI54"/>
  <c r="DI52"/>
  <c r="DI49"/>
  <c r="DI47"/>
  <c r="DI44"/>
  <c r="DI21" i="3"/>
  <c r="DI16"/>
  <c r="DI14"/>
  <c r="DI11"/>
  <c r="DI9"/>
  <c r="DI63" i="7"/>
  <c r="CH73" i="3"/>
  <c r="BF73"/>
  <c r="AD73"/>
  <c r="B73"/>
  <c r="CR72" i="7"/>
  <c r="CN72"/>
  <c r="CJ72"/>
  <c r="BP73"/>
  <c r="BL73"/>
  <c r="BH73"/>
  <c r="AL73"/>
  <c r="AH73"/>
  <c r="DI37"/>
  <c r="DI35"/>
  <c r="DI32"/>
  <c r="DI30"/>
  <c r="DI27"/>
  <c r="DI25"/>
  <c r="DI21"/>
  <c r="DI16"/>
  <c r="DI14"/>
  <c r="DI11"/>
  <c r="DI9"/>
  <c r="DI65" i="3"/>
  <c r="DI63"/>
  <c r="DI60"/>
  <c r="DI58"/>
  <c r="DI54"/>
  <c r="DI52"/>
  <c r="DI49"/>
  <c r="DI37"/>
  <c r="DI35"/>
  <c r="DI32"/>
  <c r="DI30"/>
  <c r="DI27"/>
  <c r="DI25"/>
  <c r="A14" i="8"/>
  <c r="S12"/>
  <c r="AB12"/>
  <c r="J12"/>
  <c r="CE72" i="7"/>
  <c r="CF72"/>
  <c r="DG72"/>
  <c r="DH72"/>
  <c r="AA71"/>
  <c r="AB71"/>
  <c r="AP66"/>
  <c r="AO66"/>
  <c r="BC66"/>
  <c r="BD66"/>
  <c r="BC71"/>
  <c r="BD71"/>
  <c r="M66"/>
  <c r="N66"/>
  <c r="BC61"/>
  <c r="AR72"/>
  <c r="BD61"/>
  <c r="CE55"/>
  <c r="CF55"/>
  <c r="AA55"/>
  <c r="AB55"/>
  <c r="CE50"/>
  <c r="CF50"/>
  <c r="AA50"/>
  <c r="AB50"/>
  <c r="DG40"/>
  <c r="DH40"/>
  <c r="BC40"/>
  <c r="BD40"/>
  <c r="DH23"/>
  <c r="DG23"/>
  <c r="CF23"/>
  <c r="CE23"/>
  <c r="BD23"/>
  <c r="BC23"/>
  <c r="CI73"/>
  <c r="CI24"/>
  <c r="CT24"/>
  <c r="AE73"/>
  <c r="AE24"/>
  <c r="AP24"/>
  <c r="CE24" i="6"/>
  <c r="CF24"/>
  <c r="N24"/>
  <c r="M24"/>
  <c r="EX73"/>
  <c r="EW73"/>
  <c r="DV73"/>
  <c r="DU73"/>
  <c r="CT73"/>
  <c r="CS73"/>
  <c r="DH24"/>
  <c r="DG24"/>
  <c r="BC24"/>
  <c r="BD24"/>
  <c r="FL24"/>
  <c r="FK24"/>
  <c r="EJ24"/>
  <c r="EI24"/>
  <c r="DI67" i="7"/>
  <c r="DI68"/>
  <c r="DI62"/>
  <c r="DJ62"/>
  <c r="CP72"/>
  <c r="CL72"/>
  <c r="BP72"/>
  <c r="BL72"/>
  <c r="BH72"/>
  <c r="AL72"/>
  <c r="AH72"/>
  <c r="L72"/>
  <c r="H72"/>
  <c r="D72"/>
  <c r="CH72"/>
  <c r="AD72"/>
  <c r="DI42"/>
  <c r="CI40"/>
  <c r="CS40"/>
  <c r="AE40"/>
  <c r="AO40"/>
  <c r="DH45"/>
  <c r="DG45"/>
  <c r="AP45"/>
  <c r="CS39"/>
  <c r="BQ39"/>
  <c r="AO39"/>
  <c r="M39"/>
  <c r="CS34"/>
  <c r="BQ34"/>
  <c r="AO34"/>
  <c r="M34"/>
  <c r="CS29"/>
  <c r="AO29"/>
  <c r="CW73"/>
  <c r="AS73"/>
  <c r="AP23"/>
  <c r="N23"/>
  <c r="CT18"/>
  <c r="BR18"/>
  <c r="AP18"/>
  <c r="N18"/>
  <c r="DF73"/>
  <c r="DD73"/>
  <c r="DB73"/>
  <c r="CZ73"/>
  <c r="CX73"/>
  <c r="CV73"/>
  <c r="CR73"/>
  <c r="CN73"/>
  <c r="CJ73"/>
  <c r="CT13"/>
  <c r="CD73"/>
  <c r="CB73"/>
  <c r="BZ73"/>
  <c r="BX73"/>
  <c r="BV73"/>
  <c r="BT73"/>
  <c r="BN73"/>
  <c r="BJ73"/>
  <c r="BB73"/>
  <c r="AZ73"/>
  <c r="AX73"/>
  <c r="AV73"/>
  <c r="AT73"/>
  <c r="AR73"/>
  <c r="AN73"/>
  <c r="AJ73"/>
  <c r="AF73"/>
  <c r="AP13"/>
  <c r="AD73"/>
  <c r="P73"/>
  <c r="J73"/>
  <c r="F73"/>
  <c r="B73"/>
  <c r="DG73" i="6"/>
  <c r="CE73"/>
  <c r="BR73"/>
  <c r="BR24"/>
  <c r="CE71" i="7"/>
  <c r="CF71"/>
  <c r="CT66"/>
  <c r="CS66"/>
  <c r="BR66"/>
  <c r="BQ66"/>
  <c r="CT71"/>
  <c r="CS71"/>
  <c r="BR71"/>
  <c r="BQ71"/>
  <c r="AP71"/>
  <c r="AO71"/>
  <c r="N71"/>
  <c r="M71"/>
  <c r="DG71"/>
  <c r="DH71"/>
  <c r="DG66"/>
  <c r="DH66"/>
  <c r="P72"/>
  <c r="AA61"/>
  <c r="AB61"/>
  <c r="DG55"/>
  <c r="DH55"/>
  <c r="BC55"/>
  <c r="BD55"/>
  <c r="DG50"/>
  <c r="DH50"/>
  <c r="BC50"/>
  <c r="BD50"/>
  <c r="CT56"/>
  <c r="CS56"/>
  <c r="BR56"/>
  <c r="BQ56"/>
  <c r="AP56"/>
  <c r="AO56"/>
  <c r="N56"/>
  <c r="M56"/>
  <c r="CE40"/>
  <c r="CF40"/>
  <c r="AA40"/>
  <c r="AB40"/>
  <c r="BG73"/>
  <c r="BG24"/>
  <c r="BQ24"/>
  <c r="C73"/>
  <c r="C24"/>
  <c r="M24"/>
  <c r="AP24" i="6"/>
  <c r="AO24"/>
  <c r="DK11" i="7"/>
  <c r="CU11"/>
  <c r="CG11"/>
  <c r="BS11"/>
  <c r="BE11"/>
  <c r="AQ11"/>
  <c r="AC11"/>
  <c r="O11"/>
  <c r="A11"/>
  <c r="A12" i="6"/>
  <c r="EK11"/>
  <c r="DI11"/>
  <c r="CG11"/>
  <c r="BE11"/>
  <c r="AC11"/>
  <c r="EY11"/>
  <c r="DW11"/>
  <c r="CU11"/>
  <c r="BS11"/>
  <c r="AQ11"/>
  <c r="O11"/>
  <c r="EW24"/>
  <c r="EX24"/>
  <c r="DU24"/>
  <c r="DV24"/>
  <c r="CT24"/>
  <c r="CS24"/>
  <c r="AA24"/>
  <c r="AB24"/>
  <c r="CS24" i="7"/>
  <c r="AO24"/>
  <c r="AA24"/>
  <c r="AB24"/>
  <c r="N24"/>
  <c r="FK73" i="6"/>
  <c r="FL73"/>
  <c r="EI73"/>
  <c r="EJ73"/>
  <c r="DI57" i="7"/>
  <c r="DI51"/>
  <c r="DI46"/>
  <c r="DI69"/>
  <c r="DI60"/>
  <c r="DI58"/>
  <c r="DI41"/>
  <c r="BF72"/>
  <c r="B72"/>
  <c r="DI38"/>
  <c r="DI36"/>
  <c r="DI33"/>
  <c r="DI31"/>
  <c r="BG40"/>
  <c r="BR40"/>
  <c r="C40"/>
  <c r="M40"/>
  <c r="DI28"/>
  <c r="DI26"/>
  <c r="CV56"/>
  <c r="BT56"/>
  <c r="AR56"/>
  <c r="AO45"/>
  <c r="P56"/>
  <c r="DI22"/>
  <c r="DI20"/>
  <c r="DI17"/>
  <c r="DI15"/>
  <c r="DI12"/>
  <c r="DI10"/>
  <c r="CT29"/>
  <c r="BQ29"/>
  <c r="AP29"/>
  <c r="M29"/>
  <c r="CV24"/>
  <c r="CS13"/>
  <c r="BT24"/>
  <c r="BQ13"/>
  <c r="AR24"/>
  <c r="AO13"/>
  <c r="M13"/>
  <c r="AG11" i="5"/>
  <c r="P11"/>
  <c r="A12"/>
  <c r="AF54"/>
  <c r="AF60"/>
  <c r="AF63"/>
  <c r="AF64"/>
  <c r="AD73"/>
  <c r="AF48"/>
  <c r="AF44"/>
  <c r="AF42"/>
  <c r="AF37"/>
  <c r="AF33"/>
  <c r="AF31"/>
  <c r="AF27"/>
  <c r="AF22"/>
  <c r="AF20"/>
  <c r="AF49"/>
  <c r="AF47"/>
  <c r="AF43"/>
  <c r="AF38"/>
  <c r="AF36"/>
  <c r="AF32"/>
  <c r="AF28"/>
  <c r="AF26"/>
  <c r="AF21"/>
  <c r="AC73"/>
  <c r="AC72"/>
  <c r="AF10"/>
  <c r="AF9"/>
  <c r="AB11" i="4"/>
  <c r="J11"/>
  <c r="A12"/>
  <c r="S11"/>
  <c r="CH72" i="3"/>
  <c r="CS61"/>
  <c r="CT61"/>
  <c r="AD72"/>
  <c r="AO61"/>
  <c r="AP61"/>
  <c r="CS55"/>
  <c r="CT55"/>
  <c r="AO55"/>
  <c r="AP55"/>
  <c r="CS50"/>
  <c r="CT50"/>
  <c r="AO50"/>
  <c r="AP50"/>
  <c r="CF72"/>
  <c r="CE72"/>
  <c r="AB72"/>
  <c r="AA72"/>
  <c r="DG40"/>
  <c r="DH40"/>
  <c r="BC40"/>
  <c r="BD40"/>
  <c r="DG23"/>
  <c r="DH23"/>
  <c r="CE23"/>
  <c r="CF23"/>
  <c r="BC23"/>
  <c r="BD23"/>
  <c r="AA23"/>
  <c r="AB23"/>
  <c r="CI73"/>
  <c r="CI24"/>
  <c r="AE73"/>
  <c r="AE24"/>
  <c r="EI72" i="2"/>
  <c r="EJ72"/>
  <c r="CE72"/>
  <c r="CF72"/>
  <c r="AA72"/>
  <c r="AB72"/>
  <c r="EI56"/>
  <c r="EJ56"/>
  <c r="CE56"/>
  <c r="CF56"/>
  <c r="AA56"/>
  <c r="AB56"/>
  <c r="EI40"/>
  <c r="EJ40"/>
  <c r="CE40"/>
  <c r="CF40"/>
  <c r="AA40"/>
  <c r="AB40"/>
  <c r="EI24"/>
  <c r="EJ24"/>
  <c r="AA24"/>
  <c r="AB24"/>
  <c r="EX73"/>
  <c r="EW73"/>
  <c r="DV73"/>
  <c r="DU73"/>
  <c r="CT73"/>
  <c r="CS73"/>
  <c r="BR73"/>
  <c r="BQ73"/>
  <c r="AP73"/>
  <c r="AO73"/>
  <c r="N73"/>
  <c r="M73"/>
  <c r="FK73"/>
  <c r="FL73"/>
  <c r="BC73"/>
  <c r="BD73"/>
  <c r="DG72"/>
  <c r="DH72"/>
  <c r="FK56"/>
  <c r="FL56"/>
  <c r="BC56"/>
  <c r="BD56"/>
  <c r="DG40"/>
  <c r="DH40"/>
  <c r="FK24"/>
  <c r="FL24"/>
  <c r="BC24"/>
  <c r="BD24"/>
  <c r="DI46" i="3"/>
  <c r="DI41"/>
  <c r="DI42"/>
  <c r="DI38"/>
  <c r="DI36"/>
  <c r="DI33"/>
  <c r="DI31"/>
  <c r="BG40"/>
  <c r="BQ40"/>
  <c r="C40"/>
  <c r="DI28"/>
  <c r="DI26"/>
  <c r="DI19"/>
  <c r="CS39"/>
  <c r="BQ39"/>
  <c r="AO39"/>
  <c r="M39"/>
  <c r="CS34"/>
  <c r="BQ34"/>
  <c r="AO34"/>
  <c r="M34"/>
  <c r="BR29"/>
  <c r="N29"/>
  <c r="CT18"/>
  <c r="BR18"/>
  <c r="AP18"/>
  <c r="N18"/>
  <c r="DF73"/>
  <c r="DD73"/>
  <c r="DB73"/>
  <c r="CZ73"/>
  <c r="CX73"/>
  <c r="CV73"/>
  <c r="CR73"/>
  <c r="CP73"/>
  <c r="CN73"/>
  <c r="CL73"/>
  <c r="CJ73"/>
  <c r="CT13"/>
  <c r="CD73"/>
  <c r="CB73"/>
  <c r="BZ73"/>
  <c r="BX73"/>
  <c r="BV73"/>
  <c r="BT73"/>
  <c r="BP73"/>
  <c r="BN73"/>
  <c r="BL73"/>
  <c r="BJ73"/>
  <c r="BH73"/>
  <c r="BB73"/>
  <c r="AZ73"/>
  <c r="AX73"/>
  <c r="AV73"/>
  <c r="AT73"/>
  <c r="AR73"/>
  <c r="AN73"/>
  <c r="AL73"/>
  <c r="AJ73"/>
  <c r="AH73"/>
  <c r="AF73"/>
  <c r="AP13"/>
  <c r="Z73"/>
  <c r="X73"/>
  <c r="V73"/>
  <c r="T73"/>
  <c r="R73"/>
  <c r="P73"/>
  <c r="L73"/>
  <c r="J73"/>
  <c r="H73"/>
  <c r="F73"/>
  <c r="D73"/>
  <c r="CE73" i="2"/>
  <c r="AA73"/>
  <c r="EI73"/>
  <c r="BQ71" i="3"/>
  <c r="BR71"/>
  <c r="M71"/>
  <c r="N71"/>
  <c r="CS71"/>
  <c r="CT71"/>
  <c r="AO71"/>
  <c r="AP71"/>
  <c r="M66"/>
  <c r="N66"/>
  <c r="BF72"/>
  <c r="BQ61"/>
  <c r="BR61"/>
  <c r="B72"/>
  <c r="M61"/>
  <c r="N61"/>
  <c r="BQ55"/>
  <c r="BR55"/>
  <c r="M55"/>
  <c r="N55"/>
  <c r="BQ50"/>
  <c r="BR50"/>
  <c r="M50"/>
  <c r="N50"/>
  <c r="DH72"/>
  <c r="DG72"/>
  <c r="BD72"/>
  <c r="BC72"/>
  <c r="DH56"/>
  <c r="DG56"/>
  <c r="CF56"/>
  <c r="CE56"/>
  <c r="BD56"/>
  <c r="BC56"/>
  <c r="AB56"/>
  <c r="AA56"/>
  <c r="CE40"/>
  <c r="CF40"/>
  <c r="AA40"/>
  <c r="AB40"/>
  <c r="CT23"/>
  <c r="CS23"/>
  <c r="BR23"/>
  <c r="BQ23"/>
  <c r="AP23"/>
  <c r="AO23"/>
  <c r="N23"/>
  <c r="M23"/>
  <c r="BG73"/>
  <c r="BR73"/>
  <c r="BG24"/>
  <c r="C73"/>
  <c r="N73"/>
  <c r="C24"/>
  <c r="BR40"/>
  <c r="N40"/>
  <c r="M40"/>
  <c r="CE24" i="2"/>
  <c r="CF24"/>
  <c r="DK11" i="3"/>
  <c r="CU11"/>
  <c r="CG11"/>
  <c r="BS11"/>
  <c r="BE11"/>
  <c r="AQ11"/>
  <c r="AC11"/>
  <c r="O11"/>
  <c r="A11"/>
  <c r="A12" i="2"/>
  <c r="EK11"/>
  <c r="DI11"/>
  <c r="CG11"/>
  <c r="BE11"/>
  <c r="AC11"/>
  <c r="EY11"/>
  <c r="DW11"/>
  <c r="CU11"/>
  <c r="BS11"/>
  <c r="AQ11"/>
  <c r="O11"/>
  <c r="EX24"/>
  <c r="EW24"/>
  <c r="DV24"/>
  <c r="DU24"/>
  <c r="CT24"/>
  <c r="CS24"/>
  <c r="BR24"/>
  <c r="BQ24"/>
  <c r="AP24"/>
  <c r="AO24"/>
  <c r="N24"/>
  <c r="M24"/>
  <c r="DG73"/>
  <c r="DH73"/>
  <c r="FK72"/>
  <c r="FL72"/>
  <c r="BC72"/>
  <c r="BD72"/>
  <c r="DG56"/>
  <c r="DH56"/>
  <c r="FK40"/>
  <c r="FL40"/>
  <c r="BC40"/>
  <c r="BD40"/>
  <c r="DG24"/>
  <c r="DH24"/>
  <c r="DI67" i="3"/>
  <c r="DI64"/>
  <c r="DI62"/>
  <c r="DI59"/>
  <c r="DI57"/>
  <c r="DI53"/>
  <c r="DI51"/>
  <c r="DI48"/>
  <c r="CI40"/>
  <c r="CS40"/>
  <c r="AE40"/>
  <c r="AO40"/>
  <c r="DI43"/>
  <c r="DJ43"/>
  <c r="CH56"/>
  <c r="BF56"/>
  <c r="AD56"/>
  <c r="B56"/>
  <c r="DI22"/>
  <c r="DI20"/>
  <c r="DI17"/>
  <c r="DI15"/>
  <c r="DI12"/>
  <c r="DI10"/>
  <c r="CT29"/>
  <c r="BQ29"/>
  <c r="AP29"/>
  <c r="M29"/>
  <c r="CV24"/>
  <c r="CS13"/>
  <c r="CH24"/>
  <c r="BT24"/>
  <c r="BQ13"/>
  <c r="BF24"/>
  <c r="AR24"/>
  <c r="AO13"/>
  <c r="AD24"/>
  <c r="P24"/>
  <c r="M13"/>
  <c r="B24"/>
  <c r="AD24" i="1"/>
  <c r="AF47"/>
  <c r="AF36"/>
  <c r="AF11"/>
  <c r="AF62"/>
  <c r="AF64"/>
  <c r="AF65"/>
  <c r="AF48"/>
  <c r="AF44"/>
  <c r="AF42"/>
  <c r="AF37"/>
  <c r="AF33"/>
  <c r="AF27"/>
  <c r="AF28"/>
  <c r="P12"/>
  <c r="A14"/>
  <c r="AG12"/>
  <c r="AF49"/>
  <c r="AF38"/>
  <c r="AF26"/>
  <c r="AF59"/>
  <c r="AF60"/>
  <c r="AF57"/>
  <c r="AF53"/>
  <c r="AF54"/>
  <c r="AF52"/>
  <c r="AF19"/>
  <c r="AF17"/>
  <c r="AF15"/>
  <c r="AF16"/>
  <c r="DJ69" i="3"/>
  <c r="BQ73" i="7"/>
  <c r="DJ69"/>
  <c r="DJ41"/>
  <c r="DJ68" i="3"/>
  <c r="DJ48"/>
  <c r="CT73"/>
  <c r="AF73" i="5"/>
  <c r="AP73" i="3"/>
  <c r="AO73"/>
  <c r="CS73"/>
  <c r="CT73" i="7"/>
  <c r="DJ20" i="3"/>
  <c r="BR24" i="7"/>
  <c r="BQ40"/>
  <c r="CS73"/>
  <c r="AB14" i="8"/>
  <c r="J14"/>
  <c r="A15"/>
  <c r="S14"/>
  <c r="BC24" i="7"/>
  <c r="BD24"/>
  <c r="DG24"/>
  <c r="DH24"/>
  <c r="DJ12"/>
  <c r="DJ11"/>
  <c r="DJ22"/>
  <c r="DJ21"/>
  <c r="CE56"/>
  <c r="CF56"/>
  <c r="DJ36"/>
  <c r="DJ35"/>
  <c r="N72"/>
  <c r="M72"/>
  <c r="DJ60"/>
  <c r="DJ59"/>
  <c r="DJ46"/>
  <c r="DJ44"/>
  <c r="DJ10"/>
  <c r="DJ9"/>
  <c r="DJ15"/>
  <c r="DJ14"/>
  <c r="AA56"/>
  <c r="AB56"/>
  <c r="BC56"/>
  <c r="BD56"/>
  <c r="DG56"/>
  <c r="DH56"/>
  <c r="DJ28"/>
  <c r="DJ27"/>
  <c r="DJ33"/>
  <c r="DJ32"/>
  <c r="DJ38"/>
  <c r="DJ37"/>
  <c r="BR72"/>
  <c r="BQ72"/>
  <c r="DJ51"/>
  <c r="DJ47"/>
  <c r="DJ49"/>
  <c r="DJ48"/>
  <c r="N73"/>
  <c r="M73"/>
  <c r="AP73"/>
  <c r="AO73"/>
  <c r="AP72"/>
  <c r="AO72"/>
  <c r="DJ67"/>
  <c r="DJ65"/>
  <c r="DJ64"/>
  <c r="DJ63"/>
  <c r="BC72"/>
  <c r="BD72"/>
  <c r="DJ20"/>
  <c r="DJ58"/>
  <c r="N40"/>
  <c r="DJ42"/>
  <c r="AP40"/>
  <c r="CT40"/>
  <c r="DJ19"/>
  <c r="BR73"/>
  <c r="CE24"/>
  <c r="CF24"/>
  <c r="DJ17"/>
  <c r="DJ16"/>
  <c r="DJ26"/>
  <c r="DJ25"/>
  <c r="DJ31"/>
  <c r="DJ30"/>
  <c r="DJ57"/>
  <c r="DJ52"/>
  <c r="DJ53"/>
  <c r="DJ54"/>
  <c r="DK12"/>
  <c r="CU12"/>
  <c r="CG12"/>
  <c r="BS12"/>
  <c r="BE12"/>
  <c r="AQ12"/>
  <c r="AC12"/>
  <c r="O12"/>
  <c r="A12"/>
  <c r="A14" i="6"/>
  <c r="EK12"/>
  <c r="DI12"/>
  <c r="CG12"/>
  <c r="BE12"/>
  <c r="AC12"/>
  <c r="EY12"/>
  <c r="DW12"/>
  <c r="CU12"/>
  <c r="BS12"/>
  <c r="AQ12"/>
  <c r="O12"/>
  <c r="AA72" i="7"/>
  <c r="AB72"/>
  <c r="AA73"/>
  <c r="AB73"/>
  <c r="BC73"/>
  <c r="BD73"/>
  <c r="CE73"/>
  <c r="CF73"/>
  <c r="DG73"/>
  <c r="DH73"/>
  <c r="CT72"/>
  <c r="CS72"/>
  <c r="DJ43"/>
  <c r="DJ68"/>
  <c r="AG12" i="5"/>
  <c r="P12"/>
  <c r="A14"/>
  <c r="AB12" i="4"/>
  <c r="J12"/>
  <c r="A14"/>
  <c r="S12"/>
  <c r="AA24" i="3"/>
  <c r="AB24"/>
  <c r="CE24"/>
  <c r="CF24"/>
  <c r="DJ10"/>
  <c r="DJ9"/>
  <c r="DJ15"/>
  <c r="DJ14"/>
  <c r="M56"/>
  <c r="N56"/>
  <c r="DJ53"/>
  <c r="DJ52"/>
  <c r="AP24"/>
  <c r="AO24"/>
  <c r="BC24"/>
  <c r="BD24"/>
  <c r="CT24"/>
  <c r="CS24"/>
  <c r="DG24"/>
  <c r="DH24"/>
  <c r="DJ12"/>
  <c r="DJ11"/>
  <c r="DJ17"/>
  <c r="DJ16"/>
  <c r="DJ22"/>
  <c r="DJ21"/>
  <c r="AO56"/>
  <c r="AP56"/>
  <c r="CS56"/>
  <c r="CT56"/>
  <c r="DJ51"/>
  <c r="DJ49"/>
  <c r="DJ57"/>
  <c r="DJ54"/>
  <c r="DJ62"/>
  <c r="DJ60"/>
  <c r="DJ67"/>
  <c r="DJ65"/>
  <c r="DK12"/>
  <c r="CU12"/>
  <c r="CG12"/>
  <c r="BS12"/>
  <c r="BE12"/>
  <c r="AQ12"/>
  <c r="AC12"/>
  <c r="O12"/>
  <c r="A12"/>
  <c r="A14" i="2"/>
  <c r="EK12"/>
  <c r="DI12"/>
  <c r="CG12"/>
  <c r="BE12"/>
  <c r="AC12"/>
  <c r="EY12"/>
  <c r="DW12"/>
  <c r="CU12"/>
  <c r="BS12"/>
  <c r="AQ12"/>
  <c r="O12"/>
  <c r="M72" i="3"/>
  <c r="N72"/>
  <c r="AB73"/>
  <c r="AA73"/>
  <c r="BD73"/>
  <c r="BC73"/>
  <c r="DJ26"/>
  <c r="DJ25"/>
  <c r="DJ31"/>
  <c r="DJ30"/>
  <c r="DJ36"/>
  <c r="DJ35"/>
  <c r="CS72"/>
  <c r="CT72"/>
  <c r="DJ47"/>
  <c r="DJ42"/>
  <c r="DJ41"/>
  <c r="AP40"/>
  <c r="CT40"/>
  <c r="M73"/>
  <c r="BQ73"/>
  <c r="N24"/>
  <c r="M24"/>
  <c r="BR24"/>
  <c r="BQ24"/>
  <c r="BQ56"/>
  <c r="BR56"/>
  <c r="DJ59"/>
  <c r="DJ58"/>
  <c r="DJ64"/>
  <c r="DJ63"/>
  <c r="BQ72"/>
  <c r="BR72"/>
  <c r="CF73"/>
  <c r="CE73"/>
  <c r="DH73"/>
  <c r="DG73"/>
  <c r="DJ28"/>
  <c r="DJ27"/>
  <c r="DJ33"/>
  <c r="DJ32"/>
  <c r="DJ38"/>
  <c r="DJ37"/>
  <c r="AO72"/>
  <c r="AP72"/>
  <c r="DJ19"/>
  <c r="DJ44"/>
  <c r="DJ46"/>
  <c r="A15" i="1"/>
  <c r="P14"/>
  <c r="AG14"/>
  <c r="AF73"/>
  <c r="AB15" i="8"/>
  <c r="J15"/>
  <c r="A16"/>
  <c r="S15"/>
  <c r="DK14" i="7"/>
  <c r="CU14"/>
  <c r="CG14"/>
  <c r="BS14"/>
  <c r="BE14"/>
  <c r="AQ14"/>
  <c r="AC14"/>
  <c r="O14"/>
  <c r="A14"/>
  <c r="A15" i="6"/>
  <c r="EK14"/>
  <c r="DI14"/>
  <c r="CG14"/>
  <c r="BE14"/>
  <c r="AC14"/>
  <c r="EY14"/>
  <c r="DW14"/>
  <c r="CU14"/>
  <c r="BS14"/>
  <c r="AQ14"/>
  <c r="O14"/>
  <c r="DJ73" i="7"/>
  <c r="AG14" i="5"/>
  <c r="P14"/>
  <c r="A15"/>
  <c r="AB14" i="4"/>
  <c r="J14"/>
  <c r="S14"/>
  <c r="A15"/>
  <c r="DK14" i="3"/>
  <c r="CU14"/>
  <c r="CG14"/>
  <c r="BS14"/>
  <c r="BE14"/>
  <c r="AQ14"/>
  <c r="AC14"/>
  <c r="O14"/>
  <c r="A14"/>
  <c r="A15" i="2"/>
  <c r="EK14"/>
  <c r="DI14"/>
  <c r="CG14"/>
  <c r="BE14"/>
  <c r="AC14"/>
  <c r="EY14"/>
  <c r="DW14"/>
  <c r="CU14"/>
  <c r="BS14"/>
  <c r="AQ14"/>
  <c r="O14"/>
  <c r="DJ73" i="3"/>
  <c r="AG15" i="1"/>
  <c r="A16"/>
  <c r="P15"/>
  <c r="AB16" i="8"/>
  <c r="J16"/>
  <c r="A17"/>
  <c r="S16"/>
  <c r="DK15" i="7"/>
  <c r="CU15"/>
  <c r="CG15"/>
  <c r="BS15"/>
  <c r="BE15"/>
  <c r="AQ15"/>
  <c r="AC15"/>
  <c r="O15"/>
  <c r="A15"/>
  <c r="A16" i="6"/>
  <c r="EK15"/>
  <c r="DI15"/>
  <c r="CG15"/>
  <c r="BE15"/>
  <c r="AC15"/>
  <c r="EY15"/>
  <c r="DW15"/>
  <c r="CU15"/>
  <c r="BS15"/>
  <c r="AQ15"/>
  <c r="O15"/>
  <c r="A16" i="5"/>
  <c r="P15"/>
  <c r="AG15"/>
  <c r="AB15" i="4"/>
  <c r="J15"/>
  <c r="S15"/>
  <c r="A16"/>
  <c r="DK15" i="3"/>
  <c r="CU15"/>
  <c r="CG15"/>
  <c r="BS15"/>
  <c r="BE15"/>
  <c r="AQ15"/>
  <c r="AC15"/>
  <c r="O15"/>
  <c r="A15"/>
  <c r="A16" i="2"/>
  <c r="EK15"/>
  <c r="DI15"/>
  <c r="CG15"/>
  <c r="BE15"/>
  <c r="AC15"/>
  <c r="EY15"/>
  <c r="DW15"/>
  <c r="CU15"/>
  <c r="BS15"/>
  <c r="AQ15"/>
  <c r="O15"/>
  <c r="DK73" i="3"/>
  <c r="A17" i="1"/>
  <c r="P16"/>
  <c r="AG16"/>
  <c r="A19" i="8"/>
  <c r="AB17"/>
  <c r="J17"/>
  <c r="S17"/>
  <c r="DK16" i="7"/>
  <c r="CU16"/>
  <c r="CG16"/>
  <c r="BS16"/>
  <c r="BE16"/>
  <c r="AQ16"/>
  <c r="AC16"/>
  <c r="O16"/>
  <c r="A16"/>
  <c r="A17" i="6"/>
  <c r="EK16"/>
  <c r="DI16"/>
  <c r="CG16"/>
  <c r="BE16"/>
  <c r="AC16"/>
  <c r="EY16"/>
  <c r="DW16"/>
  <c r="CU16"/>
  <c r="BS16"/>
  <c r="AQ16"/>
  <c r="O16"/>
  <c r="A17" i="5"/>
  <c r="AG16"/>
  <c r="P16"/>
  <c r="AB16" i="4"/>
  <c r="J16"/>
  <c r="S16"/>
  <c r="A17"/>
  <c r="DK16" i="3"/>
  <c r="CU16"/>
  <c r="CG16"/>
  <c r="BS16"/>
  <c r="BE16"/>
  <c r="AQ16"/>
  <c r="AC16"/>
  <c r="O16"/>
  <c r="A16"/>
  <c r="A17" i="2"/>
  <c r="EK16"/>
  <c r="DI16"/>
  <c r="CG16"/>
  <c r="BE16"/>
  <c r="AC16"/>
  <c r="EY16"/>
  <c r="DW16"/>
  <c r="CU16"/>
  <c r="BS16"/>
  <c r="AQ16"/>
  <c r="O16"/>
  <c r="A19" i="1"/>
  <c r="AG17"/>
  <c r="P17"/>
  <c r="A20" i="8"/>
  <c r="S19"/>
  <c r="AB19"/>
  <c r="J19"/>
  <c r="DK17" i="7"/>
  <c r="CU17"/>
  <c r="CG17"/>
  <c r="BS17"/>
  <c r="BE17"/>
  <c r="AQ17"/>
  <c r="AC17"/>
  <c r="O17"/>
  <c r="A17"/>
  <c r="A19" i="6"/>
  <c r="EK17"/>
  <c r="DI17"/>
  <c r="CG17"/>
  <c r="BE17"/>
  <c r="AC17"/>
  <c r="EY17"/>
  <c r="DW17"/>
  <c r="CU17"/>
  <c r="BS17"/>
  <c r="AQ17"/>
  <c r="O17"/>
  <c r="AG17" i="5"/>
  <c r="A19"/>
  <c r="P17"/>
  <c r="AB17" i="4"/>
  <c r="J17"/>
  <c r="S17"/>
  <c r="A19"/>
  <c r="DK17" i="3"/>
  <c r="CU17"/>
  <c r="CG17"/>
  <c r="BS17"/>
  <c r="BE17"/>
  <c r="AQ17"/>
  <c r="AC17"/>
  <c r="O17"/>
  <c r="A17"/>
  <c r="A19" i="2"/>
  <c r="EK17"/>
  <c r="DI17"/>
  <c r="CG17"/>
  <c r="BE17"/>
  <c r="AC17"/>
  <c r="EY17"/>
  <c r="DW17"/>
  <c r="CU17"/>
  <c r="BS17"/>
  <c r="AQ17"/>
  <c r="O17"/>
  <c r="A20" i="1"/>
  <c r="P19"/>
  <c r="AG19"/>
  <c r="A21" i="8"/>
  <c r="S20"/>
  <c r="AB20"/>
  <c r="J20"/>
  <c r="DK19" i="7"/>
  <c r="CU19"/>
  <c r="CG19"/>
  <c r="BS19"/>
  <c r="BE19"/>
  <c r="AQ19"/>
  <c r="AC19"/>
  <c r="O19"/>
  <c r="A19"/>
  <c r="A20" i="6"/>
  <c r="EK19"/>
  <c r="DI19"/>
  <c r="CG19"/>
  <c r="BE19"/>
  <c r="AC19"/>
  <c r="EY19"/>
  <c r="DW19"/>
  <c r="CU19"/>
  <c r="BS19"/>
  <c r="AQ19"/>
  <c r="O19"/>
  <c r="AG19" i="5"/>
  <c r="P19"/>
  <c r="A20"/>
  <c r="AB19" i="4"/>
  <c r="J19"/>
  <c r="S19"/>
  <c r="A20"/>
  <c r="DK19" i="3"/>
  <c r="CU19"/>
  <c r="CG19"/>
  <c r="BS19"/>
  <c r="BE19"/>
  <c r="AQ19"/>
  <c r="AC19"/>
  <c r="O19"/>
  <c r="A19"/>
  <c r="A20" i="2"/>
  <c r="EK19"/>
  <c r="DI19"/>
  <c r="CG19"/>
  <c r="BE19"/>
  <c r="DW19"/>
  <c r="BS19"/>
  <c r="AC19"/>
  <c r="EY19"/>
  <c r="CU19"/>
  <c r="AQ19"/>
  <c r="O19"/>
  <c r="AG20" i="1"/>
  <c r="A21"/>
  <c r="P20"/>
  <c r="A22" i="8"/>
  <c r="S21"/>
  <c r="AB21"/>
  <c r="J21"/>
  <c r="DK20" i="7"/>
  <c r="CU20"/>
  <c r="CG20"/>
  <c r="BS20"/>
  <c r="BE20"/>
  <c r="AQ20"/>
  <c r="AC20"/>
  <c r="O20"/>
  <c r="A20"/>
  <c r="A21" i="6"/>
  <c r="EK20"/>
  <c r="DI20"/>
  <c r="CG20"/>
  <c r="BE20"/>
  <c r="AC20"/>
  <c r="EY20"/>
  <c r="DW20"/>
  <c r="CU20"/>
  <c r="BS20"/>
  <c r="AQ20"/>
  <c r="O20"/>
  <c r="A21" i="5"/>
  <c r="P20"/>
  <c r="AG20"/>
  <c r="AB20" i="4"/>
  <c r="J20"/>
  <c r="S20"/>
  <c r="A21"/>
  <c r="A21" i="2"/>
  <c r="EK20"/>
  <c r="DI20"/>
  <c r="CG20"/>
  <c r="BE20"/>
  <c r="AC20"/>
  <c r="DK20" i="3"/>
  <c r="CU20"/>
  <c r="CG20"/>
  <c r="BS20"/>
  <c r="BE20"/>
  <c r="AQ20"/>
  <c r="AC20"/>
  <c r="O20"/>
  <c r="A20"/>
  <c r="DW20" i="2"/>
  <c r="BS20"/>
  <c r="O20"/>
  <c r="EY20"/>
  <c r="CU20"/>
  <c r="AQ20"/>
  <c r="AG21" i="1"/>
  <c r="P21"/>
  <c r="A22"/>
  <c r="A25" i="8"/>
  <c r="S22"/>
  <c r="AB22"/>
  <c r="J22"/>
  <c r="DK21" i="7"/>
  <c r="CU21"/>
  <c r="CG21"/>
  <c r="BS21"/>
  <c r="BE21"/>
  <c r="AQ21"/>
  <c r="AC21"/>
  <c r="O21"/>
  <c r="A21"/>
  <c r="A22" i="6"/>
  <c r="EK21"/>
  <c r="DI21"/>
  <c r="CG21"/>
  <c r="BE21"/>
  <c r="AC21"/>
  <c r="EY21"/>
  <c r="DW21"/>
  <c r="CU21"/>
  <c r="BS21"/>
  <c r="AQ21"/>
  <c r="O21"/>
  <c r="A22" i="5"/>
  <c r="AG21"/>
  <c r="P21"/>
  <c r="AB21" i="4"/>
  <c r="J21"/>
  <c r="S21"/>
  <c r="A22"/>
  <c r="DK21" i="3"/>
  <c r="CU21"/>
  <c r="CG21"/>
  <c r="BS21"/>
  <c r="BE21"/>
  <c r="AQ21"/>
  <c r="AC21"/>
  <c r="O21"/>
  <c r="A21"/>
  <c r="A22" i="2"/>
  <c r="EK21"/>
  <c r="DI21"/>
  <c r="CG21"/>
  <c r="BE21"/>
  <c r="AC21"/>
  <c r="DW21"/>
  <c r="BS21"/>
  <c r="O21"/>
  <c r="EY21"/>
  <c r="CU21"/>
  <c r="AQ21"/>
  <c r="P22" i="1"/>
  <c r="A25"/>
  <c r="AG22"/>
  <c r="A26" i="8"/>
  <c r="S25"/>
  <c r="AB25"/>
  <c r="J25"/>
  <c r="DK22" i="7"/>
  <c r="CU22"/>
  <c r="CG22"/>
  <c r="BS22"/>
  <c r="BE22"/>
  <c r="AQ22"/>
  <c r="AC22"/>
  <c r="O22"/>
  <c r="A22"/>
  <c r="A25" i="6"/>
  <c r="EK22"/>
  <c r="DI22"/>
  <c r="CG22"/>
  <c r="BE22"/>
  <c r="AC22"/>
  <c r="EY22"/>
  <c r="DW22"/>
  <c r="CU22"/>
  <c r="BS22"/>
  <c r="AQ22"/>
  <c r="O22"/>
  <c r="A25" i="5"/>
  <c r="AG22"/>
  <c r="P22"/>
  <c r="AB22" i="4"/>
  <c r="J22"/>
  <c r="S22"/>
  <c r="A25"/>
  <c r="DK22" i="3"/>
  <c r="CU22"/>
  <c r="CG22"/>
  <c r="BS22"/>
  <c r="BE22"/>
  <c r="AQ22"/>
  <c r="A25" i="2"/>
  <c r="EK22"/>
  <c r="DI22"/>
  <c r="CG22"/>
  <c r="BE22"/>
  <c r="AC22"/>
  <c r="AC22" i="3"/>
  <c r="O22"/>
  <c r="A22"/>
  <c r="DW22" i="2"/>
  <c r="BS22"/>
  <c r="O22"/>
  <c r="EY22"/>
  <c r="CU22"/>
  <c r="AQ22"/>
  <c r="A26" i="1"/>
  <c r="P25"/>
  <c r="AG25"/>
  <c r="A27" i="8"/>
  <c r="S26"/>
  <c r="AB26"/>
  <c r="J26"/>
  <c r="DK25" i="7"/>
  <c r="CU25"/>
  <c r="CG25"/>
  <c r="BS25"/>
  <c r="BE25"/>
  <c r="AQ25"/>
  <c r="AC25"/>
  <c r="O25"/>
  <c r="A25"/>
  <c r="EY25" i="6"/>
  <c r="DW25"/>
  <c r="CU25"/>
  <c r="BS25"/>
  <c r="AQ25"/>
  <c r="O25"/>
  <c r="A26"/>
  <c r="EK25"/>
  <c r="DI25"/>
  <c r="CG25"/>
  <c r="BE25"/>
  <c r="AC25"/>
  <c r="AG25" i="5"/>
  <c r="A26"/>
  <c r="P25"/>
  <c r="AB25" i="4"/>
  <c r="J25"/>
  <c r="S25"/>
  <c r="A26"/>
  <c r="DK25" i="3"/>
  <c r="CU25"/>
  <c r="CG25"/>
  <c r="BS25"/>
  <c r="BE25"/>
  <c r="AQ25"/>
  <c r="AC25"/>
  <c r="O25"/>
  <c r="A25"/>
  <c r="A26" i="2"/>
  <c r="EK25"/>
  <c r="DI25"/>
  <c r="CG25"/>
  <c r="BE25"/>
  <c r="AC25"/>
  <c r="DW25"/>
  <c r="BS25"/>
  <c r="O25"/>
  <c r="EY25"/>
  <c r="CU25"/>
  <c r="AQ25"/>
  <c r="AG26" i="1"/>
  <c r="A27"/>
  <c r="P26"/>
  <c r="A28" i="8"/>
  <c r="S27"/>
  <c r="AB27"/>
  <c r="J27"/>
  <c r="DK26" i="7"/>
  <c r="CU26"/>
  <c r="CG26"/>
  <c r="BS26"/>
  <c r="BE26"/>
  <c r="AQ26"/>
  <c r="AC26"/>
  <c r="O26"/>
  <c r="A26"/>
  <c r="EY26" i="6"/>
  <c r="DW26"/>
  <c r="CU26"/>
  <c r="BS26"/>
  <c r="AQ26"/>
  <c r="O26"/>
  <c r="A27"/>
  <c r="EK26"/>
  <c r="DI26"/>
  <c r="CG26"/>
  <c r="BE26"/>
  <c r="AC26"/>
  <c r="A27" i="5"/>
  <c r="P26"/>
  <c r="AG26"/>
  <c r="AB26" i="4"/>
  <c r="J26"/>
  <c r="S26"/>
  <c r="A27"/>
  <c r="DK26" i="3"/>
  <c r="CU26"/>
  <c r="CG26"/>
  <c r="BS26"/>
  <c r="BE26"/>
  <c r="AQ26"/>
  <c r="AC26"/>
  <c r="O26"/>
  <c r="A26"/>
  <c r="A27" i="2"/>
  <c r="EK26"/>
  <c r="DI26"/>
  <c r="CG26"/>
  <c r="BE26"/>
  <c r="AC26"/>
  <c r="DW26"/>
  <c r="BS26"/>
  <c r="O26"/>
  <c r="EY26"/>
  <c r="CU26"/>
  <c r="AQ26"/>
  <c r="A28" i="1"/>
  <c r="P27"/>
  <c r="AG27"/>
  <c r="A30" i="8"/>
  <c r="S28"/>
  <c r="AB28"/>
  <c r="J28"/>
  <c r="DK27" i="7"/>
  <c r="CU27"/>
  <c r="CG27"/>
  <c r="BS27"/>
  <c r="BE27"/>
  <c r="AQ27"/>
  <c r="AC27"/>
  <c r="O27"/>
  <c r="A27"/>
  <c r="EY27" i="6"/>
  <c r="DW27"/>
  <c r="CU27"/>
  <c r="BS27"/>
  <c r="AQ27"/>
  <c r="O27"/>
  <c r="A28"/>
  <c r="EK27"/>
  <c r="DI27"/>
  <c r="CG27"/>
  <c r="BE27"/>
  <c r="AC27"/>
  <c r="AG27" i="5"/>
  <c r="A28"/>
  <c r="P27"/>
  <c r="AB27" i="4"/>
  <c r="J27"/>
  <c r="S27"/>
  <c r="A28"/>
  <c r="DK27" i="3"/>
  <c r="CU27"/>
  <c r="CG27"/>
  <c r="BS27"/>
  <c r="BE27"/>
  <c r="AQ27"/>
  <c r="AC27"/>
  <c r="O27"/>
  <c r="A27"/>
  <c r="A28" i="2"/>
  <c r="EK27"/>
  <c r="DI27"/>
  <c r="CG27"/>
  <c r="BE27"/>
  <c r="AC27"/>
  <c r="DW27"/>
  <c r="BS27"/>
  <c r="O27"/>
  <c r="EY27"/>
  <c r="CU27"/>
  <c r="AQ27"/>
  <c r="AG28" i="1"/>
  <c r="A30"/>
  <c r="P28"/>
  <c r="A31" i="8"/>
  <c r="S30"/>
  <c r="AB30"/>
  <c r="J30"/>
  <c r="DK28" i="7"/>
  <c r="CU28"/>
  <c r="CG28"/>
  <c r="BS28"/>
  <c r="BE28"/>
  <c r="AQ28"/>
  <c r="AC28"/>
  <c r="O28"/>
  <c r="A28"/>
  <c r="EY28" i="6"/>
  <c r="DW28"/>
  <c r="CU28"/>
  <c r="BS28"/>
  <c r="AQ28"/>
  <c r="O28"/>
  <c r="A30"/>
  <c r="EK28"/>
  <c r="DI28"/>
  <c r="CG28"/>
  <c r="BE28"/>
  <c r="AC28"/>
  <c r="A30" i="5"/>
  <c r="P28"/>
  <c r="AG28"/>
  <c r="AB28" i="4"/>
  <c r="J28"/>
  <c r="S28"/>
  <c r="A30"/>
  <c r="DK28" i="3"/>
  <c r="CU28"/>
  <c r="CG28"/>
  <c r="BS28"/>
  <c r="BE28"/>
  <c r="AQ28"/>
  <c r="AC28"/>
  <c r="O28"/>
  <c r="A28"/>
  <c r="A30" i="2"/>
  <c r="EK28"/>
  <c r="DI28"/>
  <c r="CG28"/>
  <c r="BE28"/>
  <c r="AC28"/>
  <c r="DW28"/>
  <c r="BS28"/>
  <c r="O28"/>
  <c r="EY28"/>
  <c r="CU28"/>
  <c r="AQ28"/>
  <c r="A31" i="1"/>
  <c r="P30"/>
  <c r="AG30"/>
  <c r="A32" i="8"/>
  <c r="S31"/>
  <c r="AB31"/>
  <c r="J31"/>
  <c r="DK30" i="7"/>
  <c r="CU30"/>
  <c r="CG30"/>
  <c r="BS30"/>
  <c r="BE30"/>
  <c r="AQ30"/>
  <c r="AC30"/>
  <c r="O30"/>
  <c r="A30"/>
  <c r="EY30" i="6"/>
  <c r="DW30"/>
  <c r="CU30"/>
  <c r="BS30"/>
  <c r="AQ30"/>
  <c r="O30"/>
  <c r="A31"/>
  <c r="EK30"/>
  <c r="DI30"/>
  <c r="CG30"/>
  <c r="BE30"/>
  <c r="AC30"/>
  <c r="AG30" i="5"/>
  <c r="A31"/>
  <c r="P30"/>
  <c r="AB30" i="4"/>
  <c r="J30"/>
  <c r="S30"/>
  <c r="A31"/>
  <c r="DK30" i="3"/>
  <c r="CU30"/>
  <c r="CG30"/>
  <c r="BS30"/>
  <c r="BE30"/>
  <c r="AQ30"/>
  <c r="AC30"/>
  <c r="O30"/>
  <c r="A30"/>
  <c r="A31" i="2"/>
  <c r="EK30"/>
  <c r="DI30"/>
  <c r="CG30"/>
  <c r="BE30"/>
  <c r="AC30"/>
  <c r="DW30"/>
  <c r="BS30"/>
  <c r="O30"/>
  <c r="EY30"/>
  <c r="CU30"/>
  <c r="AQ30"/>
  <c r="AG31" i="1"/>
  <c r="A32"/>
  <c r="P31"/>
  <c r="A33" i="8"/>
  <c r="S32"/>
  <c r="AB32"/>
  <c r="J32"/>
  <c r="DK31" i="7"/>
  <c r="CU31"/>
  <c r="CG31"/>
  <c r="BS31"/>
  <c r="BE31"/>
  <c r="AQ31"/>
  <c r="AC31"/>
  <c r="O31"/>
  <c r="A31"/>
  <c r="EY31" i="6"/>
  <c r="DW31"/>
  <c r="CU31"/>
  <c r="BS31"/>
  <c r="AQ31"/>
  <c r="O31"/>
  <c r="A32"/>
  <c r="EK31"/>
  <c r="DI31"/>
  <c r="CG31"/>
  <c r="BE31"/>
  <c r="AC31"/>
  <c r="A32" i="5"/>
  <c r="P31"/>
  <c r="AG31"/>
  <c r="AB31" i="4"/>
  <c r="J31"/>
  <c r="S31"/>
  <c r="A32"/>
  <c r="DK31" i="3"/>
  <c r="CU31"/>
  <c r="CG31"/>
  <c r="BS31"/>
  <c r="BE31"/>
  <c r="AQ31"/>
  <c r="AC31"/>
  <c r="O31"/>
  <c r="A31"/>
  <c r="A32" i="2"/>
  <c r="EK31"/>
  <c r="DI31"/>
  <c r="CG31"/>
  <c r="BE31"/>
  <c r="AC31"/>
  <c r="DW31"/>
  <c r="BS31"/>
  <c r="O31"/>
  <c r="EY31"/>
  <c r="CU31"/>
  <c r="AQ31"/>
  <c r="A33" i="1"/>
  <c r="P32"/>
  <c r="AG32"/>
  <c r="A35" i="8"/>
  <c r="S33"/>
  <c r="AB33"/>
  <c r="J33"/>
  <c r="DK32" i="7"/>
  <c r="CU32"/>
  <c r="CG32"/>
  <c r="BS32"/>
  <c r="BE32"/>
  <c r="AQ32"/>
  <c r="AC32"/>
  <c r="O32"/>
  <c r="A32"/>
  <c r="EY32" i="6"/>
  <c r="DW32"/>
  <c r="CU32"/>
  <c r="BS32"/>
  <c r="AQ32"/>
  <c r="O32"/>
  <c r="A33"/>
  <c r="EK32"/>
  <c r="DI32"/>
  <c r="CG32"/>
  <c r="BE32"/>
  <c r="AC32"/>
  <c r="AG32" i="5"/>
  <c r="A33"/>
  <c r="P32"/>
  <c r="AB32" i="4"/>
  <c r="J32"/>
  <c r="S32"/>
  <c r="A33"/>
  <c r="DK32" i="3"/>
  <c r="CU32"/>
  <c r="CG32"/>
  <c r="BS32"/>
  <c r="BE32"/>
  <c r="AQ32"/>
  <c r="AC32"/>
  <c r="O32"/>
  <c r="A32"/>
  <c r="A33" i="2"/>
  <c r="EK32"/>
  <c r="DI32"/>
  <c r="CG32"/>
  <c r="BE32"/>
  <c r="AC32"/>
  <c r="DW32"/>
  <c r="BS32"/>
  <c r="O32"/>
  <c r="EY32"/>
  <c r="CU32"/>
  <c r="AQ32"/>
  <c r="AG33" i="1"/>
  <c r="A35"/>
  <c r="P33"/>
  <c r="A36" i="8"/>
  <c r="S35"/>
  <c r="AB35"/>
  <c r="J35"/>
  <c r="DK33" i="7"/>
  <c r="CU33"/>
  <c r="CG33"/>
  <c r="BS33"/>
  <c r="BE33"/>
  <c r="AQ33"/>
  <c r="AC33"/>
  <c r="O33"/>
  <c r="A33"/>
  <c r="EY33" i="6"/>
  <c r="DW33"/>
  <c r="CU33"/>
  <c r="BS33"/>
  <c r="AQ33"/>
  <c r="O33"/>
  <c r="A35"/>
  <c r="EK33"/>
  <c r="DI33"/>
  <c r="CG33"/>
  <c r="BE33"/>
  <c r="AC33"/>
  <c r="A35" i="5"/>
  <c r="P33"/>
  <c r="AG33"/>
  <c r="AB33" i="4"/>
  <c r="J33"/>
  <c r="S33"/>
  <c r="A35"/>
  <c r="DK33" i="3"/>
  <c r="CU33"/>
  <c r="CG33"/>
  <c r="BS33"/>
  <c r="BE33"/>
  <c r="AQ33"/>
  <c r="AC33"/>
  <c r="O33"/>
  <c r="A33"/>
  <c r="A35" i="2"/>
  <c r="EK33"/>
  <c r="DI33"/>
  <c r="CG33"/>
  <c r="BE33"/>
  <c r="AC33"/>
  <c r="DW33"/>
  <c r="BS33"/>
  <c r="O33"/>
  <c r="EY33"/>
  <c r="CU33"/>
  <c r="AQ33"/>
  <c r="A36" i="1"/>
  <c r="P35"/>
  <c r="AG35"/>
  <c r="A37" i="8"/>
  <c r="S36"/>
  <c r="AB36"/>
  <c r="J36"/>
  <c r="DK35" i="7"/>
  <c r="CU35"/>
  <c r="CG35"/>
  <c r="BS35"/>
  <c r="BE35"/>
  <c r="AQ35"/>
  <c r="AC35"/>
  <c r="O35"/>
  <c r="A35"/>
  <c r="EY35" i="6"/>
  <c r="DW35"/>
  <c r="CU35"/>
  <c r="BS35"/>
  <c r="AQ35"/>
  <c r="O35"/>
  <c r="A36"/>
  <c r="EK35"/>
  <c r="DI35"/>
  <c r="CG35"/>
  <c r="BE35"/>
  <c r="AC35"/>
  <c r="AG35" i="5"/>
  <c r="A36"/>
  <c r="P35"/>
  <c r="AB35" i="4"/>
  <c r="J35"/>
  <c r="S35"/>
  <c r="A36"/>
  <c r="DK35" i="3"/>
  <c r="CU35"/>
  <c r="CG35"/>
  <c r="BS35"/>
  <c r="BE35"/>
  <c r="AQ35"/>
  <c r="AC35"/>
  <c r="O35"/>
  <c r="A35"/>
  <c r="A36" i="2"/>
  <c r="EK35"/>
  <c r="DI35"/>
  <c r="CG35"/>
  <c r="BE35"/>
  <c r="AC35"/>
  <c r="DW35"/>
  <c r="BS35"/>
  <c r="O35"/>
  <c r="EY35"/>
  <c r="CU35"/>
  <c r="AQ35"/>
  <c r="AG36" i="1"/>
  <c r="A37"/>
  <c r="P36"/>
  <c r="A38" i="8"/>
  <c r="S37"/>
  <c r="AB37"/>
  <c r="J37"/>
  <c r="DK36" i="7"/>
  <c r="CU36"/>
  <c r="CG36"/>
  <c r="BS36"/>
  <c r="BE36"/>
  <c r="AQ36"/>
  <c r="AC36"/>
  <c r="O36"/>
  <c r="A36"/>
  <c r="EY36" i="6"/>
  <c r="DW36"/>
  <c r="CU36"/>
  <c r="BS36"/>
  <c r="AQ36"/>
  <c r="O36"/>
  <c r="A37"/>
  <c r="EK36"/>
  <c r="DI36"/>
  <c r="CG36"/>
  <c r="BE36"/>
  <c r="AC36"/>
  <c r="A37" i="5"/>
  <c r="P36"/>
  <c r="AG36"/>
  <c r="AB36" i="4"/>
  <c r="J36"/>
  <c r="S36"/>
  <c r="A37"/>
  <c r="DK36" i="3"/>
  <c r="CU36"/>
  <c r="CG36"/>
  <c r="BS36"/>
  <c r="BE36"/>
  <c r="AQ36"/>
  <c r="AC36"/>
  <c r="O36"/>
  <c r="A36"/>
  <c r="A37" i="2"/>
  <c r="EK36"/>
  <c r="DI36"/>
  <c r="CG36"/>
  <c r="BE36"/>
  <c r="AC36"/>
  <c r="DW36"/>
  <c r="BS36"/>
  <c r="O36"/>
  <c r="EY36"/>
  <c r="CU36"/>
  <c r="AQ36"/>
  <c r="A38" i="1"/>
  <c r="P37"/>
  <c r="AG37"/>
  <c r="A41" i="8"/>
  <c r="S38"/>
  <c r="AB38"/>
  <c r="J38"/>
  <c r="DK37" i="7"/>
  <c r="CU37"/>
  <c r="CG37"/>
  <c r="BS37"/>
  <c r="BE37"/>
  <c r="AQ37"/>
  <c r="AC37"/>
  <c r="O37"/>
  <c r="A37"/>
  <c r="EY37" i="6"/>
  <c r="DW37"/>
  <c r="CU37"/>
  <c r="BS37"/>
  <c r="AQ37"/>
  <c r="O37"/>
  <c r="A38"/>
  <c r="EK37"/>
  <c r="DI37"/>
  <c r="CG37"/>
  <c r="BE37"/>
  <c r="AC37"/>
  <c r="AG37" i="5"/>
  <c r="A38"/>
  <c r="P37"/>
  <c r="AB37" i="4"/>
  <c r="J37"/>
  <c r="S37"/>
  <c r="A38"/>
  <c r="DK37" i="3"/>
  <c r="CU37"/>
  <c r="CG37"/>
  <c r="BS37"/>
  <c r="BE37"/>
  <c r="AQ37"/>
  <c r="AC37"/>
  <c r="O37"/>
  <c r="A37"/>
  <c r="A38" i="2"/>
  <c r="EK37"/>
  <c r="DI37"/>
  <c r="CG37"/>
  <c r="BE37"/>
  <c r="AC37"/>
  <c r="DW37"/>
  <c r="BS37"/>
  <c r="O37"/>
  <c r="EY37"/>
  <c r="CU37"/>
  <c r="AQ37"/>
  <c r="AG38" i="1"/>
  <c r="A41"/>
  <c r="P38"/>
  <c r="A42" i="8"/>
  <c r="S41"/>
  <c r="AB41"/>
  <c r="J41"/>
  <c r="DK38" i="7"/>
  <c r="CU38"/>
  <c r="CG38"/>
  <c r="BS38"/>
  <c r="BE38"/>
  <c r="AQ38"/>
  <c r="AC38"/>
  <c r="O38"/>
  <c r="A38"/>
  <c r="EY38" i="6"/>
  <c r="DW38"/>
  <c r="CU38"/>
  <c r="BS38"/>
  <c r="AQ38"/>
  <c r="O38"/>
  <c r="A41"/>
  <c r="EK38"/>
  <c r="DI38"/>
  <c r="CG38"/>
  <c r="BE38"/>
  <c r="AC38"/>
  <c r="A41" i="5"/>
  <c r="P38"/>
  <c r="AG38"/>
  <c r="AB38" i="4"/>
  <c r="J38"/>
  <c r="S38"/>
  <c r="A41"/>
  <c r="DK38" i="3"/>
  <c r="CU38"/>
  <c r="CG38"/>
  <c r="BS38"/>
  <c r="BE38"/>
  <c r="AQ38"/>
  <c r="AC38"/>
  <c r="O38"/>
  <c r="A38"/>
  <c r="A41" i="2"/>
  <c r="EK38"/>
  <c r="DI38"/>
  <c r="CG38"/>
  <c r="BE38"/>
  <c r="AC38"/>
  <c r="DW38"/>
  <c r="BS38"/>
  <c r="O38"/>
  <c r="EY38"/>
  <c r="CU38"/>
  <c r="AQ38"/>
  <c r="A42" i="1"/>
  <c r="P41"/>
  <c r="AG41"/>
  <c r="A43" i="8"/>
  <c r="S42"/>
  <c r="AB42"/>
  <c r="J42"/>
  <c r="DK41" i="7"/>
  <c r="CU41"/>
  <c r="CG41"/>
  <c r="BS41"/>
  <c r="BE41"/>
  <c r="AQ41"/>
  <c r="AC41"/>
  <c r="O41"/>
  <c r="A41"/>
  <c r="EY41" i="6"/>
  <c r="DW41"/>
  <c r="CU41"/>
  <c r="BS41"/>
  <c r="AQ41"/>
  <c r="O41"/>
  <c r="A42"/>
  <c r="EK41"/>
  <c r="DI41"/>
  <c r="CG41"/>
  <c r="BE41"/>
  <c r="AC41"/>
  <c r="AG41" i="5"/>
  <c r="A42"/>
  <c r="P41"/>
  <c r="AB41" i="4"/>
  <c r="J41"/>
  <c r="S41"/>
  <c r="A42"/>
  <c r="DK41" i="3"/>
  <c r="CU41"/>
  <c r="CG41"/>
  <c r="BS41"/>
  <c r="BE41"/>
  <c r="AQ41"/>
  <c r="AC41"/>
  <c r="O41"/>
  <c r="A41"/>
  <c r="A42" i="2"/>
  <c r="EK41"/>
  <c r="DI41"/>
  <c r="CG41"/>
  <c r="BE41"/>
  <c r="AC41"/>
  <c r="DW41"/>
  <c r="BS41"/>
  <c r="O41"/>
  <c r="EY41"/>
  <c r="CU41"/>
  <c r="AQ41"/>
  <c r="AG42" i="1"/>
  <c r="A43"/>
  <c r="P42"/>
  <c r="A44" i="8"/>
  <c r="S43"/>
  <c r="AB43"/>
  <c r="J43"/>
  <c r="DK42" i="7"/>
  <c r="CU42"/>
  <c r="CG42"/>
  <c r="BS42"/>
  <c r="BE42"/>
  <c r="AQ42"/>
  <c r="AC42"/>
  <c r="O42"/>
  <c r="A42"/>
  <c r="EY42" i="6"/>
  <c r="DW42"/>
  <c r="CU42"/>
  <c r="BS42"/>
  <c r="AQ42"/>
  <c r="O42"/>
  <c r="A43"/>
  <c r="EK42"/>
  <c r="DI42"/>
  <c r="CG42"/>
  <c r="BE42"/>
  <c r="AC42"/>
  <c r="A43" i="5"/>
  <c r="P42"/>
  <c r="AG42"/>
  <c r="AB42" i="4"/>
  <c r="J42"/>
  <c r="S42"/>
  <c r="A43"/>
  <c r="DK42" i="3"/>
  <c r="CU42"/>
  <c r="CG42"/>
  <c r="BS42"/>
  <c r="BE42"/>
  <c r="AQ42"/>
  <c r="AC42"/>
  <c r="O42"/>
  <c r="A42"/>
  <c r="A43" i="2"/>
  <c r="EK42"/>
  <c r="DI42"/>
  <c r="CG42"/>
  <c r="BE42"/>
  <c r="AC42"/>
  <c r="DW42"/>
  <c r="BS42"/>
  <c r="O42"/>
  <c r="EY42"/>
  <c r="CU42"/>
  <c r="AQ42"/>
  <c r="A44" i="1"/>
  <c r="P43"/>
  <c r="AG43"/>
  <c r="A46" i="8"/>
  <c r="S44"/>
  <c r="AB44"/>
  <c r="J44"/>
  <c r="DK43" i="7"/>
  <c r="CU43"/>
  <c r="CG43"/>
  <c r="BS43"/>
  <c r="BE43"/>
  <c r="AQ43"/>
  <c r="AC43"/>
  <c r="O43"/>
  <c r="A43"/>
  <c r="EY43" i="6"/>
  <c r="DW43"/>
  <c r="CU43"/>
  <c r="BS43"/>
  <c r="AQ43"/>
  <c r="O43"/>
  <c r="A44"/>
  <c r="EK43"/>
  <c r="DI43"/>
  <c r="CG43"/>
  <c r="BE43"/>
  <c r="AC43"/>
  <c r="AG43" i="5"/>
  <c r="A44"/>
  <c r="P43"/>
  <c r="AB43" i="4"/>
  <c r="J43"/>
  <c r="S43"/>
  <c r="A44"/>
  <c r="DK43" i="3"/>
  <c r="CU43"/>
  <c r="CG43"/>
  <c r="BS43"/>
  <c r="BE43"/>
  <c r="AQ43"/>
  <c r="AC43"/>
  <c r="O43"/>
  <c r="A43"/>
  <c r="A44" i="2"/>
  <c r="EK43"/>
  <c r="DI43"/>
  <c r="CG43"/>
  <c r="BE43"/>
  <c r="AC43"/>
  <c r="DW43"/>
  <c r="BS43"/>
  <c r="O43"/>
  <c r="EY43"/>
  <c r="CU43"/>
  <c r="AQ43"/>
  <c r="AG44" i="1"/>
  <c r="A46"/>
  <c r="P44"/>
  <c r="A47" i="8"/>
  <c r="S46"/>
  <c r="AB46"/>
  <c r="J46"/>
  <c r="CG44" i="7"/>
  <c r="BE44"/>
  <c r="AC44"/>
  <c r="A44"/>
  <c r="DK44"/>
  <c r="CU44"/>
  <c r="BS44"/>
  <c r="AQ44"/>
  <c r="O44"/>
  <c r="EY44" i="6"/>
  <c r="DW44"/>
  <c r="CU44"/>
  <c r="BS44"/>
  <c r="AQ44"/>
  <c r="O44"/>
  <c r="A46"/>
  <c r="EK44"/>
  <c r="DI44"/>
  <c r="CG44"/>
  <c r="BE44"/>
  <c r="AC44"/>
  <c r="A46" i="5"/>
  <c r="P44"/>
  <c r="AG44"/>
  <c r="AB44" i="4"/>
  <c r="J44"/>
  <c r="S44"/>
  <c r="A46"/>
  <c r="DK44" i="3"/>
  <c r="CU44"/>
  <c r="CG44"/>
  <c r="BS44"/>
  <c r="BE44"/>
  <c r="AQ44"/>
  <c r="AC44"/>
  <c r="O44"/>
  <c r="A44"/>
  <c r="A46" i="2"/>
  <c r="EK44"/>
  <c r="DI44"/>
  <c r="CG44"/>
  <c r="BE44"/>
  <c r="AC44"/>
  <c r="DW44"/>
  <c r="BS44"/>
  <c r="O44"/>
  <c r="EY44"/>
  <c r="CU44"/>
  <c r="AQ44"/>
  <c r="A47" i="1"/>
  <c r="P46"/>
  <c r="AG46"/>
  <c r="A48" i="8"/>
  <c r="S47"/>
  <c r="AB47"/>
  <c r="J47"/>
  <c r="DK46" i="7"/>
  <c r="CU46"/>
  <c r="CG46"/>
  <c r="BS46"/>
  <c r="BE46"/>
  <c r="AQ46"/>
  <c r="AC46"/>
  <c r="O46"/>
  <c r="A46"/>
  <c r="EY46" i="6"/>
  <c r="DW46"/>
  <c r="CU46"/>
  <c r="BS46"/>
  <c r="AQ46"/>
  <c r="O46"/>
  <c r="A47"/>
  <c r="EK46"/>
  <c r="DI46"/>
  <c r="CG46"/>
  <c r="BE46"/>
  <c r="AC46"/>
  <c r="AG46" i="5"/>
  <c r="A47"/>
  <c r="P46"/>
  <c r="AB46" i="4"/>
  <c r="J46"/>
  <c r="S46"/>
  <c r="A47"/>
  <c r="DK46" i="3"/>
  <c r="CU46"/>
  <c r="CG46"/>
  <c r="BS46"/>
  <c r="BE46"/>
  <c r="AQ46"/>
  <c r="AC46"/>
  <c r="O46"/>
  <c r="A46"/>
  <c r="A47" i="2"/>
  <c r="EK46"/>
  <c r="DI46"/>
  <c r="CG46"/>
  <c r="BE46"/>
  <c r="AC46"/>
  <c r="DW46"/>
  <c r="BS46"/>
  <c r="O46"/>
  <c r="EY46"/>
  <c r="CU46"/>
  <c r="AQ46"/>
  <c r="AG47" i="1"/>
  <c r="A48"/>
  <c r="P47"/>
  <c r="A49" i="8"/>
  <c r="S48"/>
  <c r="AB48"/>
  <c r="J48"/>
  <c r="DK47" i="7"/>
  <c r="CU47"/>
  <c r="CG47"/>
  <c r="BS47"/>
  <c r="BE47"/>
  <c r="AQ47"/>
  <c r="AC47"/>
  <c r="O47"/>
  <c r="A47"/>
  <c r="EY47" i="6"/>
  <c r="DW47"/>
  <c r="CU47"/>
  <c r="BS47"/>
  <c r="AQ47"/>
  <c r="O47"/>
  <c r="A48"/>
  <c r="EK47"/>
  <c r="DI47"/>
  <c r="CG47"/>
  <c r="BE47"/>
  <c r="AC47"/>
  <c r="A48" i="5"/>
  <c r="P47"/>
  <c r="AG47"/>
  <c r="AB47" i="4"/>
  <c r="J47"/>
  <c r="S47"/>
  <c r="A48"/>
  <c r="DK47" i="3"/>
  <c r="CU47"/>
  <c r="CG47"/>
  <c r="BS47"/>
  <c r="BE47"/>
  <c r="AQ47"/>
  <c r="AC47"/>
  <c r="O47"/>
  <c r="A47"/>
  <c r="A48" i="2"/>
  <c r="EK47"/>
  <c r="DI47"/>
  <c r="CG47"/>
  <c r="BE47"/>
  <c r="AC47"/>
  <c r="DW47"/>
  <c r="BS47"/>
  <c r="O47"/>
  <c r="EY47"/>
  <c r="CU47"/>
  <c r="AQ47"/>
  <c r="A49" i="1"/>
  <c r="P48"/>
  <c r="AG48"/>
  <c r="A51" i="8"/>
  <c r="S49"/>
  <c r="AB49"/>
  <c r="J49"/>
  <c r="DK48" i="7"/>
  <c r="CU48"/>
  <c r="CG48"/>
  <c r="BS48"/>
  <c r="BE48"/>
  <c r="AQ48"/>
  <c r="AC48"/>
  <c r="O48"/>
  <c r="A48"/>
  <c r="EY48" i="6"/>
  <c r="DW48"/>
  <c r="CU48"/>
  <c r="BS48"/>
  <c r="AQ48"/>
  <c r="O48"/>
  <c r="A49"/>
  <c r="EK48"/>
  <c r="DI48"/>
  <c r="CG48"/>
  <c r="BE48"/>
  <c r="AC48"/>
  <c r="AG48" i="5"/>
  <c r="A49"/>
  <c r="P48"/>
  <c r="AB48" i="4"/>
  <c r="J48"/>
  <c r="S48"/>
  <c r="A49"/>
  <c r="DK48" i="3"/>
  <c r="CU48"/>
  <c r="CG48"/>
  <c r="BS48"/>
  <c r="BE48"/>
  <c r="AQ48"/>
  <c r="AC48"/>
  <c r="O48"/>
  <c r="A48"/>
  <c r="A49" i="2"/>
  <c r="EK48"/>
  <c r="DI48"/>
  <c r="CG48"/>
  <c r="BE48"/>
  <c r="AC48"/>
  <c r="DW48"/>
  <c r="BS48"/>
  <c r="O48"/>
  <c r="EY48"/>
  <c r="CU48"/>
  <c r="AQ48"/>
  <c r="AG49" i="1"/>
  <c r="A51"/>
  <c r="P49"/>
  <c r="A52" i="8"/>
  <c r="S51"/>
  <c r="AB51"/>
  <c r="J51"/>
  <c r="DK49" i="7"/>
  <c r="CU49"/>
  <c r="CG49"/>
  <c r="BS49"/>
  <c r="BE49"/>
  <c r="AQ49"/>
  <c r="AC49"/>
  <c r="O49"/>
  <c r="A49"/>
  <c r="EY49" i="6"/>
  <c r="DW49"/>
  <c r="CU49"/>
  <c r="BS49"/>
  <c r="AQ49"/>
  <c r="O49"/>
  <c r="A51"/>
  <c r="EK49"/>
  <c r="DI49"/>
  <c r="CG49"/>
  <c r="BE49"/>
  <c r="AC49"/>
  <c r="A51" i="5"/>
  <c r="P49"/>
  <c r="AG49"/>
  <c r="AB49" i="4"/>
  <c r="J49"/>
  <c r="S49"/>
  <c r="A51"/>
  <c r="DK49" i="3"/>
  <c r="CU49"/>
  <c r="CG49"/>
  <c r="BS49"/>
  <c r="BE49"/>
  <c r="AQ49"/>
  <c r="AC49"/>
  <c r="O49"/>
  <c r="A49"/>
  <c r="A51" i="2"/>
  <c r="EK49"/>
  <c r="DI49"/>
  <c r="CG49"/>
  <c r="BE49"/>
  <c r="AC49"/>
  <c r="DW49"/>
  <c r="BS49"/>
  <c r="O49"/>
  <c r="EY49"/>
  <c r="CU49"/>
  <c r="AQ49"/>
  <c r="A52" i="1"/>
  <c r="P51"/>
  <c r="AG51"/>
  <c r="A53" i="8"/>
  <c r="S52"/>
  <c r="AB52"/>
  <c r="J52"/>
  <c r="DK51" i="7"/>
  <c r="CU51"/>
  <c r="CG51"/>
  <c r="BS51"/>
  <c r="BE51"/>
  <c r="AQ51"/>
  <c r="AC51"/>
  <c r="O51"/>
  <c r="A51"/>
  <c r="EY51" i="6"/>
  <c r="DW51"/>
  <c r="CU51"/>
  <c r="BS51"/>
  <c r="AQ51"/>
  <c r="O51"/>
  <c r="A52"/>
  <c r="EK51"/>
  <c r="DI51"/>
  <c r="CG51"/>
  <c r="BE51"/>
  <c r="AC51"/>
  <c r="AG51" i="5"/>
  <c r="A52"/>
  <c r="P51"/>
  <c r="AB51" i="4"/>
  <c r="J51"/>
  <c r="S51"/>
  <c r="A52"/>
  <c r="DK51" i="3"/>
  <c r="CU51"/>
  <c r="CG51"/>
  <c r="BS51"/>
  <c r="BE51"/>
  <c r="AQ51"/>
  <c r="AC51"/>
  <c r="O51"/>
  <c r="A51"/>
  <c r="A52" i="2"/>
  <c r="EK51"/>
  <c r="DI51"/>
  <c r="CG51"/>
  <c r="BE51"/>
  <c r="AC51"/>
  <c r="DW51"/>
  <c r="BS51"/>
  <c r="O51"/>
  <c r="EY51"/>
  <c r="CU51"/>
  <c r="AQ51"/>
  <c r="A53" i="1"/>
  <c r="AG52"/>
  <c r="P52"/>
  <c r="A54" i="8"/>
  <c r="S53"/>
  <c r="AB53"/>
  <c r="J53"/>
  <c r="DK52" i="7"/>
  <c r="CU52"/>
  <c r="CG52"/>
  <c r="BS52"/>
  <c r="BE52"/>
  <c r="AQ52"/>
  <c r="AC52"/>
  <c r="O52"/>
  <c r="A52"/>
  <c r="EY52" i="6"/>
  <c r="DW52"/>
  <c r="CU52"/>
  <c r="BS52"/>
  <c r="AQ52"/>
  <c r="O52"/>
  <c r="A53"/>
  <c r="EK52"/>
  <c r="DI52"/>
  <c r="CG52"/>
  <c r="BE52"/>
  <c r="AC52"/>
  <c r="A53" i="5"/>
  <c r="P52"/>
  <c r="AG52"/>
  <c r="AB52" i="4"/>
  <c r="J52"/>
  <c r="S52"/>
  <c r="A53"/>
  <c r="DK52" i="3"/>
  <c r="CU52"/>
  <c r="CG52"/>
  <c r="BS52"/>
  <c r="BE52"/>
  <c r="AQ52"/>
  <c r="AC52"/>
  <c r="O52"/>
  <c r="A52"/>
  <c r="A53" i="2"/>
  <c r="EK52"/>
  <c r="DI52"/>
  <c r="CG52"/>
  <c r="BE52"/>
  <c r="AC52"/>
  <c r="DW52"/>
  <c r="BS52"/>
  <c r="O52"/>
  <c r="EY52"/>
  <c r="CU52"/>
  <c r="AQ52"/>
  <c r="A54" i="1"/>
  <c r="AG53"/>
  <c r="P53"/>
  <c r="A57" i="8"/>
  <c r="S54"/>
  <c r="AB54"/>
  <c r="J54"/>
  <c r="DK53" i="7"/>
  <c r="CU53"/>
  <c r="CG53"/>
  <c r="BS53"/>
  <c r="BE53"/>
  <c r="AQ53"/>
  <c r="AC53"/>
  <c r="O53"/>
  <c r="A53"/>
  <c r="EY53" i="6"/>
  <c r="DW53"/>
  <c r="CU53"/>
  <c r="BS53"/>
  <c r="AQ53"/>
  <c r="O53"/>
  <c r="A54"/>
  <c r="EK53"/>
  <c r="DI53"/>
  <c r="CG53"/>
  <c r="BE53"/>
  <c r="AC53"/>
  <c r="A54" i="5"/>
  <c r="AG53"/>
  <c r="P53"/>
  <c r="AB53" i="4"/>
  <c r="J53"/>
  <c r="S53"/>
  <c r="A54"/>
  <c r="DK53" i="3"/>
  <c r="CU53"/>
  <c r="CG53"/>
  <c r="BS53"/>
  <c r="BE53"/>
  <c r="AQ53"/>
  <c r="AC53"/>
  <c r="O53"/>
  <c r="A53"/>
  <c r="A54" i="2"/>
  <c r="EK53"/>
  <c r="DI53"/>
  <c r="CG53"/>
  <c r="BE53"/>
  <c r="AC53"/>
  <c r="DW53"/>
  <c r="BS53"/>
  <c r="O53"/>
  <c r="EY53"/>
  <c r="CU53"/>
  <c r="AQ53"/>
  <c r="A57" i="1"/>
  <c r="AG54"/>
  <c r="P54"/>
  <c r="A58" i="8"/>
  <c r="S57"/>
  <c r="AB57"/>
  <c r="J57"/>
  <c r="DK54" i="7"/>
  <c r="CU54"/>
  <c r="CG54"/>
  <c r="BS54"/>
  <c r="BE54"/>
  <c r="AQ54"/>
  <c r="AC54"/>
  <c r="O54"/>
  <c r="A54"/>
  <c r="EY54" i="6"/>
  <c r="DW54"/>
  <c r="CU54"/>
  <c r="BS54"/>
  <c r="AQ54"/>
  <c r="O54"/>
  <c r="A57"/>
  <c r="EK54"/>
  <c r="DI54"/>
  <c r="CG54"/>
  <c r="BE54"/>
  <c r="AC54"/>
  <c r="A57" i="5"/>
  <c r="AG54"/>
  <c r="P54"/>
  <c r="AB54" i="4"/>
  <c r="J54"/>
  <c r="S54"/>
  <c r="A57"/>
  <c r="DK54" i="3"/>
  <c r="CU54"/>
  <c r="CG54"/>
  <c r="BS54"/>
  <c r="BE54"/>
  <c r="AQ54"/>
  <c r="AC54"/>
  <c r="O54"/>
  <c r="A54"/>
  <c r="A57" i="2"/>
  <c r="EK54"/>
  <c r="DI54"/>
  <c r="CG54"/>
  <c r="BE54"/>
  <c r="AC54"/>
  <c r="DW54"/>
  <c r="BS54"/>
  <c r="O54"/>
  <c r="EY54"/>
  <c r="CU54"/>
  <c r="AQ54"/>
  <c r="AG57" i="1"/>
  <c r="A58"/>
  <c r="P57"/>
  <c r="A59" i="8"/>
  <c r="S58"/>
  <c r="AB58"/>
  <c r="J58"/>
  <c r="DK57" i="7"/>
  <c r="CU57"/>
  <c r="CG57"/>
  <c r="BS57"/>
  <c r="BE57"/>
  <c r="AQ57"/>
  <c r="AC57"/>
  <c r="O57"/>
  <c r="A57"/>
  <c r="EY57" i="6"/>
  <c r="DW57"/>
  <c r="CU57"/>
  <c r="BS57"/>
  <c r="AQ57"/>
  <c r="O57"/>
  <c r="A58"/>
  <c r="EK57"/>
  <c r="DI57"/>
  <c r="CG57"/>
  <c r="BE57"/>
  <c r="AC57"/>
  <c r="A58" i="5"/>
  <c r="AG57"/>
  <c r="P57"/>
  <c r="AB57" i="4"/>
  <c r="J57"/>
  <c r="S57"/>
  <c r="A58"/>
  <c r="DK57" i="3"/>
  <c r="CU57"/>
  <c r="CG57"/>
  <c r="BS57"/>
  <c r="BE57"/>
  <c r="AQ57"/>
  <c r="AC57"/>
  <c r="O57"/>
  <c r="A57"/>
  <c r="A58" i="2"/>
  <c r="EK57"/>
  <c r="DI57"/>
  <c r="CG57"/>
  <c r="BE57"/>
  <c r="AC57"/>
  <c r="DW57"/>
  <c r="BS57"/>
  <c r="O57"/>
  <c r="EY57"/>
  <c r="CU57"/>
  <c r="AQ57"/>
  <c r="A59" i="1"/>
  <c r="P58"/>
  <c r="AG58"/>
  <c r="A60" i="8"/>
  <c r="S59"/>
  <c r="AB59"/>
  <c r="J59"/>
  <c r="DK58" i="7"/>
  <c r="CU58"/>
  <c r="CG58"/>
  <c r="BS58"/>
  <c r="BE58"/>
  <c r="AQ58"/>
  <c r="AC58"/>
  <c r="O58"/>
  <c r="A58"/>
  <c r="EY58" i="6"/>
  <c r="DW58"/>
  <c r="CU58"/>
  <c r="BS58"/>
  <c r="AQ58"/>
  <c r="O58"/>
  <c r="A59"/>
  <c r="EK58"/>
  <c r="DI58"/>
  <c r="CG58"/>
  <c r="BE58"/>
  <c r="AC58"/>
  <c r="AG58" i="5"/>
  <c r="A59"/>
  <c r="P58"/>
  <c r="AB58" i="4"/>
  <c r="J58"/>
  <c r="S58"/>
  <c r="A59"/>
  <c r="DK58" i="3"/>
  <c r="CU58"/>
  <c r="CG58"/>
  <c r="BS58"/>
  <c r="BE58"/>
  <c r="AQ58"/>
  <c r="AC58"/>
  <c r="O58"/>
  <c r="A58"/>
  <c r="A59" i="2"/>
  <c r="EK58"/>
  <c r="DI58"/>
  <c r="CG58"/>
  <c r="BE58"/>
  <c r="AC58"/>
  <c r="DW58"/>
  <c r="BS58"/>
  <c r="O58"/>
  <c r="EY58"/>
  <c r="CU58"/>
  <c r="AQ58"/>
  <c r="AG59" i="1"/>
  <c r="A60"/>
  <c r="P59"/>
  <c r="A62" i="8"/>
  <c r="S60"/>
  <c r="AB60"/>
  <c r="J60"/>
  <c r="DK59" i="7"/>
  <c r="CU59"/>
  <c r="CG59"/>
  <c r="BS59"/>
  <c r="BE59"/>
  <c r="AQ59"/>
  <c r="AC59"/>
  <c r="O59"/>
  <c r="A59"/>
  <c r="EY59" i="6"/>
  <c r="DW59"/>
  <c r="CU59"/>
  <c r="BS59"/>
  <c r="AQ59"/>
  <c r="O59"/>
  <c r="A60"/>
  <c r="EK59"/>
  <c r="DI59"/>
  <c r="CG59"/>
  <c r="BE59"/>
  <c r="AC59"/>
  <c r="AG59" i="5"/>
  <c r="P59"/>
  <c r="A60"/>
  <c r="AB59" i="4"/>
  <c r="J59"/>
  <c r="S59"/>
  <c r="A60"/>
  <c r="DK59" i="3"/>
  <c r="CU59"/>
  <c r="CG59"/>
  <c r="BS59"/>
  <c r="BE59"/>
  <c r="AQ59"/>
  <c r="AC59"/>
  <c r="O59"/>
  <c r="A59"/>
  <c r="A60" i="2"/>
  <c r="EK59"/>
  <c r="DI59"/>
  <c r="CG59"/>
  <c r="BE59"/>
  <c r="AC59"/>
  <c r="DW59"/>
  <c r="BS59"/>
  <c r="O59"/>
  <c r="EY59"/>
  <c r="CU59"/>
  <c r="AQ59"/>
  <c r="P60" i="1"/>
  <c r="A62"/>
  <c r="AG60"/>
  <c r="AG73"/>
  <c r="A63" i="8"/>
  <c r="S62"/>
  <c r="AB62"/>
  <c r="J62"/>
  <c r="DK60" i="7"/>
  <c r="CU60"/>
  <c r="CG60"/>
  <c r="BS60"/>
  <c r="BE60"/>
  <c r="AQ60"/>
  <c r="AC60"/>
  <c r="O60"/>
  <c r="A60"/>
  <c r="EY60" i="6"/>
  <c r="DW60"/>
  <c r="CU60"/>
  <c r="BS60"/>
  <c r="AQ60"/>
  <c r="O60"/>
  <c r="A62"/>
  <c r="EK60"/>
  <c r="DI60"/>
  <c r="CG60"/>
  <c r="BE60"/>
  <c r="AC60"/>
  <c r="A62" i="5"/>
  <c r="P60"/>
  <c r="AG60"/>
  <c r="AB60" i="4"/>
  <c r="J60"/>
  <c r="S60"/>
  <c r="A62"/>
  <c r="DK60" i="3"/>
  <c r="CU60"/>
  <c r="CG60"/>
  <c r="BS60"/>
  <c r="BE60"/>
  <c r="AQ60"/>
  <c r="AC60"/>
  <c r="O60"/>
  <c r="A60"/>
  <c r="A62" i="2"/>
  <c r="EK60"/>
  <c r="DI60"/>
  <c r="CG60"/>
  <c r="BE60"/>
  <c r="AC60"/>
  <c r="DW60"/>
  <c r="BS60"/>
  <c r="O60"/>
  <c r="EY60"/>
  <c r="CU60"/>
  <c r="AQ60"/>
  <c r="A63" i="1"/>
  <c r="P62"/>
  <c r="AG62"/>
  <c r="A64" i="8"/>
  <c r="S63"/>
  <c r="AB63"/>
  <c r="J63"/>
  <c r="DK62" i="7"/>
  <c r="CU62"/>
  <c r="BS62"/>
  <c r="AQ62"/>
  <c r="O62"/>
  <c r="CG62"/>
  <c r="BE62"/>
  <c r="AC62"/>
  <c r="A62"/>
  <c r="EY62" i="6"/>
  <c r="DW62"/>
  <c r="CU62"/>
  <c r="BS62"/>
  <c r="AQ62"/>
  <c r="O62"/>
  <c r="A63"/>
  <c r="EK62"/>
  <c r="DI62"/>
  <c r="CG62"/>
  <c r="BE62"/>
  <c r="AC62"/>
  <c r="AG62" i="5"/>
  <c r="AG73"/>
  <c r="A63"/>
  <c r="P62"/>
  <c r="AB62" i="4"/>
  <c r="J62"/>
  <c r="S62"/>
  <c r="A63"/>
  <c r="DK62" i="3"/>
  <c r="CU62"/>
  <c r="CG62"/>
  <c r="BS62"/>
  <c r="BE62"/>
  <c r="AQ62"/>
  <c r="AC62"/>
  <c r="O62"/>
  <c r="A62"/>
  <c r="A63" i="2"/>
  <c r="EK62"/>
  <c r="DI62"/>
  <c r="CG62"/>
  <c r="BE62"/>
  <c r="AC62"/>
  <c r="DW62"/>
  <c r="BS62"/>
  <c r="O62"/>
  <c r="EY62"/>
  <c r="CU62"/>
  <c r="AQ62"/>
  <c r="AG63" i="1"/>
  <c r="A64"/>
  <c r="P63"/>
  <c r="A65" i="8"/>
  <c r="S64"/>
  <c r="AB64"/>
  <c r="J64"/>
  <c r="DK63" i="7"/>
  <c r="DK73"/>
  <c r="CU63"/>
  <c r="CG63"/>
  <c r="BS63"/>
  <c r="BE63"/>
  <c r="AQ63"/>
  <c r="AC63"/>
  <c r="O63"/>
  <c r="A63"/>
  <c r="EY63" i="6"/>
  <c r="DW63"/>
  <c r="CU63"/>
  <c r="BS63"/>
  <c r="AQ63"/>
  <c r="O63"/>
  <c r="A64"/>
  <c r="EK63"/>
  <c r="DI63"/>
  <c r="CG63"/>
  <c r="BE63"/>
  <c r="AC63"/>
  <c r="A64" i="5"/>
  <c r="P63"/>
  <c r="AG63"/>
  <c r="AB63" i="4"/>
  <c r="J63"/>
  <c r="S63"/>
  <c r="A64"/>
  <c r="DK63" i="3"/>
  <c r="CU63"/>
  <c r="CG63"/>
  <c r="BS63"/>
  <c r="BE63"/>
  <c r="AQ63"/>
  <c r="AC63"/>
  <c r="O63"/>
  <c r="A63"/>
  <c r="A64" i="2"/>
  <c r="EK63"/>
  <c r="DI63"/>
  <c r="CG63"/>
  <c r="BE63"/>
  <c r="AC63"/>
  <c r="DW63"/>
  <c r="BS63"/>
  <c r="O63"/>
  <c r="EY63"/>
  <c r="CU63"/>
  <c r="AQ63"/>
  <c r="A65" i="1"/>
  <c r="P64"/>
  <c r="AG64"/>
  <c r="A67" i="8"/>
  <c r="S65"/>
  <c r="AB65"/>
  <c r="J65"/>
  <c r="CG64" i="7"/>
  <c r="BE64"/>
  <c r="AC64"/>
  <c r="A64"/>
  <c r="DK64"/>
  <c r="CU64"/>
  <c r="BS64"/>
  <c r="AQ64"/>
  <c r="O64"/>
  <c r="EY64" i="6"/>
  <c r="DW64"/>
  <c r="CU64"/>
  <c r="BS64"/>
  <c r="AQ64"/>
  <c r="O64"/>
  <c r="A65"/>
  <c r="EK64"/>
  <c r="DI64"/>
  <c r="CG64"/>
  <c r="BE64"/>
  <c r="AC64"/>
  <c r="A65" i="5"/>
  <c r="AG64"/>
  <c r="P64"/>
  <c r="AB64" i="4"/>
  <c r="J64"/>
  <c r="S64"/>
  <c r="A65"/>
  <c r="DK64" i="3"/>
  <c r="CU64"/>
  <c r="CG64"/>
  <c r="BS64"/>
  <c r="BE64"/>
  <c r="AQ64"/>
  <c r="AC64"/>
  <c r="O64"/>
  <c r="A64"/>
  <c r="A65" i="2"/>
  <c r="EK64"/>
  <c r="DI64"/>
  <c r="CG64"/>
  <c r="BE64"/>
  <c r="AC64"/>
  <c r="DW64"/>
  <c r="BS64"/>
  <c r="O64"/>
  <c r="EY64"/>
  <c r="CU64"/>
  <c r="AQ64"/>
  <c r="A67" i="1"/>
  <c r="AG65"/>
  <c r="P65"/>
  <c r="A68" i="8"/>
  <c r="S67"/>
  <c r="AB67"/>
  <c r="J67"/>
  <c r="DK65" i="7"/>
  <c r="CU65"/>
  <c r="CG65"/>
  <c r="BS65"/>
  <c r="BE65"/>
  <c r="AQ65"/>
  <c r="AC65"/>
  <c r="O65"/>
  <c r="A65"/>
  <c r="EY65" i="6"/>
  <c r="DW65"/>
  <c r="CU65"/>
  <c r="BS65"/>
  <c r="AQ65"/>
  <c r="O65"/>
  <c r="A67"/>
  <c r="EK65"/>
  <c r="DI65"/>
  <c r="CG65"/>
  <c r="BE65"/>
  <c r="AC65"/>
  <c r="AG65" i="5"/>
  <c r="A67"/>
  <c r="P65"/>
  <c r="AB65" i="4"/>
  <c r="J65"/>
  <c r="S65"/>
  <c r="A67"/>
  <c r="DK65" i="3"/>
  <c r="CU65"/>
  <c r="CG65"/>
  <c r="BS65"/>
  <c r="BE65"/>
  <c r="AQ65"/>
  <c r="AC65"/>
  <c r="O65"/>
  <c r="A65"/>
  <c r="A67" i="2"/>
  <c r="EK65"/>
  <c r="DI65"/>
  <c r="CG65"/>
  <c r="BE65"/>
  <c r="AC65"/>
  <c r="DW65"/>
  <c r="BS65"/>
  <c r="O65"/>
  <c r="EY65"/>
  <c r="CU65"/>
  <c r="AQ65"/>
  <c r="AG67" i="1"/>
  <c r="A68"/>
  <c r="P67"/>
  <c r="A69" i="8"/>
  <c r="S68"/>
  <c r="AB68"/>
  <c r="J68"/>
  <c r="DK67" i="7"/>
  <c r="CU67"/>
  <c r="CG67"/>
  <c r="BS67"/>
  <c r="BE67"/>
  <c r="AQ67"/>
  <c r="AC67"/>
  <c r="O67"/>
  <c r="A67"/>
  <c r="EY67" i="6"/>
  <c r="DW67"/>
  <c r="CU67"/>
  <c r="BS67"/>
  <c r="AQ67"/>
  <c r="O67"/>
  <c r="A68"/>
  <c r="EK67"/>
  <c r="DI67"/>
  <c r="CG67"/>
  <c r="BE67"/>
  <c r="AC67"/>
  <c r="A68" i="5"/>
  <c r="P67"/>
  <c r="AG67"/>
  <c r="AB67" i="4"/>
  <c r="J67"/>
  <c r="S67"/>
  <c r="A68"/>
  <c r="DK67" i="3"/>
  <c r="CU67"/>
  <c r="CG67"/>
  <c r="BS67"/>
  <c r="BE67"/>
  <c r="AQ67"/>
  <c r="AC67"/>
  <c r="O67"/>
  <c r="A67"/>
  <c r="A68" i="2"/>
  <c r="EK67"/>
  <c r="DI67"/>
  <c r="CG67"/>
  <c r="BE67"/>
  <c r="AC67"/>
  <c r="DW67"/>
  <c r="BS67"/>
  <c r="O67"/>
  <c r="EY67"/>
  <c r="CU67"/>
  <c r="AQ67"/>
  <c r="AG68" i="1"/>
  <c r="P68"/>
  <c r="A69"/>
  <c r="A70" i="8"/>
  <c r="S69"/>
  <c r="AB69"/>
  <c r="J69"/>
  <c r="DK68" i="7"/>
  <c r="CU68"/>
  <c r="BS68"/>
  <c r="AQ68"/>
  <c r="O68"/>
  <c r="CG68"/>
  <c r="BE68"/>
  <c r="AC68"/>
  <c r="A68"/>
  <c r="EY68" i="6"/>
  <c r="DW68"/>
  <c r="CU68"/>
  <c r="BS68"/>
  <c r="AQ68"/>
  <c r="O68"/>
  <c r="A69"/>
  <c r="EK68"/>
  <c r="DI68"/>
  <c r="CG68"/>
  <c r="BE68"/>
  <c r="AC68"/>
  <c r="AG68" i="5"/>
  <c r="A69"/>
  <c r="P68"/>
  <c r="AB68" i="4"/>
  <c r="J68"/>
  <c r="S68"/>
  <c r="A69"/>
  <c r="DK68" i="3"/>
  <c r="CU68"/>
  <c r="CG68"/>
  <c r="BS68"/>
  <c r="BE68"/>
  <c r="AQ68"/>
  <c r="AC68"/>
  <c r="O68"/>
  <c r="A68"/>
  <c r="A69" i="2"/>
  <c r="EK68"/>
  <c r="DI68"/>
  <c r="CG68"/>
  <c r="BE68"/>
  <c r="AC68"/>
  <c r="DW68"/>
  <c r="BS68"/>
  <c r="O68"/>
  <c r="EY68"/>
  <c r="CU68"/>
  <c r="AQ68"/>
  <c r="A70" i="1"/>
  <c r="P69"/>
  <c r="AG69"/>
  <c r="S70" i="8"/>
  <c r="AB70"/>
  <c r="J70"/>
  <c r="DK69" i="7"/>
  <c r="CU69"/>
  <c r="CG69"/>
  <c r="BS69"/>
  <c r="BE69"/>
  <c r="AQ69"/>
  <c r="AC69"/>
  <c r="O69"/>
  <c r="A69"/>
  <c r="EY69" i="6"/>
  <c r="DW69"/>
  <c r="CU69"/>
  <c r="BS69"/>
  <c r="AQ69"/>
  <c r="O69"/>
  <c r="A70"/>
  <c r="EK69"/>
  <c r="DI69"/>
  <c r="CG69"/>
  <c r="BE69"/>
  <c r="AC69"/>
  <c r="A70" i="5"/>
  <c r="P69"/>
  <c r="AG69"/>
  <c r="AB69" i="4"/>
  <c r="J69"/>
  <c r="S69"/>
  <c r="A70"/>
  <c r="DK69" i="3"/>
  <c r="CU69"/>
  <c r="CG69"/>
  <c r="BS69"/>
  <c r="BE69"/>
  <c r="AQ69"/>
  <c r="AC69"/>
  <c r="O69"/>
  <c r="A69"/>
  <c r="A70" i="2"/>
  <c r="EK69"/>
  <c r="DI69"/>
  <c r="CG69"/>
  <c r="BE69"/>
  <c r="AC69"/>
  <c r="DW69"/>
  <c r="BS69"/>
  <c r="O69"/>
  <c r="EY69"/>
  <c r="CU69"/>
  <c r="AQ69"/>
  <c r="AG70" i="1"/>
  <c r="P70"/>
  <c r="CG70" i="7"/>
  <c r="BE70"/>
  <c r="AC70"/>
  <c r="A70"/>
  <c r="CU70"/>
  <c r="BS70"/>
  <c r="AQ70"/>
  <c r="O70"/>
  <c r="DK70"/>
  <c r="EY70" i="6"/>
  <c r="DW70"/>
  <c r="CU70"/>
  <c r="BS70"/>
  <c r="AQ70"/>
  <c r="O70"/>
  <c r="EK70"/>
  <c r="DI70"/>
  <c r="CG70"/>
  <c r="BE70"/>
  <c r="AC70"/>
  <c r="AG70" i="5"/>
  <c r="P70"/>
  <c r="AB70" i="4"/>
  <c r="J70"/>
  <c r="S70"/>
  <c r="DK70" i="3"/>
  <c r="CU70"/>
  <c r="CG70"/>
  <c r="BS70"/>
  <c r="BE70"/>
  <c r="AQ70"/>
  <c r="AC70"/>
  <c r="O70"/>
  <c r="A70"/>
  <c r="EK70" i="2"/>
  <c r="DI70"/>
  <c r="CG70"/>
  <c r="BE70"/>
  <c r="AC70"/>
  <c r="DW70"/>
  <c r="BS70"/>
  <c r="O70"/>
  <c r="EY70"/>
  <c r="CU70"/>
  <c r="AQ70"/>
</calcChain>
</file>

<file path=xl/sharedStrings.xml><?xml version="1.0" encoding="utf-8"?>
<sst xmlns="http://schemas.openxmlformats.org/spreadsheetml/2006/main" count="1368" uniqueCount="60">
  <si>
    <t>Link/Pedestrian Counts</t>
  </si>
  <si>
    <t>Site No.</t>
  </si>
  <si>
    <t>Location</t>
  </si>
  <si>
    <t>Donore Avenue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</si>
  <si>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</si>
  <si>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</si>
  <si>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</si>
  <si>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</si>
  <si>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</si>
  <si>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</si>
  <si>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</si>
  <si>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</si>
  <si>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</si>
  <si>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</si>
  <si>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</si>
  <si>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</si>
  <si>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</si>
  <si>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</si>
  <si>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</si>
  <si>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</si>
  <si>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</si>
  <si>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</si>
  <si>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</si>
  <si>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</si>
  <si>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</si>
  <si>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</si>
  <si>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</si>
  <si>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Junction Turning Count</t>
  </si>
  <si>
    <t>Arm A</t>
  </si>
  <si>
    <t>Donore Ave</t>
  </si>
  <si>
    <t>Arm B</t>
  </si>
  <si>
    <t>Parnell Rd(W)</t>
  </si>
  <si>
    <t>Arm C</t>
  </si>
  <si>
    <t>Clogher Rd</t>
  </si>
  <si>
    <t>Arm D</t>
  </si>
  <si>
    <t>Parnell RD(E)</t>
  </si>
  <si>
    <t>Pedestrian Crossing Counts</t>
  </si>
  <si>
    <t>Donore Ave / Parnell Rd(W) / Clogher Rd / Parnell RD(E)</t>
  </si>
  <si>
    <t>CROSSING ARM A - EASTBOUND</t>
  </si>
  <si>
    <t>CROSSING ARM A - WESTBOUND</t>
  </si>
  <si>
    <t>CROSSING ARM B - NORTHBOUND</t>
  </si>
  <si>
    <t>CROSSING ARM B - SOUTHBOUND</t>
  </si>
  <si>
    <t>CROSSING ARM C - EASTBOUND</t>
  </si>
  <si>
    <t>CROSSING ARM C - WESTBOUND</t>
  </si>
  <si>
    <t>CROSSING ARM D - NORTHBOUND</t>
  </si>
  <si>
    <t>CROSSING ARM D - SOUTHBOUND</t>
  </si>
  <si>
    <t>Adult</t>
  </si>
  <si>
    <t>Child</t>
  </si>
  <si>
    <t>Elderly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</si>
  <si>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</si>
  <si>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</si>
  <si>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</si>
  <si>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</si>
  <si>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</si>
  <si>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</si>
  <si>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</si>
  <si>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</si>
  <si>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9093 / DCC Cordon Counts</t>
  </si>
  <si>
    <t>November 2018</t>
  </si>
  <si>
    <t>9093 / DCC Counts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</si>
</sst>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0"/>
      <name val="Arial"/>
      <charset val="134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Arial"/>
    </font>
    <font>
      <sz val="10"/>
      <name val="Century Gothic"/>
      <family val="2"/>
    </font>
    <font>
      <i/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9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8" fillId="0" borderId="0"/>
  </cellStyleXfs>
  <cellXfs count="231">
    <xf numFmtId="0" fontId="0" fillId="0" borderId="0" xfId="0"/>
    <xf numFmtId="0" fontId="1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20" fontId="2" fillId="2" borderId="11" xfId="0" applyNumberFormat="1" applyFont="1" applyFill="1" applyBorder="1" applyAlignment="1" applyProtection="1">
      <alignment horizontal="center"/>
      <protection locked="0"/>
    </xf>
    <xf numFmtId="0" fontId="2" fillId="0" borderId="13" xfId="0" applyNumberFormat="1" applyFont="1" applyFill="1" applyBorder="1" applyAlignment="1" applyProtection="1">
      <alignment horizontal="center"/>
      <protection locked="0"/>
    </xf>
    <xf numFmtId="20" fontId="2" fillId="2" borderId="14" xfId="0" applyNumberFormat="1" applyFont="1" applyFill="1" applyBorder="1" applyAlignment="1" applyProtection="1">
      <alignment horizontal="center"/>
    </xf>
    <xf numFmtId="0" fontId="2" fillId="0" borderId="15" xfId="0" applyNumberFormat="1" applyFont="1" applyFill="1" applyBorder="1" applyAlignment="1" applyProtection="1">
      <alignment horizontal="center"/>
      <protection locked="0"/>
    </xf>
    <xf numFmtId="0" fontId="2" fillId="0" borderId="16" xfId="0" applyNumberFormat="1" applyFont="1" applyFill="1" applyBorder="1" applyAlignment="1" applyProtection="1">
      <alignment horizontal="center"/>
      <protection locked="0"/>
    </xf>
    <xf numFmtId="20" fontId="2" fillId="2" borderId="17" xfId="0" applyNumberFormat="1" applyFont="1" applyFill="1" applyBorder="1" applyAlignment="1" applyProtection="1">
      <alignment horizontal="center"/>
    </xf>
    <xf numFmtId="0" fontId="2" fillId="0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NumberFormat="1" applyFont="1" applyFill="1" applyBorder="1" applyAlignment="1" applyProtection="1">
      <alignment horizontal="center"/>
      <protection locked="0"/>
    </xf>
    <xf numFmtId="20" fontId="2" fillId="0" borderId="20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20" fontId="2" fillId="2" borderId="11" xfId="0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/>
    </xf>
    <xf numFmtId="0" fontId="2" fillId="0" borderId="14" xfId="0" applyNumberFormat="1" applyFont="1" applyFill="1" applyBorder="1" applyAlignment="1" applyProtection="1">
      <alignment horizontal="center"/>
    </xf>
    <xf numFmtId="0" fontId="2" fillId="0" borderId="17" xfId="0" applyNumberFormat="1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/>
    </xf>
    <xf numFmtId="20" fontId="2" fillId="0" borderId="11" xfId="0" applyNumberFormat="1" applyFont="1" applyFill="1" applyBorder="1" applyAlignment="1" applyProtection="1">
      <alignment horizontal="center"/>
    </xf>
    <xf numFmtId="20" fontId="2" fillId="0" borderId="27" xfId="0" applyNumberFormat="1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20" fontId="2" fillId="4" borderId="28" xfId="0" applyNumberFormat="1" applyFont="1" applyFill="1" applyBorder="1" applyAlignment="1" applyProtection="1">
      <alignment horizontal="center"/>
      <protection locked="0"/>
    </xf>
    <xf numFmtId="0" fontId="2" fillId="4" borderId="29" xfId="0" applyFont="1" applyFill="1" applyBorder="1" applyAlignment="1" applyProtection="1">
      <alignment horizontal="center"/>
    </xf>
    <xf numFmtId="0" fontId="2" fillId="4" borderId="30" xfId="0" applyFont="1" applyFill="1" applyBorder="1" applyAlignment="1" applyProtection="1">
      <alignment horizontal="center"/>
    </xf>
    <xf numFmtId="20" fontId="2" fillId="0" borderId="0" xfId="0" applyNumberFormat="1" applyFont="1" applyAlignment="1" applyProtection="1">
      <alignment horizontal="center"/>
      <protection locked="0"/>
    </xf>
    <xf numFmtId="0" fontId="2" fillId="4" borderId="28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20" fontId="2" fillId="2" borderId="27" xfId="0" applyNumberFormat="1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20" fontId="2" fillId="0" borderId="20" xfId="0" applyNumberFormat="1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2" fillId="3" borderId="32" xfId="0" applyFont="1" applyFill="1" applyBorder="1" applyAlignment="1" applyProtection="1">
      <alignment horizontal="center" vertical="center" wrapText="1"/>
    </xf>
    <xf numFmtId="0" fontId="2" fillId="2" borderId="33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>
      <alignment horizontal="center"/>
    </xf>
    <xf numFmtId="0" fontId="2" fillId="2" borderId="35" xfId="0" applyFont="1" applyFill="1" applyBorder="1" applyAlignment="1" applyProtection="1">
      <alignment horizontal="center"/>
    </xf>
    <xf numFmtId="0" fontId="2" fillId="0" borderId="36" xfId="0" applyFont="1" applyFill="1" applyBorder="1" applyAlignment="1" applyProtection="1">
      <alignment horizontal="center" vertical="center"/>
    </xf>
    <xf numFmtId="0" fontId="2" fillId="2" borderId="11" xfId="0" applyNumberFormat="1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1" xfId="0" applyFont="1" applyFill="1" applyBorder="1" applyAlignment="1" applyProtection="1">
      <alignment horizontal="center" vertical="center"/>
    </xf>
    <xf numFmtId="0" fontId="2" fillId="4" borderId="42" xfId="0" applyFont="1" applyFill="1" applyBorder="1" applyAlignment="1" applyProtection="1">
      <alignment horizontal="center"/>
    </xf>
    <xf numFmtId="0" fontId="2" fillId="0" borderId="33" xfId="0" applyNumberFormat="1" applyFont="1" applyFill="1" applyBorder="1" applyAlignment="1" applyProtection="1">
      <alignment horizontal="center"/>
      <protection locked="0"/>
    </xf>
    <xf numFmtId="0" fontId="2" fillId="0" borderId="34" xfId="0" applyNumberFormat="1" applyFont="1" applyFill="1" applyBorder="1" applyAlignment="1" applyProtection="1">
      <alignment horizontal="center"/>
      <protection locked="0"/>
    </xf>
    <xf numFmtId="0" fontId="2" fillId="0" borderId="35" xfId="0" applyNumberFormat="1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>
      <alignment horizontal="center"/>
    </xf>
    <xf numFmtId="0" fontId="2" fillId="0" borderId="15" xfId="0" applyNumberFormat="1" applyFont="1" applyFill="1" applyBorder="1" applyAlignment="1" applyProtection="1">
      <alignment horizontal="center"/>
    </xf>
    <xf numFmtId="0" fontId="2" fillId="0" borderId="16" xfId="0" applyNumberFormat="1" applyFont="1" applyFill="1" applyBorder="1" applyAlignment="1" applyProtection="1">
      <alignment horizontal="center"/>
    </xf>
    <xf numFmtId="0" fontId="2" fillId="0" borderId="18" xfId="0" applyNumberFormat="1" applyFont="1" applyFill="1" applyBorder="1" applyAlignment="1" applyProtection="1">
      <alignment horizontal="center"/>
    </xf>
    <xf numFmtId="0" fontId="2" fillId="0" borderId="19" xfId="0" applyNumberFormat="1" applyFont="1" applyFill="1" applyBorder="1" applyAlignment="1" applyProtection="1">
      <alignment horizontal="center"/>
    </xf>
    <xf numFmtId="0" fontId="2" fillId="0" borderId="33" xfId="0" applyNumberFormat="1" applyFont="1" applyFill="1" applyBorder="1" applyAlignment="1" applyProtection="1">
      <alignment horizontal="center"/>
    </xf>
    <xf numFmtId="0" fontId="2" fillId="0" borderId="34" xfId="0" applyNumberFormat="1" applyFont="1" applyFill="1" applyBorder="1" applyAlignment="1" applyProtection="1">
      <alignment horizontal="center"/>
    </xf>
    <xf numFmtId="0" fontId="2" fillId="0" borderId="35" xfId="0" applyNumberFormat="1" applyFont="1" applyFill="1" applyBorder="1" applyAlignment="1" applyProtection="1">
      <alignment horizontal="center"/>
    </xf>
    <xf numFmtId="20" fontId="2" fillId="0" borderId="11" xfId="0" applyNumberFormat="1" applyFont="1" applyFill="1" applyBorder="1" applyAlignment="1" applyProtection="1">
      <alignment horizontal="center"/>
      <protection locked="0"/>
    </xf>
    <xf numFmtId="20" fontId="2" fillId="0" borderId="14" xfId="0" applyNumberFormat="1" applyFont="1" applyFill="1" applyBorder="1" applyAlignment="1" applyProtection="1">
      <alignment horizontal="center"/>
    </xf>
    <xf numFmtId="20" fontId="2" fillId="0" borderId="17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  <protection locked="0"/>
    </xf>
    <xf numFmtId="0" fontId="2" fillId="5" borderId="42" xfId="0" applyFont="1" applyFill="1" applyBorder="1" applyAlignment="1" applyProtection="1">
      <alignment horizontal="center"/>
    </xf>
    <xf numFmtId="0" fontId="5" fillId="0" borderId="0" xfId="3" applyFont="1" applyFill="1" applyBorder="1" applyAlignment="1" applyProtection="1">
      <alignment horizontal="left" vertical="center"/>
      <protection locked="0"/>
    </xf>
    <xf numFmtId="0" fontId="6" fillId="2" borderId="0" xfId="3" applyFont="1" applyFill="1" applyAlignment="1" applyProtection="1">
      <alignment horizontal="left" vertical="center"/>
      <protection locked="0"/>
    </xf>
    <xf numFmtId="0" fontId="5" fillId="2" borderId="0" xfId="3" applyFont="1" applyFill="1" applyAlignment="1" applyProtection="1">
      <alignment horizontal="left" vertical="center"/>
      <protection locked="0"/>
    </xf>
    <xf numFmtId="164" fontId="5" fillId="2" borderId="0" xfId="3" applyNumberFormat="1" applyFont="1" applyFill="1" applyBorder="1" applyAlignment="1" applyProtection="1">
      <alignment horizontal="left" vertical="center"/>
      <protection locked="0"/>
    </xf>
    <xf numFmtId="0" fontId="7" fillId="0" borderId="0" xfId="3" applyFont="1" applyFill="1" applyBorder="1" applyAlignment="1" applyProtection="1">
      <alignment horizontal="center" vertical="center" wrapText="1"/>
      <protection locked="0"/>
    </xf>
    <xf numFmtId="0" fontId="7" fillId="3" borderId="9" xfId="3" applyFont="1" applyFill="1" applyBorder="1" applyAlignment="1" applyProtection="1">
      <alignment horizontal="center" vertical="center" wrapText="1"/>
      <protection locked="0"/>
    </xf>
    <xf numFmtId="0" fontId="7" fillId="3" borderId="10" xfId="3" applyFont="1" applyFill="1" applyBorder="1" applyAlignment="1" applyProtection="1">
      <alignment horizontal="center" vertical="center" wrapText="1"/>
      <protection locked="0"/>
    </xf>
    <xf numFmtId="0" fontId="7" fillId="3" borderId="32" xfId="3" applyFont="1" applyFill="1" applyBorder="1" applyAlignment="1" applyProtection="1">
      <alignment horizontal="center" vertical="center" wrapText="1"/>
      <protection locked="0"/>
    </xf>
    <xf numFmtId="0" fontId="7" fillId="3" borderId="9" xfId="3" applyFont="1" applyFill="1" applyBorder="1" applyAlignment="1" applyProtection="1">
      <alignment horizontal="center" vertical="center" wrapText="1"/>
    </xf>
    <xf numFmtId="0" fontId="7" fillId="3" borderId="10" xfId="3" applyFont="1" applyFill="1" applyBorder="1" applyAlignment="1" applyProtection="1">
      <alignment horizontal="center" vertical="center" wrapText="1"/>
    </xf>
    <xf numFmtId="0" fontId="7" fillId="3" borderId="32" xfId="3" applyFont="1" applyFill="1" applyBorder="1" applyAlignment="1" applyProtection="1">
      <alignment horizontal="center" vertical="center" wrapText="1"/>
    </xf>
    <xf numFmtId="20" fontId="7" fillId="2" borderId="11" xfId="3" applyNumberFormat="1" applyFont="1" applyFill="1" applyBorder="1" applyAlignment="1" applyProtection="1">
      <alignment horizontal="center"/>
      <protection locked="0"/>
    </xf>
    <xf numFmtId="0" fontId="7" fillId="2" borderId="11" xfId="3" applyFont="1" applyFill="1" applyBorder="1" applyAlignment="1" applyProtection="1">
      <alignment horizontal="center"/>
    </xf>
    <xf numFmtId="0" fontId="7" fillId="0" borderId="0" xfId="3" applyFont="1" applyFill="1" applyBorder="1" applyAlignment="1" applyProtection="1">
      <alignment horizontal="center"/>
      <protection locked="0"/>
    </xf>
    <xf numFmtId="20" fontId="7" fillId="2" borderId="14" xfId="3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 applyProtection="1">
      <alignment horizontal="center"/>
    </xf>
    <xf numFmtId="20" fontId="7" fillId="2" borderId="17" xfId="3" applyNumberFormat="1" applyFont="1" applyFill="1" applyBorder="1" applyAlignment="1" applyProtection="1">
      <alignment horizontal="center"/>
    </xf>
    <xf numFmtId="0" fontId="7" fillId="2" borderId="17" xfId="3" applyFont="1" applyFill="1" applyBorder="1" applyAlignment="1" applyProtection="1">
      <alignment horizontal="center"/>
    </xf>
    <xf numFmtId="20" fontId="7" fillId="2" borderId="11" xfId="3" applyNumberFormat="1" applyFont="1" applyFill="1" applyBorder="1" applyAlignment="1" applyProtection="1">
      <alignment horizontal="center"/>
    </xf>
    <xf numFmtId="20" fontId="7" fillId="4" borderId="28" xfId="3" applyNumberFormat="1" applyFont="1" applyFill="1" applyBorder="1" applyAlignment="1" applyProtection="1">
      <alignment horizontal="center"/>
      <protection locked="0"/>
    </xf>
    <xf numFmtId="0" fontId="7" fillId="4" borderId="29" xfId="3" applyFont="1" applyFill="1" applyBorder="1" applyAlignment="1" applyProtection="1">
      <alignment horizontal="center"/>
    </xf>
    <xf numFmtId="0" fontId="7" fillId="4" borderId="30" xfId="3" applyFont="1" applyFill="1" applyBorder="1" applyAlignment="1" applyProtection="1">
      <alignment horizontal="center"/>
    </xf>
    <xf numFmtId="0" fontId="7" fillId="4" borderId="42" xfId="3" applyFont="1" applyFill="1" applyBorder="1" applyAlignment="1" applyProtection="1">
      <alignment horizontal="center"/>
    </xf>
    <xf numFmtId="0" fontId="7" fillId="4" borderId="28" xfId="3" applyFont="1" applyFill="1" applyBorder="1" applyAlignment="1" applyProtection="1">
      <alignment horizontal="center"/>
    </xf>
    <xf numFmtId="20" fontId="7" fillId="6" borderId="0" xfId="3" applyNumberFormat="1" applyFont="1" applyFill="1" applyAlignment="1" applyProtection="1">
      <alignment horizontal="center"/>
      <protection locked="0"/>
    </xf>
    <xf numFmtId="0" fontId="7" fillId="6" borderId="0" xfId="3" applyFont="1" applyFill="1" applyAlignment="1" applyProtection="1">
      <alignment horizontal="center"/>
      <protection locked="0"/>
    </xf>
    <xf numFmtId="0" fontId="6" fillId="6" borderId="0" xfId="3" applyFont="1" applyFill="1" applyAlignment="1" applyProtection="1">
      <alignment horizontal="left"/>
      <protection locked="0"/>
    </xf>
    <xf numFmtId="0" fontId="7" fillId="6" borderId="0" xfId="3" applyFont="1" applyFill="1" applyBorder="1" applyAlignment="1" applyProtection="1">
      <alignment horizontal="center"/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0" borderId="33" xfId="1" applyFont="1" applyFill="1" applyBorder="1" applyAlignment="1" applyProtection="1">
      <alignment horizontal="center"/>
      <protection locked="0"/>
    </xf>
    <xf numFmtId="0" fontId="7" fillId="0" borderId="34" xfId="1" applyFont="1" applyFill="1" applyBorder="1" applyAlignment="1" applyProtection="1">
      <alignment horizontal="center"/>
      <protection locked="0"/>
    </xf>
    <xf numFmtId="0" fontId="7" fillId="0" borderId="35" xfId="1" applyFont="1" applyFill="1" applyBorder="1" applyAlignment="1" applyProtection="1">
      <alignment horizontal="center"/>
      <protection locked="0"/>
    </xf>
    <xf numFmtId="0" fontId="7" fillId="0" borderId="36" xfId="1" applyNumberFormat="1" applyFont="1" applyFill="1" applyBorder="1" applyAlignment="1" applyProtection="1">
      <alignment horizontal="center" vertical="center"/>
    </xf>
    <xf numFmtId="0" fontId="7" fillId="0" borderId="13" xfId="1" applyFont="1" applyFill="1" applyBorder="1" applyAlignment="1" applyProtection="1">
      <alignment horizontal="center"/>
      <protection locked="0"/>
    </xf>
    <xf numFmtId="0" fontId="7" fillId="0" borderId="16" xfId="1" applyFont="1" applyFill="1" applyBorder="1" applyAlignment="1" applyProtection="1">
      <alignment horizontal="center"/>
      <protection locked="0"/>
    </xf>
    <xf numFmtId="0" fontId="7" fillId="0" borderId="19" xfId="1" applyFont="1" applyFill="1" applyBorder="1" applyAlignment="1" applyProtection="1">
      <alignment horizontal="center"/>
      <protection locked="0"/>
    </xf>
    <xf numFmtId="0" fontId="7" fillId="0" borderId="22" xfId="1" applyNumberFormat="1" applyFont="1" applyFill="1" applyBorder="1" applyAlignment="1" applyProtection="1">
      <alignment horizontal="center" vertical="center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5" xfId="1" applyFont="1" applyFill="1" applyBorder="1" applyAlignment="1" applyProtection="1">
      <alignment horizontal="center"/>
      <protection locked="0"/>
    </xf>
    <xf numFmtId="0" fontId="7" fillId="0" borderId="18" xfId="1" applyFont="1" applyFill="1" applyBorder="1" applyAlignment="1" applyProtection="1">
      <alignment horizontal="center"/>
      <protection locked="0"/>
    </xf>
    <xf numFmtId="0" fontId="7" fillId="0" borderId="21" xfId="1" applyFont="1" applyFill="1" applyBorder="1" applyAlignment="1" applyProtection="1">
      <alignment horizontal="center" vertical="center"/>
    </xf>
    <xf numFmtId="0" fontId="7" fillId="2" borderId="12" xfId="4" applyFont="1" applyFill="1" applyBorder="1" applyAlignment="1" applyProtection="1">
      <alignment horizontal="center"/>
      <protection locked="0"/>
    </xf>
    <xf numFmtId="0" fontId="7" fillId="2" borderId="13" xfId="4" applyFont="1" applyFill="1" applyBorder="1" applyAlignment="1" applyProtection="1">
      <alignment horizontal="center"/>
      <protection locked="0"/>
    </xf>
    <xf numFmtId="0" fontId="7" fillId="2" borderId="33" xfId="4" applyFont="1" applyFill="1" applyBorder="1" applyAlignment="1" applyProtection="1">
      <alignment horizontal="center"/>
      <protection locked="0"/>
    </xf>
    <xf numFmtId="0" fontId="7" fillId="2" borderId="11" xfId="4" applyFont="1" applyFill="1" applyBorder="1" applyAlignment="1" applyProtection="1">
      <alignment horizontal="center"/>
    </xf>
    <xf numFmtId="0" fontId="7" fillId="6" borderId="13" xfId="4" applyFont="1" applyFill="1" applyBorder="1" applyAlignment="1" applyProtection="1">
      <alignment horizontal="center"/>
      <protection locked="0"/>
    </xf>
    <xf numFmtId="0" fontId="7" fillId="6" borderId="33" xfId="4" applyFont="1" applyFill="1" applyBorder="1" applyAlignment="1" applyProtection="1">
      <alignment horizontal="center"/>
      <protection locked="0"/>
    </xf>
    <xf numFmtId="0" fontId="7" fillId="2" borderId="15" xfId="4" applyFont="1" applyFill="1" applyBorder="1" applyAlignment="1" applyProtection="1">
      <alignment horizontal="center"/>
      <protection locked="0"/>
    </xf>
    <xf numFmtId="0" fontId="7" fillId="2" borderId="16" xfId="4" applyFont="1" applyFill="1" applyBorder="1" applyAlignment="1" applyProtection="1">
      <alignment horizontal="center"/>
      <protection locked="0"/>
    </xf>
    <xf numFmtId="0" fontId="7" fillId="2" borderId="34" xfId="4" applyFont="1" applyFill="1" applyBorder="1" applyAlignment="1" applyProtection="1">
      <alignment horizontal="center"/>
      <protection locked="0"/>
    </xf>
    <xf numFmtId="0" fontId="7" fillId="2" borderId="14" xfId="4" applyFont="1" applyFill="1" applyBorder="1" applyAlignment="1" applyProtection="1">
      <alignment horizontal="center"/>
    </xf>
    <xf numFmtId="0" fontId="7" fillId="6" borderId="16" xfId="4" applyFont="1" applyFill="1" applyBorder="1" applyAlignment="1" applyProtection="1">
      <alignment horizontal="center"/>
      <protection locked="0"/>
    </xf>
    <xf numFmtId="0" fontId="7" fillId="6" borderId="34" xfId="4" applyFont="1" applyFill="1" applyBorder="1" applyAlignment="1" applyProtection="1">
      <alignment horizontal="center"/>
      <protection locked="0"/>
    </xf>
    <xf numFmtId="0" fontId="7" fillId="2" borderId="18" xfId="4" applyFont="1" applyFill="1" applyBorder="1" applyAlignment="1" applyProtection="1">
      <alignment horizontal="center"/>
      <protection locked="0"/>
    </xf>
    <xf numFmtId="0" fontId="7" fillId="2" borderId="19" xfId="4" applyFont="1" applyFill="1" applyBorder="1" applyAlignment="1" applyProtection="1">
      <alignment horizontal="center"/>
      <protection locked="0"/>
    </xf>
    <xf numFmtId="0" fontId="7" fillId="2" borderId="35" xfId="4" applyFont="1" applyFill="1" applyBorder="1" applyAlignment="1" applyProtection="1">
      <alignment horizontal="center"/>
      <protection locked="0"/>
    </xf>
    <xf numFmtId="0" fontId="7" fillId="2" borderId="17" xfId="4" applyFont="1" applyFill="1" applyBorder="1" applyAlignment="1" applyProtection="1">
      <alignment horizontal="center"/>
    </xf>
    <xf numFmtId="0" fontId="7" fillId="6" borderId="19" xfId="4" applyFont="1" applyFill="1" applyBorder="1" applyAlignment="1" applyProtection="1">
      <alignment horizontal="center"/>
      <protection locked="0"/>
    </xf>
    <xf numFmtId="0" fontId="7" fillId="6" borderId="35" xfId="4" applyFont="1" applyFill="1" applyBorder="1" applyAlignment="1" applyProtection="1">
      <alignment horizontal="center"/>
      <protection locked="0"/>
    </xf>
    <xf numFmtId="0" fontId="7" fillId="0" borderId="12" xfId="0" applyFont="1" applyFill="1" applyBorder="1" applyAlignment="1" applyProtection="1">
      <alignment horizontal="center"/>
      <protection locked="0"/>
    </xf>
    <xf numFmtId="0" fontId="7" fillId="0" borderId="13" xfId="0" applyFont="1" applyFill="1" applyBorder="1" applyAlignment="1" applyProtection="1">
      <alignment horizontal="center"/>
      <protection locked="0"/>
    </xf>
    <xf numFmtId="0" fontId="7" fillId="0" borderId="47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16" xfId="0" applyFont="1" applyFill="1" applyBorder="1" applyAlignment="1" applyProtection="1">
      <alignment horizontal="center"/>
      <protection locked="0"/>
    </xf>
    <xf numFmtId="0" fontId="7" fillId="0" borderId="48" xfId="0" applyFont="1" applyFill="1" applyBorder="1" applyAlignment="1" applyProtection="1">
      <alignment horizontal="center"/>
      <protection locked="0"/>
    </xf>
    <xf numFmtId="0" fontId="7" fillId="0" borderId="18" xfId="0" applyFont="1" applyFill="1" applyBorder="1" applyAlignment="1" applyProtection="1">
      <alignment horizontal="center"/>
      <protection locked="0"/>
    </xf>
    <xf numFmtId="0" fontId="7" fillId="0" borderId="19" xfId="0" applyFont="1" applyFill="1" applyBorder="1" applyAlignment="1" applyProtection="1">
      <alignment horizontal="center"/>
      <protection locked="0"/>
    </xf>
    <xf numFmtId="0" fontId="7" fillId="0" borderId="49" xfId="0" applyFont="1" applyFill="1" applyBorder="1" applyAlignment="1" applyProtection="1">
      <alignment horizontal="center"/>
      <protection locked="0"/>
    </xf>
    <xf numFmtId="0" fontId="7" fillId="0" borderId="21" xfId="0" applyFont="1" applyFill="1" applyBorder="1" applyAlignment="1" applyProtection="1">
      <alignment horizontal="center"/>
    </xf>
    <xf numFmtId="0" fontId="7" fillId="0" borderId="22" xfId="0" applyFont="1" applyFill="1" applyBorder="1" applyAlignment="1" applyProtection="1">
      <alignment horizontal="center"/>
    </xf>
    <xf numFmtId="0" fontId="2" fillId="6" borderId="36" xfId="0" applyFont="1" applyFill="1" applyBorder="1" applyAlignment="1" applyProtection="1">
      <alignment horizontal="center" vertical="center"/>
    </xf>
    <xf numFmtId="0" fontId="7" fillId="0" borderId="33" xfId="4" applyFont="1" applyFill="1" applyBorder="1" applyAlignment="1" applyProtection="1">
      <alignment horizontal="center"/>
      <protection locked="0"/>
    </xf>
    <xf numFmtId="0" fontId="7" fillId="0" borderId="34" xfId="4" applyFont="1" applyFill="1" applyBorder="1" applyAlignment="1" applyProtection="1">
      <alignment horizontal="center"/>
      <protection locked="0"/>
    </xf>
    <xf numFmtId="0" fontId="7" fillId="0" borderId="35" xfId="4" applyFont="1" applyFill="1" applyBorder="1" applyAlignment="1" applyProtection="1">
      <alignment horizontal="center"/>
      <protection locked="0"/>
    </xf>
    <xf numFmtId="0" fontId="7" fillId="0" borderId="36" xfId="4" applyNumberFormat="1" applyFont="1" applyFill="1" applyBorder="1" applyAlignment="1" applyProtection="1">
      <alignment horizontal="center" vertical="center"/>
    </xf>
    <xf numFmtId="0" fontId="7" fillId="0" borderId="13" xfId="4" applyFont="1" applyFill="1" applyBorder="1" applyAlignment="1" applyProtection="1">
      <alignment horizontal="center"/>
      <protection locked="0"/>
    </xf>
    <xf numFmtId="0" fontId="7" fillId="0" borderId="16" xfId="4" applyFont="1" applyFill="1" applyBorder="1" applyAlignment="1" applyProtection="1">
      <alignment horizontal="center"/>
      <protection locked="0"/>
    </xf>
    <xf numFmtId="0" fontId="7" fillId="0" borderId="19" xfId="4" applyFont="1" applyFill="1" applyBorder="1" applyAlignment="1" applyProtection="1">
      <alignment horizontal="center"/>
      <protection locked="0"/>
    </xf>
    <xf numFmtId="0" fontId="7" fillId="0" borderId="22" xfId="4" applyNumberFormat="1" applyFont="1" applyFill="1" applyBorder="1" applyAlignment="1" applyProtection="1">
      <alignment horizontal="center" vertical="center"/>
    </xf>
    <xf numFmtId="0" fontId="7" fillId="0" borderId="12" xfId="4" applyFont="1" applyFill="1" applyBorder="1" applyAlignment="1" applyProtection="1">
      <alignment horizontal="center"/>
      <protection locked="0"/>
    </xf>
    <xf numFmtId="0" fontId="7" fillId="0" borderId="15" xfId="4" applyFont="1" applyFill="1" applyBorder="1" applyAlignment="1" applyProtection="1">
      <alignment horizontal="center"/>
      <protection locked="0"/>
    </xf>
    <xf numFmtId="0" fontId="7" fillId="0" borderId="18" xfId="4" applyFont="1" applyFill="1" applyBorder="1" applyAlignment="1" applyProtection="1">
      <alignment horizontal="center"/>
      <protection locked="0"/>
    </xf>
    <xf numFmtId="0" fontId="7" fillId="0" borderId="21" xfId="4" applyFont="1" applyFill="1" applyBorder="1" applyAlignment="1" applyProtection="1">
      <alignment horizontal="center" vertical="center"/>
    </xf>
    <xf numFmtId="0" fontId="7" fillId="3" borderId="23" xfId="3" applyFont="1" applyFill="1" applyBorder="1" applyAlignment="1" applyProtection="1">
      <alignment horizontal="center" vertical="center" wrapText="1"/>
      <protection locked="0"/>
    </xf>
    <xf numFmtId="0" fontId="7" fillId="3" borderId="44" xfId="3" applyFont="1" applyFill="1" applyBorder="1" applyAlignment="1" applyProtection="1">
      <alignment horizontal="center" vertical="center" wrapText="1"/>
      <protection locked="0"/>
    </xf>
    <xf numFmtId="0" fontId="7" fillId="3" borderId="24" xfId="3" applyFont="1" applyFill="1" applyBorder="1" applyAlignment="1" applyProtection="1">
      <alignment horizontal="center" vertical="center" wrapText="1"/>
      <protection locked="0"/>
    </xf>
    <xf numFmtId="0" fontId="7" fillId="3" borderId="45" xfId="3" applyFont="1" applyFill="1" applyBorder="1" applyAlignment="1" applyProtection="1">
      <alignment horizontal="center" vertical="center" wrapText="1"/>
    </xf>
    <xf numFmtId="0" fontId="7" fillId="3" borderId="41" xfId="3" applyFont="1" applyFill="1" applyBorder="1" applyAlignment="1" applyProtection="1">
      <alignment horizontal="center" vertical="center" wrapText="1"/>
    </xf>
    <xf numFmtId="0" fontId="7" fillId="3" borderId="46" xfId="3" applyFont="1" applyFill="1" applyBorder="1" applyAlignment="1" applyProtection="1">
      <alignment horizontal="center" vertical="center" wrapText="1"/>
    </xf>
    <xf numFmtId="0" fontId="7" fillId="3" borderId="5" xfId="3" applyFont="1" applyFill="1" applyBorder="1" applyAlignment="1" applyProtection="1">
      <alignment horizontal="center" vertical="center" wrapText="1"/>
      <protection locked="0"/>
    </xf>
    <xf numFmtId="0" fontId="7" fillId="3" borderId="8" xfId="3" applyFont="1" applyFill="1" applyBorder="1" applyAlignment="1" applyProtection="1">
      <alignment horizontal="center" vertical="center" wrapText="1"/>
      <protection locked="0"/>
    </xf>
    <xf numFmtId="0" fontId="7" fillId="3" borderId="6" xfId="3" applyFont="1" applyFill="1" applyBorder="1" applyAlignment="1" applyProtection="1">
      <alignment horizontal="center" vertical="center" wrapText="1"/>
    </xf>
    <xf numFmtId="0" fontId="7" fillId="3" borderId="7" xfId="3" applyFont="1" applyFill="1" applyBorder="1" applyAlignment="1" applyProtection="1">
      <alignment horizontal="center" vertical="center" wrapText="1"/>
    </xf>
    <xf numFmtId="0" fontId="7" fillId="3" borderId="31" xfId="3" applyFont="1" applyFill="1" applyBorder="1" applyAlignment="1" applyProtection="1">
      <alignment horizontal="center" vertical="center" wrapText="1"/>
    </xf>
    <xf numFmtId="0" fontId="5" fillId="2" borderId="0" xfId="3" applyFont="1" applyFill="1" applyAlignment="1" applyProtection="1">
      <alignment horizontal="left" vertical="center"/>
      <protection locked="0"/>
    </xf>
    <xf numFmtId="164" fontId="5" fillId="6" borderId="0" xfId="3" applyNumberFormat="1" applyFont="1" applyFill="1" applyBorder="1" applyAlignment="1" applyProtection="1">
      <alignment horizontal="left" vertical="center"/>
      <protection locked="0"/>
    </xf>
    <xf numFmtId="0" fontId="5" fillId="2" borderId="0" xfId="3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25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2" xfId="3" applyFont="1" applyFill="1" applyBorder="1" applyAlignment="1" applyProtection="1">
      <alignment horizontal="right" vertical="center"/>
      <protection locked="0"/>
    </xf>
    <xf numFmtId="0" fontId="5" fillId="2" borderId="26" xfId="3" applyFont="1" applyFill="1" applyBorder="1" applyAlignment="1" applyProtection="1">
      <alignment horizontal="right" vertical="center"/>
      <protection locked="0"/>
    </xf>
    <xf numFmtId="0" fontId="5" fillId="2" borderId="0" xfId="3" applyNumberFormat="1" applyFont="1" applyFill="1" applyBorder="1" applyAlignment="1" applyProtection="1">
      <alignment horizontal="left" vertical="center"/>
      <protection locked="0"/>
    </xf>
    <xf numFmtId="0" fontId="2" fillId="3" borderId="37" xfId="0" applyFont="1" applyFill="1" applyBorder="1" applyAlignment="1" applyProtection="1">
      <alignment horizontal="center" vertical="center" wrapText="1"/>
      <protection locked="0"/>
    </xf>
    <xf numFmtId="0" fontId="2" fillId="3" borderId="39" xfId="0" applyFont="1" applyFill="1" applyBorder="1" applyAlignment="1" applyProtection="1">
      <alignment horizontal="center" vertical="center" wrapText="1"/>
      <protection locked="0"/>
    </xf>
    <xf numFmtId="0" fontId="2" fillId="3" borderId="38" xfId="0" applyFont="1" applyFill="1" applyBorder="1" applyAlignment="1" applyProtection="1">
      <alignment horizontal="center" vertical="center" wrapText="1"/>
      <protection locked="0"/>
    </xf>
    <xf numFmtId="0" fontId="2" fillId="3" borderId="4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4" fontId="1" fillId="6" borderId="4" xfId="0" applyNumberFormat="1" applyFont="1" applyFill="1" applyBorder="1" applyAlignment="1" applyProtection="1">
      <alignment horizontal="left" vertical="center"/>
      <protection locked="0"/>
    </xf>
    <xf numFmtId="164" fontId="1" fillId="2" borderId="4" xfId="0" applyNumberFormat="1" applyFont="1" applyFill="1" applyBorder="1" applyAlignment="1" applyProtection="1">
      <alignment horizontal="left" vertical="center"/>
      <protection locked="0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2" fillId="3" borderId="31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right" vertical="center"/>
      <protection locked="0"/>
    </xf>
    <xf numFmtId="17" fontId="1" fillId="2" borderId="0" xfId="0" quotePrefix="1" applyNumberFormat="1" applyFont="1" applyFill="1" applyAlignment="1" applyProtection="1">
      <alignment horizontal="right" vertical="center"/>
      <protection locked="0"/>
    </xf>
    <xf numFmtId="0" fontId="1" fillId="2" borderId="0" xfId="0" quotePrefix="1" applyFont="1" applyFill="1" applyAlignment="1" applyProtection="1">
      <alignment horizontal="right" vertical="center"/>
      <protection locked="0"/>
    </xf>
    <xf numFmtId="0" fontId="1" fillId="2" borderId="2" xfId="0" applyFont="1" applyFill="1" applyBorder="1" applyAlignment="1" applyProtection="1">
      <alignment horizontal="right" vertical="center"/>
      <protection locked="0"/>
    </xf>
    <xf numFmtId="0" fontId="2" fillId="3" borderId="6" xfId="0" applyFont="1" applyFill="1" applyBorder="1" applyAlignment="1" applyProtection="1">
      <alignment horizontal="center" vertical="center" shrinkToFit="1"/>
    </xf>
    <xf numFmtId="0" fontId="2" fillId="3" borderId="7" xfId="0" applyFont="1" applyFill="1" applyBorder="1" applyAlignment="1" applyProtection="1">
      <alignment horizontal="center" vertical="center" shrinkToFit="1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1" fillId="2" borderId="26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 applyProtection="1">
      <alignment horizontal="right" vertical="center"/>
    </xf>
    <xf numFmtId="0" fontId="1" fillId="2" borderId="2" xfId="0" applyFont="1" applyFill="1" applyBorder="1" applyAlignment="1" applyProtection="1">
      <alignment horizontal="right" vertical="center"/>
    </xf>
    <xf numFmtId="0" fontId="1" fillId="2" borderId="26" xfId="0" applyFont="1" applyFill="1" applyBorder="1" applyAlignment="1" applyProtection="1">
      <alignment horizontal="right" vertical="center"/>
    </xf>
    <xf numFmtId="0" fontId="1" fillId="2" borderId="3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right" vertical="center"/>
    </xf>
    <xf numFmtId="0" fontId="1" fillId="2" borderId="25" xfId="0" applyFont="1" applyFill="1" applyBorder="1" applyAlignment="1" applyProtection="1">
      <alignment horizontal="right" vertical="center"/>
      <protection locked="0"/>
    </xf>
    <xf numFmtId="0" fontId="1" fillId="2" borderId="0" xfId="0" quotePrefix="1" applyFont="1" applyFill="1" applyAlignment="1" applyProtection="1">
      <alignment horizontal="right" vertical="center"/>
    </xf>
    <xf numFmtId="0" fontId="1" fillId="2" borderId="25" xfId="0" applyFont="1" applyFill="1" applyBorder="1" applyAlignment="1" applyProtection="1">
      <alignment horizontal="right" vertical="center"/>
    </xf>
    <xf numFmtId="0" fontId="7" fillId="0" borderId="50" xfId="0" applyFont="1" applyFill="1" applyBorder="1" applyAlignment="1" applyProtection="1">
      <alignment horizontal="center"/>
      <protection locked="0"/>
    </xf>
    <xf numFmtId="0" fontId="7" fillId="0" borderId="51" xfId="0" applyFont="1" applyFill="1" applyBorder="1" applyAlignment="1" applyProtection="1">
      <alignment horizontal="center"/>
      <protection locked="0"/>
    </xf>
    <xf numFmtId="0" fontId="7" fillId="0" borderId="43" xfId="0" applyFont="1" applyFill="1" applyBorder="1" applyAlignment="1" applyProtection="1">
      <alignment horizontal="center"/>
      <protection locked="0"/>
    </xf>
    <xf numFmtId="0" fontId="7" fillId="0" borderId="52" xfId="0" applyFont="1" applyFill="1" applyBorder="1" applyAlignment="1" applyProtection="1">
      <alignment horizontal="center"/>
    </xf>
    <xf numFmtId="0" fontId="7" fillId="0" borderId="53" xfId="0" applyFont="1" applyFill="1" applyBorder="1" applyAlignment="1" applyProtection="1">
      <alignment horizontal="center"/>
      <protection locked="0"/>
    </xf>
    <xf numFmtId="0" fontId="2" fillId="6" borderId="52" xfId="0" applyFont="1" applyFill="1" applyBorder="1" applyAlignment="1" applyProtection="1">
      <alignment horizontal="center" vertical="center"/>
    </xf>
    <xf numFmtId="0" fontId="2" fillId="0" borderId="52" xfId="0" applyFont="1" applyFill="1" applyBorder="1" applyAlignment="1" applyProtection="1">
      <alignment horizontal="center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2</xdr:row>
      <xdr:rowOff>127902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676275</xdr:colOff>
      <xdr:row>2</xdr:row>
      <xdr:rowOff>127902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18245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676275</xdr:colOff>
      <xdr:row>2</xdr:row>
      <xdr:rowOff>127902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3649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676275</xdr:colOff>
      <xdr:row>2</xdr:row>
      <xdr:rowOff>127902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4735" y="0"/>
          <a:ext cx="676275" cy="451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305925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142875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948424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142875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6977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142875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142875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55408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142875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68553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142875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37106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142875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05659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142875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74212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142875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342765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142875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1318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142875</xdr:rowOff>
    </xdr:to>
    <xdr:pic>
      <xdr:nvPicPr>
        <xdr:cNvPr id="15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079871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676275</xdr:colOff>
      <xdr:row>2</xdr:row>
      <xdr:rowOff>127902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676275</xdr:colOff>
      <xdr:row>2</xdr:row>
      <xdr:rowOff>127902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18245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676275</xdr:colOff>
      <xdr:row>2</xdr:row>
      <xdr:rowOff>127902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36490" y="0"/>
          <a:ext cx="676275" cy="45148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0</xdr:row>
      <xdr:rowOff>0</xdr:rowOff>
    </xdr:from>
    <xdr:to>
      <xdr:col>27</xdr:col>
      <xdr:colOff>676275</xdr:colOff>
      <xdr:row>2</xdr:row>
      <xdr:rowOff>127902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454735" y="0"/>
          <a:ext cx="676275" cy="4514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152400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305925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77279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140627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140627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140627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140627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140627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140627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140627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140627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0</xdr:row>
      <xdr:rowOff>0</xdr:rowOff>
    </xdr:from>
    <xdr:to>
      <xdr:col>113</xdr:col>
      <xdr:colOff>152400</xdr:colOff>
      <xdr:row>2</xdr:row>
      <xdr:rowOff>140627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48424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126</xdr:col>
      <xdr:colOff>0</xdr:colOff>
      <xdr:row>0</xdr:row>
      <xdr:rowOff>0</xdr:rowOff>
    </xdr:from>
    <xdr:to>
      <xdr:col>127</xdr:col>
      <xdr:colOff>152400</xdr:colOff>
      <xdr:row>2</xdr:row>
      <xdr:rowOff>140627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6977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0</xdr:row>
      <xdr:rowOff>0</xdr:rowOff>
    </xdr:from>
    <xdr:to>
      <xdr:col>141</xdr:col>
      <xdr:colOff>152400</xdr:colOff>
      <xdr:row>2</xdr:row>
      <xdr:rowOff>140627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154</xdr:col>
      <xdr:colOff>0</xdr:colOff>
      <xdr:row>0</xdr:row>
      <xdr:rowOff>0</xdr:rowOff>
    </xdr:from>
    <xdr:to>
      <xdr:col>155</xdr:col>
      <xdr:colOff>152400</xdr:colOff>
      <xdr:row>2</xdr:row>
      <xdr:rowOff>140627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540830" y="0"/>
          <a:ext cx="772795" cy="4641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140627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140627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140627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140627</xdr:rowOff>
    </xdr:to>
    <xdr:pic>
      <xdr:nvPicPr>
        <xdr:cNvPr id="5" name="Picture 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140627</xdr:rowOff>
    </xdr:to>
    <xdr:pic>
      <xdr:nvPicPr>
        <xdr:cNvPr id="6" name="Picture 5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140627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152400</xdr:colOff>
      <xdr:row>2</xdr:row>
      <xdr:rowOff>140627</xdr:rowOff>
    </xdr:to>
    <xdr:pic>
      <xdr:nvPicPr>
        <xdr:cNvPr id="8" name="Picture 7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152400</xdr:colOff>
      <xdr:row>2</xdr:row>
      <xdr:rowOff>140627</xdr:rowOff>
    </xdr:to>
    <xdr:pic>
      <xdr:nvPicPr>
        <xdr:cNvPr id="9" name="Picture 8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8553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29</xdr:col>
      <xdr:colOff>152400</xdr:colOff>
      <xdr:row>2</xdr:row>
      <xdr:rowOff>140627</xdr:rowOff>
    </xdr:to>
    <xdr:pic>
      <xdr:nvPicPr>
        <xdr:cNvPr id="10" name="Picture 9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7106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43</xdr:col>
      <xdr:colOff>152400</xdr:colOff>
      <xdr:row>2</xdr:row>
      <xdr:rowOff>140627</xdr:rowOff>
    </xdr:to>
    <xdr:pic>
      <xdr:nvPicPr>
        <xdr:cNvPr id="11" name="Picture 10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5659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0</xdr:row>
      <xdr:rowOff>0</xdr:rowOff>
    </xdr:from>
    <xdr:to>
      <xdr:col>57</xdr:col>
      <xdr:colOff>152400</xdr:colOff>
      <xdr:row>2</xdr:row>
      <xdr:rowOff>140627</xdr:rowOff>
    </xdr:to>
    <xdr:pic>
      <xdr:nvPicPr>
        <xdr:cNvPr id="12" name="Picture 1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4212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0</xdr:row>
      <xdr:rowOff>0</xdr:rowOff>
    </xdr:from>
    <xdr:to>
      <xdr:col>71</xdr:col>
      <xdr:colOff>152400</xdr:colOff>
      <xdr:row>2</xdr:row>
      <xdr:rowOff>140627</xdr:rowOff>
    </xdr:to>
    <xdr:pic>
      <xdr:nvPicPr>
        <xdr:cNvPr id="13" name="Picture 1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2765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0</xdr:row>
      <xdr:rowOff>0</xdr:rowOff>
    </xdr:from>
    <xdr:to>
      <xdr:col>85</xdr:col>
      <xdr:colOff>152400</xdr:colOff>
      <xdr:row>2</xdr:row>
      <xdr:rowOff>140627</xdr:rowOff>
    </xdr:to>
    <xdr:pic>
      <xdr:nvPicPr>
        <xdr:cNvPr id="14" name="Picture 1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113180" y="0"/>
          <a:ext cx="772795" cy="464185"/>
        </a:xfrm>
        <a:prstGeom prst="rect">
          <a:avLst/>
        </a:prstGeom>
      </xdr:spPr>
    </xdr:pic>
    <xdr:clientData/>
  </xdr:twoCellAnchor>
  <xdr:twoCellAnchor editAs="oneCell">
    <xdr:from>
      <xdr:col>98</xdr:col>
      <xdr:colOff>0</xdr:colOff>
      <xdr:row>0</xdr:row>
      <xdr:rowOff>0</xdr:rowOff>
    </xdr:from>
    <xdr:to>
      <xdr:col>99</xdr:col>
      <xdr:colOff>152400</xdr:colOff>
      <xdr:row>2</xdr:row>
      <xdr:rowOff>140627</xdr:rowOff>
    </xdr:to>
    <xdr:pic>
      <xdr:nvPicPr>
        <xdr:cNvPr id="15" name="Picture 14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98710" y="0"/>
          <a:ext cx="772795" cy="464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2"/>
  <sheetViews>
    <sheetView tabSelected="1"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16" customWidth="1"/>
    <col min="8" max="10" width="3.7109375" style="116" customWidth="1"/>
    <col min="11" max="18" width="5.28515625" style="116" customWidth="1"/>
    <col min="19" max="21" width="3.7109375" style="116" customWidth="1"/>
    <col min="22" max="23" width="5.28515625" style="116" customWidth="1"/>
    <col min="24" max="113" width="5.28515625" style="101" customWidth="1"/>
    <col min="114" max="16384" width="5.42578125" style="101"/>
  </cols>
  <sheetData>
    <row r="1" spans="1:23" s="88" customFormat="1" ht="19.5" customHeight="1">
      <c r="A1" s="185" t="s">
        <v>57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</row>
    <row r="2" spans="1:23" s="88" customFormat="1" ht="19.5" customHeight="1">
      <c r="A2" s="186" t="s">
        <v>58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7"/>
    </row>
    <row r="3" spans="1:23" s="88" customFormat="1" ht="19.5" customHeight="1">
      <c r="A3" s="188" t="s">
        <v>49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90"/>
    </row>
    <row r="4" spans="1:23" s="88" customFormat="1" ht="15.95" customHeight="1">
      <c r="A4" s="182" t="s">
        <v>1</v>
      </c>
      <c r="B4" s="182"/>
      <c r="C4" s="191">
        <v>10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s="88" customFormat="1" ht="15.95" customHeight="1">
      <c r="A5" s="182" t="s">
        <v>2</v>
      </c>
      <c r="B5" s="182"/>
      <c r="C5" s="184" t="s">
        <v>3</v>
      </c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</row>
    <row r="6" spans="1:23" s="88" customFormat="1" ht="15.75" customHeight="1">
      <c r="A6" s="182" t="s">
        <v>4</v>
      </c>
      <c r="B6" s="182"/>
      <c r="C6" s="183">
        <v>43410</v>
      </c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</row>
    <row r="7" spans="1:23" s="88" customFormat="1" ht="15.75" customHeight="1" thickBot="1">
      <c r="A7" s="89" t="s">
        <v>50</v>
      </c>
      <c r="B7" s="90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</row>
    <row r="8" spans="1:23" s="92" customFormat="1" ht="14.45" customHeight="1" thickTop="1">
      <c r="A8" s="177" t="s">
        <v>5</v>
      </c>
      <c r="B8" s="179" t="s">
        <v>51</v>
      </c>
      <c r="C8" s="180"/>
      <c r="D8" s="180"/>
      <c r="E8" s="180"/>
      <c r="F8" s="180"/>
      <c r="G8" s="180"/>
      <c r="H8" s="180"/>
      <c r="I8" s="180"/>
      <c r="J8" s="181"/>
      <c r="K8" s="171" t="s">
        <v>52</v>
      </c>
      <c r="L8" s="171" t="s">
        <v>53</v>
      </c>
      <c r="M8" s="179" t="s">
        <v>54</v>
      </c>
      <c r="N8" s="180"/>
      <c r="O8" s="180"/>
      <c r="P8" s="180"/>
      <c r="Q8" s="180"/>
      <c r="R8" s="180"/>
      <c r="S8" s="180"/>
      <c r="T8" s="180"/>
      <c r="U8" s="181"/>
      <c r="V8" s="171" t="s">
        <v>52</v>
      </c>
      <c r="W8" s="171" t="s">
        <v>53</v>
      </c>
    </row>
    <row r="9" spans="1:23" s="92" customFormat="1" ht="14.45" customHeight="1">
      <c r="A9" s="172"/>
      <c r="B9" s="174" t="s">
        <v>55</v>
      </c>
      <c r="C9" s="175"/>
      <c r="D9" s="175"/>
      <c r="E9" s="175"/>
      <c r="F9" s="175"/>
      <c r="G9" s="175"/>
      <c r="H9" s="175"/>
      <c r="I9" s="175"/>
      <c r="J9" s="176"/>
      <c r="K9" s="172"/>
      <c r="L9" s="172"/>
      <c r="M9" s="174" t="s">
        <v>55</v>
      </c>
      <c r="N9" s="175"/>
      <c r="O9" s="175"/>
      <c r="P9" s="175"/>
      <c r="Q9" s="175"/>
      <c r="R9" s="175"/>
      <c r="S9" s="175"/>
      <c r="T9" s="175"/>
      <c r="U9" s="176"/>
      <c r="V9" s="172"/>
      <c r="W9" s="172"/>
    </row>
    <row r="10" spans="1:23" s="92" customFormat="1" ht="14.45" customHeight="1" thickBot="1">
      <c r="A10" s="178"/>
      <c r="B10" s="93">
        <v>1</v>
      </c>
      <c r="C10" s="94">
        <v>2</v>
      </c>
      <c r="D10" s="94">
        <v>3</v>
      </c>
      <c r="E10" s="94">
        <v>4</v>
      </c>
      <c r="F10" s="94">
        <v>5</v>
      </c>
      <c r="G10" s="94">
        <v>6</v>
      </c>
      <c r="H10" s="94">
        <v>7</v>
      </c>
      <c r="I10" s="94">
        <v>8</v>
      </c>
      <c r="J10" s="95">
        <v>9</v>
      </c>
      <c r="K10" s="173"/>
      <c r="L10" s="173"/>
      <c r="M10" s="96">
        <f>$B$10</f>
        <v>1</v>
      </c>
      <c r="N10" s="97">
        <f>$C$10</f>
        <v>2</v>
      </c>
      <c r="O10" s="97">
        <f>$D$10</f>
        <v>3</v>
      </c>
      <c r="P10" s="97">
        <f>$E$10</f>
        <v>4</v>
      </c>
      <c r="Q10" s="97">
        <f>$F$10</f>
        <v>5</v>
      </c>
      <c r="R10" s="97">
        <f>$G$10</f>
        <v>6</v>
      </c>
      <c r="S10" s="97">
        <f>$H$10</f>
        <v>7</v>
      </c>
      <c r="T10" s="97">
        <f>$I$10</f>
        <v>8</v>
      </c>
      <c r="U10" s="98">
        <f>$J$10</f>
        <v>9</v>
      </c>
      <c r="V10" s="173"/>
      <c r="W10" s="173"/>
    </row>
    <row r="11" spans="1:23" ht="14.45" customHeight="1" thickTop="1">
      <c r="A11" s="99">
        <v>0.29166666666666669</v>
      </c>
      <c r="B11" s="129">
        <v>4</v>
      </c>
      <c r="C11" s="130">
        <v>0</v>
      </c>
      <c r="D11" s="130">
        <v>0</v>
      </c>
      <c r="E11" s="130">
        <v>0</v>
      </c>
      <c r="F11" s="130">
        <v>0</v>
      </c>
      <c r="G11" s="130">
        <v>0</v>
      </c>
      <c r="H11" s="130">
        <v>0</v>
      </c>
      <c r="I11" s="130">
        <v>0</v>
      </c>
      <c r="J11" s="131">
        <v>0</v>
      </c>
      <c r="K11" s="132">
        <f>SUM(B11:J11)</f>
        <v>4</v>
      </c>
      <c r="L11" s="132">
        <f>SUM(1*B11,2*C11,3*D11,4*E11,5*F11,6*G11,7*H11,8*I11,9*J11)</f>
        <v>4</v>
      </c>
      <c r="M11" s="129">
        <v>24</v>
      </c>
      <c r="N11" s="130">
        <v>1</v>
      </c>
      <c r="O11" s="130">
        <v>0</v>
      </c>
      <c r="P11" s="130">
        <v>0</v>
      </c>
      <c r="Q11" s="130">
        <v>0</v>
      </c>
      <c r="R11" s="130">
        <v>0</v>
      </c>
      <c r="S11" s="130">
        <v>0</v>
      </c>
      <c r="T11" s="133">
        <v>0</v>
      </c>
      <c r="U11" s="134">
        <v>0</v>
      </c>
      <c r="V11" s="100">
        <f>SUM(M11:U11)</f>
        <v>25</v>
      </c>
      <c r="W11" s="100">
        <f>SUM(1*M11,2*N11,3*O11,4*P11,5*Q11,6*R11,7*S11,8*T11,9*U11)</f>
        <v>26</v>
      </c>
    </row>
    <row r="12" spans="1:23" ht="14.45" customHeight="1">
      <c r="A12" s="102">
        <f t="shared" ref="A12:A22" si="0">A11+"00:15"</f>
        <v>0.30208333333333337</v>
      </c>
      <c r="B12" s="135">
        <v>5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7">
        <v>0</v>
      </c>
      <c r="K12" s="138">
        <f t="shared" ref="K12:K22" si="1">SUM(B12:J12)</f>
        <v>5</v>
      </c>
      <c r="L12" s="138">
        <f t="shared" ref="L12:L22" si="2">SUM(1*B12,2*C12,3*D12,4*E12,5*F12,6*G12,7*H12,8*I12,9*J12)</f>
        <v>5</v>
      </c>
      <c r="M12" s="135">
        <v>23</v>
      </c>
      <c r="N12" s="136">
        <v>1</v>
      </c>
      <c r="O12" s="136">
        <v>1</v>
      </c>
      <c r="P12" s="136">
        <v>0</v>
      </c>
      <c r="Q12" s="136">
        <v>0</v>
      </c>
      <c r="R12" s="136">
        <v>0</v>
      </c>
      <c r="S12" s="136">
        <v>0</v>
      </c>
      <c r="T12" s="139">
        <v>0</v>
      </c>
      <c r="U12" s="140">
        <v>0</v>
      </c>
      <c r="V12" s="103">
        <f t="shared" ref="V12:V22" si="3">SUM(M12:U12)</f>
        <v>25</v>
      </c>
      <c r="W12" s="103">
        <f t="shared" ref="W12:W22" si="4">SUM(1*M12,2*N12,3*O12,4*P12,5*Q12,6*R12,7*S12,8*T12,9*U12)</f>
        <v>28</v>
      </c>
    </row>
    <row r="13" spans="1:23" ht="14.45" customHeight="1">
      <c r="A13" s="102">
        <f t="shared" si="0"/>
        <v>0.31250000000000006</v>
      </c>
      <c r="B13" s="135">
        <v>1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7">
        <v>0</v>
      </c>
      <c r="K13" s="138">
        <f t="shared" si="1"/>
        <v>1</v>
      </c>
      <c r="L13" s="138">
        <f t="shared" si="2"/>
        <v>1</v>
      </c>
      <c r="M13" s="135">
        <v>22</v>
      </c>
      <c r="N13" s="136">
        <v>3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9">
        <v>0</v>
      </c>
      <c r="U13" s="140">
        <v>0</v>
      </c>
      <c r="V13" s="103">
        <f t="shared" si="3"/>
        <v>25</v>
      </c>
      <c r="W13" s="103">
        <f t="shared" si="4"/>
        <v>28</v>
      </c>
    </row>
    <row r="14" spans="1:23" ht="14.45" customHeight="1">
      <c r="A14" s="104">
        <f t="shared" si="0"/>
        <v>0.32291666666666674</v>
      </c>
      <c r="B14" s="141">
        <v>2</v>
      </c>
      <c r="C14" s="142">
        <v>1</v>
      </c>
      <c r="D14" s="142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3">
        <v>0</v>
      </c>
      <c r="K14" s="144">
        <f t="shared" si="1"/>
        <v>3</v>
      </c>
      <c r="L14" s="144">
        <f t="shared" si="2"/>
        <v>4</v>
      </c>
      <c r="M14" s="141">
        <v>21</v>
      </c>
      <c r="N14" s="142">
        <v>3</v>
      </c>
      <c r="O14" s="142">
        <v>1</v>
      </c>
      <c r="P14" s="142">
        <v>0</v>
      </c>
      <c r="Q14" s="142">
        <v>0</v>
      </c>
      <c r="R14" s="142">
        <v>0</v>
      </c>
      <c r="S14" s="142">
        <v>0</v>
      </c>
      <c r="T14" s="145">
        <v>0</v>
      </c>
      <c r="U14" s="146">
        <v>0</v>
      </c>
      <c r="V14" s="105">
        <f t="shared" si="3"/>
        <v>25</v>
      </c>
      <c r="W14" s="105">
        <f t="shared" si="4"/>
        <v>30</v>
      </c>
    </row>
    <row r="15" spans="1:23" ht="14.45" customHeight="1">
      <c r="A15" s="106">
        <f>A14+"00:15"</f>
        <v>0.33333333333333343</v>
      </c>
      <c r="B15" s="129">
        <v>7</v>
      </c>
      <c r="C15" s="130">
        <v>1</v>
      </c>
      <c r="D15" s="130">
        <v>0</v>
      </c>
      <c r="E15" s="130">
        <v>0</v>
      </c>
      <c r="F15" s="130">
        <v>0</v>
      </c>
      <c r="G15" s="130">
        <v>0</v>
      </c>
      <c r="H15" s="130">
        <v>0</v>
      </c>
      <c r="I15" s="130">
        <v>0</v>
      </c>
      <c r="J15" s="131">
        <v>0</v>
      </c>
      <c r="K15" s="132">
        <f t="shared" si="1"/>
        <v>8</v>
      </c>
      <c r="L15" s="132">
        <f t="shared" si="2"/>
        <v>9</v>
      </c>
      <c r="M15" s="129">
        <v>24</v>
      </c>
      <c r="N15" s="130">
        <v>1</v>
      </c>
      <c r="O15" s="130">
        <v>0</v>
      </c>
      <c r="P15" s="130">
        <v>0</v>
      </c>
      <c r="Q15" s="130">
        <v>0</v>
      </c>
      <c r="R15" s="130">
        <v>0</v>
      </c>
      <c r="S15" s="130">
        <v>0</v>
      </c>
      <c r="T15" s="133">
        <v>0</v>
      </c>
      <c r="U15" s="134">
        <v>0</v>
      </c>
      <c r="V15" s="100">
        <f t="shared" si="3"/>
        <v>25</v>
      </c>
      <c r="W15" s="100">
        <f t="shared" si="4"/>
        <v>26</v>
      </c>
    </row>
    <row r="16" spans="1:23" ht="14.45" customHeight="1">
      <c r="A16" s="102">
        <f t="shared" si="0"/>
        <v>0.34375000000000011</v>
      </c>
      <c r="B16" s="135">
        <v>2</v>
      </c>
      <c r="C16" s="136">
        <v>1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7">
        <v>0</v>
      </c>
      <c r="K16" s="138">
        <f t="shared" si="1"/>
        <v>3</v>
      </c>
      <c r="L16" s="138">
        <f t="shared" si="2"/>
        <v>4</v>
      </c>
      <c r="M16" s="135">
        <v>22</v>
      </c>
      <c r="N16" s="136">
        <v>3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9">
        <v>0</v>
      </c>
      <c r="U16" s="140">
        <v>0</v>
      </c>
      <c r="V16" s="103">
        <f t="shared" si="3"/>
        <v>25</v>
      </c>
      <c r="W16" s="103">
        <f t="shared" si="4"/>
        <v>28</v>
      </c>
    </row>
    <row r="17" spans="1:23" ht="14.45" customHeight="1">
      <c r="A17" s="102">
        <f t="shared" si="0"/>
        <v>0.3541666666666668</v>
      </c>
      <c r="B17" s="135">
        <v>1</v>
      </c>
      <c r="C17" s="136">
        <v>1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7">
        <v>0</v>
      </c>
      <c r="K17" s="138">
        <f t="shared" si="1"/>
        <v>2</v>
      </c>
      <c r="L17" s="138">
        <f t="shared" si="2"/>
        <v>3</v>
      </c>
      <c r="M17" s="135">
        <v>23</v>
      </c>
      <c r="N17" s="136">
        <v>2</v>
      </c>
      <c r="O17" s="136">
        <v>0</v>
      </c>
      <c r="P17" s="136">
        <v>0</v>
      </c>
      <c r="Q17" s="136">
        <v>0</v>
      </c>
      <c r="R17" s="136">
        <v>0</v>
      </c>
      <c r="S17" s="136">
        <v>0</v>
      </c>
      <c r="T17" s="139">
        <v>0</v>
      </c>
      <c r="U17" s="140">
        <v>0</v>
      </c>
      <c r="V17" s="103">
        <f t="shared" si="3"/>
        <v>25</v>
      </c>
      <c r="W17" s="103">
        <f t="shared" si="4"/>
        <v>27</v>
      </c>
    </row>
    <row r="18" spans="1:23" ht="14.45" customHeight="1">
      <c r="A18" s="104">
        <f t="shared" si="0"/>
        <v>0.36458333333333348</v>
      </c>
      <c r="B18" s="141">
        <v>5</v>
      </c>
      <c r="C18" s="142">
        <v>1</v>
      </c>
      <c r="D18" s="142">
        <v>0</v>
      </c>
      <c r="E18" s="142">
        <v>0</v>
      </c>
      <c r="F18" s="142">
        <v>0</v>
      </c>
      <c r="G18" s="142">
        <v>0</v>
      </c>
      <c r="H18" s="142">
        <v>0</v>
      </c>
      <c r="I18" s="142">
        <v>0</v>
      </c>
      <c r="J18" s="143">
        <v>0</v>
      </c>
      <c r="K18" s="144">
        <f t="shared" si="1"/>
        <v>6</v>
      </c>
      <c r="L18" s="144">
        <f t="shared" si="2"/>
        <v>7</v>
      </c>
      <c r="M18" s="141">
        <v>24</v>
      </c>
      <c r="N18" s="142">
        <v>0</v>
      </c>
      <c r="O18" s="142">
        <v>1</v>
      </c>
      <c r="P18" s="142">
        <v>0</v>
      </c>
      <c r="Q18" s="142">
        <v>0</v>
      </c>
      <c r="R18" s="142">
        <v>0</v>
      </c>
      <c r="S18" s="142">
        <v>0</v>
      </c>
      <c r="T18" s="145">
        <v>0</v>
      </c>
      <c r="U18" s="146">
        <v>0</v>
      </c>
      <c r="V18" s="105">
        <f t="shared" si="3"/>
        <v>25</v>
      </c>
      <c r="W18" s="105">
        <f t="shared" si="4"/>
        <v>27</v>
      </c>
    </row>
    <row r="19" spans="1:23" ht="14.45" customHeight="1">
      <c r="A19" s="106">
        <f>A18+"00:15"</f>
        <v>0.37500000000000017</v>
      </c>
      <c r="B19" s="129">
        <v>3</v>
      </c>
      <c r="C19" s="130">
        <v>1</v>
      </c>
      <c r="D19" s="130">
        <v>0</v>
      </c>
      <c r="E19" s="130">
        <v>0</v>
      </c>
      <c r="F19" s="130">
        <v>0</v>
      </c>
      <c r="G19" s="130">
        <v>0</v>
      </c>
      <c r="H19" s="130">
        <v>0</v>
      </c>
      <c r="I19" s="130">
        <v>0</v>
      </c>
      <c r="J19" s="131">
        <v>0</v>
      </c>
      <c r="K19" s="132">
        <f t="shared" si="1"/>
        <v>4</v>
      </c>
      <c r="L19" s="132">
        <f t="shared" si="2"/>
        <v>5</v>
      </c>
      <c r="M19" s="129">
        <v>24</v>
      </c>
      <c r="N19" s="130">
        <v>1</v>
      </c>
      <c r="O19" s="130">
        <v>0</v>
      </c>
      <c r="P19" s="130">
        <v>0</v>
      </c>
      <c r="Q19" s="130">
        <v>0</v>
      </c>
      <c r="R19" s="130">
        <v>0</v>
      </c>
      <c r="S19" s="130">
        <v>0</v>
      </c>
      <c r="T19" s="133">
        <v>0</v>
      </c>
      <c r="U19" s="134">
        <v>0</v>
      </c>
      <c r="V19" s="100">
        <f t="shared" si="3"/>
        <v>25</v>
      </c>
      <c r="W19" s="100">
        <f t="shared" si="4"/>
        <v>26</v>
      </c>
    </row>
    <row r="20" spans="1:23" ht="14.45" customHeight="1">
      <c r="A20" s="102">
        <f t="shared" si="0"/>
        <v>0.38541666666666685</v>
      </c>
      <c r="B20" s="135">
        <v>5</v>
      </c>
      <c r="C20" s="136">
        <v>2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7">
        <v>0</v>
      </c>
      <c r="K20" s="138">
        <f t="shared" si="1"/>
        <v>7</v>
      </c>
      <c r="L20" s="138">
        <f t="shared" si="2"/>
        <v>9</v>
      </c>
      <c r="M20" s="135">
        <v>23</v>
      </c>
      <c r="N20" s="136">
        <v>2</v>
      </c>
      <c r="O20" s="136">
        <v>0</v>
      </c>
      <c r="P20" s="136">
        <v>0</v>
      </c>
      <c r="Q20" s="136">
        <v>0</v>
      </c>
      <c r="R20" s="136">
        <v>0</v>
      </c>
      <c r="S20" s="136">
        <v>0</v>
      </c>
      <c r="T20" s="139">
        <v>0</v>
      </c>
      <c r="U20" s="140">
        <v>0</v>
      </c>
      <c r="V20" s="103">
        <f t="shared" si="3"/>
        <v>25</v>
      </c>
      <c r="W20" s="103">
        <f t="shared" si="4"/>
        <v>27</v>
      </c>
    </row>
    <row r="21" spans="1:23" ht="14.45" customHeight="1">
      <c r="A21" s="102">
        <f t="shared" si="0"/>
        <v>0.39583333333333354</v>
      </c>
      <c r="B21" s="135">
        <v>5</v>
      </c>
      <c r="C21" s="136">
        <v>2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7">
        <v>0</v>
      </c>
      <c r="K21" s="138">
        <f t="shared" si="1"/>
        <v>7</v>
      </c>
      <c r="L21" s="138">
        <f t="shared" si="2"/>
        <v>9</v>
      </c>
      <c r="M21" s="135">
        <v>24</v>
      </c>
      <c r="N21" s="136">
        <v>1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9">
        <v>0</v>
      </c>
      <c r="U21" s="140">
        <v>0</v>
      </c>
      <c r="V21" s="103">
        <f t="shared" si="3"/>
        <v>25</v>
      </c>
      <c r="W21" s="103">
        <f t="shared" si="4"/>
        <v>26</v>
      </c>
    </row>
    <row r="22" spans="1:23" ht="14.45" customHeight="1" thickBot="1">
      <c r="A22" s="104">
        <f t="shared" si="0"/>
        <v>0.40625000000000022</v>
      </c>
      <c r="B22" s="141">
        <v>5</v>
      </c>
      <c r="C22" s="142">
        <v>2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3">
        <v>0</v>
      </c>
      <c r="K22" s="144">
        <f t="shared" si="1"/>
        <v>7</v>
      </c>
      <c r="L22" s="144">
        <f t="shared" si="2"/>
        <v>9</v>
      </c>
      <c r="M22" s="141">
        <v>23</v>
      </c>
      <c r="N22" s="142">
        <v>2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5">
        <v>0</v>
      </c>
      <c r="U22" s="146">
        <v>0</v>
      </c>
      <c r="V22" s="105">
        <f t="shared" si="3"/>
        <v>25</v>
      </c>
      <c r="W22" s="105">
        <f t="shared" si="4"/>
        <v>27</v>
      </c>
    </row>
    <row r="23" spans="1:23" ht="14.45" customHeight="1" thickTop="1" thickBot="1">
      <c r="A23" s="107" t="s">
        <v>26</v>
      </c>
      <c r="B23" s="108">
        <f>SUM(B11:B22)</f>
        <v>45</v>
      </c>
      <c r="C23" s="109">
        <f>SUM(C11:C22)*2</f>
        <v>24</v>
      </c>
      <c r="D23" s="109">
        <f>SUM(D11:D22)*3</f>
        <v>0</v>
      </c>
      <c r="E23" s="109">
        <f>SUM(E11:E22)*4</f>
        <v>0</v>
      </c>
      <c r="F23" s="109">
        <f>SUM(F11:F22)*5</f>
        <v>0</v>
      </c>
      <c r="G23" s="109">
        <f>SUM(G11:G22)*6</f>
        <v>0</v>
      </c>
      <c r="H23" s="109">
        <f>SUM(H11:H22)*7</f>
        <v>0</v>
      </c>
      <c r="I23" s="109">
        <f>SUM(I11:I22)*8</f>
        <v>0</v>
      </c>
      <c r="J23" s="110">
        <f>SUM(J11:J22)*9</f>
        <v>0</v>
      </c>
      <c r="K23" s="111">
        <f>SUM(K11:K22)</f>
        <v>57</v>
      </c>
      <c r="L23" s="111">
        <f>SUM(L11:L22)</f>
        <v>69</v>
      </c>
      <c r="M23" s="108">
        <f>SUM(M11:M22)</f>
        <v>277</v>
      </c>
      <c r="N23" s="109">
        <f>SUM(N11:N22)*2</f>
        <v>40</v>
      </c>
      <c r="O23" s="109">
        <f>SUM(O11:O22)*3</f>
        <v>9</v>
      </c>
      <c r="P23" s="109">
        <f>SUM(P11:P22)*4</f>
        <v>0</v>
      </c>
      <c r="Q23" s="109">
        <f>SUM(Q11:Q22)*5</f>
        <v>0</v>
      </c>
      <c r="R23" s="109">
        <f>SUM(R11:R22)*6</f>
        <v>0</v>
      </c>
      <c r="S23" s="109">
        <f>SUM(S11:S22)*7</f>
        <v>0</v>
      </c>
      <c r="T23" s="109">
        <f>SUM(T11:T22)*8</f>
        <v>0</v>
      </c>
      <c r="U23" s="110">
        <f>SUM(U11:U22)*9</f>
        <v>0</v>
      </c>
      <c r="V23" s="111">
        <f>SUM(V11:V22)</f>
        <v>300</v>
      </c>
      <c r="W23" s="111">
        <f>SUM(W11:W22)</f>
        <v>326</v>
      </c>
    </row>
    <row r="24" spans="1:23" ht="15" customHeight="1" thickTop="1">
      <c r="A24" s="112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</row>
    <row r="25" spans="1:23" s="115" customFormat="1" ht="15" customHeight="1" thickBot="1">
      <c r="A25" s="114" t="s">
        <v>56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</row>
    <row r="26" spans="1:23" s="92" customFormat="1" ht="14.45" customHeight="1" thickTop="1">
      <c r="A26" s="177" t="s">
        <v>5</v>
      </c>
      <c r="B26" s="179" t="str">
        <f>B8</f>
        <v xml:space="preserve">TAXIS - All </v>
      </c>
      <c r="C26" s="180"/>
      <c r="D26" s="180"/>
      <c r="E26" s="180"/>
      <c r="F26" s="180"/>
      <c r="G26" s="180"/>
      <c r="H26" s="180"/>
      <c r="I26" s="180"/>
      <c r="J26" s="181"/>
      <c r="K26" s="171" t="s">
        <v>52</v>
      </c>
      <c r="L26" s="171" t="s">
        <v>53</v>
      </c>
      <c r="M26" s="179" t="str">
        <f>M8</f>
        <v>CARS - 5 sample X 5</v>
      </c>
      <c r="N26" s="180"/>
      <c r="O26" s="180"/>
      <c r="P26" s="180"/>
      <c r="Q26" s="180"/>
      <c r="R26" s="180"/>
      <c r="S26" s="180"/>
      <c r="T26" s="180"/>
      <c r="U26" s="181"/>
      <c r="V26" s="171" t="s">
        <v>52</v>
      </c>
      <c r="W26" s="171" t="s">
        <v>53</v>
      </c>
    </row>
    <row r="27" spans="1:23" s="92" customFormat="1" ht="14.45" customHeight="1">
      <c r="A27" s="172"/>
      <c r="B27" s="174" t="s">
        <v>55</v>
      </c>
      <c r="C27" s="175"/>
      <c r="D27" s="175"/>
      <c r="E27" s="175"/>
      <c r="F27" s="175"/>
      <c r="G27" s="175"/>
      <c r="H27" s="175"/>
      <c r="I27" s="175"/>
      <c r="J27" s="176"/>
      <c r="K27" s="172"/>
      <c r="L27" s="172"/>
      <c r="M27" s="174" t="s">
        <v>55</v>
      </c>
      <c r="N27" s="175"/>
      <c r="O27" s="175"/>
      <c r="P27" s="175"/>
      <c r="Q27" s="175"/>
      <c r="R27" s="175"/>
      <c r="S27" s="175"/>
      <c r="T27" s="175"/>
      <c r="U27" s="176"/>
      <c r="V27" s="172"/>
      <c r="W27" s="172"/>
    </row>
    <row r="28" spans="1:23" s="92" customFormat="1" ht="14.45" customHeight="1" thickBot="1">
      <c r="A28" s="178"/>
      <c r="B28" s="93">
        <v>1</v>
      </c>
      <c r="C28" s="94">
        <v>2</v>
      </c>
      <c r="D28" s="94">
        <v>3</v>
      </c>
      <c r="E28" s="94">
        <v>4</v>
      </c>
      <c r="F28" s="94">
        <v>5</v>
      </c>
      <c r="G28" s="94">
        <v>6</v>
      </c>
      <c r="H28" s="94">
        <v>7</v>
      </c>
      <c r="I28" s="94">
        <v>8</v>
      </c>
      <c r="J28" s="95">
        <v>9</v>
      </c>
      <c r="K28" s="173"/>
      <c r="L28" s="173"/>
      <c r="M28" s="96">
        <f>$B$10</f>
        <v>1</v>
      </c>
      <c r="N28" s="97">
        <f>$C$10</f>
        <v>2</v>
      </c>
      <c r="O28" s="97">
        <f>$D$10</f>
        <v>3</v>
      </c>
      <c r="P28" s="97">
        <f>$E$10</f>
        <v>4</v>
      </c>
      <c r="Q28" s="97">
        <f>$F$10</f>
        <v>5</v>
      </c>
      <c r="R28" s="97">
        <f>$G$10</f>
        <v>6</v>
      </c>
      <c r="S28" s="97">
        <f>$H$10</f>
        <v>7</v>
      </c>
      <c r="T28" s="97">
        <f>$I$10</f>
        <v>8</v>
      </c>
      <c r="U28" s="98">
        <f>$J$10</f>
        <v>9</v>
      </c>
      <c r="V28" s="173"/>
      <c r="W28" s="173"/>
    </row>
    <row r="29" spans="1:23" ht="14.45" customHeight="1" thickTop="1">
      <c r="A29" s="99">
        <v>0.66666666666666663</v>
      </c>
      <c r="B29" s="129">
        <v>6</v>
      </c>
      <c r="C29" s="130">
        <v>1</v>
      </c>
      <c r="D29" s="130">
        <v>0</v>
      </c>
      <c r="E29" s="130">
        <v>0</v>
      </c>
      <c r="F29" s="130">
        <v>0</v>
      </c>
      <c r="G29" s="130">
        <v>0</v>
      </c>
      <c r="H29" s="130">
        <v>0</v>
      </c>
      <c r="I29" s="130">
        <v>0</v>
      </c>
      <c r="J29" s="131">
        <v>0</v>
      </c>
      <c r="K29" s="132">
        <f>SUM(B29:J29)</f>
        <v>7</v>
      </c>
      <c r="L29" s="132">
        <f>SUM(1*B29,2*C29,3*D29,4*E29,5*F29,6*G29,7*H29,8*I29,9*J29)</f>
        <v>8</v>
      </c>
      <c r="M29" s="129">
        <v>21</v>
      </c>
      <c r="N29" s="130">
        <v>3</v>
      </c>
      <c r="O29" s="130">
        <v>1</v>
      </c>
      <c r="P29" s="130">
        <v>0</v>
      </c>
      <c r="Q29" s="130">
        <v>0</v>
      </c>
      <c r="R29" s="130">
        <v>0</v>
      </c>
      <c r="S29" s="130">
        <v>0</v>
      </c>
      <c r="T29" s="133">
        <v>0</v>
      </c>
      <c r="U29" s="134">
        <v>0</v>
      </c>
      <c r="V29" s="100">
        <f>SUM(M29:U29)</f>
        <v>25</v>
      </c>
      <c r="W29" s="100">
        <f>SUM(1*M29,2*N29,3*O29,4*P29,5*Q29,6*R29,7*S29,8*T29,9*U29)</f>
        <v>30</v>
      </c>
    </row>
    <row r="30" spans="1:23" ht="14.45" customHeight="1">
      <c r="A30" s="102">
        <f t="shared" ref="A30:A40" si="5">A29+"00:15"</f>
        <v>0.67708333333333326</v>
      </c>
      <c r="B30" s="135">
        <v>0</v>
      </c>
      <c r="C30" s="136">
        <v>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7">
        <v>0</v>
      </c>
      <c r="K30" s="138">
        <f t="shared" ref="K30:K40" si="6">SUM(B30:J30)</f>
        <v>2</v>
      </c>
      <c r="L30" s="138">
        <f t="shared" ref="L30:L40" si="7">SUM(1*B30,2*C30,3*D30,4*E30,5*F30,6*G30,7*H30,8*I30,9*J30)</f>
        <v>4</v>
      </c>
      <c r="M30" s="135">
        <v>21</v>
      </c>
      <c r="N30" s="136">
        <v>3</v>
      </c>
      <c r="O30" s="136">
        <v>1</v>
      </c>
      <c r="P30" s="136">
        <v>0</v>
      </c>
      <c r="Q30" s="136">
        <v>0</v>
      </c>
      <c r="R30" s="136">
        <v>0</v>
      </c>
      <c r="S30" s="136">
        <v>0</v>
      </c>
      <c r="T30" s="139">
        <v>0</v>
      </c>
      <c r="U30" s="140">
        <v>0</v>
      </c>
      <c r="V30" s="103">
        <f t="shared" ref="V30:V40" si="8">SUM(M30:U30)</f>
        <v>25</v>
      </c>
      <c r="W30" s="103">
        <f t="shared" ref="W30:W40" si="9">SUM(1*M30,2*N30,3*O30,4*P30,5*Q30,6*R30,7*S30,8*T30,9*U30)</f>
        <v>30</v>
      </c>
    </row>
    <row r="31" spans="1:23" ht="14.45" customHeight="1">
      <c r="A31" s="102">
        <f t="shared" si="5"/>
        <v>0.68749999999999989</v>
      </c>
      <c r="B31" s="135">
        <v>6</v>
      </c>
      <c r="C31" s="136">
        <v>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7">
        <v>0</v>
      </c>
      <c r="K31" s="138">
        <f t="shared" si="6"/>
        <v>8</v>
      </c>
      <c r="L31" s="138">
        <f t="shared" si="7"/>
        <v>10</v>
      </c>
      <c r="M31" s="135">
        <v>24</v>
      </c>
      <c r="N31" s="136">
        <v>1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9">
        <v>0</v>
      </c>
      <c r="U31" s="140">
        <v>0</v>
      </c>
      <c r="V31" s="103">
        <f t="shared" si="8"/>
        <v>25</v>
      </c>
      <c r="W31" s="103">
        <f t="shared" si="9"/>
        <v>26</v>
      </c>
    </row>
    <row r="32" spans="1:23" ht="14.45" customHeight="1">
      <c r="A32" s="104">
        <f t="shared" si="5"/>
        <v>0.69791666666666652</v>
      </c>
      <c r="B32" s="141">
        <v>2</v>
      </c>
      <c r="C32" s="142">
        <v>0</v>
      </c>
      <c r="D32" s="142">
        <v>0</v>
      </c>
      <c r="E32" s="142">
        <v>0</v>
      </c>
      <c r="F32" s="142">
        <v>0</v>
      </c>
      <c r="G32" s="142">
        <v>0</v>
      </c>
      <c r="H32" s="142">
        <v>0</v>
      </c>
      <c r="I32" s="142">
        <v>0</v>
      </c>
      <c r="J32" s="143">
        <v>0</v>
      </c>
      <c r="K32" s="144">
        <f t="shared" si="6"/>
        <v>2</v>
      </c>
      <c r="L32" s="144">
        <f t="shared" si="7"/>
        <v>2</v>
      </c>
      <c r="M32" s="141">
        <v>23</v>
      </c>
      <c r="N32" s="142">
        <v>2</v>
      </c>
      <c r="O32" s="142">
        <v>0</v>
      </c>
      <c r="P32" s="142">
        <v>0</v>
      </c>
      <c r="Q32" s="142">
        <v>0</v>
      </c>
      <c r="R32" s="142">
        <v>0</v>
      </c>
      <c r="S32" s="142">
        <v>0</v>
      </c>
      <c r="T32" s="145">
        <v>0</v>
      </c>
      <c r="U32" s="146">
        <v>0</v>
      </c>
      <c r="V32" s="105">
        <f t="shared" si="8"/>
        <v>25</v>
      </c>
      <c r="W32" s="105">
        <f t="shared" si="9"/>
        <v>27</v>
      </c>
    </row>
    <row r="33" spans="1:23" ht="14.45" customHeight="1">
      <c r="A33" s="106">
        <f>A32+"00:15"</f>
        <v>0.70833333333333315</v>
      </c>
      <c r="B33" s="129">
        <v>4</v>
      </c>
      <c r="C33" s="130">
        <v>2</v>
      </c>
      <c r="D33" s="130">
        <v>0</v>
      </c>
      <c r="E33" s="130">
        <v>0</v>
      </c>
      <c r="F33" s="130">
        <v>0</v>
      </c>
      <c r="G33" s="130">
        <v>0</v>
      </c>
      <c r="H33" s="130">
        <v>0</v>
      </c>
      <c r="I33" s="130">
        <v>0</v>
      </c>
      <c r="J33" s="131">
        <v>0</v>
      </c>
      <c r="K33" s="132">
        <f t="shared" si="6"/>
        <v>6</v>
      </c>
      <c r="L33" s="132">
        <f t="shared" si="7"/>
        <v>8</v>
      </c>
      <c r="M33" s="129">
        <v>23</v>
      </c>
      <c r="N33" s="130">
        <v>2</v>
      </c>
      <c r="O33" s="130">
        <v>0</v>
      </c>
      <c r="P33" s="130">
        <v>0</v>
      </c>
      <c r="Q33" s="130">
        <v>0</v>
      </c>
      <c r="R33" s="130">
        <v>0</v>
      </c>
      <c r="S33" s="130">
        <v>0</v>
      </c>
      <c r="T33" s="133">
        <v>0</v>
      </c>
      <c r="U33" s="134">
        <v>0</v>
      </c>
      <c r="V33" s="100">
        <f t="shared" si="8"/>
        <v>25</v>
      </c>
      <c r="W33" s="100">
        <f t="shared" si="9"/>
        <v>27</v>
      </c>
    </row>
    <row r="34" spans="1:23" ht="14.45" customHeight="1">
      <c r="A34" s="102">
        <f t="shared" si="5"/>
        <v>0.71874999999999978</v>
      </c>
      <c r="B34" s="135">
        <v>4</v>
      </c>
      <c r="C34" s="136">
        <v>1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7">
        <v>0</v>
      </c>
      <c r="K34" s="138">
        <f t="shared" si="6"/>
        <v>5</v>
      </c>
      <c r="L34" s="138">
        <f t="shared" si="7"/>
        <v>6</v>
      </c>
      <c r="M34" s="135">
        <v>23</v>
      </c>
      <c r="N34" s="136">
        <v>2</v>
      </c>
      <c r="O34" s="136">
        <v>0</v>
      </c>
      <c r="P34" s="136">
        <v>0</v>
      </c>
      <c r="Q34" s="136">
        <v>0</v>
      </c>
      <c r="R34" s="136">
        <v>0</v>
      </c>
      <c r="S34" s="136">
        <v>0</v>
      </c>
      <c r="T34" s="139">
        <v>0</v>
      </c>
      <c r="U34" s="140">
        <v>0</v>
      </c>
      <c r="V34" s="103">
        <f t="shared" si="8"/>
        <v>25</v>
      </c>
      <c r="W34" s="103">
        <f t="shared" si="9"/>
        <v>27</v>
      </c>
    </row>
    <row r="35" spans="1:23" ht="14.45" customHeight="1">
      <c r="A35" s="102">
        <f t="shared" si="5"/>
        <v>0.72916666666666641</v>
      </c>
      <c r="B35" s="135">
        <v>1</v>
      </c>
      <c r="C35" s="136">
        <v>0</v>
      </c>
      <c r="D35" s="136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7">
        <v>0</v>
      </c>
      <c r="K35" s="138">
        <f t="shared" si="6"/>
        <v>1</v>
      </c>
      <c r="L35" s="138">
        <f t="shared" si="7"/>
        <v>1</v>
      </c>
      <c r="M35" s="135">
        <v>23</v>
      </c>
      <c r="N35" s="136">
        <v>2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9">
        <v>0</v>
      </c>
      <c r="U35" s="140">
        <v>0</v>
      </c>
      <c r="V35" s="103">
        <f t="shared" si="8"/>
        <v>25</v>
      </c>
      <c r="W35" s="103">
        <f t="shared" si="9"/>
        <v>27</v>
      </c>
    </row>
    <row r="36" spans="1:23" ht="14.45" customHeight="1">
      <c r="A36" s="104">
        <f t="shared" si="5"/>
        <v>0.73958333333333304</v>
      </c>
      <c r="B36" s="141">
        <v>6</v>
      </c>
      <c r="C36" s="142">
        <v>2</v>
      </c>
      <c r="D36" s="142">
        <v>0</v>
      </c>
      <c r="E36" s="142">
        <v>0</v>
      </c>
      <c r="F36" s="142">
        <v>0</v>
      </c>
      <c r="G36" s="142">
        <v>0</v>
      </c>
      <c r="H36" s="142">
        <v>0</v>
      </c>
      <c r="I36" s="142">
        <v>0</v>
      </c>
      <c r="J36" s="143">
        <v>0</v>
      </c>
      <c r="K36" s="144">
        <f t="shared" si="6"/>
        <v>8</v>
      </c>
      <c r="L36" s="144">
        <f t="shared" si="7"/>
        <v>10</v>
      </c>
      <c r="M36" s="141">
        <v>23</v>
      </c>
      <c r="N36" s="142">
        <v>2</v>
      </c>
      <c r="O36" s="142">
        <v>0</v>
      </c>
      <c r="P36" s="142">
        <v>0</v>
      </c>
      <c r="Q36" s="142">
        <v>0</v>
      </c>
      <c r="R36" s="142">
        <v>0</v>
      </c>
      <c r="S36" s="142">
        <v>0</v>
      </c>
      <c r="T36" s="145">
        <v>0</v>
      </c>
      <c r="U36" s="146">
        <v>0</v>
      </c>
      <c r="V36" s="105">
        <f t="shared" si="8"/>
        <v>25</v>
      </c>
      <c r="W36" s="105">
        <f t="shared" si="9"/>
        <v>27</v>
      </c>
    </row>
    <row r="37" spans="1:23" ht="14.45" customHeight="1">
      <c r="A37" s="106">
        <f>A36+"00:15"</f>
        <v>0.74999999999999967</v>
      </c>
      <c r="B37" s="129">
        <v>2</v>
      </c>
      <c r="C37" s="130">
        <v>0</v>
      </c>
      <c r="D37" s="130">
        <v>0</v>
      </c>
      <c r="E37" s="130">
        <v>0</v>
      </c>
      <c r="F37" s="130">
        <v>0</v>
      </c>
      <c r="G37" s="130">
        <v>0</v>
      </c>
      <c r="H37" s="130">
        <v>0</v>
      </c>
      <c r="I37" s="130">
        <v>0</v>
      </c>
      <c r="J37" s="131">
        <v>0</v>
      </c>
      <c r="K37" s="132">
        <f t="shared" si="6"/>
        <v>2</v>
      </c>
      <c r="L37" s="132">
        <f t="shared" si="7"/>
        <v>2</v>
      </c>
      <c r="M37" s="129">
        <v>24</v>
      </c>
      <c r="N37" s="130">
        <v>1</v>
      </c>
      <c r="O37" s="130">
        <v>0</v>
      </c>
      <c r="P37" s="130">
        <v>0</v>
      </c>
      <c r="Q37" s="130">
        <v>0</v>
      </c>
      <c r="R37" s="130">
        <v>0</v>
      </c>
      <c r="S37" s="130">
        <v>0</v>
      </c>
      <c r="T37" s="133">
        <v>0</v>
      </c>
      <c r="U37" s="134">
        <v>0</v>
      </c>
      <c r="V37" s="100">
        <f t="shared" si="8"/>
        <v>25</v>
      </c>
      <c r="W37" s="100">
        <f t="shared" si="9"/>
        <v>26</v>
      </c>
    </row>
    <row r="38" spans="1:23" ht="14.45" customHeight="1">
      <c r="A38" s="102">
        <f t="shared" si="5"/>
        <v>0.7604166666666663</v>
      </c>
      <c r="B38" s="135">
        <v>5</v>
      </c>
      <c r="C38" s="136">
        <v>1</v>
      </c>
      <c r="D38" s="136">
        <v>0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7">
        <v>0</v>
      </c>
      <c r="K38" s="138">
        <f t="shared" si="6"/>
        <v>6</v>
      </c>
      <c r="L38" s="138">
        <f t="shared" si="7"/>
        <v>7</v>
      </c>
      <c r="M38" s="135">
        <v>25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  <c r="S38" s="136">
        <v>0</v>
      </c>
      <c r="T38" s="139">
        <v>0</v>
      </c>
      <c r="U38" s="140">
        <v>0</v>
      </c>
      <c r="V38" s="103">
        <f t="shared" si="8"/>
        <v>25</v>
      </c>
      <c r="W38" s="103">
        <f t="shared" si="9"/>
        <v>25</v>
      </c>
    </row>
    <row r="39" spans="1:23" ht="14.45" customHeight="1">
      <c r="A39" s="102">
        <f t="shared" si="5"/>
        <v>0.77083333333333293</v>
      </c>
      <c r="B39" s="135">
        <v>7</v>
      </c>
      <c r="C39" s="136">
        <v>1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7">
        <v>0</v>
      </c>
      <c r="K39" s="138">
        <f t="shared" si="6"/>
        <v>8</v>
      </c>
      <c r="L39" s="138">
        <f t="shared" si="7"/>
        <v>9</v>
      </c>
      <c r="M39" s="135">
        <v>24</v>
      </c>
      <c r="N39" s="136">
        <v>1</v>
      </c>
      <c r="O39" s="136">
        <v>0</v>
      </c>
      <c r="P39" s="136">
        <v>0</v>
      </c>
      <c r="Q39" s="136">
        <v>0</v>
      </c>
      <c r="R39" s="136">
        <v>0</v>
      </c>
      <c r="S39" s="136">
        <v>0</v>
      </c>
      <c r="T39" s="139">
        <v>0</v>
      </c>
      <c r="U39" s="140">
        <v>0</v>
      </c>
      <c r="V39" s="103">
        <f t="shared" si="8"/>
        <v>25</v>
      </c>
      <c r="W39" s="103">
        <f t="shared" si="9"/>
        <v>26</v>
      </c>
    </row>
    <row r="40" spans="1:23" ht="14.45" customHeight="1" thickBot="1">
      <c r="A40" s="104">
        <f t="shared" si="5"/>
        <v>0.78124999999999956</v>
      </c>
      <c r="B40" s="141">
        <v>6</v>
      </c>
      <c r="C40" s="142">
        <v>1</v>
      </c>
      <c r="D40" s="142">
        <v>0</v>
      </c>
      <c r="E40" s="142">
        <v>0</v>
      </c>
      <c r="F40" s="142">
        <v>0</v>
      </c>
      <c r="G40" s="142">
        <v>0</v>
      </c>
      <c r="H40" s="142">
        <v>0</v>
      </c>
      <c r="I40" s="142">
        <v>0</v>
      </c>
      <c r="J40" s="143">
        <v>0</v>
      </c>
      <c r="K40" s="144">
        <f t="shared" si="6"/>
        <v>7</v>
      </c>
      <c r="L40" s="144">
        <f t="shared" si="7"/>
        <v>8</v>
      </c>
      <c r="M40" s="141">
        <v>25</v>
      </c>
      <c r="N40" s="142">
        <v>0</v>
      </c>
      <c r="O40" s="142">
        <v>0</v>
      </c>
      <c r="P40" s="142">
        <v>0</v>
      </c>
      <c r="Q40" s="142">
        <v>0</v>
      </c>
      <c r="R40" s="142">
        <v>0</v>
      </c>
      <c r="S40" s="142">
        <v>0</v>
      </c>
      <c r="T40" s="145">
        <v>0</v>
      </c>
      <c r="U40" s="146">
        <v>0</v>
      </c>
      <c r="V40" s="105">
        <f t="shared" si="8"/>
        <v>25</v>
      </c>
      <c r="W40" s="105">
        <f t="shared" si="9"/>
        <v>25</v>
      </c>
    </row>
    <row r="41" spans="1:23" ht="14.45" customHeight="1" thickTop="1" thickBot="1">
      <c r="A41" s="107" t="s">
        <v>26</v>
      </c>
      <c r="B41" s="108">
        <f>SUM(B29:B40)</f>
        <v>49</v>
      </c>
      <c r="C41" s="109">
        <f>SUM(C29:C40)*2</f>
        <v>26</v>
      </c>
      <c r="D41" s="109">
        <f>SUM(D29:D40)*3</f>
        <v>0</v>
      </c>
      <c r="E41" s="109">
        <f>SUM(E29:E40)*4</f>
        <v>0</v>
      </c>
      <c r="F41" s="109">
        <f>SUM(F29:F40)*5</f>
        <v>0</v>
      </c>
      <c r="G41" s="109">
        <f>SUM(G29:G40)*6</f>
        <v>0</v>
      </c>
      <c r="H41" s="109">
        <f>SUM(H29:H40)*7</f>
        <v>0</v>
      </c>
      <c r="I41" s="109">
        <f>SUM(I29:I40)*8</f>
        <v>0</v>
      </c>
      <c r="J41" s="110">
        <f>SUM(J29:J40)*9</f>
        <v>0</v>
      </c>
      <c r="K41" s="111">
        <f>SUM(K29:K40)</f>
        <v>62</v>
      </c>
      <c r="L41" s="111">
        <f>SUM(L29:L40)</f>
        <v>75</v>
      </c>
      <c r="M41" s="108">
        <f>SUM(M29:M40)</f>
        <v>279</v>
      </c>
      <c r="N41" s="109">
        <f>SUM(N29:N40)*2</f>
        <v>38</v>
      </c>
      <c r="O41" s="109">
        <f>SUM(O29:O40)*3</f>
        <v>6</v>
      </c>
      <c r="P41" s="109">
        <f>SUM(P29:P40)*4</f>
        <v>0</v>
      </c>
      <c r="Q41" s="109">
        <f>SUM(Q29:Q40)*5</f>
        <v>0</v>
      </c>
      <c r="R41" s="109">
        <f>SUM(R29:R40)*6</f>
        <v>0</v>
      </c>
      <c r="S41" s="109">
        <f>SUM(S29:S40)*7</f>
        <v>0</v>
      </c>
      <c r="T41" s="109">
        <f>SUM(T29:T40)*8</f>
        <v>0</v>
      </c>
      <c r="U41" s="110">
        <f>SUM(U29:U40)*9</f>
        <v>0</v>
      </c>
      <c r="V41" s="111">
        <f>SUM(V29:V40)</f>
        <v>300</v>
      </c>
      <c r="W41" s="111">
        <f>SUM(W29:W40)</f>
        <v>323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113"/>
  <sheetViews>
    <sheetView workbookViewId="0">
      <selection activeCell="A7" sqref="A7:A8"/>
    </sheetView>
  </sheetViews>
  <sheetFormatPr defaultColWidth="12.85546875" defaultRowHeight="15" customHeight="1"/>
  <cols>
    <col min="1" max="36" width="12.85546875" style="5"/>
    <col min="37" max="16384" width="12.85546875" style="4"/>
  </cols>
  <sheetData>
    <row r="1" spans="1:36" s="1" customFormat="1" ht="12.75" customHeight="1">
      <c r="A1" s="208" t="s">
        <v>57</v>
      </c>
      <c r="B1" s="208"/>
      <c r="C1" s="208"/>
      <c r="D1" s="208"/>
      <c r="E1" s="208"/>
      <c r="F1" s="208"/>
      <c r="G1" s="208"/>
      <c r="H1" s="208"/>
      <c r="I1" s="208"/>
      <c r="J1" s="220" t="str">
        <f>$A1</f>
        <v>9093 / DCC Cordon Counts</v>
      </c>
      <c r="K1" s="220"/>
      <c r="L1" s="220"/>
      <c r="M1" s="220"/>
      <c r="N1" s="220"/>
      <c r="O1" s="220"/>
      <c r="P1" s="220"/>
      <c r="Q1" s="220"/>
      <c r="R1" s="220"/>
      <c r="S1" s="220" t="str">
        <f>$A1</f>
        <v>9093 / DCC Cordon Counts</v>
      </c>
      <c r="T1" s="220"/>
      <c r="U1" s="220"/>
      <c r="V1" s="220"/>
      <c r="W1" s="220"/>
      <c r="X1" s="220"/>
      <c r="Y1" s="220"/>
      <c r="Z1" s="220"/>
      <c r="AA1" s="220"/>
      <c r="AB1" s="220" t="str">
        <f>$A1</f>
        <v>9093 / DCC Cordon Counts</v>
      </c>
      <c r="AC1" s="220"/>
      <c r="AD1" s="220"/>
      <c r="AE1" s="220"/>
      <c r="AF1" s="220"/>
      <c r="AG1" s="220"/>
      <c r="AH1" s="220"/>
      <c r="AI1" s="220"/>
      <c r="AJ1" s="220"/>
    </row>
    <row r="2" spans="1:36" s="1" customFormat="1" ht="12.75" customHeight="1">
      <c r="A2" s="210" t="s">
        <v>58</v>
      </c>
      <c r="B2" s="208"/>
      <c r="C2" s="208"/>
      <c r="D2" s="208"/>
      <c r="E2" s="208"/>
      <c r="F2" s="208"/>
      <c r="G2" s="208"/>
      <c r="H2" s="208"/>
      <c r="I2" s="221"/>
      <c r="J2" s="222" t="str">
        <f>$A2</f>
        <v>November 2018</v>
      </c>
      <c r="K2" s="220"/>
      <c r="L2" s="220"/>
      <c r="M2" s="220"/>
      <c r="N2" s="220"/>
      <c r="O2" s="220"/>
      <c r="P2" s="220"/>
      <c r="Q2" s="220"/>
      <c r="R2" s="223"/>
      <c r="S2" s="222" t="str">
        <f>$A2</f>
        <v>November 2018</v>
      </c>
      <c r="T2" s="220"/>
      <c r="U2" s="220"/>
      <c r="V2" s="220"/>
      <c r="W2" s="220"/>
      <c r="X2" s="220"/>
      <c r="Y2" s="220"/>
      <c r="Z2" s="220"/>
      <c r="AA2" s="223"/>
      <c r="AB2" s="222" t="str">
        <f>$A2</f>
        <v>November 2018</v>
      </c>
      <c r="AC2" s="220"/>
      <c r="AD2" s="220"/>
      <c r="AE2" s="220"/>
      <c r="AF2" s="220"/>
      <c r="AG2" s="220"/>
      <c r="AH2" s="220"/>
      <c r="AI2" s="220"/>
      <c r="AJ2" s="223"/>
    </row>
    <row r="3" spans="1:36" s="1" customFormat="1" ht="12.75" customHeight="1">
      <c r="A3" s="214" t="s">
        <v>36</v>
      </c>
      <c r="B3" s="211"/>
      <c r="C3" s="211"/>
      <c r="D3" s="211"/>
      <c r="E3" s="211"/>
      <c r="F3" s="211"/>
      <c r="G3" s="211"/>
      <c r="H3" s="211"/>
      <c r="I3" s="215"/>
      <c r="J3" s="216" t="str">
        <f>$A3</f>
        <v>Pedestrian Crossing Counts</v>
      </c>
      <c r="K3" s="217"/>
      <c r="L3" s="217"/>
      <c r="M3" s="217"/>
      <c r="N3" s="217"/>
      <c r="O3" s="217"/>
      <c r="P3" s="217"/>
      <c r="Q3" s="217"/>
      <c r="R3" s="218"/>
      <c r="S3" s="216" t="str">
        <f>$A3</f>
        <v>Pedestrian Crossing Counts</v>
      </c>
      <c r="T3" s="217"/>
      <c r="U3" s="217"/>
      <c r="V3" s="217"/>
      <c r="W3" s="217"/>
      <c r="X3" s="217"/>
      <c r="Y3" s="217"/>
      <c r="Z3" s="217"/>
      <c r="AA3" s="218"/>
      <c r="AB3" s="216" t="str">
        <f>$A3</f>
        <v>Pedestrian Crossing Counts</v>
      </c>
      <c r="AC3" s="217"/>
      <c r="AD3" s="217"/>
      <c r="AE3" s="217"/>
      <c r="AF3" s="217"/>
      <c r="AG3" s="217"/>
      <c r="AH3" s="217"/>
      <c r="AI3" s="217"/>
      <c r="AJ3" s="218"/>
    </row>
    <row r="4" spans="1:36" s="1" customFormat="1" ht="12.75" customHeight="1">
      <c r="A4" s="6" t="s">
        <v>1</v>
      </c>
      <c r="B4" s="219">
        <v>10</v>
      </c>
      <c r="C4" s="219"/>
      <c r="D4" s="219"/>
      <c r="E4" s="219"/>
      <c r="F4" s="219"/>
      <c r="G4" s="219"/>
      <c r="H4" s="219"/>
      <c r="I4" s="219"/>
      <c r="J4" s="6" t="s">
        <v>1</v>
      </c>
      <c r="K4" s="219">
        <f>$B$4</f>
        <v>10</v>
      </c>
      <c r="L4" s="219"/>
      <c r="M4" s="219"/>
      <c r="N4" s="219"/>
      <c r="O4" s="219"/>
      <c r="P4" s="219"/>
      <c r="Q4" s="219"/>
      <c r="R4" s="219"/>
      <c r="S4" s="6" t="s">
        <v>1</v>
      </c>
      <c r="T4" s="219">
        <f>$B$4</f>
        <v>10</v>
      </c>
      <c r="U4" s="219"/>
      <c r="V4" s="219"/>
      <c r="W4" s="219"/>
      <c r="X4" s="219"/>
      <c r="Y4" s="219"/>
      <c r="Z4" s="219"/>
      <c r="AA4" s="219"/>
      <c r="AB4" s="6" t="s">
        <v>1</v>
      </c>
      <c r="AC4" s="219">
        <f>$B$4</f>
        <v>10</v>
      </c>
      <c r="AD4" s="219"/>
      <c r="AE4" s="219"/>
      <c r="AF4" s="219"/>
      <c r="AG4" s="219"/>
      <c r="AH4" s="219"/>
      <c r="AI4" s="219"/>
      <c r="AJ4" s="219"/>
    </row>
    <row r="5" spans="1:36" s="1" customFormat="1" ht="12.75" customHeight="1">
      <c r="A5" s="7" t="s">
        <v>2</v>
      </c>
      <c r="B5" s="207" t="s">
        <v>37</v>
      </c>
      <c r="C5" s="207"/>
      <c r="D5" s="207"/>
      <c r="E5" s="207"/>
      <c r="F5" s="207"/>
      <c r="G5" s="207"/>
      <c r="H5" s="207"/>
      <c r="I5" s="207"/>
      <c r="J5" s="7" t="s">
        <v>2</v>
      </c>
      <c r="K5" s="207" t="str">
        <f>$B$5</f>
        <v>Donore Ave / Parnell Rd(W) / Clogher Rd / Parnell RD(E)</v>
      </c>
      <c r="L5" s="207"/>
      <c r="M5" s="207"/>
      <c r="N5" s="207"/>
      <c r="O5" s="207"/>
      <c r="P5" s="207"/>
      <c r="Q5" s="207"/>
      <c r="R5" s="207"/>
      <c r="S5" s="7" t="s">
        <v>2</v>
      </c>
      <c r="T5" s="207" t="str">
        <f>$B$5</f>
        <v>Donore Ave / Parnell Rd(W) / Clogher Rd / Parnell RD(E)</v>
      </c>
      <c r="U5" s="207"/>
      <c r="V5" s="207"/>
      <c r="W5" s="207"/>
      <c r="X5" s="207"/>
      <c r="Y5" s="207"/>
      <c r="Z5" s="207"/>
      <c r="AA5" s="207"/>
      <c r="AB5" s="7" t="s">
        <v>2</v>
      </c>
      <c r="AC5" s="207" t="str">
        <f>$B$5</f>
        <v>Donore Ave / Parnell Rd(W) / Clogher Rd / Parnell RD(E)</v>
      </c>
      <c r="AD5" s="207"/>
      <c r="AE5" s="207"/>
      <c r="AF5" s="207"/>
      <c r="AG5" s="207"/>
      <c r="AH5" s="207"/>
      <c r="AI5" s="207"/>
      <c r="AJ5" s="207"/>
    </row>
    <row r="6" spans="1:36" s="1" customFormat="1" ht="12.75" customHeight="1">
      <c r="A6" s="8" t="s">
        <v>4</v>
      </c>
      <c r="B6" s="197">
        <v>43411</v>
      </c>
      <c r="C6" s="197"/>
      <c r="D6" s="197"/>
      <c r="E6" s="197"/>
      <c r="F6" s="197"/>
      <c r="G6" s="197"/>
      <c r="H6" s="197"/>
      <c r="I6" s="197"/>
      <c r="J6" s="8" t="s">
        <v>4</v>
      </c>
      <c r="K6" s="198">
        <f>$B$6</f>
        <v>43411</v>
      </c>
      <c r="L6" s="198"/>
      <c r="M6" s="198"/>
      <c r="N6" s="198"/>
      <c r="O6" s="198"/>
      <c r="P6" s="198"/>
      <c r="Q6" s="198"/>
      <c r="R6" s="198"/>
      <c r="S6" s="8" t="s">
        <v>4</v>
      </c>
      <c r="T6" s="198">
        <f>$B$6</f>
        <v>43411</v>
      </c>
      <c r="U6" s="198"/>
      <c r="V6" s="198"/>
      <c r="W6" s="198"/>
      <c r="X6" s="198"/>
      <c r="Y6" s="198"/>
      <c r="Z6" s="198"/>
      <c r="AA6" s="198"/>
      <c r="AB6" s="8" t="s">
        <v>4</v>
      </c>
      <c r="AC6" s="198">
        <f>$B$6</f>
        <v>43411</v>
      </c>
      <c r="AD6" s="198"/>
      <c r="AE6" s="198"/>
      <c r="AF6" s="198"/>
      <c r="AG6" s="198"/>
      <c r="AH6" s="198"/>
      <c r="AI6" s="198"/>
      <c r="AJ6" s="198"/>
    </row>
    <row r="7" spans="1:36" s="2" customFormat="1" ht="13.5" customHeight="1">
      <c r="A7" s="202" t="s">
        <v>5</v>
      </c>
      <c r="B7" s="212" t="s">
        <v>38</v>
      </c>
      <c r="C7" s="213"/>
      <c r="D7" s="213"/>
      <c r="E7" s="204" t="s">
        <v>7</v>
      </c>
      <c r="F7" s="212" t="s">
        <v>39</v>
      </c>
      <c r="G7" s="213"/>
      <c r="H7" s="213"/>
      <c r="I7" s="204" t="s">
        <v>7</v>
      </c>
      <c r="J7" s="202" t="s">
        <v>5</v>
      </c>
      <c r="K7" s="212" t="s">
        <v>40</v>
      </c>
      <c r="L7" s="213"/>
      <c r="M7" s="213"/>
      <c r="N7" s="204" t="s">
        <v>7</v>
      </c>
      <c r="O7" s="212" t="s">
        <v>41</v>
      </c>
      <c r="P7" s="213"/>
      <c r="Q7" s="213"/>
      <c r="R7" s="204" t="s">
        <v>7</v>
      </c>
      <c r="S7" s="202" t="s">
        <v>5</v>
      </c>
      <c r="T7" s="212" t="s">
        <v>42</v>
      </c>
      <c r="U7" s="213"/>
      <c r="V7" s="213"/>
      <c r="W7" s="204" t="s">
        <v>7</v>
      </c>
      <c r="X7" s="212" t="s">
        <v>43</v>
      </c>
      <c r="Y7" s="213"/>
      <c r="Z7" s="213"/>
      <c r="AA7" s="204" t="s">
        <v>7</v>
      </c>
      <c r="AB7" s="202" t="s">
        <v>5</v>
      </c>
      <c r="AC7" s="212" t="s">
        <v>44</v>
      </c>
      <c r="AD7" s="213"/>
      <c r="AE7" s="213"/>
      <c r="AF7" s="204" t="s">
        <v>7</v>
      </c>
      <c r="AG7" s="212" t="s">
        <v>45</v>
      </c>
      <c r="AH7" s="213"/>
      <c r="AI7" s="213"/>
      <c r="AJ7" s="204" t="s">
        <v>7</v>
      </c>
    </row>
    <row r="8" spans="1:36" s="3" customFormat="1" ht="13.5" customHeight="1">
      <c r="A8" s="203"/>
      <c r="B8" s="9" t="s">
        <v>46</v>
      </c>
      <c r="C8" s="10" t="s">
        <v>47</v>
      </c>
      <c r="D8" s="10" t="s">
        <v>48</v>
      </c>
      <c r="E8" s="205"/>
      <c r="F8" s="23" t="str">
        <f>$B$8</f>
        <v>Adult</v>
      </c>
      <c r="G8" s="24" t="str">
        <f>$C$8</f>
        <v>Child</v>
      </c>
      <c r="H8" s="24" t="str">
        <f>$D$8</f>
        <v>Elderly</v>
      </c>
      <c r="I8" s="205"/>
      <c r="J8" s="203"/>
      <c r="K8" s="23" t="str">
        <f>$B$8</f>
        <v>Adult</v>
      </c>
      <c r="L8" s="24" t="str">
        <f>$C$8</f>
        <v>Child</v>
      </c>
      <c r="M8" s="24" t="str">
        <f>$D$8</f>
        <v>Elderly</v>
      </c>
      <c r="N8" s="205"/>
      <c r="O8" s="23" t="str">
        <f>$B$8</f>
        <v>Adult</v>
      </c>
      <c r="P8" s="24" t="str">
        <f>$C$8</f>
        <v>Child</v>
      </c>
      <c r="Q8" s="24" t="str">
        <f>$D$8</f>
        <v>Elderly</v>
      </c>
      <c r="R8" s="205"/>
      <c r="S8" s="203"/>
      <c r="T8" s="23" t="str">
        <f>$B$8</f>
        <v>Adult</v>
      </c>
      <c r="U8" s="24" t="str">
        <f>$C$8</f>
        <v>Child</v>
      </c>
      <c r="V8" s="24" t="str">
        <f>$D$8</f>
        <v>Elderly</v>
      </c>
      <c r="W8" s="205"/>
      <c r="X8" s="23" t="str">
        <f>$B$8</f>
        <v>Adult</v>
      </c>
      <c r="Y8" s="24" t="str">
        <f>$C$8</f>
        <v>Child</v>
      </c>
      <c r="Z8" s="24" t="str">
        <f>$D$8</f>
        <v>Elderly</v>
      </c>
      <c r="AA8" s="205"/>
      <c r="AB8" s="203"/>
      <c r="AC8" s="23" t="str">
        <f>$B$8</f>
        <v>Adult</v>
      </c>
      <c r="AD8" s="24" t="str">
        <f>$C$8</f>
        <v>Child</v>
      </c>
      <c r="AE8" s="24" t="str">
        <f>$D$8</f>
        <v>Elderly</v>
      </c>
      <c r="AF8" s="205"/>
      <c r="AG8" s="23" t="str">
        <f>$B$8</f>
        <v>Adult</v>
      </c>
      <c r="AH8" s="24" t="str">
        <f>$C$8</f>
        <v>Child</v>
      </c>
      <c r="AI8" s="24" t="str">
        <f>$D$8</f>
        <v>Elderly</v>
      </c>
      <c r="AJ8" s="205"/>
    </row>
    <row r="9" spans="1:36" ht="13.5" customHeight="1">
      <c r="A9" s="11">
        <v>0.29166666666666702</v>
      </c>
      <c r="B9" s="147">
        <v>1</v>
      </c>
      <c r="C9" s="148">
        <v>0</v>
      </c>
      <c r="D9" s="149">
        <v>0</v>
      </c>
      <c r="E9" s="25">
        <f t="shared" ref="E9:E12" si="0">SUM(B9:D9)</f>
        <v>1</v>
      </c>
      <c r="F9" s="147">
        <v>7</v>
      </c>
      <c r="G9" s="148">
        <v>1</v>
      </c>
      <c r="H9" s="149">
        <v>0</v>
      </c>
      <c r="I9" s="25">
        <f t="shared" ref="I9:I12" si="1">SUM(F9:H9)</f>
        <v>8</v>
      </c>
      <c r="J9" s="29">
        <f t="shared" ref="J9:J12" si="2">$A9</f>
        <v>0.29166666666666702</v>
      </c>
      <c r="K9" s="147">
        <v>0</v>
      </c>
      <c r="L9" s="148">
        <v>0</v>
      </c>
      <c r="M9" s="149">
        <v>0</v>
      </c>
      <c r="N9" s="25">
        <f t="shared" ref="N9:N12" si="3">SUM(K9:M9)</f>
        <v>0</v>
      </c>
      <c r="O9" s="147">
        <v>2</v>
      </c>
      <c r="P9" s="148">
        <v>0</v>
      </c>
      <c r="Q9" s="149">
        <v>0</v>
      </c>
      <c r="R9" s="25">
        <f t="shared" ref="R9:R12" si="4">SUM(O9:Q9)</f>
        <v>2</v>
      </c>
      <c r="S9" s="29">
        <f t="shared" ref="S9:S12" si="5">$A9</f>
        <v>0.29166666666666702</v>
      </c>
      <c r="T9" s="147">
        <v>2</v>
      </c>
      <c r="U9" s="148">
        <v>0</v>
      </c>
      <c r="V9" s="149">
        <v>0</v>
      </c>
      <c r="W9" s="25">
        <f t="shared" ref="W9:W12" si="6">SUM(T9:V9)</f>
        <v>2</v>
      </c>
      <c r="X9" s="147">
        <v>1</v>
      </c>
      <c r="Y9" s="148">
        <v>0</v>
      </c>
      <c r="Z9" s="149">
        <v>0</v>
      </c>
      <c r="AA9" s="25">
        <f t="shared" ref="AA9:AA12" si="7">SUM(X9:Z9)</f>
        <v>1</v>
      </c>
      <c r="AB9" s="29">
        <f t="shared" ref="AB9:AB12" si="8">$A9</f>
        <v>0.29166666666666702</v>
      </c>
      <c r="AC9" s="147">
        <v>0</v>
      </c>
      <c r="AD9" s="148">
        <v>0</v>
      </c>
      <c r="AE9" s="149">
        <v>0</v>
      </c>
      <c r="AF9" s="25">
        <f t="shared" ref="AF9:AF12" si="9">SUM(AC9:AE9)</f>
        <v>0</v>
      </c>
      <c r="AG9" s="147">
        <v>2</v>
      </c>
      <c r="AH9" s="148">
        <v>0</v>
      </c>
      <c r="AI9" s="149">
        <v>0</v>
      </c>
      <c r="AJ9" s="31">
        <f t="shared" ref="AJ9:AJ12" si="10">SUM(AG9:AI9)</f>
        <v>2</v>
      </c>
    </row>
    <row r="10" spans="1:36" ht="13.5" customHeight="1">
      <c r="A10" s="13">
        <f t="shared" ref="A10:A70" si="11">A9+"00:15"</f>
        <v>0.3020833333333337</v>
      </c>
      <c r="B10" s="150">
        <v>0</v>
      </c>
      <c r="C10" s="151">
        <v>0</v>
      </c>
      <c r="D10" s="152">
        <v>0</v>
      </c>
      <c r="E10" s="26">
        <f t="shared" si="0"/>
        <v>0</v>
      </c>
      <c r="F10" s="150">
        <v>3</v>
      </c>
      <c r="G10" s="151">
        <v>1</v>
      </c>
      <c r="H10" s="152">
        <v>0</v>
      </c>
      <c r="I10" s="26">
        <f t="shared" si="1"/>
        <v>4</v>
      </c>
      <c r="J10" s="29">
        <f t="shared" si="2"/>
        <v>0.3020833333333337</v>
      </c>
      <c r="K10" s="150">
        <v>0</v>
      </c>
      <c r="L10" s="151">
        <v>0</v>
      </c>
      <c r="M10" s="152">
        <v>0</v>
      </c>
      <c r="N10" s="26">
        <f t="shared" si="3"/>
        <v>0</v>
      </c>
      <c r="O10" s="150">
        <v>2</v>
      </c>
      <c r="P10" s="151">
        <v>0</v>
      </c>
      <c r="Q10" s="152">
        <v>0</v>
      </c>
      <c r="R10" s="26">
        <f t="shared" si="4"/>
        <v>2</v>
      </c>
      <c r="S10" s="29">
        <f t="shared" si="5"/>
        <v>0.3020833333333337</v>
      </c>
      <c r="T10" s="150">
        <v>0</v>
      </c>
      <c r="U10" s="151">
        <v>0</v>
      </c>
      <c r="V10" s="152">
        <v>0</v>
      </c>
      <c r="W10" s="26">
        <f t="shared" si="6"/>
        <v>0</v>
      </c>
      <c r="X10" s="150">
        <v>3</v>
      </c>
      <c r="Y10" s="151">
        <v>0</v>
      </c>
      <c r="Z10" s="152">
        <v>0</v>
      </c>
      <c r="AA10" s="26">
        <f t="shared" si="7"/>
        <v>3</v>
      </c>
      <c r="AB10" s="29">
        <f t="shared" si="8"/>
        <v>0.3020833333333337</v>
      </c>
      <c r="AC10" s="150">
        <v>0</v>
      </c>
      <c r="AD10" s="151">
        <v>0</v>
      </c>
      <c r="AE10" s="152">
        <v>0</v>
      </c>
      <c r="AF10" s="26">
        <f t="shared" si="9"/>
        <v>0</v>
      </c>
      <c r="AG10" s="150">
        <v>5</v>
      </c>
      <c r="AH10" s="151">
        <v>0</v>
      </c>
      <c r="AI10" s="152">
        <v>0</v>
      </c>
      <c r="AJ10" s="32">
        <f t="shared" si="10"/>
        <v>5</v>
      </c>
    </row>
    <row r="11" spans="1:36" ht="13.5" customHeight="1">
      <c r="A11" s="13">
        <f t="shared" si="11"/>
        <v>0.31250000000000039</v>
      </c>
      <c r="B11" s="150">
        <v>2</v>
      </c>
      <c r="C11" s="151">
        <v>0</v>
      </c>
      <c r="D11" s="152">
        <v>0</v>
      </c>
      <c r="E11" s="26">
        <f t="shared" si="0"/>
        <v>2</v>
      </c>
      <c r="F11" s="150">
        <v>4</v>
      </c>
      <c r="G11" s="151">
        <v>2</v>
      </c>
      <c r="H11" s="152">
        <v>0</v>
      </c>
      <c r="I11" s="26">
        <f t="shared" si="1"/>
        <v>6</v>
      </c>
      <c r="J11" s="29">
        <f t="shared" si="2"/>
        <v>0.31250000000000039</v>
      </c>
      <c r="K11" s="150">
        <v>1</v>
      </c>
      <c r="L11" s="151">
        <v>0</v>
      </c>
      <c r="M11" s="152">
        <v>0</v>
      </c>
      <c r="N11" s="26">
        <f t="shared" si="3"/>
        <v>1</v>
      </c>
      <c r="O11" s="150">
        <v>0</v>
      </c>
      <c r="P11" s="151">
        <v>0</v>
      </c>
      <c r="Q11" s="152">
        <v>0</v>
      </c>
      <c r="R11" s="26">
        <f t="shared" si="4"/>
        <v>0</v>
      </c>
      <c r="S11" s="29">
        <f t="shared" si="5"/>
        <v>0.31250000000000039</v>
      </c>
      <c r="T11" s="150">
        <v>4</v>
      </c>
      <c r="U11" s="151">
        <v>0</v>
      </c>
      <c r="V11" s="152">
        <v>0</v>
      </c>
      <c r="W11" s="26">
        <f t="shared" si="6"/>
        <v>4</v>
      </c>
      <c r="X11" s="150">
        <v>4</v>
      </c>
      <c r="Y11" s="151">
        <v>0</v>
      </c>
      <c r="Z11" s="152">
        <v>0</v>
      </c>
      <c r="AA11" s="26">
        <f t="shared" si="7"/>
        <v>4</v>
      </c>
      <c r="AB11" s="29">
        <f t="shared" si="8"/>
        <v>0.31250000000000039</v>
      </c>
      <c r="AC11" s="150">
        <v>0</v>
      </c>
      <c r="AD11" s="151">
        <v>0</v>
      </c>
      <c r="AE11" s="152">
        <v>0</v>
      </c>
      <c r="AF11" s="26">
        <f t="shared" si="9"/>
        <v>0</v>
      </c>
      <c r="AG11" s="150">
        <v>1</v>
      </c>
      <c r="AH11" s="151">
        <v>0</v>
      </c>
      <c r="AI11" s="152">
        <v>0</v>
      </c>
      <c r="AJ11" s="32">
        <f t="shared" si="10"/>
        <v>1</v>
      </c>
    </row>
    <row r="12" spans="1:36" ht="13.5" customHeight="1">
      <c r="A12" s="16">
        <f t="shared" si="11"/>
        <v>0.32291666666666707</v>
      </c>
      <c r="B12" s="153">
        <v>1</v>
      </c>
      <c r="C12" s="154">
        <v>0</v>
      </c>
      <c r="D12" s="155">
        <v>0</v>
      </c>
      <c r="E12" s="27">
        <f t="shared" si="0"/>
        <v>1</v>
      </c>
      <c r="F12" s="153">
        <v>5</v>
      </c>
      <c r="G12" s="154">
        <v>0</v>
      </c>
      <c r="H12" s="155">
        <v>0</v>
      </c>
      <c r="I12" s="27">
        <f t="shared" si="1"/>
        <v>5</v>
      </c>
      <c r="J12" s="30">
        <f t="shared" si="2"/>
        <v>0.32291666666666707</v>
      </c>
      <c r="K12" s="153">
        <v>1</v>
      </c>
      <c r="L12" s="154">
        <v>0</v>
      </c>
      <c r="M12" s="155">
        <v>0</v>
      </c>
      <c r="N12" s="27">
        <f t="shared" si="3"/>
        <v>1</v>
      </c>
      <c r="O12" s="153">
        <v>4</v>
      </c>
      <c r="P12" s="154">
        <v>0</v>
      </c>
      <c r="Q12" s="155">
        <v>0</v>
      </c>
      <c r="R12" s="27">
        <f t="shared" si="4"/>
        <v>4</v>
      </c>
      <c r="S12" s="30">
        <f t="shared" si="5"/>
        <v>0.32291666666666707</v>
      </c>
      <c r="T12" s="153">
        <v>1</v>
      </c>
      <c r="U12" s="154">
        <v>0</v>
      </c>
      <c r="V12" s="155">
        <v>0</v>
      </c>
      <c r="W12" s="27">
        <f t="shared" si="6"/>
        <v>1</v>
      </c>
      <c r="X12" s="153">
        <v>3</v>
      </c>
      <c r="Y12" s="154">
        <v>0</v>
      </c>
      <c r="Z12" s="155">
        <v>0</v>
      </c>
      <c r="AA12" s="27">
        <f t="shared" si="7"/>
        <v>3</v>
      </c>
      <c r="AB12" s="30">
        <f t="shared" si="8"/>
        <v>0.32291666666666707</v>
      </c>
      <c r="AC12" s="153">
        <v>0</v>
      </c>
      <c r="AD12" s="154">
        <v>0</v>
      </c>
      <c r="AE12" s="155">
        <v>0</v>
      </c>
      <c r="AF12" s="27">
        <f t="shared" si="9"/>
        <v>0</v>
      </c>
      <c r="AG12" s="153">
        <v>7</v>
      </c>
      <c r="AH12" s="154">
        <v>0</v>
      </c>
      <c r="AI12" s="155">
        <v>0</v>
      </c>
      <c r="AJ12" s="33">
        <f t="shared" si="10"/>
        <v>7</v>
      </c>
    </row>
    <row r="13" spans="1:36" ht="13.5" customHeight="1">
      <c r="A13" s="19" t="s">
        <v>24</v>
      </c>
      <c r="B13" s="156">
        <f>SUM(B9:B12)</f>
        <v>4</v>
      </c>
      <c r="C13" s="157">
        <f t="shared" ref="C13:D13" si="12">SUM(C9:C12)</f>
        <v>0</v>
      </c>
      <c r="D13" s="157">
        <f t="shared" si="12"/>
        <v>0</v>
      </c>
      <c r="E13" s="28">
        <f t="shared" ref="E13:I13" si="13">SUM(E9:E12)</f>
        <v>4</v>
      </c>
      <c r="F13" s="156">
        <f>SUM(F9:F12)</f>
        <v>19</v>
      </c>
      <c r="G13" s="157">
        <f t="shared" ref="G13:H13" si="14">SUM(G9:G12)</f>
        <v>4</v>
      </c>
      <c r="H13" s="157">
        <f t="shared" si="14"/>
        <v>0</v>
      </c>
      <c r="I13" s="28">
        <f t="shared" si="13"/>
        <v>23</v>
      </c>
      <c r="J13" s="19" t="s">
        <v>24</v>
      </c>
      <c r="K13" s="156">
        <f>SUM(K9:K12)</f>
        <v>2</v>
      </c>
      <c r="L13" s="157">
        <f t="shared" ref="L13:M13" si="15">SUM(L9:L12)</f>
        <v>0</v>
      </c>
      <c r="M13" s="157">
        <f t="shared" si="15"/>
        <v>0</v>
      </c>
      <c r="N13" s="28">
        <f t="shared" ref="N13:R13" si="16">SUM(N9:N12)</f>
        <v>2</v>
      </c>
      <c r="O13" s="156">
        <f>SUM(O9:O12)</f>
        <v>8</v>
      </c>
      <c r="P13" s="157">
        <f t="shared" ref="P13:Q13" si="17">SUM(P9:P12)</f>
        <v>0</v>
      </c>
      <c r="Q13" s="157">
        <f t="shared" si="17"/>
        <v>0</v>
      </c>
      <c r="R13" s="28">
        <f t="shared" si="16"/>
        <v>8</v>
      </c>
      <c r="S13" s="19" t="s">
        <v>24</v>
      </c>
      <c r="T13" s="156">
        <f>SUM(T9:T12)</f>
        <v>7</v>
      </c>
      <c r="U13" s="157">
        <f t="shared" ref="U13:V13" si="18">SUM(U9:U12)</f>
        <v>0</v>
      </c>
      <c r="V13" s="157">
        <f t="shared" si="18"/>
        <v>0</v>
      </c>
      <c r="W13" s="28">
        <f t="shared" ref="W13:AA13" si="19">SUM(W9:W12)</f>
        <v>7</v>
      </c>
      <c r="X13" s="156">
        <f>SUM(X9:X12)</f>
        <v>11</v>
      </c>
      <c r="Y13" s="157">
        <f t="shared" ref="Y13:Z13" si="20">SUM(Y9:Y12)</f>
        <v>0</v>
      </c>
      <c r="Z13" s="157">
        <f t="shared" si="20"/>
        <v>0</v>
      </c>
      <c r="AA13" s="28">
        <f t="shared" si="19"/>
        <v>11</v>
      </c>
      <c r="AB13" s="19" t="s">
        <v>24</v>
      </c>
      <c r="AC13" s="156">
        <f>SUM(AC9:AC12)</f>
        <v>0</v>
      </c>
      <c r="AD13" s="157">
        <f t="shared" ref="AD13:AE13" si="21">SUM(AD9:AD12)</f>
        <v>0</v>
      </c>
      <c r="AE13" s="157">
        <f t="shared" si="21"/>
        <v>0</v>
      </c>
      <c r="AF13" s="28">
        <f t="shared" ref="AF13:AJ13" si="22">SUM(AF9:AF12)</f>
        <v>0</v>
      </c>
      <c r="AG13" s="156">
        <f>SUM(AG9:AG12)</f>
        <v>15</v>
      </c>
      <c r="AH13" s="157">
        <f t="shared" ref="AH13:AI13" si="23">SUM(AH9:AH12)</f>
        <v>0</v>
      </c>
      <c r="AI13" s="157">
        <f t="shared" si="23"/>
        <v>0</v>
      </c>
      <c r="AJ13" s="28">
        <f t="shared" si="22"/>
        <v>15</v>
      </c>
    </row>
    <row r="14" spans="1:36" ht="13.5" customHeight="1">
      <c r="A14" s="22">
        <f>A12+"00:15"</f>
        <v>0.33333333333333376</v>
      </c>
      <c r="B14" s="147">
        <v>2</v>
      </c>
      <c r="C14" s="148">
        <v>0</v>
      </c>
      <c r="D14" s="149">
        <v>0</v>
      </c>
      <c r="E14" s="25">
        <f t="shared" ref="E14:E17" si="24">SUM(B14:D14)</f>
        <v>2</v>
      </c>
      <c r="F14" s="147">
        <v>8</v>
      </c>
      <c r="G14" s="148">
        <v>1</v>
      </c>
      <c r="H14" s="149">
        <v>0</v>
      </c>
      <c r="I14" s="25">
        <f t="shared" ref="I14:I17" si="25">SUM(F14:H14)</f>
        <v>9</v>
      </c>
      <c r="J14" s="29">
        <f t="shared" ref="J14:J17" si="26">$A14</f>
        <v>0.33333333333333376</v>
      </c>
      <c r="K14" s="147">
        <v>1</v>
      </c>
      <c r="L14" s="148">
        <v>0</v>
      </c>
      <c r="M14" s="149">
        <v>0</v>
      </c>
      <c r="N14" s="25">
        <f t="shared" ref="N14:N17" si="27">SUM(K14:M14)</f>
        <v>1</v>
      </c>
      <c r="O14" s="147">
        <v>4</v>
      </c>
      <c r="P14" s="148">
        <v>0</v>
      </c>
      <c r="Q14" s="149">
        <v>0</v>
      </c>
      <c r="R14" s="25">
        <f t="shared" ref="R14:R17" si="28">SUM(O14:Q14)</f>
        <v>4</v>
      </c>
      <c r="S14" s="29">
        <f t="shared" ref="S14:S17" si="29">$A14</f>
        <v>0.33333333333333376</v>
      </c>
      <c r="T14" s="147">
        <v>2</v>
      </c>
      <c r="U14" s="148">
        <v>0</v>
      </c>
      <c r="V14" s="149">
        <v>0</v>
      </c>
      <c r="W14" s="25">
        <f t="shared" ref="W14:W17" si="30">SUM(T14:V14)</f>
        <v>2</v>
      </c>
      <c r="X14" s="147">
        <v>2</v>
      </c>
      <c r="Y14" s="148">
        <v>0</v>
      </c>
      <c r="Z14" s="149">
        <v>0</v>
      </c>
      <c r="AA14" s="25">
        <f t="shared" ref="AA14:AA17" si="31">SUM(X14:Z14)</f>
        <v>2</v>
      </c>
      <c r="AB14" s="29">
        <f t="shared" ref="AB14:AB17" si="32">$A14</f>
        <v>0.33333333333333376</v>
      </c>
      <c r="AC14" s="147">
        <v>1</v>
      </c>
      <c r="AD14" s="148">
        <v>0</v>
      </c>
      <c r="AE14" s="149">
        <v>0</v>
      </c>
      <c r="AF14" s="25">
        <f t="shared" ref="AF14:AF17" si="33">SUM(AC14:AE14)</f>
        <v>1</v>
      </c>
      <c r="AG14" s="147">
        <v>2</v>
      </c>
      <c r="AH14" s="148">
        <v>0</v>
      </c>
      <c r="AI14" s="149">
        <v>0</v>
      </c>
      <c r="AJ14" s="31">
        <f t="shared" ref="AJ14:AJ17" si="34">SUM(AG14:AI14)</f>
        <v>2</v>
      </c>
    </row>
    <row r="15" spans="1:36" ht="13.5" customHeight="1">
      <c r="A15" s="13">
        <f t="shared" si="11"/>
        <v>0.34375000000000044</v>
      </c>
      <c r="B15" s="150">
        <v>0</v>
      </c>
      <c r="C15" s="151">
        <v>0</v>
      </c>
      <c r="D15" s="152">
        <v>0</v>
      </c>
      <c r="E15" s="26">
        <f t="shared" si="24"/>
        <v>0</v>
      </c>
      <c r="F15" s="150">
        <v>21</v>
      </c>
      <c r="G15" s="151">
        <v>1</v>
      </c>
      <c r="H15" s="152">
        <v>0</v>
      </c>
      <c r="I15" s="26">
        <f t="shared" si="25"/>
        <v>22</v>
      </c>
      <c r="J15" s="29">
        <f t="shared" si="26"/>
        <v>0.34375000000000044</v>
      </c>
      <c r="K15" s="150">
        <v>3</v>
      </c>
      <c r="L15" s="151">
        <v>3</v>
      </c>
      <c r="M15" s="152">
        <v>0</v>
      </c>
      <c r="N15" s="26">
        <f t="shared" si="27"/>
        <v>6</v>
      </c>
      <c r="O15" s="150">
        <v>14</v>
      </c>
      <c r="P15" s="151">
        <v>0</v>
      </c>
      <c r="Q15" s="152">
        <v>0</v>
      </c>
      <c r="R15" s="26">
        <f t="shared" si="28"/>
        <v>14</v>
      </c>
      <c r="S15" s="29">
        <f t="shared" si="29"/>
        <v>0.34375000000000044</v>
      </c>
      <c r="T15" s="150">
        <v>4</v>
      </c>
      <c r="U15" s="151">
        <v>0</v>
      </c>
      <c r="V15" s="152">
        <v>0</v>
      </c>
      <c r="W15" s="26">
        <f t="shared" si="30"/>
        <v>4</v>
      </c>
      <c r="X15" s="150">
        <v>14</v>
      </c>
      <c r="Y15" s="151">
        <v>4</v>
      </c>
      <c r="Z15" s="152">
        <v>0</v>
      </c>
      <c r="AA15" s="26">
        <f t="shared" si="31"/>
        <v>18</v>
      </c>
      <c r="AB15" s="29">
        <f t="shared" si="32"/>
        <v>0.34375000000000044</v>
      </c>
      <c r="AC15" s="150">
        <v>0</v>
      </c>
      <c r="AD15" s="151">
        <v>0</v>
      </c>
      <c r="AE15" s="152">
        <v>0</v>
      </c>
      <c r="AF15" s="26">
        <f t="shared" si="33"/>
        <v>0</v>
      </c>
      <c r="AG15" s="150">
        <v>4</v>
      </c>
      <c r="AH15" s="151">
        <v>0</v>
      </c>
      <c r="AI15" s="152">
        <v>0</v>
      </c>
      <c r="AJ15" s="32">
        <f t="shared" si="34"/>
        <v>4</v>
      </c>
    </row>
    <row r="16" spans="1:36" ht="13.5" customHeight="1">
      <c r="A16" s="13">
        <f t="shared" si="11"/>
        <v>0.35416666666666713</v>
      </c>
      <c r="B16" s="150">
        <v>1</v>
      </c>
      <c r="C16" s="151">
        <v>0</v>
      </c>
      <c r="D16" s="152">
        <v>0</v>
      </c>
      <c r="E16" s="26">
        <f t="shared" si="24"/>
        <v>1</v>
      </c>
      <c r="F16" s="150">
        <v>20</v>
      </c>
      <c r="G16" s="151">
        <v>1</v>
      </c>
      <c r="H16" s="152">
        <v>0</v>
      </c>
      <c r="I16" s="26">
        <f t="shared" si="25"/>
        <v>21</v>
      </c>
      <c r="J16" s="29">
        <f t="shared" si="26"/>
        <v>0.35416666666666713</v>
      </c>
      <c r="K16" s="150">
        <v>2</v>
      </c>
      <c r="L16" s="151">
        <v>0</v>
      </c>
      <c r="M16" s="152">
        <v>0</v>
      </c>
      <c r="N16" s="26">
        <f t="shared" si="27"/>
        <v>2</v>
      </c>
      <c r="O16" s="150">
        <v>17</v>
      </c>
      <c r="P16" s="151">
        <v>2</v>
      </c>
      <c r="Q16" s="152">
        <v>0</v>
      </c>
      <c r="R16" s="26">
        <f t="shared" si="28"/>
        <v>19</v>
      </c>
      <c r="S16" s="29">
        <f t="shared" si="29"/>
        <v>0.35416666666666713</v>
      </c>
      <c r="T16" s="150">
        <v>7</v>
      </c>
      <c r="U16" s="151">
        <v>0</v>
      </c>
      <c r="V16" s="152">
        <v>0</v>
      </c>
      <c r="W16" s="26">
        <f t="shared" si="30"/>
        <v>7</v>
      </c>
      <c r="X16" s="150">
        <v>3</v>
      </c>
      <c r="Y16" s="151">
        <v>0</v>
      </c>
      <c r="Z16" s="152">
        <v>0</v>
      </c>
      <c r="AA16" s="26">
        <f t="shared" si="31"/>
        <v>3</v>
      </c>
      <c r="AB16" s="29">
        <f t="shared" si="32"/>
        <v>0.35416666666666713</v>
      </c>
      <c r="AC16" s="150">
        <v>1</v>
      </c>
      <c r="AD16" s="151">
        <v>0</v>
      </c>
      <c r="AE16" s="152">
        <v>0</v>
      </c>
      <c r="AF16" s="26">
        <f t="shared" si="33"/>
        <v>1</v>
      </c>
      <c r="AG16" s="150">
        <v>8</v>
      </c>
      <c r="AH16" s="151">
        <v>1</v>
      </c>
      <c r="AI16" s="152">
        <v>0</v>
      </c>
      <c r="AJ16" s="32">
        <f t="shared" si="34"/>
        <v>9</v>
      </c>
    </row>
    <row r="17" spans="1:36" ht="13.5" customHeight="1">
      <c r="A17" s="16">
        <f t="shared" si="11"/>
        <v>0.36458333333333381</v>
      </c>
      <c r="B17" s="153">
        <v>7</v>
      </c>
      <c r="C17" s="154">
        <v>0</v>
      </c>
      <c r="D17" s="155">
        <v>0</v>
      </c>
      <c r="E17" s="27">
        <f t="shared" si="24"/>
        <v>7</v>
      </c>
      <c r="F17" s="153">
        <v>19</v>
      </c>
      <c r="G17" s="154">
        <v>2</v>
      </c>
      <c r="H17" s="155">
        <v>0</v>
      </c>
      <c r="I17" s="27">
        <f t="shared" si="25"/>
        <v>21</v>
      </c>
      <c r="J17" s="30">
        <f t="shared" si="26"/>
        <v>0.36458333333333381</v>
      </c>
      <c r="K17" s="153">
        <v>1</v>
      </c>
      <c r="L17" s="154">
        <v>1</v>
      </c>
      <c r="M17" s="155">
        <v>0</v>
      </c>
      <c r="N17" s="27">
        <f t="shared" si="27"/>
        <v>2</v>
      </c>
      <c r="O17" s="153">
        <v>15</v>
      </c>
      <c r="P17" s="154">
        <v>2</v>
      </c>
      <c r="Q17" s="155">
        <v>0</v>
      </c>
      <c r="R17" s="27">
        <f t="shared" si="28"/>
        <v>17</v>
      </c>
      <c r="S17" s="30">
        <f t="shared" si="29"/>
        <v>0.36458333333333381</v>
      </c>
      <c r="T17" s="153">
        <v>4</v>
      </c>
      <c r="U17" s="154">
        <v>0</v>
      </c>
      <c r="V17" s="155">
        <v>0</v>
      </c>
      <c r="W17" s="27">
        <f t="shared" si="30"/>
        <v>4</v>
      </c>
      <c r="X17" s="153">
        <v>1</v>
      </c>
      <c r="Y17" s="154">
        <v>0</v>
      </c>
      <c r="Z17" s="155">
        <v>0</v>
      </c>
      <c r="AA17" s="27">
        <f t="shared" si="31"/>
        <v>1</v>
      </c>
      <c r="AB17" s="30">
        <f t="shared" si="32"/>
        <v>0.36458333333333381</v>
      </c>
      <c r="AC17" s="153">
        <v>1</v>
      </c>
      <c r="AD17" s="154">
        <v>0</v>
      </c>
      <c r="AE17" s="155">
        <v>0</v>
      </c>
      <c r="AF17" s="27">
        <f t="shared" si="33"/>
        <v>1</v>
      </c>
      <c r="AG17" s="153">
        <v>4</v>
      </c>
      <c r="AH17" s="154">
        <v>1</v>
      </c>
      <c r="AI17" s="155">
        <v>0</v>
      </c>
      <c r="AJ17" s="33">
        <f t="shared" si="34"/>
        <v>5</v>
      </c>
    </row>
    <row r="18" spans="1:36" ht="13.5" customHeight="1">
      <c r="A18" s="19" t="s">
        <v>24</v>
      </c>
      <c r="B18" s="156">
        <f>SUM(B14:B17)</f>
        <v>10</v>
      </c>
      <c r="C18" s="157">
        <f t="shared" ref="C18:D18" si="35">SUM(C14:C17)</f>
        <v>0</v>
      </c>
      <c r="D18" s="157">
        <f t="shared" si="35"/>
        <v>0</v>
      </c>
      <c r="E18" s="28">
        <f t="shared" ref="E18:I18" si="36">SUM(E14:E17)</f>
        <v>10</v>
      </c>
      <c r="F18" s="156">
        <f>SUM(F14:F17)</f>
        <v>68</v>
      </c>
      <c r="G18" s="157">
        <f t="shared" ref="G18:H18" si="37">SUM(G14:G17)</f>
        <v>5</v>
      </c>
      <c r="H18" s="157">
        <f t="shared" si="37"/>
        <v>0</v>
      </c>
      <c r="I18" s="28">
        <f t="shared" si="36"/>
        <v>73</v>
      </c>
      <c r="J18" s="19" t="s">
        <v>24</v>
      </c>
      <c r="K18" s="156">
        <f>SUM(K14:K17)</f>
        <v>7</v>
      </c>
      <c r="L18" s="157">
        <f t="shared" ref="L18:M18" si="38">SUM(L14:L17)</f>
        <v>4</v>
      </c>
      <c r="M18" s="157">
        <f t="shared" si="38"/>
        <v>0</v>
      </c>
      <c r="N18" s="28">
        <f t="shared" ref="N18:R18" si="39">SUM(N14:N17)</f>
        <v>11</v>
      </c>
      <c r="O18" s="156">
        <f>SUM(O14:O17)</f>
        <v>50</v>
      </c>
      <c r="P18" s="157">
        <f t="shared" ref="P18:Q18" si="40">SUM(P14:P17)</f>
        <v>4</v>
      </c>
      <c r="Q18" s="157">
        <f t="shared" si="40"/>
        <v>0</v>
      </c>
      <c r="R18" s="28">
        <f t="shared" si="39"/>
        <v>54</v>
      </c>
      <c r="S18" s="19" t="s">
        <v>24</v>
      </c>
      <c r="T18" s="156">
        <f>SUM(T14:T17)</f>
        <v>17</v>
      </c>
      <c r="U18" s="157">
        <f t="shared" ref="U18:V18" si="41">SUM(U14:U17)</f>
        <v>0</v>
      </c>
      <c r="V18" s="157">
        <f t="shared" si="41"/>
        <v>0</v>
      </c>
      <c r="W18" s="28">
        <f t="shared" ref="W18:AA18" si="42">SUM(W14:W17)</f>
        <v>17</v>
      </c>
      <c r="X18" s="156">
        <f>SUM(X14:X17)</f>
        <v>20</v>
      </c>
      <c r="Y18" s="157">
        <f t="shared" ref="Y18:Z18" si="43">SUM(Y14:Y17)</f>
        <v>4</v>
      </c>
      <c r="Z18" s="157">
        <f t="shared" si="43"/>
        <v>0</v>
      </c>
      <c r="AA18" s="28">
        <f t="shared" si="42"/>
        <v>24</v>
      </c>
      <c r="AB18" s="19" t="s">
        <v>24</v>
      </c>
      <c r="AC18" s="156">
        <f>SUM(AC14:AC17)</f>
        <v>3</v>
      </c>
      <c r="AD18" s="157">
        <f t="shared" ref="AD18:AE18" si="44">SUM(AD14:AD17)</f>
        <v>0</v>
      </c>
      <c r="AE18" s="157">
        <f t="shared" si="44"/>
        <v>0</v>
      </c>
      <c r="AF18" s="28">
        <f t="shared" ref="AF18:AJ18" si="45">SUM(AF14:AF17)</f>
        <v>3</v>
      </c>
      <c r="AG18" s="156">
        <f>SUM(AG14:AG17)</f>
        <v>18</v>
      </c>
      <c r="AH18" s="157">
        <f t="shared" ref="AH18:AI18" si="46">SUM(AH14:AH17)</f>
        <v>2</v>
      </c>
      <c r="AI18" s="157">
        <f t="shared" si="46"/>
        <v>0</v>
      </c>
      <c r="AJ18" s="28">
        <f t="shared" si="45"/>
        <v>20</v>
      </c>
    </row>
    <row r="19" spans="1:36" ht="13.5" customHeight="1">
      <c r="A19" s="22">
        <f>A17+"00:15"</f>
        <v>0.3750000000000005</v>
      </c>
      <c r="B19" s="147">
        <v>1</v>
      </c>
      <c r="C19" s="148">
        <v>0</v>
      </c>
      <c r="D19" s="149">
        <v>0</v>
      </c>
      <c r="E19" s="25">
        <f t="shared" ref="E19:E22" si="47">SUM(B19:D19)</f>
        <v>1</v>
      </c>
      <c r="F19" s="147">
        <v>4</v>
      </c>
      <c r="G19" s="148">
        <v>0</v>
      </c>
      <c r="H19" s="149">
        <v>0</v>
      </c>
      <c r="I19" s="25">
        <f t="shared" ref="I19:I22" si="48">SUM(F19:H19)</f>
        <v>4</v>
      </c>
      <c r="J19" s="29">
        <f t="shared" ref="J19:J22" si="49">$A19</f>
        <v>0.3750000000000005</v>
      </c>
      <c r="K19" s="147">
        <v>0</v>
      </c>
      <c r="L19" s="148">
        <v>0</v>
      </c>
      <c r="M19" s="149">
        <v>0</v>
      </c>
      <c r="N19" s="25">
        <f t="shared" ref="N19:N22" si="50">SUM(K19:M19)</f>
        <v>0</v>
      </c>
      <c r="O19" s="147">
        <v>7</v>
      </c>
      <c r="P19" s="148">
        <v>0</v>
      </c>
      <c r="Q19" s="149">
        <v>0</v>
      </c>
      <c r="R19" s="25">
        <f t="shared" ref="R19:R22" si="51">SUM(O19:Q19)</f>
        <v>7</v>
      </c>
      <c r="S19" s="29">
        <f t="shared" ref="S19:S22" si="52">$A19</f>
        <v>0.3750000000000005</v>
      </c>
      <c r="T19" s="147">
        <v>1</v>
      </c>
      <c r="U19" s="148">
        <v>0</v>
      </c>
      <c r="V19" s="149">
        <v>0</v>
      </c>
      <c r="W19" s="25">
        <f t="shared" ref="W19:W22" si="53">SUM(T19:V19)</f>
        <v>1</v>
      </c>
      <c r="X19" s="147">
        <v>1</v>
      </c>
      <c r="Y19" s="148">
        <v>0</v>
      </c>
      <c r="Z19" s="149">
        <v>0</v>
      </c>
      <c r="AA19" s="25">
        <f t="shared" ref="AA19:AA22" si="54">SUM(X19:Z19)</f>
        <v>1</v>
      </c>
      <c r="AB19" s="29">
        <f t="shared" ref="AB19:AB22" si="55">$A19</f>
        <v>0.3750000000000005</v>
      </c>
      <c r="AC19" s="147">
        <v>1</v>
      </c>
      <c r="AD19" s="148">
        <v>0</v>
      </c>
      <c r="AE19" s="149">
        <v>0</v>
      </c>
      <c r="AF19" s="25">
        <f t="shared" ref="AF19:AF22" si="56">SUM(AC19:AE19)</f>
        <v>1</v>
      </c>
      <c r="AG19" s="147">
        <v>2</v>
      </c>
      <c r="AH19" s="148">
        <v>0</v>
      </c>
      <c r="AI19" s="149">
        <v>0</v>
      </c>
      <c r="AJ19" s="31">
        <f t="shared" ref="AJ19:AJ22" si="57">SUM(AG19:AI19)</f>
        <v>2</v>
      </c>
    </row>
    <row r="20" spans="1:36" ht="13.5" customHeight="1">
      <c r="A20" s="13">
        <f t="shared" si="11"/>
        <v>0.38541666666666718</v>
      </c>
      <c r="B20" s="150">
        <v>0</v>
      </c>
      <c r="C20" s="151">
        <v>0</v>
      </c>
      <c r="D20" s="152">
        <v>0</v>
      </c>
      <c r="E20" s="26">
        <f t="shared" si="47"/>
        <v>0</v>
      </c>
      <c r="F20" s="150">
        <v>7</v>
      </c>
      <c r="G20" s="151">
        <v>0</v>
      </c>
      <c r="H20" s="152">
        <v>0</v>
      </c>
      <c r="I20" s="26">
        <f t="shared" si="48"/>
        <v>7</v>
      </c>
      <c r="J20" s="29">
        <f t="shared" si="49"/>
        <v>0.38541666666666718</v>
      </c>
      <c r="K20" s="150">
        <v>2</v>
      </c>
      <c r="L20" s="151">
        <v>0</v>
      </c>
      <c r="M20" s="152">
        <v>0</v>
      </c>
      <c r="N20" s="26">
        <f t="shared" si="50"/>
        <v>2</v>
      </c>
      <c r="O20" s="150">
        <v>4</v>
      </c>
      <c r="P20" s="151">
        <v>0</v>
      </c>
      <c r="Q20" s="152">
        <v>0</v>
      </c>
      <c r="R20" s="26">
        <f t="shared" si="51"/>
        <v>4</v>
      </c>
      <c r="S20" s="29">
        <f t="shared" si="52"/>
        <v>0.38541666666666718</v>
      </c>
      <c r="T20" s="150">
        <v>0</v>
      </c>
      <c r="U20" s="151">
        <v>0</v>
      </c>
      <c r="V20" s="152">
        <v>0</v>
      </c>
      <c r="W20" s="26">
        <f t="shared" si="53"/>
        <v>0</v>
      </c>
      <c r="X20" s="150">
        <v>4</v>
      </c>
      <c r="Y20" s="151">
        <v>0</v>
      </c>
      <c r="Z20" s="152">
        <v>0</v>
      </c>
      <c r="AA20" s="26">
        <f t="shared" si="54"/>
        <v>4</v>
      </c>
      <c r="AB20" s="29">
        <f t="shared" si="55"/>
        <v>0.38541666666666718</v>
      </c>
      <c r="AC20" s="150">
        <v>0</v>
      </c>
      <c r="AD20" s="151">
        <v>0</v>
      </c>
      <c r="AE20" s="152">
        <v>0</v>
      </c>
      <c r="AF20" s="26">
        <f t="shared" si="56"/>
        <v>0</v>
      </c>
      <c r="AG20" s="150">
        <v>9</v>
      </c>
      <c r="AH20" s="151">
        <v>0</v>
      </c>
      <c r="AI20" s="152">
        <v>0</v>
      </c>
      <c r="AJ20" s="32">
        <f t="shared" si="57"/>
        <v>9</v>
      </c>
    </row>
    <row r="21" spans="1:36" ht="13.5" customHeight="1">
      <c r="A21" s="13">
        <f t="shared" si="11"/>
        <v>0.39583333333333387</v>
      </c>
      <c r="B21" s="150">
        <v>0</v>
      </c>
      <c r="C21" s="151">
        <v>0</v>
      </c>
      <c r="D21" s="152">
        <v>0</v>
      </c>
      <c r="E21" s="26">
        <f t="shared" si="47"/>
        <v>0</v>
      </c>
      <c r="F21" s="150">
        <v>3</v>
      </c>
      <c r="G21" s="151">
        <v>0</v>
      </c>
      <c r="H21" s="152">
        <v>0</v>
      </c>
      <c r="I21" s="26">
        <f t="shared" si="48"/>
        <v>3</v>
      </c>
      <c r="J21" s="29">
        <f t="shared" si="49"/>
        <v>0.39583333333333387</v>
      </c>
      <c r="K21" s="150">
        <v>1</v>
      </c>
      <c r="L21" s="151">
        <v>0</v>
      </c>
      <c r="M21" s="152">
        <v>0</v>
      </c>
      <c r="N21" s="26">
        <f t="shared" si="50"/>
        <v>1</v>
      </c>
      <c r="O21" s="150">
        <v>4</v>
      </c>
      <c r="P21" s="151">
        <v>0</v>
      </c>
      <c r="Q21" s="152">
        <v>0</v>
      </c>
      <c r="R21" s="26">
        <f t="shared" si="51"/>
        <v>4</v>
      </c>
      <c r="S21" s="29">
        <f t="shared" si="52"/>
        <v>0.39583333333333387</v>
      </c>
      <c r="T21" s="150">
        <v>0</v>
      </c>
      <c r="U21" s="151">
        <v>0</v>
      </c>
      <c r="V21" s="152">
        <v>0</v>
      </c>
      <c r="W21" s="26">
        <f t="shared" si="53"/>
        <v>0</v>
      </c>
      <c r="X21" s="150">
        <v>2</v>
      </c>
      <c r="Y21" s="151">
        <v>0</v>
      </c>
      <c r="Z21" s="152">
        <v>0</v>
      </c>
      <c r="AA21" s="26">
        <f t="shared" si="54"/>
        <v>2</v>
      </c>
      <c r="AB21" s="29">
        <f t="shared" si="55"/>
        <v>0.39583333333333387</v>
      </c>
      <c r="AC21" s="150">
        <v>0</v>
      </c>
      <c r="AD21" s="151">
        <v>0</v>
      </c>
      <c r="AE21" s="152">
        <v>0</v>
      </c>
      <c r="AF21" s="26">
        <f t="shared" si="56"/>
        <v>0</v>
      </c>
      <c r="AG21" s="150">
        <v>3</v>
      </c>
      <c r="AH21" s="151">
        <v>0</v>
      </c>
      <c r="AI21" s="152">
        <v>0</v>
      </c>
      <c r="AJ21" s="32">
        <f t="shared" si="57"/>
        <v>3</v>
      </c>
    </row>
    <row r="22" spans="1:36" ht="13.5" customHeight="1">
      <c r="A22" s="16">
        <f t="shared" si="11"/>
        <v>0.40625000000000056</v>
      </c>
      <c r="B22" s="153">
        <v>3</v>
      </c>
      <c r="C22" s="154">
        <v>0</v>
      </c>
      <c r="D22" s="155">
        <v>0</v>
      </c>
      <c r="E22" s="27">
        <f t="shared" si="47"/>
        <v>3</v>
      </c>
      <c r="F22" s="153">
        <v>3</v>
      </c>
      <c r="G22" s="154">
        <v>0</v>
      </c>
      <c r="H22" s="155">
        <v>0</v>
      </c>
      <c r="I22" s="27">
        <f t="shared" si="48"/>
        <v>3</v>
      </c>
      <c r="J22" s="30">
        <f t="shared" si="49"/>
        <v>0.40625000000000056</v>
      </c>
      <c r="K22" s="153">
        <v>0</v>
      </c>
      <c r="L22" s="154">
        <v>0</v>
      </c>
      <c r="M22" s="155">
        <v>0</v>
      </c>
      <c r="N22" s="27">
        <f t="shared" si="50"/>
        <v>0</v>
      </c>
      <c r="O22" s="153">
        <v>1</v>
      </c>
      <c r="P22" s="154">
        <v>0</v>
      </c>
      <c r="Q22" s="155">
        <v>0</v>
      </c>
      <c r="R22" s="27">
        <f t="shared" si="51"/>
        <v>1</v>
      </c>
      <c r="S22" s="30">
        <f t="shared" si="52"/>
        <v>0.40625000000000056</v>
      </c>
      <c r="T22" s="153">
        <v>1</v>
      </c>
      <c r="U22" s="154">
        <v>0</v>
      </c>
      <c r="V22" s="155">
        <v>0</v>
      </c>
      <c r="W22" s="27">
        <f t="shared" si="53"/>
        <v>1</v>
      </c>
      <c r="X22" s="153">
        <v>0</v>
      </c>
      <c r="Y22" s="154">
        <v>0</v>
      </c>
      <c r="Z22" s="155">
        <v>0</v>
      </c>
      <c r="AA22" s="27">
        <f t="shared" si="54"/>
        <v>0</v>
      </c>
      <c r="AB22" s="30">
        <f t="shared" si="55"/>
        <v>0.40625000000000056</v>
      </c>
      <c r="AC22" s="153">
        <v>1</v>
      </c>
      <c r="AD22" s="154">
        <v>0</v>
      </c>
      <c r="AE22" s="155">
        <v>0</v>
      </c>
      <c r="AF22" s="27">
        <f t="shared" si="56"/>
        <v>1</v>
      </c>
      <c r="AG22" s="153">
        <v>2</v>
      </c>
      <c r="AH22" s="154">
        <v>0</v>
      </c>
      <c r="AI22" s="155">
        <v>0</v>
      </c>
      <c r="AJ22" s="33">
        <f t="shared" si="57"/>
        <v>2</v>
      </c>
    </row>
    <row r="23" spans="1:36" ht="13.5" customHeight="1">
      <c r="A23" s="19" t="s">
        <v>24</v>
      </c>
      <c r="B23" s="20">
        <f t="shared" ref="B23:I23" si="58">SUM(B19:B22)</f>
        <v>4</v>
      </c>
      <c r="C23" s="21">
        <f t="shared" si="58"/>
        <v>0</v>
      </c>
      <c r="D23" s="21">
        <f t="shared" si="58"/>
        <v>0</v>
      </c>
      <c r="E23" s="28">
        <f t="shared" si="58"/>
        <v>4</v>
      </c>
      <c r="F23" s="20">
        <f t="shared" si="58"/>
        <v>17</v>
      </c>
      <c r="G23" s="21">
        <f t="shared" si="58"/>
        <v>0</v>
      </c>
      <c r="H23" s="21">
        <f t="shared" si="58"/>
        <v>0</v>
      </c>
      <c r="I23" s="28">
        <f t="shared" si="58"/>
        <v>17</v>
      </c>
      <c r="J23" s="19" t="s">
        <v>24</v>
      </c>
      <c r="K23" s="20">
        <f t="shared" ref="K23:R23" si="59">SUM(K19:K22)</f>
        <v>3</v>
      </c>
      <c r="L23" s="21">
        <f t="shared" si="59"/>
        <v>0</v>
      </c>
      <c r="M23" s="21">
        <f t="shared" si="59"/>
        <v>0</v>
      </c>
      <c r="N23" s="28">
        <f t="shared" si="59"/>
        <v>3</v>
      </c>
      <c r="O23" s="20">
        <f t="shared" si="59"/>
        <v>16</v>
      </c>
      <c r="P23" s="21">
        <f t="shared" si="59"/>
        <v>0</v>
      </c>
      <c r="Q23" s="21">
        <f t="shared" si="59"/>
        <v>0</v>
      </c>
      <c r="R23" s="28">
        <f t="shared" si="59"/>
        <v>16</v>
      </c>
      <c r="S23" s="19" t="s">
        <v>24</v>
      </c>
      <c r="T23" s="20">
        <f t="shared" ref="T23:AA23" si="60">SUM(T19:T22)</f>
        <v>2</v>
      </c>
      <c r="U23" s="21">
        <f t="shared" si="60"/>
        <v>0</v>
      </c>
      <c r="V23" s="21">
        <f t="shared" si="60"/>
        <v>0</v>
      </c>
      <c r="W23" s="28">
        <f t="shared" si="60"/>
        <v>2</v>
      </c>
      <c r="X23" s="20">
        <f t="shared" si="60"/>
        <v>7</v>
      </c>
      <c r="Y23" s="21">
        <f t="shared" si="60"/>
        <v>0</v>
      </c>
      <c r="Z23" s="21">
        <f t="shared" si="60"/>
        <v>0</v>
      </c>
      <c r="AA23" s="28">
        <f t="shared" si="60"/>
        <v>7</v>
      </c>
      <c r="AB23" s="19" t="s">
        <v>24</v>
      </c>
      <c r="AC23" s="20">
        <f t="shared" ref="AC23:AJ23" si="61">SUM(AC19:AC22)</f>
        <v>2</v>
      </c>
      <c r="AD23" s="21">
        <f t="shared" si="61"/>
        <v>0</v>
      </c>
      <c r="AE23" s="21">
        <f t="shared" si="61"/>
        <v>0</v>
      </c>
      <c r="AF23" s="28">
        <f t="shared" si="61"/>
        <v>2</v>
      </c>
      <c r="AG23" s="20">
        <f t="shared" si="61"/>
        <v>16</v>
      </c>
      <c r="AH23" s="21">
        <f t="shared" si="61"/>
        <v>0</v>
      </c>
      <c r="AI23" s="21">
        <f t="shared" si="61"/>
        <v>0</v>
      </c>
      <c r="AJ23" s="28">
        <f t="shared" si="61"/>
        <v>16</v>
      </c>
    </row>
    <row r="24" spans="1:36" ht="13.5" customHeight="1">
      <c r="A24" s="19" t="s">
        <v>25</v>
      </c>
      <c r="B24" s="20">
        <f t="shared" ref="B24:I24" si="62">B13+B18+B23</f>
        <v>18</v>
      </c>
      <c r="C24" s="21">
        <f t="shared" si="62"/>
        <v>0</v>
      </c>
      <c r="D24" s="21">
        <f t="shared" si="62"/>
        <v>0</v>
      </c>
      <c r="E24" s="28">
        <f t="shared" si="62"/>
        <v>18</v>
      </c>
      <c r="F24" s="20">
        <f t="shared" si="62"/>
        <v>104</v>
      </c>
      <c r="G24" s="21">
        <f t="shared" si="62"/>
        <v>9</v>
      </c>
      <c r="H24" s="21">
        <f t="shared" si="62"/>
        <v>0</v>
      </c>
      <c r="I24" s="28">
        <f t="shared" si="62"/>
        <v>113</v>
      </c>
      <c r="J24" s="19" t="s">
        <v>24</v>
      </c>
      <c r="K24" s="20">
        <f t="shared" ref="K24:R24" si="63">K13+K18+K23</f>
        <v>12</v>
      </c>
      <c r="L24" s="21">
        <f t="shared" si="63"/>
        <v>4</v>
      </c>
      <c r="M24" s="21">
        <f t="shared" si="63"/>
        <v>0</v>
      </c>
      <c r="N24" s="28">
        <f t="shared" si="63"/>
        <v>16</v>
      </c>
      <c r="O24" s="20">
        <f t="shared" si="63"/>
        <v>74</v>
      </c>
      <c r="P24" s="21">
        <f t="shared" si="63"/>
        <v>4</v>
      </c>
      <c r="Q24" s="21">
        <f t="shared" si="63"/>
        <v>0</v>
      </c>
      <c r="R24" s="28">
        <f t="shared" si="63"/>
        <v>78</v>
      </c>
      <c r="S24" s="19" t="s">
        <v>24</v>
      </c>
      <c r="T24" s="20">
        <f t="shared" ref="T24:AA24" si="64">T13+T18+T23</f>
        <v>26</v>
      </c>
      <c r="U24" s="21">
        <f t="shared" si="64"/>
        <v>0</v>
      </c>
      <c r="V24" s="21">
        <f t="shared" si="64"/>
        <v>0</v>
      </c>
      <c r="W24" s="28">
        <f t="shared" si="64"/>
        <v>26</v>
      </c>
      <c r="X24" s="20">
        <f t="shared" si="64"/>
        <v>38</v>
      </c>
      <c r="Y24" s="21">
        <f t="shared" si="64"/>
        <v>4</v>
      </c>
      <c r="Z24" s="21">
        <f t="shared" si="64"/>
        <v>0</v>
      </c>
      <c r="AA24" s="28">
        <f t="shared" si="64"/>
        <v>42</v>
      </c>
      <c r="AB24" s="19" t="s">
        <v>24</v>
      </c>
      <c r="AC24" s="20">
        <f t="shared" ref="AC24:AJ24" si="65">AC13+AC18+AC23</f>
        <v>5</v>
      </c>
      <c r="AD24" s="21">
        <f t="shared" si="65"/>
        <v>0</v>
      </c>
      <c r="AE24" s="21">
        <f t="shared" si="65"/>
        <v>0</v>
      </c>
      <c r="AF24" s="28">
        <f t="shared" si="65"/>
        <v>5</v>
      </c>
      <c r="AG24" s="20">
        <f t="shared" si="65"/>
        <v>49</v>
      </c>
      <c r="AH24" s="21">
        <f t="shared" si="65"/>
        <v>2</v>
      </c>
      <c r="AI24" s="21">
        <f t="shared" si="65"/>
        <v>0</v>
      </c>
      <c r="AJ24" s="28">
        <f t="shared" si="65"/>
        <v>51</v>
      </c>
    </row>
    <row r="25" spans="1:36" ht="13.5" customHeight="1">
      <c r="A25" s="22">
        <f>A22+"00:15"</f>
        <v>0.41666666666666724</v>
      </c>
      <c r="B25" s="147">
        <v>4</v>
      </c>
      <c r="C25" s="148">
        <v>0</v>
      </c>
      <c r="D25" s="149">
        <v>0</v>
      </c>
      <c r="E25" s="25">
        <f t="shared" ref="E25:E28" si="66">SUM(B25:D25)</f>
        <v>4</v>
      </c>
      <c r="F25" s="147">
        <v>1</v>
      </c>
      <c r="G25" s="148">
        <v>0</v>
      </c>
      <c r="H25" s="149">
        <v>0</v>
      </c>
      <c r="I25" s="25">
        <f t="shared" ref="I25:I28" si="67">SUM(F25:H25)</f>
        <v>1</v>
      </c>
      <c r="J25" s="29">
        <f t="shared" ref="J25:J28" si="68">$A25</f>
        <v>0.41666666666666724</v>
      </c>
      <c r="K25" s="147">
        <v>0</v>
      </c>
      <c r="L25" s="148">
        <v>0</v>
      </c>
      <c r="M25" s="149">
        <v>0</v>
      </c>
      <c r="N25" s="25">
        <f t="shared" ref="N25:N28" si="69">SUM(K25:M25)</f>
        <v>0</v>
      </c>
      <c r="O25" s="147">
        <v>2</v>
      </c>
      <c r="P25" s="148">
        <v>0</v>
      </c>
      <c r="Q25" s="149">
        <v>0</v>
      </c>
      <c r="R25" s="25">
        <f t="shared" ref="R25:R28" si="70">SUM(O25:Q25)</f>
        <v>2</v>
      </c>
      <c r="S25" s="29">
        <f t="shared" ref="S25:S28" si="71">$A25</f>
        <v>0.41666666666666724</v>
      </c>
      <c r="T25" s="147">
        <v>0</v>
      </c>
      <c r="U25" s="148">
        <v>0</v>
      </c>
      <c r="V25" s="149">
        <v>0</v>
      </c>
      <c r="W25" s="25">
        <f t="shared" ref="W25:W28" si="72">SUM(T25:V25)</f>
        <v>0</v>
      </c>
      <c r="X25" s="147">
        <v>0</v>
      </c>
      <c r="Y25" s="148">
        <v>0</v>
      </c>
      <c r="Z25" s="149">
        <v>0</v>
      </c>
      <c r="AA25" s="25">
        <f t="shared" ref="AA25:AA28" si="73">SUM(X25:Z25)</f>
        <v>0</v>
      </c>
      <c r="AB25" s="29">
        <f t="shared" ref="AB25:AB28" si="74">$A25</f>
        <v>0.41666666666666724</v>
      </c>
      <c r="AC25" s="147">
        <v>0</v>
      </c>
      <c r="AD25" s="148">
        <v>0</v>
      </c>
      <c r="AE25" s="149">
        <v>0</v>
      </c>
      <c r="AF25" s="25">
        <f t="shared" ref="AF25:AF28" si="75">SUM(AC25:AE25)</f>
        <v>0</v>
      </c>
      <c r="AG25" s="147">
        <v>2</v>
      </c>
      <c r="AH25" s="148">
        <v>0</v>
      </c>
      <c r="AI25" s="149">
        <v>0</v>
      </c>
      <c r="AJ25" s="31">
        <f t="shared" ref="AJ25:AJ28" si="76">SUM(AG25:AI25)</f>
        <v>2</v>
      </c>
    </row>
    <row r="26" spans="1:36" ht="13.5" customHeight="1">
      <c r="A26" s="13">
        <f t="shared" si="11"/>
        <v>0.42708333333333393</v>
      </c>
      <c r="B26" s="150">
        <v>1</v>
      </c>
      <c r="C26" s="151">
        <v>0</v>
      </c>
      <c r="D26" s="152">
        <v>0</v>
      </c>
      <c r="E26" s="26">
        <f t="shared" si="66"/>
        <v>1</v>
      </c>
      <c r="F26" s="150">
        <v>7</v>
      </c>
      <c r="G26" s="151">
        <v>0</v>
      </c>
      <c r="H26" s="152">
        <v>0</v>
      </c>
      <c r="I26" s="26">
        <f t="shared" si="67"/>
        <v>7</v>
      </c>
      <c r="J26" s="29">
        <f t="shared" si="68"/>
        <v>0.42708333333333393</v>
      </c>
      <c r="K26" s="150">
        <v>1</v>
      </c>
      <c r="L26" s="151">
        <v>0</v>
      </c>
      <c r="M26" s="152">
        <v>0</v>
      </c>
      <c r="N26" s="26">
        <f t="shared" si="69"/>
        <v>1</v>
      </c>
      <c r="O26" s="150">
        <v>3</v>
      </c>
      <c r="P26" s="151">
        <v>0</v>
      </c>
      <c r="Q26" s="152">
        <v>0</v>
      </c>
      <c r="R26" s="26">
        <f t="shared" si="70"/>
        <v>3</v>
      </c>
      <c r="S26" s="29">
        <f t="shared" si="71"/>
        <v>0.42708333333333393</v>
      </c>
      <c r="T26" s="150">
        <v>2</v>
      </c>
      <c r="U26" s="151">
        <v>0</v>
      </c>
      <c r="V26" s="152">
        <v>0</v>
      </c>
      <c r="W26" s="26">
        <f t="shared" si="72"/>
        <v>2</v>
      </c>
      <c r="X26" s="150">
        <v>2</v>
      </c>
      <c r="Y26" s="151">
        <v>0</v>
      </c>
      <c r="Z26" s="152">
        <v>0</v>
      </c>
      <c r="AA26" s="26">
        <f t="shared" si="73"/>
        <v>2</v>
      </c>
      <c r="AB26" s="29">
        <f t="shared" si="74"/>
        <v>0.42708333333333393</v>
      </c>
      <c r="AC26" s="150">
        <v>5</v>
      </c>
      <c r="AD26" s="151">
        <v>0</v>
      </c>
      <c r="AE26" s="152">
        <v>0</v>
      </c>
      <c r="AF26" s="26">
        <f t="shared" si="75"/>
        <v>5</v>
      </c>
      <c r="AG26" s="150">
        <v>5</v>
      </c>
      <c r="AH26" s="151">
        <v>0</v>
      </c>
      <c r="AI26" s="152">
        <v>0</v>
      </c>
      <c r="AJ26" s="32">
        <f t="shared" si="76"/>
        <v>5</v>
      </c>
    </row>
    <row r="27" spans="1:36" ht="13.5" customHeight="1">
      <c r="A27" s="13">
        <f t="shared" si="11"/>
        <v>0.43750000000000061</v>
      </c>
      <c r="B27" s="150">
        <v>4</v>
      </c>
      <c r="C27" s="151">
        <v>0</v>
      </c>
      <c r="D27" s="152">
        <v>0</v>
      </c>
      <c r="E27" s="26">
        <f t="shared" si="66"/>
        <v>4</v>
      </c>
      <c r="F27" s="150">
        <v>1</v>
      </c>
      <c r="G27" s="151">
        <v>0</v>
      </c>
      <c r="H27" s="152">
        <v>0</v>
      </c>
      <c r="I27" s="26">
        <f t="shared" si="67"/>
        <v>1</v>
      </c>
      <c r="J27" s="29">
        <f t="shared" si="68"/>
        <v>0.43750000000000061</v>
      </c>
      <c r="K27" s="150">
        <v>2</v>
      </c>
      <c r="L27" s="151">
        <v>0</v>
      </c>
      <c r="M27" s="152">
        <v>0</v>
      </c>
      <c r="N27" s="26">
        <f t="shared" si="69"/>
        <v>2</v>
      </c>
      <c r="O27" s="150">
        <v>1</v>
      </c>
      <c r="P27" s="151">
        <v>0</v>
      </c>
      <c r="Q27" s="152">
        <v>0</v>
      </c>
      <c r="R27" s="26">
        <f t="shared" si="70"/>
        <v>1</v>
      </c>
      <c r="S27" s="29">
        <f t="shared" si="71"/>
        <v>0.43750000000000061</v>
      </c>
      <c r="T27" s="150">
        <v>2</v>
      </c>
      <c r="U27" s="151">
        <v>0</v>
      </c>
      <c r="V27" s="152">
        <v>0</v>
      </c>
      <c r="W27" s="26">
        <f t="shared" si="72"/>
        <v>2</v>
      </c>
      <c r="X27" s="150">
        <v>1</v>
      </c>
      <c r="Y27" s="151">
        <v>0</v>
      </c>
      <c r="Z27" s="152">
        <v>0</v>
      </c>
      <c r="AA27" s="26">
        <f t="shared" si="73"/>
        <v>1</v>
      </c>
      <c r="AB27" s="29">
        <f t="shared" si="74"/>
        <v>0.43750000000000061</v>
      </c>
      <c r="AC27" s="150">
        <v>1</v>
      </c>
      <c r="AD27" s="151">
        <v>0</v>
      </c>
      <c r="AE27" s="152">
        <v>0</v>
      </c>
      <c r="AF27" s="26">
        <f t="shared" si="75"/>
        <v>1</v>
      </c>
      <c r="AG27" s="150">
        <v>4</v>
      </c>
      <c r="AH27" s="151">
        <v>0</v>
      </c>
      <c r="AI27" s="152">
        <v>0</v>
      </c>
      <c r="AJ27" s="32">
        <f t="shared" si="76"/>
        <v>4</v>
      </c>
    </row>
    <row r="28" spans="1:36" ht="13.5" customHeight="1">
      <c r="A28" s="16">
        <f t="shared" si="11"/>
        <v>0.4479166666666673</v>
      </c>
      <c r="B28" s="153">
        <v>1</v>
      </c>
      <c r="C28" s="154">
        <v>0</v>
      </c>
      <c r="D28" s="155">
        <v>0</v>
      </c>
      <c r="E28" s="27">
        <f t="shared" si="66"/>
        <v>1</v>
      </c>
      <c r="F28" s="153">
        <v>3</v>
      </c>
      <c r="G28" s="154">
        <v>0</v>
      </c>
      <c r="H28" s="155">
        <v>0</v>
      </c>
      <c r="I28" s="27">
        <f t="shared" si="67"/>
        <v>3</v>
      </c>
      <c r="J28" s="30">
        <f t="shared" si="68"/>
        <v>0.4479166666666673</v>
      </c>
      <c r="K28" s="153">
        <v>0</v>
      </c>
      <c r="L28" s="154">
        <v>0</v>
      </c>
      <c r="M28" s="155">
        <v>0</v>
      </c>
      <c r="N28" s="27">
        <f t="shared" si="69"/>
        <v>0</v>
      </c>
      <c r="O28" s="153">
        <v>3</v>
      </c>
      <c r="P28" s="154">
        <v>0</v>
      </c>
      <c r="Q28" s="155">
        <v>0</v>
      </c>
      <c r="R28" s="27">
        <f t="shared" si="70"/>
        <v>3</v>
      </c>
      <c r="S28" s="30">
        <f t="shared" si="71"/>
        <v>0.4479166666666673</v>
      </c>
      <c r="T28" s="153">
        <v>1</v>
      </c>
      <c r="U28" s="154">
        <v>0</v>
      </c>
      <c r="V28" s="155">
        <v>0</v>
      </c>
      <c r="W28" s="27">
        <f t="shared" si="72"/>
        <v>1</v>
      </c>
      <c r="X28" s="153">
        <v>1</v>
      </c>
      <c r="Y28" s="154">
        <v>0</v>
      </c>
      <c r="Z28" s="155">
        <v>0</v>
      </c>
      <c r="AA28" s="27">
        <f t="shared" si="73"/>
        <v>1</v>
      </c>
      <c r="AB28" s="30">
        <f t="shared" si="74"/>
        <v>0.4479166666666673</v>
      </c>
      <c r="AC28" s="153">
        <v>0</v>
      </c>
      <c r="AD28" s="154">
        <v>0</v>
      </c>
      <c r="AE28" s="155">
        <v>0</v>
      </c>
      <c r="AF28" s="27">
        <f t="shared" si="75"/>
        <v>0</v>
      </c>
      <c r="AG28" s="153">
        <v>0</v>
      </c>
      <c r="AH28" s="154">
        <v>0</v>
      </c>
      <c r="AI28" s="155">
        <v>0</v>
      </c>
      <c r="AJ28" s="33">
        <f t="shared" si="76"/>
        <v>0</v>
      </c>
    </row>
    <row r="29" spans="1:36" ht="13.5" customHeight="1">
      <c r="A29" s="19" t="s">
        <v>24</v>
      </c>
      <c r="B29" s="156">
        <f>SUM(B25:B28)</f>
        <v>10</v>
      </c>
      <c r="C29" s="157">
        <f t="shared" ref="C29:D29" si="77">SUM(C25:C28)</f>
        <v>0</v>
      </c>
      <c r="D29" s="157">
        <f t="shared" si="77"/>
        <v>0</v>
      </c>
      <c r="E29" s="28">
        <f t="shared" ref="E29:I29" si="78">SUM(E25:E28)</f>
        <v>10</v>
      </c>
      <c r="F29" s="156">
        <f>SUM(F25:F28)</f>
        <v>12</v>
      </c>
      <c r="G29" s="157">
        <f t="shared" ref="G29:H29" si="79">SUM(G25:G28)</f>
        <v>0</v>
      </c>
      <c r="H29" s="157">
        <f t="shared" si="79"/>
        <v>0</v>
      </c>
      <c r="I29" s="28">
        <f t="shared" si="78"/>
        <v>12</v>
      </c>
      <c r="J29" s="19" t="s">
        <v>24</v>
      </c>
      <c r="K29" s="156">
        <f>SUM(K25:K28)</f>
        <v>3</v>
      </c>
      <c r="L29" s="157">
        <f t="shared" ref="L29:M29" si="80">SUM(L25:L28)</f>
        <v>0</v>
      </c>
      <c r="M29" s="157">
        <f t="shared" si="80"/>
        <v>0</v>
      </c>
      <c r="N29" s="28">
        <f t="shared" ref="N29:R29" si="81">SUM(N25:N28)</f>
        <v>3</v>
      </c>
      <c r="O29" s="156">
        <f>SUM(O25:O28)</f>
        <v>9</v>
      </c>
      <c r="P29" s="157">
        <f t="shared" ref="P29:Q29" si="82">SUM(P25:P28)</f>
        <v>0</v>
      </c>
      <c r="Q29" s="157">
        <f t="shared" si="82"/>
        <v>0</v>
      </c>
      <c r="R29" s="28">
        <f t="shared" si="81"/>
        <v>9</v>
      </c>
      <c r="S29" s="19" t="s">
        <v>24</v>
      </c>
      <c r="T29" s="156">
        <f>SUM(T25:T28)</f>
        <v>5</v>
      </c>
      <c r="U29" s="157">
        <f t="shared" ref="U29:V29" si="83">SUM(U25:U28)</f>
        <v>0</v>
      </c>
      <c r="V29" s="157">
        <f t="shared" si="83"/>
        <v>0</v>
      </c>
      <c r="W29" s="28">
        <f t="shared" ref="W29:AA29" si="84">SUM(W25:W28)</f>
        <v>5</v>
      </c>
      <c r="X29" s="156">
        <f>SUM(X25:X28)</f>
        <v>4</v>
      </c>
      <c r="Y29" s="157">
        <f t="shared" ref="Y29:Z29" si="85">SUM(Y25:Y28)</f>
        <v>0</v>
      </c>
      <c r="Z29" s="157">
        <f t="shared" si="85"/>
        <v>0</v>
      </c>
      <c r="AA29" s="28">
        <f t="shared" si="84"/>
        <v>4</v>
      </c>
      <c r="AB29" s="19" t="s">
        <v>24</v>
      </c>
      <c r="AC29" s="156">
        <f>SUM(AC25:AC28)</f>
        <v>6</v>
      </c>
      <c r="AD29" s="157">
        <f t="shared" ref="AD29:AE29" si="86">SUM(AD25:AD28)</f>
        <v>0</v>
      </c>
      <c r="AE29" s="157">
        <f t="shared" si="86"/>
        <v>0</v>
      </c>
      <c r="AF29" s="28">
        <f t="shared" ref="AF29:AJ29" si="87">SUM(AF25:AF28)</f>
        <v>6</v>
      </c>
      <c r="AG29" s="156">
        <f>SUM(AG25:AG28)</f>
        <v>11</v>
      </c>
      <c r="AH29" s="157">
        <f t="shared" ref="AH29:AI29" si="88">SUM(AH25:AH28)</f>
        <v>0</v>
      </c>
      <c r="AI29" s="157">
        <f t="shared" si="88"/>
        <v>0</v>
      </c>
      <c r="AJ29" s="28">
        <f t="shared" si="87"/>
        <v>11</v>
      </c>
    </row>
    <row r="30" spans="1:36" ht="13.5" customHeight="1">
      <c r="A30" s="22">
        <f>A28+"00:15"</f>
        <v>0.45833333333333398</v>
      </c>
      <c r="B30" s="147">
        <v>0</v>
      </c>
      <c r="C30" s="148">
        <v>0</v>
      </c>
      <c r="D30" s="149">
        <v>0</v>
      </c>
      <c r="E30" s="25">
        <f t="shared" ref="E30:E33" si="89">SUM(B30:D30)</f>
        <v>0</v>
      </c>
      <c r="F30" s="147">
        <v>8</v>
      </c>
      <c r="G30" s="148">
        <v>0</v>
      </c>
      <c r="H30" s="149">
        <v>0</v>
      </c>
      <c r="I30" s="25">
        <f t="shared" ref="I30:I33" si="90">SUM(F30:H30)</f>
        <v>8</v>
      </c>
      <c r="J30" s="29">
        <f t="shared" ref="J30:J33" si="91">$A30</f>
        <v>0.45833333333333398</v>
      </c>
      <c r="K30" s="147">
        <v>0</v>
      </c>
      <c r="L30" s="148">
        <v>0</v>
      </c>
      <c r="M30" s="149">
        <v>0</v>
      </c>
      <c r="N30" s="25">
        <f t="shared" ref="N30:N33" si="92">SUM(K30:M30)</f>
        <v>0</v>
      </c>
      <c r="O30" s="147">
        <v>2</v>
      </c>
      <c r="P30" s="148">
        <v>0</v>
      </c>
      <c r="Q30" s="149">
        <v>0</v>
      </c>
      <c r="R30" s="25">
        <f t="shared" ref="R30:R33" si="93">SUM(O30:Q30)</f>
        <v>2</v>
      </c>
      <c r="S30" s="29">
        <f t="shared" ref="S30:S33" si="94">$A30</f>
        <v>0.45833333333333398</v>
      </c>
      <c r="T30" s="147">
        <v>2</v>
      </c>
      <c r="U30" s="148">
        <v>0</v>
      </c>
      <c r="V30" s="149">
        <v>0</v>
      </c>
      <c r="W30" s="25">
        <f t="shared" ref="W30:W33" si="95">SUM(T30:V30)</f>
        <v>2</v>
      </c>
      <c r="X30" s="147">
        <v>0</v>
      </c>
      <c r="Y30" s="148">
        <v>0</v>
      </c>
      <c r="Z30" s="149">
        <v>0</v>
      </c>
      <c r="AA30" s="25">
        <f t="shared" ref="AA30:AA33" si="96">SUM(X30:Z30)</f>
        <v>0</v>
      </c>
      <c r="AB30" s="29">
        <f t="shared" ref="AB30:AB33" si="97">$A30</f>
        <v>0.45833333333333398</v>
      </c>
      <c r="AC30" s="147">
        <v>0</v>
      </c>
      <c r="AD30" s="148">
        <v>0</v>
      </c>
      <c r="AE30" s="149">
        <v>0</v>
      </c>
      <c r="AF30" s="25">
        <f t="shared" ref="AF30:AF33" si="98">SUM(AC30:AE30)</f>
        <v>0</v>
      </c>
      <c r="AG30" s="147">
        <v>3</v>
      </c>
      <c r="AH30" s="148">
        <v>0</v>
      </c>
      <c r="AI30" s="149">
        <v>0</v>
      </c>
      <c r="AJ30" s="31">
        <f t="shared" ref="AJ30:AJ33" si="99">SUM(AG30:AI30)</f>
        <v>3</v>
      </c>
    </row>
    <row r="31" spans="1:36" ht="13.5" customHeight="1">
      <c r="A31" s="13">
        <f t="shared" si="11"/>
        <v>0.46875000000000067</v>
      </c>
      <c r="B31" s="150">
        <v>0</v>
      </c>
      <c r="C31" s="151">
        <v>0</v>
      </c>
      <c r="D31" s="152">
        <v>0</v>
      </c>
      <c r="E31" s="26">
        <f t="shared" si="89"/>
        <v>0</v>
      </c>
      <c r="F31" s="150">
        <v>4</v>
      </c>
      <c r="G31" s="151">
        <v>0</v>
      </c>
      <c r="H31" s="152">
        <v>0</v>
      </c>
      <c r="I31" s="26">
        <f t="shared" si="90"/>
        <v>4</v>
      </c>
      <c r="J31" s="29">
        <f t="shared" si="91"/>
        <v>0.46875000000000067</v>
      </c>
      <c r="K31" s="150">
        <v>0</v>
      </c>
      <c r="L31" s="151">
        <v>0</v>
      </c>
      <c r="M31" s="152">
        <v>0</v>
      </c>
      <c r="N31" s="26">
        <f t="shared" si="92"/>
        <v>0</v>
      </c>
      <c r="O31" s="150">
        <v>0</v>
      </c>
      <c r="P31" s="151">
        <v>0</v>
      </c>
      <c r="Q31" s="152">
        <v>0</v>
      </c>
      <c r="R31" s="26">
        <f t="shared" si="93"/>
        <v>0</v>
      </c>
      <c r="S31" s="29">
        <f t="shared" si="94"/>
        <v>0.46875000000000067</v>
      </c>
      <c r="T31" s="150">
        <v>3</v>
      </c>
      <c r="U31" s="151">
        <v>0</v>
      </c>
      <c r="V31" s="152">
        <v>0</v>
      </c>
      <c r="W31" s="26">
        <f t="shared" si="95"/>
        <v>3</v>
      </c>
      <c r="X31" s="150">
        <v>1</v>
      </c>
      <c r="Y31" s="151">
        <v>0</v>
      </c>
      <c r="Z31" s="152">
        <v>0</v>
      </c>
      <c r="AA31" s="26">
        <f t="shared" si="96"/>
        <v>1</v>
      </c>
      <c r="AB31" s="29">
        <f t="shared" si="97"/>
        <v>0.46875000000000067</v>
      </c>
      <c r="AC31" s="150">
        <v>0</v>
      </c>
      <c r="AD31" s="151">
        <v>0</v>
      </c>
      <c r="AE31" s="152">
        <v>0</v>
      </c>
      <c r="AF31" s="26">
        <f t="shared" si="98"/>
        <v>0</v>
      </c>
      <c r="AG31" s="150">
        <v>3</v>
      </c>
      <c r="AH31" s="151">
        <v>0</v>
      </c>
      <c r="AI31" s="152">
        <v>0</v>
      </c>
      <c r="AJ31" s="32">
        <f t="shared" si="99"/>
        <v>3</v>
      </c>
    </row>
    <row r="32" spans="1:36" ht="13.5" customHeight="1">
      <c r="A32" s="13">
        <f t="shared" si="11"/>
        <v>0.47916666666666735</v>
      </c>
      <c r="B32" s="150">
        <v>1</v>
      </c>
      <c r="C32" s="151">
        <v>0</v>
      </c>
      <c r="D32" s="152">
        <v>0</v>
      </c>
      <c r="E32" s="26">
        <f t="shared" si="89"/>
        <v>1</v>
      </c>
      <c r="F32" s="150">
        <v>2</v>
      </c>
      <c r="G32" s="151">
        <v>0</v>
      </c>
      <c r="H32" s="152">
        <v>0</v>
      </c>
      <c r="I32" s="26">
        <f t="shared" si="90"/>
        <v>2</v>
      </c>
      <c r="J32" s="29">
        <f t="shared" si="91"/>
        <v>0.47916666666666735</v>
      </c>
      <c r="K32" s="150">
        <v>1</v>
      </c>
      <c r="L32" s="151">
        <v>0</v>
      </c>
      <c r="M32" s="152">
        <v>0</v>
      </c>
      <c r="N32" s="26">
        <f t="shared" si="92"/>
        <v>1</v>
      </c>
      <c r="O32" s="150">
        <v>2</v>
      </c>
      <c r="P32" s="151">
        <v>0</v>
      </c>
      <c r="Q32" s="152">
        <v>0</v>
      </c>
      <c r="R32" s="26">
        <f t="shared" si="93"/>
        <v>2</v>
      </c>
      <c r="S32" s="29">
        <f t="shared" si="94"/>
        <v>0.47916666666666735</v>
      </c>
      <c r="T32" s="150">
        <v>0</v>
      </c>
      <c r="U32" s="151">
        <v>0</v>
      </c>
      <c r="V32" s="152">
        <v>0</v>
      </c>
      <c r="W32" s="26">
        <f t="shared" si="95"/>
        <v>0</v>
      </c>
      <c r="X32" s="150">
        <v>2</v>
      </c>
      <c r="Y32" s="151">
        <v>0</v>
      </c>
      <c r="Z32" s="152">
        <v>0</v>
      </c>
      <c r="AA32" s="26">
        <f t="shared" si="96"/>
        <v>2</v>
      </c>
      <c r="AB32" s="29">
        <f t="shared" si="97"/>
        <v>0.47916666666666735</v>
      </c>
      <c r="AC32" s="150">
        <v>2</v>
      </c>
      <c r="AD32" s="151">
        <v>0</v>
      </c>
      <c r="AE32" s="152">
        <v>0</v>
      </c>
      <c r="AF32" s="26">
        <f t="shared" si="98"/>
        <v>2</v>
      </c>
      <c r="AG32" s="150">
        <v>1</v>
      </c>
      <c r="AH32" s="151">
        <v>0</v>
      </c>
      <c r="AI32" s="152">
        <v>0</v>
      </c>
      <c r="AJ32" s="32">
        <f t="shared" si="99"/>
        <v>1</v>
      </c>
    </row>
    <row r="33" spans="1:36" ht="13.5" customHeight="1">
      <c r="A33" s="16">
        <f t="shared" si="11"/>
        <v>0.48958333333333404</v>
      </c>
      <c r="B33" s="153">
        <v>3</v>
      </c>
      <c r="C33" s="154">
        <v>0</v>
      </c>
      <c r="D33" s="155">
        <v>0</v>
      </c>
      <c r="E33" s="27">
        <f t="shared" si="89"/>
        <v>3</v>
      </c>
      <c r="F33" s="153">
        <v>3</v>
      </c>
      <c r="G33" s="154">
        <v>0</v>
      </c>
      <c r="H33" s="155">
        <v>0</v>
      </c>
      <c r="I33" s="27">
        <f t="shared" si="90"/>
        <v>3</v>
      </c>
      <c r="J33" s="30">
        <f t="shared" si="91"/>
        <v>0.48958333333333404</v>
      </c>
      <c r="K33" s="153">
        <v>3</v>
      </c>
      <c r="L33" s="154">
        <v>0</v>
      </c>
      <c r="M33" s="155">
        <v>0</v>
      </c>
      <c r="N33" s="27">
        <f t="shared" si="92"/>
        <v>3</v>
      </c>
      <c r="O33" s="153">
        <v>0</v>
      </c>
      <c r="P33" s="154">
        <v>0</v>
      </c>
      <c r="Q33" s="155">
        <v>0</v>
      </c>
      <c r="R33" s="27">
        <f t="shared" si="93"/>
        <v>0</v>
      </c>
      <c r="S33" s="30">
        <f t="shared" si="94"/>
        <v>0.48958333333333404</v>
      </c>
      <c r="T33" s="153">
        <v>2</v>
      </c>
      <c r="U33" s="154">
        <v>0</v>
      </c>
      <c r="V33" s="155">
        <v>0</v>
      </c>
      <c r="W33" s="27">
        <f t="shared" si="95"/>
        <v>2</v>
      </c>
      <c r="X33" s="153">
        <v>2</v>
      </c>
      <c r="Y33" s="154">
        <v>0</v>
      </c>
      <c r="Z33" s="155">
        <v>0</v>
      </c>
      <c r="AA33" s="27">
        <f t="shared" si="96"/>
        <v>2</v>
      </c>
      <c r="AB33" s="30">
        <f t="shared" si="97"/>
        <v>0.48958333333333404</v>
      </c>
      <c r="AC33" s="153">
        <v>2</v>
      </c>
      <c r="AD33" s="154">
        <v>0</v>
      </c>
      <c r="AE33" s="155">
        <v>0</v>
      </c>
      <c r="AF33" s="27">
        <f t="shared" si="98"/>
        <v>2</v>
      </c>
      <c r="AG33" s="153">
        <v>2</v>
      </c>
      <c r="AH33" s="154">
        <v>0</v>
      </c>
      <c r="AI33" s="155">
        <v>0</v>
      </c>
      <c r="AJ33" s="33">
        <f t="shared" si="99"/>
        <v>2</v>
      </c>
    </row>
    <row r="34" spans="1:36" ht="13.5" customHeight="1">
      <c r="A34" s="19" t="s">
        <v>24</v>
      </c>
      <c r="B34" s="156">
        <f>SUM(B30:B33)</f>
        <v>4</v>
      </c>
      <c r="C34" s="157">
        <f t="shared" ref="C34:D34" si="100">SUM(C30:C33)</f>
        <v>0</v>
      </c>
      <c r="D34" s="157">
        <f t="shared" si="100"/>
        <v>0</v>
      </c>
      <c r="E34" s="28">
        <f t="shared" ref="E34:I34" si="101">SUM(E30:E33)</f>
        <v>4</v>
      </c>
      <c r="F34" s="156">
        <f>SUM(F30:F33)</f>
        <v>17</v>
      </c>
      <c r="G34" s="157">
        <f t="shared" ref="G34:H34" si="102">SUM(G30:G33)</f>
        <v>0</v>
      </c>
      <c r="H34" s="157">
        <f t="shared" si="102"/>
        <v>0</v>
      </c>
      <c r="I34" s="28">
        <f t="shared" si="101"/>
        <v>17</v>
      </c>
      <c r="J34" s="19" t="s">
        <v>24</v>
      </c>
      <c r="K34" s="156">
        <f>SUM(K30:K33)</f>
        <v>4</v>
      </c>
      <c r="L34" s="157">
        <f t="shared" ref="L34:M34" si="103">SUM(L30:L33)</f>
        <v>0</v>
      </c>
      <c r="M34" s="157">
        <f t="shared" si="103"/>
        <v>0</v>
      </c>
      <c r="N34" s="28">
        <f t="shared" ref="N34:R34" si="104">SUM(N30:N33)</f>
        <v>4</v>
      </c>
      <c r="O34" s="156">
        <f>SUM(O30:O33)</f>
        <v>4</v>
      </c>
      <c r="P34" s="157">
        <f t="shared" ref="P34:Q34" si="105">SUM(P30:P33)</f>
        <v>0</v>
      </c>
      <c r="Q34" s="157">
        <f t="shared" si="105"/>
        <v>0</v>
      </c>
      <c r="R34" s="28">
        <f t="shared" si="104"/>
        <v>4</v>
      </c>
      <c r="S34" s="19" t="s">
        <v>24</v>
      </c>
      <c r="T34" s="156">
        <f>SUM(T30:T33)</f>
        <v>7</v>
      </c>
      <c r="U34" s="157">
        <f t="shared" ref="U34:V34" si="106">SUM(U30:U33)</f>
        <v>0</v>
      </c>
      <c r="V34" s="157">
        <f t="shared" si="106"/>
        <v>0</v>
      </c>
      <c r="W34" s="28">
        <f t="shared" ref="W34:AA34" si="107">SUM(W30:W33)</f>
        <v>7</v>
      </c>
      <c r="X34" s="156">
        <f>SUM(X30:X33)</f>
        <v>5</v>
      </c>
      <c r="Y34" s="157">
        <f t="shared" ref="Y34:Z34" si="108">SUM(Y30:Y33)</f>
        <v>0</v>
      </c>
      <c r="Z34" s="157">
        <f t="shared" si="108"/>
        <v>0</v>
      </c>
      <c r="AA34" s="28">
        <f t="shared" si="107"/>
        <v>5</v>
      </c>
      <c r="AB34" s="19" t="s">
        <v>24</v>
      </c>
      <c r="AC34" s="156">
        <f>SUM(AC30:AC33)</f>
        <v>4</v>
      </c>
      <c r="AD34" s="157">
        <f t="shared" ref="AD34:AE34" si="109">SUM(AD30:AD33)</f>
        <v>0</v>
      </c>
      <c r="AE34" s="157">
        <f t="shared" si="109"/>
        <v>0</v>
      </c>
      <c r="AF34" s="28">
        <f t="shared" ref="AF34:AJ34" si="110">SUM(AF30:AF33)</f>
        <v>4</v>
      </c>
      <c r="AG34" s="156">
        <f>SUM(AG30:AG33)</f>
        <v>9</v>
      </c>
      <c r="AH34" s="157">
        <f t="shared" ref="AH34:AI34" si="111">SUM(AH30:AH33)</f>
        <v>0</v>
      </c>
      <c r="AI34" s="157">
        <f t="shared" si="111"/>
        <v>0</v>
      </c>
      <c r="AJ34" s="28">
        <f t="shared" si="110"/>
        <v>9</v>
      </c>
    </row>
    <row r="35" spans="1:36" ht="13.5" customHeight="1">
      <c r="A35" s="22">
        <f>A33+"00:15"</f>
        <v>0.50000000000000067</v>
      </c>
      <c r="B35" s="147">
        <v>1</v>
      </c>
      <c r="C35" s="148">
        <v>0</v>
      </c>
      <c r="D35" s="149">
        <v>0</v>
      </c>
      <c r="E35" s="25">
        <f t="shared" ref="E35:E38" si="112">SUM(B35:D35)</f>
        <v>1</v>
      </c>
      <c r="F35" s="147">
        <v>1</v>
      </c>
      <c r="G35" s="148">
        <v>0</v>
      </c>
      <c r="H35" s="149">
        <v>0</v>
      </c>
      <c r="I35" s="25">
        <f t="shared" ref="I35:I38" si="113">SUM(F35:H35)</f>
        <v>1</v>
      </c>
      <c r="J35" s="29">
        <f t="shared" ref="J35:J38" si="114">$A35</f>
        <v>0.50000000000000067</v>
      </c>
      <c r="K35" s="147">
        <v>1</v>
      </c>
      <c r="L35" s="148">
        <v>0</v>
      </c>
      <c r="M35" s="149">
        <v>0</v>
      </c>
      <c r="N35" s="25">
        <f t="shared" ref="N35:N38" si="115">SUM(K35:M35)</f>
        <v>1</v>
      </c>
      <c r="O35" s="147">
        <v>2</v>
      </c>
      <c r="P35" s="148">
        <v>0</v>
      </c>
      <c r="Q35" s="149">
        <v>0</v>
      </c>
      <c r="R35" s="25">
        <f t="shared" ref="R35:R38" si="116">SUM(O35:Q35)</f>
        <v>2</v>
      </c>
      <c r="S35" s="29">
        <f t="shared" ref="S35:S38" si="117">$A35</f>
        <v>0.50000000000000067</v>
      </c>
      <c r="T35" s="147">
        <v>1</v>
      </c>
      <c r="U35" s="148">
        <v>0</v>
      </c>
      <c r="V35" s="149">
        <v>0</v>
      </c>
      <c r="W35" s="25">
        <f t="shared" ref="W35:W38" si="118">SUM(T35:V35)</f>
        <v>1</v>
      </c>
      <c r="X35" s="147">
        <v>2</v>
      </c>
      <c r="Y35" s="148">
        <v>0</v>
      </c>
      <c r="Z35" s="149">
        <v>0</v>
      </c>
      <c r="AA35" s="25">
        <f t="shared" ref="AA35:AA38" si="119">SUM(X35:Z35)</f>
        <v>2</v>
      </c>
      <c r="AB35" s="29">
        <f t="shared" ref="AB35:AB38" si="120">$A35</f>
        <v>0.50000000000000067</v>
      </c>
      <c r="AC35" s="147">
        <v>0</v>
      </c>
      <c r="AD35" s="148">
        <v>0</v>
      </c>
      <c r="AE35" s="149">
        <v>0</v>
      </c>
      <c r="AF35" s="25">
        <f t="shared" ref="AF35:AF38" si="121">SUM(AC35:AE35)</f>
        <v>0</v>
      </c>
      <c r="AG35" s="147">
        <v>4</v>
      </c>
      <c r="AH35" s="148">
        <v>0</v>
      </c>
      <c r="AI35" s="149">
        <v>0</v>
      </c>
      <c r="AJ35" s="31">
        <f t="shared" ref="AJ35:AJ38" si="122">SUM(AG35:AI35)</f>
        <v>4</v>
      </c>
    </row>
    <row r="36" spans="1:36" ht="13.5" customHeight="1">
      <c r="A36" s="13">
        <f t="shared" si="11"/>
        <v>0.5104166666666673</v>
      </c>
      <c r="B36" s="150">
        <v>7</v>
      </c>
      <c r="C36" s="151">
        <v>1</v>
      </c>
      <c r="D36" s="152">
        <v>1</v>
      </c>
      <c r="E36" s="26">
        <f t="shared" si="112"/>
        <v>9</v>
      </c>
      <c r="F36" s="150">
        <v>4</v>
      </c>
      <c r="G36" s="151">
        <v>0</v>
      </c>
      <c r="H36" s="152">
        <v>0</v>
      </c>
      <c r="I36" s="26">
        <f t="shared" si="113"/>
        <v>4</v>
      </c>
      <c r="J36" s="29">
        <f t="shared" si="114"/>
        <v>0.5104166666666673</v>
      </c>
      <c r="K36" s="150">
        <v>0</v>
      </c>
      <c r="L36" s="151">
        <v>0</v>
      </c>
      <c r="M36" s="152">
        <v>0</v>
      </c>
      <c r="N36" s="26">
        <f t="shared" si="115"/>
        <v>0</v>
      </c>
      <c r="O36" s="150">
        <v>1</v>
      </c>
      <c r="P36" s="151">
        <v>0</v>
      </c>
      <c r="Q36" s="152">
        <v>0</v>
      </c>
      <c r="R36" s="26">
        <f t="shared" si="116"/>
        <v>1</v>
      </c>
      <c r="S36" s="29">
        <f t="shared" si="117"/>
        <v>0.5104166666666673</v>
      </c>
      <c r="T36" s="150">
        <v>1</v>
      </c>
      <c r="U36" s="151">
        <v>0</v>
      </c>
      <c r="V36" s="152">
        <v>0</v>
      </c>
      <c r="W36" s="26">
        <f t="shared" si="118"/>
        <v>1</v>
      </c>
      <c r="X36" s="150">
        <v>1</v>
      </c>
      <c r="Y36" s="151">
        <v>0</v>
      </c>
      <c r="Z36" s="152">
        <v>0</v>
      </c>
      <c r="AA36" s="26">
        <f t="shared" si="119"/>
        <v>1</v>
      </c>
      <c r="AB36" s="29">
        <f t="shared" si="120"/>
        <v>0.5104166666666673</v>
      </c>
      <c r="AC36" s="150">
        <v>1</v>
      </c>
      <c r="AD36" s="151">
        <v>0</v>
      </c>
      <c r="AE36" s="152">
        <v>1</v>
      </c>
      <c r="AF36" s="26">
        <f t="shared" si="121"/>
        <v>2</v>
      </c>
      <c r="AG36" s="150">
        <v>2</v>
      </c>
      <c r="AH36" s="151">
        <v>0</v>
      </c>
      <c r="AI36" s="152">
        <v>0</v>
      </c>
      <c r="AJ36" s="32">
        <f t="shared" si="122"/>
        <v>2</v>
      </c>
    </row>
    <row r="37" spans="1:36" ht="13.5" customHeight="1">
      <c r="A37" s="13">
        <f t="shared" si="11"/>
        <v>0.52083333333333393</v>
      </c>
      <c r="B37" s="150">
        <v>2</v>
      </c>
      <c r="C37" s="151">
        <v>0</v>
      </c>
      <c r="D37" s="152">
        <v>0</v>
      </c>
      <c r="E37" s="26">
        <f t="shared" si="112"/>
        <v>2</v>
      </c>
      <c r="F37" s="150">
        <v>2</v>
      </c>
      <c r="G37" s="151">
        <v>0</v>
      </c>
      <c r="H37" s="152">
        <v>0</v>
      </c>
      <c r="I37" s="26">
        <f t="shared" si="113"/>
        <v>2</v>
      </c>
      <c r="J37" s="29">
        <f t="shared" si="114"/>
        <v>0.52083333333333393</v>
      </c>
      <c r="K37" s="150">
        <v>0</v>
      </c>
      <c r="L37" s="151">
        <v>0</v>
      </c>
      <c r="M37" s="152">
        <v>0</v>
      </c>
      <c r="N37" s="26">
        <f t="shared" si="115"/>
        <v>0</v>
      </c>
      <c r="O37" s="150">
        <v>1</v>
      </c>
      <c r="P37" s="151">
        <v>0</v>
      </c>
      <c r="Q37" s="152">
        <v>0</v>
      </c>
      <c r="R37" s="26">
        <f t="shared" si="116"/>
        <v>1</v>
      </c>
      <c r="S37" s="29">
        <f t="shared" si="117"/>
        <v>0.52083333333333393</v>
      </c>
      <c r="T37" s="150">
        <v>2</v>
      </c>
      <c r="U37" s="151">
        <v>0</v>
      </c>
      <c r="V37" s="152">
        <v>0</v>
      </c>
      <c r="W37" s="26">
        <f t="shared" si="118"/>
        <v>2</v>
      </c>
      <c r="X37" s="150">
        <v>1</v>
      </c>
      <c r="Y37" s="151">
        <v>0</v>
      </c>
      <c r="Z37" s="152">
        <v>0</v>
      </c>
      <c r="AA37" s="26">
        <f t="shared" si="119"/>
        <v>1</v>
      </c>
      <c r="AB37" s="29">
        <f t="shared" si="120"/>
        <v>0.52083333333333393</v>
      </c>
      <c r="AC37" s="150">
        <v>2</v>
      </c>
      <c r="AD37" s="151">
        <v>0</v>
      </c>
      <c r="AE37" s="152">
        <v>0</v>
      </c>
      <c r="AF37" s="26">
        <f t="shared" si="121"/>
        <v>2</v>
      </c>
      <c r="AG37" s="150">
        <v>1</v>
      </c>
      <c r="AH37" s="151">
        <v>0</v>
      </c>
      <c r="AI37" s="152">
        <v>0</v>
      </c>
      <c r="AJ37" s="32">
        <f t="shared" si="122"/>
        <v>1</v>
      </c>
    </row>
    <row r="38" spans="1:36" ht="13.5" customHeight="1">
      <c r="A38" s="16">
        <f t="shared" si="11"/>
        <v>0.53125000000000056</v>
      </c>
      <c r="B38" s="153">
        <v>5</v>
      </c>
      <c r="C38" s="154">
        <v>0</v>
      </c>
      <c r="D38" s="155">
        <v>0</v>
      </c>
      <c r="E38" s="27">
        <f t="shared" si="112"/>
        <v>5</v>
      </c>
      <c r="F38" s="153">
        <v>3</v>
      </c>
      <c r="G38" s="154">
        <v>0</v>
      </c>
      <c r="H38" s="155">
        <v>0</v>
      </c>
      <c r="I38" s="27">
        <f t="shared" si="113"/>
        <v>3</v>
      </c>
      <c r="J38" s="30">
        <f t="shared" si="114"/>
        <v>0.53125000000000056</v>
      </c>
      <c r="K38" s="153">
        <v>6</v>
      </c>
      <c r="L38" s="154">
        <v>0</v>
      </c>
      <c r="M38" s="155">
        <v>0</v>
      </c>
      <c r="N38" s="27">
        <f t="shared" si="115"/>
        <v>6</v>
      </c>
      <c r="O38" s="153">
        <v>5</v>
      </c>
      <c r="P38" s="154">
        <v>0</v>
      </c>
      <c r="Q38" s="155">
        <v>0</v>
      </c>
      <c r="R38" s="27">
        <f t="shared" si="116"/>
        <v>5</v>
      </c>
      <c r="S38" s="30">
        <f t="shared" si="117"/>
        <v>0.53125000000000056</v>
      </c>
      <c r="T38" s="153">
        <v>1</v>
      </c>
      <c r="U38" s="154">
        <v>0</v>
      </c>
      <c r="V38" s="155">
        <v>0</v>
      </c>
      <c r="W38" s="27">
        <f t="shared" si="118"/>
        <v>1</v>
      </c>
      <c r="X38" s="153">
        <v>2</v>
      </c>
      <c r="Y38" s="154">
        <v>0</v>
      </c>
      <c r="Z38" s="155">
        <v>0</v>
      </c>
      <c r="AA38" s="27">
        <f t="shared" si="119"/>
        <v>2</v>
      </c>
      <c r="AB38" s="30">
        <f t="shared" si="120"/>
        <v>0.53125000000000056</v>
      </c>
      <c r="AC38" s="153">
        <v>2</v>
      </c>
      <c r="AD38" s="154">
        <v>0</v>
      </c>
      <c r="AE38" s="155">
        <v>0</v>
      </c>
      <c r="AF38" s="27">
        <f t="shared" si="121"/>
        <v>2</v>
      </c>
      <c r="AG38" s="153">
        <v>2</v>
      </c>
      <c r="AH38" s="154">
        <v>0</v>
      </c>
      <c r="AI38" s="155">
        <v>0</v>
      </c>
      <c r="AJ38" s="33">
        <f t="shared" si="122"/>
        <v>2</v>
      </c>
    </row>
    <row r="39" spans="1:36" ht="13.5" customHeight="1">
      <c r="A39" s="19" t="s">
        <v>24</v>
      </c>
      <c r="B39" s="20">
        <f t="shared" ref="B39:I39" si="123">SUM(B35:B38)</f>
        <v>15</v>
      </c>
      <c r="C39" s="21">
        <f t="shared" si="123"/>
        <v>1</v>
      </c>
      <c r="D39" s="21">
        <f t="shared" si="123"/>
        <v>1</v>
      </c>
      <c r="E39" s="28">
        <f t="shared" si="123"/>
        <v>17</v>
      </c>
      <c r="F39" s="20">
        <f t="shared" si="123"/>
        <v>10</v>
      </c>
      <c r="G39" s="21">
        <f t="shared" si="123"/>
        <v>0</v>
      </c>
      <c r="H39" s="21">
        <f t="shared" si="123"/>
        <v>0</v>
      </c>
      <c r="I39" s="28">
        <f t="shared" si="123"/>
        <v>10</v>
      </c>
      <c r="J39" s="19" t="s">
        <v>24</v>
      </c>
      <c r="K39" s="20">
        <f t="shared" ref="K39:R39" si="124">SUM(K35:K38)</f>
        <v>7</v>
      </c>
      <c r="L39" s="21">
        <f t="shared" si="124"/>
        <v>0</v>
      </c>
      <c r="M39" s="21">
        <f t="shared" si="124"/>
        <v>0</v>
      </c>
      <c r="N39" s="28">
        <f t="shared" si="124"/>
        <v>7</v>
      </c>
      <c r="O39" s="20">
        <f t="shared" si="124"/>
        <v>9</v>
      </c>
      <c r="P39" s="21">
        <f t="shared" si="124"/>
        <v>0</v>
      </c>
      <c r="Q39" s="21">
        <f t="shared" si="124"/>
        <v>0</v>
      </c>
      <c r="R39" s="28">
        <f t="shared" si="124"/>
        <v>9</v>
      </c>
      <c r="S39" s="19" t="s">
        <v>24</v>
      </c>
      <c r="T39" s="20">
        <f t="shared" ref="T39:AA39" si="125">SUM(T35:T38)</f>
        <v>5</v>
      </c>
      <c r="U39" s="21">
        <f t="shared" si="125"/>
        <v>0</v>
      </c>
      <c r="V39" s="21">
        <f t="shared" si="125"/>
        <v>0</v>
      </c>
      <c r="W39" s="28">
        <f t="shared" si="125"/>
        <v>5</v>
      </c>
      <c r="X39" s="20">
        <f t="shared" si="125"/>
        <v>6</v>
      </c>
      <c r="Y39" s="21">
        <f t="shared" si="125"/>
        <v>0</v>
      </c>
      <c r="Z39" s="21">
        <f t="shared" si="125"/>
        <v>0</v>
      </c>
      <c r="AA39" s="28">
        <f t="shared" si="125"/>
        <v>6</v>
      </c>
      <c r="AB39" s="19" t="s">
        <v>24</v>
      </c>
      <c r="AC39" s="20">
        <f t="shared" ref="AC39:AJ39" si="126">SUM(AC35:AC38)</f>
        <v>5</v>
      </c>
      <c r="AD39" s="21">
        <f t="shared" si="126"/>
        <v>0</v>
      </c>
      <c r="AE39" s="21">
        <f t="shared" si="126"/>
        <v>1</v>
      </c>
      <c r="AF39" s="28">
        <f t="shared" si="126"/>
        <v>6</v>
      </c>
      <c r="AG39" s="20">
        <f t="shared" si="126"/>
        <v>9</v>
      </c>
      <c r="AH39" s="21">
        <f t="shared" si="126"/>
        <v>0</v>
      </c>
      <c r="AI39" s="21">
        <f t="shared" si="126"/>
        <v>0</v>
      </c>
      <c r="AJ39" s="28">
        <f t="shared" si="126"/>
        <v>9</v>
      </c>
    </row>
    <row r="40" spans="1:36" ht="13.5" customHeight="1">
      <c r="A40" s="19" t="s">
        <v>25</v>
      </c>
      <c r="B40" s="20">
        <f t="shared" ref="B40:I40" si="127">B29+B34+B39</f>
        <v>29</v>
      </c>
      <c r="C40" s="21">
        <f t="shared" si="127"/>
        <v>1</v>
      </c>
      <c r="D40" s="21">
        <f t="shared" si="127"/>
        <v>1</v>
      </c>
      <c r="E40" s="28">
        <f t="shared" si="127"/>
        <v>31</v>
      </c>
      <c r="F40" s="20">
        <f t="shared" si="127"/>
        <v>39</v>
      </c>
      <c r="G40" s="21">
        <f t="shared" si="127"/>
        <v>0</v>
      </c>
      <c r="H40" s="21">
        <f t="shared" si="127"/>
        <v>0</v>
      </c>
      <c r="I40" s="28">
        <f t="shared" si="127"/>
        <v>39</v>
      </c>
      <c r="J40" s="19" t="s">
        <v>24</v>
      </c>
      <c r="K40" s="20">
        <f t="shared" ref="K40:R40" si="128">K29+K34+K39</f>
        <v>14</v>
      </c>
      <c r="L40" s="21">
        <f t="shared" si="128"/>
        <v>0</v>
      </c>
      <c r="M40" s="21">
        <f t="shared" si="128"/>
        <v>0</v>
      </c>
      <c r="N40" s="28">
        <f t="shared" si="128"/>
        <v>14</v>
      </c>
      <c r="O40" s="20">
        <f t="shared" si="128"/>
        <v>22</v>
      </c>
      <c r="P40" s="21">
        <f t="shared" si="128"/>
        <v>0</v>
      </c>
      <c r="Q40" s="21">
        <f t="shared" si="128"/>
        <v>0</v>
      </c>
      <c r="R40" s="28">
        <f t="shared" si="128"/>
        <v>22</v>
      </c>
      <c r="S40" s="19" t="s">
        <v>24</v>
      </c>
      <c r="T40" s="20">
        <f t="shared" ref="T40:AA40" si="129">T29+T34+T39</f>
        <v>17</v>
      </c>
      <c r="U40" s="21">
        <f t="shared" si="129"/>
        <v>0</v>
      </c>
      <c r="V40" s="21">
        <f t="shared" si="129"/>
        <v>0</v>
      </c>
      <c r="W40" s="28">
        <f t="shared" si="129"/>
        <v>17</v>
      </c>
      <c r="X40" s="20">
        <f t="shared" si="129"/>
        <v>15</v>
      </c>
      <c r="Y40" s="21">
        <f t="shared" si="129"/>
        <v>0</v>
      </c>
      <c r="Z40" s="21">
        <f t="shared" si="129"/>
        <v>0</v>
      </c>
      <c r="AA40" s="28">
        <f t="shared" si="129"/>
        <v>15</v>
      </c>
      <c r="AB40" s="19" t="s">
        <v>24</v>
      </c>
      <c r="AC40" s="20">
        <f t="shared" ref="AC40:AJ40" si="130">AC29+AC34+AC39</f>
        <v>15</v>
      </c>
      <c r="AD40" s="21">
        <f t="shared" si="130"/>
        <v>0</v>
      </c>
      <c r="AE40" s="21">
        <f t="shared" si="130"/>
        <v>1</v>
      </c>
      <c r="AF40" s="28">
        <f t="shared" si="130"/>
        <v>16</v>
      </c>
      <c r="AG40" s="20">
        <f t="shared" si="130"/>
        <v>29</v>
      </c>
      <c r="AH40" s="21">
        <f t="shared" si="130"/>
        <v>0</v>
      </c>
      <c r="AI40" s="21">
        <f t="shared" si="130"/>
        <v>0</v>
      </c>
      <c r="AJ40" s="28">
        <f t="shared" si="130"/>
        <v>29</v>
      </c>
    </row>
    <row r="41" spans="1:36" ht="13.5" customHeight="1">
      <c r="A41" s="22">
        <f>A38+"00:15"</f>
        <v>0.54166666666666718</v>
      </c>
      <c r="B41" s="147">
        <v>2</v>
      </c>
      <c r="C41" s="148">
        <v>0</v>
      </c>
      <c r="D41" s="149">
        <v>2</v>
      </c>
      <c r="E41" s="25">
        <f t="shared" ref="E41:E44" si="131">SUM(B41:D41)</f>
        <v>4</v>
      </c>
      <c r="F41" s="147">
        <v>7</v>
      </c>
      <c r="G41" s="148">
        <v>1</v>
      </c>
      <c r="H41" s="149">
        <v>2</v>
      </c>
      <c r="I41" s="25">
        <f t="shared" ref="I41:I44" si="132">SUM(F41:H41)</f>
        <v>10</v>
      </c>
      <c r="J41" s="29">
        <f t="shared" ref="J41:J44" si="133">$A41</f>
        <v>0.54166666666666718</v>
      </c>
      <c r="K41" s="147">
        <v>1</v>
      </c>
      <c r="L41" s="148">
        <v>0</v>
      </c>
      <c r="M41" s="149">
        <v>0</v>
      </c>
      <c r="N41" s="25">
        <f t="shared" ref="N41:N44" si="134">SUM(K41:M41)</f>
        <v>1</v>
      </c>
      <c r="O41" s="147">
        <v>6</v>
      </c>
      <c r="P41" s="148">
        <v>0</v>
      </c>
      <c r="Q41" s="149">
        <v>0</v>
      </c>
      <c r="R41" s="25">
        <f t="shared" ref="R41:R44" si="135">SUM(O41:Q41)</f>
        <v>6</v>
      </c>
      <c r="S41" s="29">
        <f t="shared" ref="S41:S44" si="136">$A41</f>
        <v>0.54166666666666718</v>
      </c>
      <c r="T41" s="147">
        <v>3</v>
      </c>
      <c r="U41" s="148">
        <v>0</v>
      </c>
      <c r="V41" s="149">
        <v>0</v>
      </c>
      <c r="W41" s="25">
        <f t="shared" ref="W41:W44" si="137">SUM(T41:V41)</f>
        <v>3</v>
      </c>
      <c r="X41" s="147">
        <v>3</v>
      </c>
      <c r="Y41" s="148">
        <v>0</v>
      </c>
      <c r="Z41" s="149">
        <v>0</v>
      </c>
      <c r="AA41" s="25">
        <f t="shared" ref="AA41:AA44" si="138">SUM(X41:Z41)</f>
        <v>3</v>
      </c>
      <c r="AB41" s="29">
        <f t="shared" ref="AB41:AB44" si="139">$A41</f>
        <v>0.54166666666666718</v>
      </c>
      <c r="AC41" s="147">
        <v>1</v>
      </c>
      <c r="AD41" s="148">
        <v>0</v>
      </c>
      <c r="AE41" s="149">
        <v>0</v>
      </c>
      <c r="AF41" s="25">
        <f t="shared" ref="AF41:AF44" si="140">SUM(AC41:AE41)</f>
        <v>1</v>
      </c>
      <c r="AG41" s="147">
        <v>6</v>
      </c>
      <c r="AH41" s="148">
        <v>0</v>
      </c>
      <c r="AI41" s="149">
        <v>0</v>
      </c>
      <c r="AJ41" s="31">
        <f t="shared" ref="AJ41:AJ44" si="141">SUM(AG41:AI41)</f>
        <v>6</v>
      </c>
    </row>
    <row r="42" spans="1:36" ht="13.5" customHeight="1">
      <c r="A42" s="13">
        <f t="shared" si="11"/>
        <v>0.55208333333333381</v>
      </c>
      <c r="B42" s="150">
        <v>6</v>
      </c>
      <c r="C42" s="151">
        <v>1</v>
      </c>
      <c r="D42" s="152">
        <v>0</v>
      </c>
      <c r="E42" s="26">
        <f t="shared" si="131"/>
        <v>7</v>
      </c>
      <c r="F42" s="150">
        <v>4</v>
      </c>
      <c r="G42" s="151">
        <v>1</v>
      </c>
      <c r="H42" s="152">
        <v>0</v>
      </c>
      <c r="I42" s="26">
        <f t="shared" si="132"/>
        <v>5</v>
      </c>
      <c r="J42" s="29">
        <f t="shared" si="133"/>
        <v>0.55208333333333381</v>
      </c>
      <c r="K42" s="150">
        <v>4</v>
      </c>
      <c r="L42" s="151">
        <v>1</v>
      </c>
      <c r="M42" s="152">
        <v>0</v>
      </c>
      <c r="N42" s="26">
        <f t="shared" si="134"/>
        <v>5</v>
      </c>
      <c r="O42" s="150">
        <v>5</v>
      </c>
      <c r="P42" s="151">
        <v>0</v>
      </c>
      <c r="Q42" s="152">
        <v>0</v>
      </c>
      <c r="R42" s="26">
        <f t="shared" si="135"/>
        <v>5</v>
      </c>
      <c r="S42" s="29">
        <f t="shared" si="136"/>
        <v>0.55208333333333381</v>
      </c>
      <c r="T42" s="150">
        <v>2</v>
      </c>
      <c r="U42" s="151">
        <v>0</v>
      </c>
      <c r="V42" s="152">
        <v>0</v>
      </c>
      <c r="W42" s="26">
        <f t="shared" si="137"/>
        <v>2</v>
      </c>
      <c r="X42" s="150">
        <v>5</v>
      </c>
      <c r="Y42" s="151">
        <v>0</v>
      </c>
      <c r="Z42" s="152">
        <v>0</v>
      </c>
      <c r="AA42" s="26">
        <f t="shared" si="138"/>
        <v>5</v>
      </c>
      <c r="AB42" s="29">
        <f t="shared" si="139"/>
        <v>0.55208333333333381</v>
      </c>
      <c r="AC42" s="150">
        <v>1</v>
      </c>
      <c r="AD42" s="151">
        <v>0</v>
      </c>
      <c r="AE42" s="152">
        <v>0</v>
      </c>
      <c r="AF42" s="26">
        <f t="shared" si="140"/>
        <v>1</v>
      </c>
      <c r="AG42" s="150">
        <v>2</v>
      </c>
      <c r="AH42" s="151">
        <v>0</v>
      </c>
      <c r="AI42" s="152">
        <v>0</v>
      </c>
      <c r="AJ42" s="32">
        <f t="shared" si="141"/>
        <v>2</v>
      </c>
    </row>
    <row r="43" spans="1:36" ht="13.5" customHeight="1">
      <c r="A43" s="13">
        <f t="shared" si="11"/>
        <v>0.56250000000000044</v>
      </c>
      <c r="B43" s="150">
        <v>2</v>
      </c>
      <c r="C43" s="151">
        <v>0</v>
      </c>
      <c r="D43" s="152">
        <v>0</v>
      </c>
      <c r="E43" s="26">
        <f t="shared" si="131"/>
        <v>2</v>
      </c>
      <c r="F43" s="150">
        <v>3</v>
      </c>
      <c r="G43" s="151">
        <v>0</v>
      </c>
      <c r="H43" s="152">
        <v>0</v>
      </c>
      <c r="I43" s="26">
        <f t="shared" si="132"/>
        <v>3</v>
      </c>
      <c r="J43" s="29">
        <f t="shared" si="133"/>
        <v>0.56250000000000044</v>
      </c>
      <c r="K43" s="150">
        <v>2</v>
      </c>
      <c r="L43" s="151">
        <v>2</v>
      </c>
      <c r="M43" s="152">
        <v>0</v>
      </c>
      <c r="N43" s="26">
        <f t="shared" si="134"/>
        <v>4</v>
      </c>
      <c r="O43" s="150">
        <v>7</v>
      </c>
      <c r="P43" s="151">
        <v>0</v>
      </c>
      <c r="Q43" s="152">
        <v>0</v>
      </c>
      <c r="R43" s="26">
        <f t="shared" si="135"/>
        <v>7</v>
      </c>
      <c r="S43" s="29">
        <f t="shared" si="136"/>
        <v>0.56250000000000044</v>
      </c>
      <c r="T43" s="150">
        <v>5</v>
      </c>
      <c r="U43" s="151">
        <v>0</v>
      </c>
      <c r="V43" s="152">
        <v>0</v>
      </c>
      <c r="W43" s="26">
        <f t="shared" si="137"/>
        <v>5</v>
      </c>
      <c r="X43" s="150">
        <v>1</v>
      </c>
      <c r="Y43" s="151">
        <v>0</v>
      </c>
      <c r="Z43" s="152">
        <v>0</v>
      </c>
      <c r="AA43" s="26">
        <f t="shared" si="138"/>
        <v>1</v>
      </c>
      <c r="AB43" s="29">
        <f t="shared" si="139"/>
        <v>0.56250000000000044</v>
      </c>
      <c r="AC43" s="150">
        <v>3</v>
      </c>
      <c r="AD43" s="151">
        <v>0</v>
      </c>
      <c r="AE43" s="152">
        <v>0</v>
      </c>
      <c r="AF43" s="26">
        <f t="shared" si="140"/>
        <v>3</v>
      </c>
      <c r="AG43" s="150">
        <v>5</v>
      </c>
      <c r="AH43" s="151">
        <v>0</v>
      </c>
      <c r="AI43" s="152">
        <v>0</v>
      </c>
      <c r="AJ43" s="32">
        <f t="shared" si="141"/>
        <v>5</v>
      </c>
    </row>
    <row r="44" spans="1:36" ht="13.5" customHeight="1">
      <c r="A44" s="16">
        <f t="shared" si="11"/>
        <v>0.57291666666666707</v>
      </c>
      <c r="B44" s="153">
        <v>1</v>
      </c>
      <c r="C44" s="154">
        <v>0</v>
      </c>
      <c r="D44" s="155">
        <v>1</v>
      </c>
      <c r="E44" s="27">
        <f t="shared" si="131"/>
        <v>2</v>
      </c>
      <c r="F44" s="153">
        <v>2</v>
      </c>
      <c r="G44" s="154">
        <v>0</v>
      </c>
      <c r="H44" s="155">
        <v>0</v>
      </c>
      <c r="I44" s="27">
        <f t="shared" si="132"/>
        <v>2</v>
      </c>
      <c r="J44" s="30">
        <f t="shared" si="133"/>
        <v>0.57291666666666707</v>
      </c>
      <c r="K44" s="153">
        <v>2</v>
      </c>
      <c r="L44" s="154">
        <v>0</v>
      </c>
      <c r="M44" s="155">
        <v>0</v>
      </c>
      <c r="N44" s="27">
        <f t="shared" si="134"/>
        <v>2</v>
      </c>
      <c r="O44" s="153">
        <v>2</v>
      </c>
      <c r="P44" s="154">
        <v>1</v>
      </c>
      <c r="Q44" s="155">
        <v>0</v>
      </c>
      <c r="R44" s="27">
        <f t="shared" si="135"/>
        <v>3</v>
      </c>
      <c r="S44" s="30">
        <f t="shared" si="136"/>
        <v>0.57291666666666707</v>
      </c>
      <c r="T44" s="153">
        <v>2</v>
      </c>
      <c r="U44" s="154">
        <v>0</v>
      </c>
      <c r="V44" s="155">
        <v>0</v>
      </c>
      <c r="W44" s="27">
        <f t="shared" si="137"/>
        <v>2</v>
      </c>
      <c r="X44" s="153">
        <v>0</v>
      </c>
      <c r="Y44" s="154">
        <v>0</v>
      </c>
      <c r="Z44" s="155">
        <v>0</v>
      </c>
      <c r="AA44" s="27">
        <f t="shared" si="138"/>
        <v>0</v>
      </c>
      <c r="AB44" s="30">
        <f t="shared" si="139"/>
        <v>0.57291666666666707</v>
      </c>
      <c r="AC44" s="153">
        <v>1</v>
      </c>
      <c r="AD44" s="154">
        <v>0</v>
      </c>
      <c r="AE44" s="155">
        <v>0</v>
      </c>
      <c r="AF44" s="27">
        <f t="shared" si="140"/>
        <v>1</v>
      </c>
      <c r="AG44" s="153">
        <v>3</v>
      </c>
      <c r="AH44" s="154">
        <v>0</v>
      </c>
      <c r="AI44" s="155">
        <v>1</v>
      </c>
      <c r="AJ44" s="33">
        <f t="shared" si="141"/>
        <v>4</v>
      </c>
    </row>
    <row r="45" spans="1:36" ht="13.5" customHeight="1">
      <c r="A45" s="19" t="s">
        <v>24</v>
      </c>
      <c r="B45" s="156">
        <f>SUM(B41:B44)</f>
        <v>11</v>
      </c>
      <c r="C45" s="157">
        <f t="shared" ref="C45:D45" si="142">SUM(C41:C44)</f>
        <v>1</v>
      </c>
      <c r="D45" s="157">
        <f t="shared" si="142"/>
        <v>3</v>
      </c>
      <c r="E45" s="28">
        <f t="shared" ref="E45:I45" si="143">SUM(E41:E44)</f>
        <v>15</v>
      </c>
      <c r="F45" s="156">
        <f>SUM(F41:F44)</f>
        <v>16</v>
      </c>
      <c r="G45" s="157">
        <f t="shared" ref="G45:H45" si="144">SUM(G41:G44)</f>
        <v>2</v>
      </c>
      <c r="H45" s="157">
        <f t="shared" si="144"/>
        <v>2</v>
      </c>
      <c r="I45" s="28">
        <f t="shared" si="143"/>
        <v>20</v>
      </c>
      <c r="J45" s="19" t="s">
        <v>24</v>
      </c>
      <c r="K45" s="156">
        <f>SUM(K41:K44)</f>
        <v>9</v>
      </c>
      <c r="L45" s="157">
        <f t="shared" ref="L45:M45" si="145">SUM(L41:L44)</f>
        <v>3</v>
      </c>
      <c r="M45" s="157">
        <f t="shared" si="145"/>
        <v>0</v>
      </c>
      <c r="N45" s="28">
        <f t="shared" ref="N45:R45" si="146">SUM(N41:N44)</f>
        <v>12</v>
      </c>
      <c r="O45" s="156">
        <f>SUM(O41:O44)</f>
        <v>20</v>
      </c>
      <c r="P45" s="157">
        <f t="shared" ref="P45:Q45" si="147">SUM(P41:P44)</f>
        <v>1</v>
      </c>
      <c r="Q45" s="157">
        <f t="shared" si="147"/>
        <v>0</v>
      </c>
      <c r="R45" s="28">
        <f t="shared" si="146"/>
        <v>21</v>
      </c>
      <c r="S45" s="19" t="s">
        <v>24</v>
      </c>
      <c r="T45" s="156">
        <f>SUM(T41:T44)</f>
        <v>12</v>
      </c>
      <c r="U45" s="157">
        <f t="shared" ref="U45:V45" si="148">SUM(U41:U44)</f>
        <v>0</v>
      </c>
      <c r="V45" s="157">
        <f t="shared" si="148"/>
        <v>0</v>
      </c>
      <c r="W45" s="28">
        <f t="shared" ref="W45:AA45" si="149">SUM(W41:W44)</f>
        <v>12</v>
      </c>
      <c r="X45" s="156">
        <f>SUM(X41:X44)</f>
        <v>9</v>
      </c>
      <c r="Y45" s="157">
        <f t="shared" ref="Y45:Z45" si="150">SUM(Y41:Y44)</f>
        <v>0</v>
      </c>
      <c r="Z45" s="157">
        <f t="shared" si="150"/>
        <v>0</v>
      </c>
      <c r="AA45" s="28">
        <f t="shared" si="149"/>
        <v>9</v>
      </c>
      <c r="AB45" s="19" t="s">
        <v>24</v>
      </c>
      <c r="AC45" s="156">
        <f>SUM(AC41:AC44)</f>
        <v>6</v>
      </c>
      <c r="AD45" s="157">
        <f t="shared" ref="AD45:AE45" si="151">SUM(AD41:AD44)</f>
        <v>0</v>
      </c>
      <c r="AE45" s="157">
        <f t="shared" si="151"/>
        <v>0</v>
      </c>
      <c r="AF45" s="28">
        <f t="shared" ref="AF45:AJ45" si="152">SUM(AF41:AF44)</f>
        <v>6</v>
      </c>
      <c r="AG45" s="156">
        <f>SUM(AG41:AG44)</f>
        <v>16</v>
      </c>
      <c r="AH45" s="157">
        <f t="shared" ref="AH45:AI45" si="153">SUM(AH41:AH44)</f>
        <v>0</v>
      </c>
      <c r="AI45" s="157">
        <f t="shared" si="153"/>
        <v>1</v>
      </c>
      <c r="AJ45" s="28">
        <f t="shared" si="152"/>
        <v>17</v>
      </c>
    </row>
    <row r="46" spans="1:36" ht="13.5" customHeight="1">
      <c r="A46" s="22">
        <f>A44+"00:15"</f>
        <v>0.5833333333333337</v>
      </c>
      <c r="B46" s="147">
        <v>1</v>
      </c>
      <c r="C46" s="148">
        <v>0</v>
      </c>
      <c r="D46" s="149">
        <v>0</v>
      </c>
      <c r="E46" s="25">
        <f t="shared" ref="E46:E49" si="154">SUM(B46:D46)</f>
        <v>1</v>
      </c>
      <c r="F46" s="147">
        <v>4</v>
      </c>
      <c r="G46" s="148">
        <v>1</v>
      </c>
      <c r="H46" s="149">
        <v>0</v>
      </c>
      <c r="I46" s="25">
        <f t="shared" ref="I46:I49" si="155">SUM(F46:H46)</f>
        <v>5</v>
      </c>
      <c r="J46" s="29">
        <f t="shared" ref="J46:J49" si="156">$A46</f>
        <v>0.5833333333333337</v>
      </c>
      <c r="K46" s="147">
        <v>5</v>
      </c>
      <c r="L46" s="148">
        <v>0</v>
      </c>
      <c r="M46" s="149">
        <v>0</v>
      </c>
      <c r="N46" s="25">
        <f t="shared" ref="N46:N49" si="157">SUM(K46:M46)</f>
        <v>5</v>
      </c>
      <c r="O46" s="147">
        <v>3</v>
      </c>
      <c r="P46" s="148">
        <v>0</v>
      </c>
      <c r="Q46" s="149">
        <v>0</v>
      </c>
      <c r="R46" s="25">
        <f t="shared" ref="R46:R49" si="158">SUM(O46:Q46)</f>
        <v>3</v>
      </c>
      <c r="S46" s="29">
        <f t="shared" ref="S46:S49" si="159">$A46</f>
        <v>0.5833333333333337</v>
      </c>
      <c r="T46" s="147">
        <v>3</v>
      </c>
      <c r="U46" s="148">
        <v>0</v>
      </c>
      <c r="V46" s="149">
        <v>0</v>
      </c>
      <c r="W46" s="25">
        <f t="shared" ref="W46:W49" si="160">SUM(T46:V46)</f>
        <v>3</v>
      </c>
      <c r="X46" s="147">
        <v>2</v>
      </c>
      <c r="Y46" s="148">
        <v>0</v>
      </c>
      <c r="Z46" s="149">
        <v>0</v>
      </c>
      <c r="AA46" s="25">
        <f t="shared" ref="AA46:AA49" si="161">SUM(X46:Z46)</f>
        <v>2</v>
      </c>
      <c r="AB46" s="29">
        <f t="shared" ref="AB46:AB49" si="162">$A46</f>
        <v>0.5833333333333337</v>
      </c>
      <c r="AC46" s="147">
        <v>2</v>
      </c>
      <c r="AD46" s="148">
        <v>0</v>
      </c>
      <c r="AE46" s="149">
        <v>0</v>
      </c>
      <c r="AF46" s="25">
        <f t="shared" ref="AF46:AF49" si="163">SUM(AC46:AE46)</f>
        <v>2</v>
      </c>
      <c r="AG46" s="147">
        <v>1</v>
      </c>
      <c r="AH46" s="148">
        <v>0</v>
      </c>
      <c r="AI46" s="149">
        <v>0</v>
      </c>
      <c r="AJ46" s="31">
        <f t="shared" ref="AJ46:AJ49" si="164">SUM(AG46:AI46)</f>
        <v>1</v>
      </c>
    </row>
    <row r="47" spans="1:36" ht="13.5" customHeight="1">
      <c r="A47" s="13">
        <f t="shared" si="11"/>
        <v>0.59375000000000033</v>
      </c>
      <c r="B47" s="150">
        <v>3</v>
      </c>
      <c r="C47" s="151">
        <v>0</v>
      </c>
      <c r="D47" s="152">
        <v>0</v>
      </c>
      <c r="E47" s="26">
        <f t="shared" si="154"/>
        <v>3</v>
      </c>
      <c r="F47" s="150">
        <v>4</v>
      </c>
      <c r="G47" s="151">
        <v>1</v>
      </c>
      <c r="H47" s="152">
        <v>0</v>
      </c>
      <c r="I47" s="26">
        <f t="shared" si="155"/>
        <v>5</v>
      </c>
      <c r="J47" s="29">
        <f t="shared" si="156"/>
        <v>0.59375000000000033</v>
      </c>
      <c r="K47" s="150">
        <v>5</v>
      </c>
      <c r="L47" s="151">
        <v>2</v>
      </c>
      <c r="M47" s="152">
        <v>0</v>
      </c>
      <c r="N47" s="26">
        <f t="shared" si="157"/>
        <v>7</v>
      </c>
      <c r="O47" s="150">
        <v>2</v>
      </c>
      <c r="P47" s="151">
        <v>0</v>
      </c>
      <c r="Q47" s="152">
        <v>0</v>
      </c>
      <c r="R47" s="26">
        <f t="shared" si="158"/>
        <v>2</v>
      </c>
      <c r="S47" s="29">
        <f t="shared" si="159"/>
        <v>0.59375000000000033</v>
      </c>
      <c r="T47" s="150">
        <v>1</v>
      </c>
      <c r="U47" s="151">
        <v>0</v>
      </c>
      <c r="V47" s="152">
        <v>0</v>
      </c>
      <c r="W47" s="26">
        <f t="shared" si="160"/>
        <v>1</v>
      </c>
      <c r="X47" s="150">
        <v>2</v>
      </c>
      <c r="Y47" s="151">
        <v>0</v>
      </c>
      <c r="Z47" s="152">
        <v>0</v>
      </c>
      <c r="AA47" s="26">
        <f t="shared" si="161"/>
        <v>2</v>
      </c>
      <c r="AB47" s="29">
        <f t="shared" si="162"/>
        <v>0.59375000000000033</v>
      </c>
      <c r="AC47" s="150">
        <v>1</v>
      </c>
      <c r="AD47" s="151">
        <v>0</v>
      </c>
      <c r="AE47" s="152">
        <v>0</v>
      </c>
      <c r="AF47" s="26">
        <f t="shared" si="163"/>
        <v>1</v>
      </c>
      <c r="AG47" s="150">
        <v>5</v>
      </c>
      <c r="AH47" s="151">
        <v>0</v>
      </c>
      <c r="AI47" s="152">
        <v>0</v>
      </c>
      <c r="AJ47" s="32">
        <f t="shared" si="164"/>
        <v>5</v>
      </c>
    </row>
    <row r="48" spans="1:36" ht="13.5" customHeight="1">
      <c r="A48" s="13">
        <f t="shared" si="11"/>
        <v>0.60416666666666696</v>
      </c>
      <c r="B48" s="150">
        <v>0</v>
      </c>
      <c r="C48" s="151">
        <v>0</v>
      </c>
      <c r="D48" s="152">
        <v>0</v>
      </c>
      <c r="E48" s="26">
        <f t="shared" si="154"/>
        <v>0</v>
      </c>
      <c r="F48" s="150">
        <v>0</v>
      </c>
      <c r="G48" s="151">
        <v>0</v>
      </c>
      <c r="H48" s="152">
        <v>0</v>
      </c>
      <c r="I48" s="26">
        <f t="shared" si="155"/>
        <v>0</v>
      </c>
      <c r="J48" s="29">
        <f t="shared" si="156"/>
        <v>0.60416666666666696</v>
      </c>
      <c r="K48" s="150">
        <v>3</v>
      </c>
      <c r="L48" s="151">
        <v>2</v>
      </c>
      <c r="M48" s="152">
        <v>0</v>
      </c>
      <c r="N48" s="26">
        <f t="shared" si="157"/>
        <v>5</v>
      </c>
      <c r="O48" s="150">
        <v>1</v>
      </c>
      <c r="P48" s="151">
        <v>0</v>
      </c>
      <c r="Q48" s="152">
        <v>0</v>
      </c>
      <c r="R48" s="26">
        <f t="shared" si="158"/>
        <v>1</v>
      </c>
      <c r="S48" s="29">
        <f t="shared" si="159"/>
        <v>0.60416666666666696</v>
      </c>
      <c r="T48" s="150">
        <v>0</v>
      </c>
      <c r="U48" s="151">
        <v>0</v>
      </c>
      <c r="V48" s="152">
        <v>0</v>
      </c>
      <c r="W48" s="26">
        <f t="shared" si="160"/>
        <v>0</v>
      </c>
      <c r="X48" s="150">
        <v>4</v>
      </c>
      <c r="Y48" s="151">
        <v>0</v>
      </c>
      <c r="Z48" s="152">
        <v>0</v>
      </c>
      <c r="AA48" s="26">
        <f t="shared" si="161"/>
        <v>4</v>
      </c>
      <c r="AB48" s="29">
        <f t="shared" si="162"/>
        <v>0.60416666666666696</v>
      </c>
      <c r="AC48" s="150">
        <v>2</v>
      </c>
      <c r="AD48" s="151">
        <v>1</v>
      </c>
      <c r="AE48" s="152">
        <v>0</v>
      </c>
      <c r="AF48" s="26">
        <f t="shared" si="163"/>
        <v>3</v>
      </c>
      <c r="AG48" s="150">
        <v>0</v>
      </c>
      <c r="AH48" s="151">
        <v>0</v>
      </c>
      <c r="AI48" s="152">
        <v>0</v>
      </c>
      <c r="AJ48" s="32">
        <f t="shared" si="164"/>
        <v>0</v>
      </c>
    </row>
    <row r="49" spans="1:36" ht="13.5" customHeight="1">
      <c r="A49" s="16">
        <f t="shared" si="11"/>
        <v>0.61458333333333359</v>
      </c>
      <c r="B49" s="153">
        <v>1</v>
      </c>
      <c r="C49" s="154">
        <v>3</v>
      </c>
      <c r="D49" s="155">
        <v>0</v>
      </c>
      <c r="E49" s="27">
        <f t="shared" si="154"/>
        <v>4</v>
      </c>
      <c r="F49" s="153">
        <v>2</v>
      </c>
      <c r="G49" s="154">
        <v>0</v>
      </c>
      <c r="H49" s="155">
        <v>1</v>
      </c>
      <c r="I49" s="27">
        <f t="shared" si="155"/>
        <v>3</v>
      </c>
      <c r="J49" s="30">
        <f t="shared" si="156"/>
        <v>0.61458333333333359</v>
      </c>
      <c r="K49" s="153">
        <v>6</v>
      </c>
      <c r="L49" s="154">
        <v>0</v>
      </c>
      <c r="M49" s="155">
        <v>0</v>
      </c>
      <c r="N49" s="27">
        <f t="shared" si="157"/>
        <v>6</v>
      </c>
      <c r="O49" s="153">
        <v>7</v>
      </c>
      <c r="P49" s="154">
        <v>2</v>
      </c>
      <c r="Q49" s="155">
        <v>0</v>
      </c>
      <c r="R49" s="27">
        <f t="shared" si="158"/>
        <v>9</v>
      </c>
      <c r="S49" s="30">
        <f t="shared" si="159"/>
        <v>0.61458333333333359</v>
      </c>
      <c r="T49" s="153">
        <v>10</v>
      </c>
      <c r="U49" s="154">
        <v>1</v>
      </c>
      <c r="V49" s="155">
        <v>0</v>
      </c>
      <c r="W49" s="27">
        <f t="shared" si="160"/>
        <v>11</v>
      </c>
      <c r="X49" s="153">
        <v>4</v>
      </c>
      <c r="Y49" s="154">
        <v>0</v>
      </c>
      <c r="Z49" s="155">
        <v>0</v>
      </c>
      <c r="AA49" s="27">
        <f t="shared" si="161"/>
        <v>4</v>
      </c>
      <c r="AB49" s="30">
        <f t="shared" si="162"/>
        <v>0.61458333333333359</v>
      </c>
      <c r="AC49" s="153">
        <v>4</v>
      </c>
      <c r="AD49" s="154">
        <v>0</v>
      </c>
      <c r="AE49" s="155">
        <v>0</v>
      </c>
      <c r="AF49" s="27">
        <f t="shared" si="163"/>
        <v>4</v>
      </c>
      <c r="AG49" s="153">
        <v>1</v>
      </c>
      <c r="AH49" s="154">
        <v>0</v>
      </c>
      <c r="AI49" s="155">
        <v>0</v>
      </c>
      <c r="AJ49" s="33">
        <f t="shared" si="164"/>
        <v>1</v>
      </c>
    </row>
    <row r="50" spans="1:36" ht="13.5" customHeight="1">
      <c r="A50" s="19" t="s">
        <v>24</v>
      </c>
      <c r="B50" s="156">
        <f>SUM(B46:B49)</f>
        <v>5</v>
      </c>
      <c r="C50" s="157">
        <f t="shared" ref="C50:D50" si="165">SUM(C46:C49)</f>
        <v>3</v>
      </c>
      <c r="D50" s="157">
        <f t="shared" si="165"/>
        <v>0</v>
      </c>
      <c r="E50" s="28">
        <f t="shared" ref="E50:I50" si="166">SUM(E46:E49)</f>
        <v>8</v>
      </c>
      <c r="F50" s="156">
        <f>SUM(F46:F49)</f>
        <v>10</v>
      </c>
      <c r="G50" s="157">
        <f t="shared" ref="G50:H50" si="167">SUM(G46:G49)</f>
        <v>2</v>
      </c>
      <c r="H50" s="157">
        <f t="shared" si="167"/>
        <v>1</v>
      </c>
      <c r="I50" s="28">
        <f t="shared" si="166"/>
        <v>13</v>
      </c>
      <c r="J50" s="19" t="s">
        <v>24</v>
      </c>
      <c r="K50" s="156">
        <f>SUM(K46:K49)</f>
        <v>19</v>
      </c>
      <c r="L50" s="157">
        <f t="shared" ref="L50:M50" si="168">SUM(L46:L49)</f>
        <v>4</v>
      </c>
      <c r="M50" s="157">
        <f t="shared" si="168"/>
        <v>0</v>
      </c>
      <c r="N50" s="28">
        <f t="shared" ref="N50:R50" si="169">SUM(N46:N49)</f>
        <v>23</v>
      </c>
      <c r="O50" s="156">
        <f>SUM(O46:O49)</f>
        <v>13</v>
      </c>
      <c r="P50" s="157">
        <f t="shared" ref="P50:Q50" si="170">SUM(P46:P49)</f>
        <v>2</v>
      </c>
      <c r="Q50" s="157">
        <f t="shared" si="170"/>
        <v>0</v>
      </c>
      <c r="R50" s="28">
        <f t="shared" si="169"/>
        <v>15</v>
      </c>
      <c r="S50" s="19" t="s">
        <v>24</v>
      </c>
      <c r="T50" s="156">
        <f>SUM(T46:T49)</f>
        <v>14</v>
      </c>
      <c r="U50" s="157">
        <f t="shared" ref="U50:V50" si="171">SUM(U46:U49)</f>
        <v>1</v>
      </c>
      <c r="V50" s="157">
        <f t="shared" si="171"/>
        <v>0</v>
      </c>
      <c r="W50" s="28">
        <f t="shared" ref="W50:AA50" si="172">SUM(W46:W49)</f>
        <v>15</v>
      </c>
      <c r="X50" s="156">
        <f>SUM(X46:X49)</f>
        <v>12</v>
      </c>
      <c r="Y50" s="157">
        <f t="shared" ref="Y50:Z50" si="173">SUM(Y46:Y49)</f>
        <v>0</v>
      </c>
      <c r="Z50" s="157">
        <f t="shared" si="173"/>
        <v>0</v>
      </c>
      <c r="AA50" s="28">
        <f t="shared" si="172"/>
        <v>12</v>
      </c>
      <c r="AB50" s="19" t="s">
        <v>24</v>
      </c>
      <c r="AC50" s="156">
        <f>SUM(AC46:AC49)</f>
        <v>9</v>
      </c>
      <c r="AD50" s="157">
        <f t="shared" ref="AD50:AE50" si="174">SUM(AD46:AD49)</f>
        <v>1</v>
      </c>
      <c r="AE50" s="157">
        <f t="shared" si="174"/>
        <v>0</v>
      </c>
      <c r="AF50" s="28">
        <f t="shared" ref="AF50:AJ50" si="175">SUM(AF46:AF49)</f>
        <v>10</v>
      </c>
      <c r="AG50" s="156">
        <f>SUM(AG46:AG49)</f>
        <v>7</v>
      </c>
      <c r="AH50" s="157">
        <f t="shared" ref="AH50:AI50" si="176">SUM(AH46:AH49)</f>
        <v>0</v>
      </c>
      <c r="AI50" s="157">
        <f t="shared" si="176"/>
        <v>0</v>
      </c>
      <c r="AJ50" s="28">
        <f t="shared" si="175"/>
        <v>7</v>
      </c>
    </row>
    <row r="51" spans="1:36" ht="13.5" customHeight="1">
      <c r="A51" s="22">
        <f>A49+"00:15"</f>
        <v>0.62500000000000022</v>
      </c>
      <c r="B51" s="147">
        <v>1</v>
      </c>
      <c r="C51" s="148">
        <v>0</v>
      </c>
      <c r="D51" s="149">
        <v>0</v>
      </c>
      <c r="E51" s="25">
        <f t="shared" ref="E51:E54" si="177">SUM(B51:D51)</f>
        <v>1</v>
      </c>
      <c r="F51" s="147">
        <v>4</v>
      </c>
      <c r="G51" s="148">
        <v>0</v>
      </c>
      <c r="H51" s="149">
        <v>1</v>
      </c>
      <c r="I51" s="25">
        <f t="shared" ref="I51:I54" si="178">SUM(F51:H51)</f>
        <v>5</v>
      </c>
      <c r="J51" s="29">
        <f t="shared" ref="J51:J54" si="179">$A51</f>
        <v>0.62500000000000022</v>
      </c>
      <c r="K51" s="147">
        <v>1</v>
      </c>
      <c r="L51" s="148">
        <v>0</v>
      </c>
      <c r="M51" s="149">
        <v>0</v>
      </c>
      <c r="N51" s="25">
        <f t="shared" ref="N51:N54" si="180">SUM(K51:M51)</f>
        <v>1</v>
      </c>
      <c r="O51" s="147">
        <v>4</v>
      </c>
      <c r="P51" s="148">
        <v>0</v>
      </c>
      <c r="Q51" s="149">
        <v>0</v>
      </c>
      <c r="R51" s="25">
        <f t="shared" ref="R51:R54" si="181">SUM(O51:Q51)</f>
        <v>4</v>
      </c>
      <c r="S51" s="29">
        <f t="shared" ref="S51:S54" si="182">$A51</f>
        <v>0.62500000000000022</v>
      </c>
      <c r="T51" s="147">
        <v>4</v>
      </c>
      <c r="U51" s="148">
        <v>0</v>
      </c>
      <c r="V51" s="149">
        <v>0</v>
      </c>
      <c r="W51" s="25">
        <f t="shared" ref="W51:W54" si="183">SUM(T51:V51)</f>
        <v>4</v>
      </c>
      <c r="X51" s="147">
        <v>0</v>
      </c>
      <c r="Y51" s="148">
        <v>0</v>
      </c>
      <c r="Z51" s="149">
        <v>0</v>
      </c>
      <c r="AA51" s="25">
        <f t="shared" ref="AA51:AA54" si="184">SUM(X51:Z51)</f>
        <v>0</v>
      </c>
      <c r="AB51" s="29">
        <f t="shared" ref="AB51:AB54" si="185">$A51</f>
        <v>0.62500000000000022</v>
      </c>
      <c r="AC51" s="147">
        <v>4</v>
      </c>
      <c r="AD51" s="148">
        <v>0</v>
      </c>
      <c r="AE51" s="149">
        <v>0</v>
      </c>
      <c r="AF51" s="25">
        <f t="shared" ref="AF51:AF54" si="186">SUM(AC51:AE51)</f>
        <v>4</v>
      </c>
      <c r="AG51" s="147">
        <v>2</v>
      </c>
      <c r="AH51" s="148">
        <v>0</v>
      </c>
      <c r="AI51" s="149">
        <v>0</v>
      </c>
      <c r="AJ51" s="31">
        <f t="shared" ref="AJ51:AJ54" si="187">SUM(AG51:AI51)</f>
        <v>2</v>
      </c>
    </row>
    <row r="52" spans="1:36" ht="13.5" customHeight="1">
      <c r="A52" s="13">
        <f t="shared" si="11"/>
        <v>0.63541666666666685</v>
      </c>
      <c r="B52" s="150">
        <v>3</v>
      </c>
      <c r="C52" s="151">
        <v>1</v>
      </c>
      <c r="D52" s="152">
        <v>0</v>
      </c>
      <c r="E52" s="26">
        <f t="shared" si="177"/>
        <v>4</v>
      </c>
      <c r="F52" s="150">
        <v>2</v>
      </c>
      <c r="G52" s="151">
        <v>0</v>
      </c>
      <c r="H52" s="152">
        <v>0</v>
      </c>
      <c r="I52" s="26">
        <f t="shared" si="178"/>
        <v>2</v>
      </c>
      <c r="J52" s="29">
        <f t="shared" si="179"/>
        <v>0.63541666666666685</v>
      </c>
      <c r="K52" s="150">
        <v>8</v>
      </c>
      <c r="L52" s="151">
        <v>3</v>
      </c>
      <c r="M52" s="152">
        <v>0</v>
      </c>
      <c r="N52" s="26">
        <f t="shared" si="180"/>
        <v>11</v>
      </c>
      <c r="O52" s="150">
        <v>4</v>
      </c>
      <c r="P52" s="151">
        <v>0</v>
      </c>
      <c r="Q52" s="152">
        <v>0</v>
      </c>
      <c r="R52" s="26">
        <f t="shared" si="181"/>
        <v>4</v>
      </c>
      <c r="S52" s="29">
        <f t="shared" si="182"/>
        <v>0.63541666666666685</v>
      </c>
      <c r="T52" s="150">
        <v>4</v>
      </c>
      <c r="U52" s="151">
        <v>0</v>
      </c>
      <c r="V52" s="152">
        <v>0</v>
      </c>
      <c r="W52" s="26">
        <f t="shared" si="183"/>
        <v>4</v>
      </c>
      <c r="X52" s="150">
        <v>0</v>
      </c>
      <c r="Y52" s="151">
        <v>0</v>
      </c>
      <c r="Z52" s="152">
        <v>0</v>
      </c>
      <c r="AA52" s="26">
        <f t="shared" si="184"/>
        <v>0</v>
      </c>
      <c r="AB52" s="29">
        <f t="shared" si="185"/>
        <v>0.63541666666666685</v>
      </c>
      <c r="AC52" s="150">
        <v>1</v>
      </c>
      <c r="AD52" s="151">
        <v>0</v>
      </c>
      <c r="AE52" s="152">
        <v>0</v>
      </c>
      <c r="AF52" s="26">
        <f t="shared" si="186"/>
        <v>1</v>
      </c>
      <c r="AG52" s="150">
        <v>1</v>
      </c>
      <c r="AH52" s="151">
        <v>0</v>
      </c>
      <c r="AI52" s="152">
        <v>0</v>
      </c>
      <c r="AJ52" s="32">
        <f t="shared" si="187"/>
        <v>1</v>
      </c>
    </row>
    <row r="53" spans="1:36" ht="13.5" customHeight="1">
      <c r="A53" s="13">
        <f t="shared" si="11"/>
        <v>0.64583333333333348</v>
      </c>
      <c r="B53" s="150">
        <v>0</v>
      </c>
      <c r="C53" s="151">
        <v>0</v>
      </c>
      <c r="D53" s="152">
        <v>0</v>
      </c>
      <c r="E53" s="26">
        <f t="shared" si="177"/>
        <v>0</v>
      </c>
      <c r="F53" s="150">
        <v>3</v>
      </c>
      <c r="G53" s="151">
        <v>0</v>
      </c>
      <c r="H53" s="152">
        <v>1</v>
      </c>
      <c r="I53" s="26">
        <f t="shared" si="178"/>
        <v>4</v>
      </c>
      <c r="J53" s="29">
        <f t="shared" si="179"/>
        <v>0.64583333333333348</v>
      </c>
      <c r="K53" s="150">
        <v>5</v>
      </c>
      <c r="L53" s="151">
        <v>2</v>
      </c>
      <c r="M53" s="152">
        <v>0</v>
      </c>
      <c r="N53" s="26">
        <f t="shared" si="180"/>
        <v>7</v>
      </c>
      <c r="O53" s="150">
        <v>3</v>
      </c>
      <c r="P53" s="151">
        <v>0</v>
      </c>
      <c r="Q53" s="152">
        <v>0</v>
      </c>
      <c r="R53" s="26">
        <f t="shared" si="181"/>
        <v>3</v>
      </c>
      <c r="S53" s="29">
        <f t="shared" si="182"/>
        <v>0.64583333333333348</v>
      </c>
      <c r="T53" s="150">
        <v>4</v>
      </c>
      <c r="U53" s="151">
        <v>0</v>
      </c>
      <c r="V53" s="152">
        <v>0</v>
      </c>
      <c r="W53" s="26">
        <f t="shared" si="183"/>
        <v>4</v>
      </c>
      <c r="X53" s="150">
        <v>0</v>
      </c>
      <c r="Y53" s="151">
        <v>0</v>
      </c>
      <c r="Z53" s="152">
        <v>0</v>
      </c>
      <c r="AA53" s="26">
        <f t="shared" si="184"/>
        <v>0</v>
      </c>
      <c r="AB53" s="29">
        <f t="shared" si="185"/>
        <v>0.64583333333333348</v>
      </c>
      <c r="AC53" s="150">
        <v>2</v>
      </c>
      <c r="AD53" s="151">
        <v>0</v>
      </c>
      <c r="AE53" s="152">
        <v>0</v>
      </c>
      <c r="AF53" s="26">
        <f t="shared" si="186"/>
        <v>2</v>
      </c>
      <c r="AG53" s="150">
        <v>1</v>
      </c>
      <c r="AH53" s="151">
        <v>1</v>
      </c>
      <c r="AI53" s="152">
        <v>0</v>
      </c>
      <c r="AJ53" s="32">
        <f t="shared" si="187"/>
        <v>2</v>
      </c>
    </row>
    <row r="54" spans="1:36" ht="13.5" customHeight="1">
      <c r="A54" s="16">
        <f t="shared" si="11"/>
        <v>0.65625000000000011</v>
      </c>
      <c r="B54" s="153">
        <v>1</v>
      </c>
      <c r="C54" s="154">
        <v>0</v>
      </c>
      <c r="D54" s="155">
        <v>0</v>
      </c>
      <c r="E54" s="27">
        <f t="shared" si="177"/>
        <v>1</v>
      </c>
      <c r="F54" s="153">
        <v>2</v>
      </c>
      <c r="G54" s="154">
        <v>0</v>
      </c>
      <c r="H54" s="155">
        <v>0</v>
      </c>
      <c r="I54" s="27">
        <f t="shared" si="178"/>
        <v>2</v>
      </c>
      <c r="J54" s="30">
        <f t="shared" si="179"/>
        <v>0.65625000000000011</v>
      </c>
      <c r="K54" s="153">
        <v>5</v>
      </c>
      <c r="L54" s="154">
        <v>0</v>
      </c>
      <c r="M54" s="155">
        <v>1</v>
      </c>
      <c r="N54" s="27">
        <f t="shared" si="180"/>
        <v>6</v>
      </c>
      <c r="O54" s="153">
        <v>2</v>
      </c>
      <c r="P54" s="154">
        <v>1</v>
      </c>
      <c r="Q54" s="155">
        <v>0</v>
      </c>
      <c r="R54" s="27">
        <f t="shared" si="181"/>
        <v>3</v>
      </c>
      <c r="S54" s="30">
        <f t="shared" si="182"/>
        <v>0.65625000000000011</v>
      </c>
      <c r="T54" s="153">
        <v>3</v>
      </c>
      <c r="U54" s="154">
        <v>0</v>
      </c>
      <c r="V54" s="155">
        <v>0</v>
      </c>
      <c r="W54" s="27">
        <f t="shared" si="183"/>
        <v>3</v>
      </c>
      <c r="X54" s="153">
        <v>1</v>
      </c>
      <c r="Y54" s="154">
        <v>0</v>
      </c>
      <c r="Z54" s="155">
        <v>0</v>
      </c>
      <c r="AA54" s="27">
        <f t="shared" si="184"/>
        <v>1</v>
      </c>
      <c r="AB54" s="30">
        <f t="shared" si="185"/>
        <v>0.65625000000000011</v>
      </c>
      <c r="AC54" s="153">
        <v>3</v>
      </c>
      <c r="AD54" s="154">
        <v>0</v>
      </c>
      <c r="AE54" s="155">
        <v>0</v>
      </c>
      <c r="AF54" s="27">
        <f t="shared" si="186"/>
        <v>3</v>
      </c>
      <c r="AG54" s="153">
        <v>6</v>
      </c>
      <c r="AH54" s="154">
        <v>3</v>
      </c>
      <c r="AI54" s="155">
        <v>0</v>
      </c>
      <c r="AJ54" s="33">
        <f t="shared" si="187"/>
        <v>9</v>
      </c>
    </row>
    <row r="55" spans="1:36" ht="13.5" customHeight="1">
      <c r="A55" s="19" t="s">
        <v>24</v>
      </c>
      <c r="B55" s="20">
        <f t="shared" ref="B55:I55" si="188">SUM(B51:B54)</f>
        <v>5</v>
      </c>
      <c r="C55" s="21">
        <f t="shared" si="188"/>
        <v>1</v>
      </c>
      <c r="D55" s="21">
        <f t="shared" si="188"/>
        <v>0</v>
      </c>
      <c r="E55" s="28">
        <f t="shared" si="188"/>
        <v>6</v>
      </c>
      <c r="F55" s="20">
        <f t="shared" si="188"/>
        <v>11</v>
      </c>
      <c r="G55" s="21">
        <f t="shared" si="188"/>
        <v>0</v>
      </c>
      <c r="H55" s="21">
        <f t="shared" si="188"/>
        <v>2</v>
      </c>
      <c r="I55" s="28">
        <f t="shared" si="188"/>
        <v>13</v>
      </c>
      <c r="J55" s="19" t="s">
        <v>24</v>
      </c>
      <c r="K55" s="20">
        <f t="shared" ref="K55:R55" si="189">SUM(K51:K54)</f>
        <v>19</v>
      </c>
      <c r="L55" s="21">
        <f t="shared" si="189"/>
        <v>5</v>
      </c>
      <c r="M55" s="21">
        <f t="shared" si="189"/>
        <v>1</v>
      </c>
      <c r="N55" s="28">
        <f t="shared" si="189"/>
        <v>25</v>
      </c>
      <c r="O55" s="20">
        <f t="shared" si="189"/>
        <v>13</v>
      </c>
      <c r="P55" s="21">
        <f t="shared" si="189"/>
        <v>1</v>
      </c>
      <c r="Q55" s="21">
        <f t="shared" si="189"/>
        <v>0</v>
      </c>
      <c r="R55" s="28">
        <f t="shared" si="189"/>
        <v>14</v>
      </c>
      <c r="S55" s="19" t="s">
        <v>24</v>
      </c>
      <c r="T55" s="20">
        <f t="shared" ref="T55:AA55" si="190">SUM(T51:T54)</f>
        <v>15</v>
      </c>
      <c r="U55" s="21">
        <f t="shared" si="190"/>
        <v>0</v>
      </c>
      <c r="V55" s="21">
        <f t="shared" si="190"/>
        <v>0</v>
      </c>
      <c r="W55" s="28">
        <f t="shared" si="190"/>
        <v>15</v>
      </c>
      <c r="X55" s="20">
        <f t="shared" si="190"/>
        <v>1</v>
      </c>
      <c r="Y55" s="21">
        <f t="shared" si="190"/>
        <v>0</v>
      </c>
      <c r="Z55" s="21">
        <f t="shared" si="190"/>
        <v>0</v>
      </c>
      <c r="AA55" s="28">
        <f t="shared" si="190"/>
        <v>1</v>
      </c>
      <c r="AB55" s="19" t="s">
        <v>24</v>
      </c>
      <c r="AC55" s="20">
        <f t="shared" ref="AC55:AJ55" si="191">SUM(AC51:AC54)</f>
        <v>10</v>
      </c>
      <c r="AD55" s="21">
        <f t="shared" si="191"/>
        <v>0</v>
      </c>
      <c r="AE55" s="21">
        <f t="shared" si="191"/>
        <v>0</v>
      </c>
      <c r="AF55" s="28">
        <f t="shared" si="191"/>
        <v>10</v>
      </c>
      <c r="AG55" s="20">
        <f t="shared" si="191"/>
        <v>10</v>
      </c>
      <c r="AH55" s="21">
        <f t="shared" si="191"/>
        <v>4</v>
      </c>
      <c r="AI55" s="21">
        <f t="shared" si="191"/>
        <v>0</v>
      </c>
      <c r="AJ55" s="28">
        <f t="shared" si="191"/>
        <v>14</v>
      </c>
    </row>
    <row r="56" spans="1:36" ht="13.5" customHeight="1">
      <c r="A56" s="19" t="s">
        <v>25</v>
      </c>
      <c r="B56" s="20">
        <f t="shared" ref="B56:I56" si="192">B45+B50+B55</f>
        <v>21</v>
      </c>
      <c r="C56" s="21">
        <f t="shared" si="192"/>
        <v>5</v>
      </c>
      <c r="D56" s="21">
        <f t="shared" si="192"/>
        <v>3</v>
      </c>
      <c r="E56" s="28">
        <f t="shared" si="192"/>
        <v>29</v>
      </c>
      <c r="F56" s="20">
        <f t="shared" si="192"/>
        <v>37</v>
      </c>
      <c r="G56" s="21">
        <f t="shared" si="192"/>
        <v>4</v>
      </c>
      <c r="H56" s="21">
        <f t="shared" si="192"/>
        <v>5</v>
      </c>
      <c r="I56" s="28">
        <f t="shared" si="192"/>
        <v>46</v>
      </c>
      <c r="J56" s="19" t="s">
        <v>24</v>
      </c>
      <c r="K56" s="20">
        <f t="shared" ref="K56:R56" si="193">K45+K50+K55</f>
        <v>47</v>
      </c>
      <c r="L56" s="21">
        <f t="shared" si="193"/>
        <v>12</v>
      </c>
      <c r="M56" s="21">
        <f t="shared" si="193"/>
        <v>1</v>
      </c>
      <c r="N56" s="28">
        <f t="shared" si="193"/>
        <v>60</v>
      </c>
      <c r="O56" s="20">
        <f t="shared" si="193"/>
        <v>46</v>
      </c>
      <c r="P56" s="21">
        <f t="shared" si="193"/>
        <v>4</v>
      </c>
      <c r="Q56" s="21">
        <f t="shared" si="193"/>
        <v>0</v>
      </c>
      <c r="R56" s="28">
        <f t="shared" si="193"/>
        <v>50</v>
      </c>
      <c r="S56" s="19" t="s">
        <v>24</v>
      </c>
      <c r="T56" s="20">
        <f t="shared" ref="T56:AA56" si="194">T45+T50+T55</f>
        <v>41</v>
      </c>
      <c r="U56" s="21">
        <f t="shared" si="194"/>
        <v>1</v>
      </c>
      <c r="V56" s="21">
        <f t="shared" si="194"/>
        <v>0</v>
      </c>
      <c r="W56" s="28">
        <f t="shared" si="194"/>
        <v>42</v>
      </c>
      <c r="X56" s="20">
        <f t="shared" si="194"/>
        <v>22</v>
      </c>
      <c r="Y56" s="21">
        <f t="shared" si="194"/>
        <v>0</v>
      </c>
      <c r="Z56" s="21">
        <f t="shared" si="194"/>
        <v>0</v>
      </c>
      <c r="AA56" s="28">
        <f t="shared" si="194"/>
        <v>22</v>
      </c>
      <c r="AB56" s="19" t="s">
        <v>24</v>
      </c>
      <c r="AC56" s="20">
        <f t="shared" ref="AC56:AJ56" si="195">AC45+AC50+AC55</f>
        <v>25</v>
      </c>
      <c r="AD56" s="21">
        <f t="shared" si="195"/>
        <v>1</v>
      </c>
      <c r="AE56" s="21">
        <f t="shared" si="195"/>
        <v>0</v>
      </c>
      <c r="AF56" s="28">
        <f t="shared" si="195"/>
        <v>26</v>
      </c>
      <c r="AG56" s="20">
        <f t="shared" si="195"/>
        <v>33</v>
      </c>
      <c r="AH56" s="21">
        <f t="shared" si="195"/>
        <v>4</v>
      </c>
      <c r="AI56" s="21">
        <f t="shared" si="195"/>
        <v>1</v>
      </c>
      <c r="AJ56" s="28">
        <f t="shared" si="195"/>
        <v>38</v>
      </c>
    </row>
    <row r="57" spans="1:36" ht="13.5" customHeight="1">
      <c r="A57" s="22">
        <f>A54+"00:15"</f>
        <v>0.66666666666666674</v>
      </c>
      <c r="B57" s="147">
        <v>2</v>
      </c>
      <c r="C57" s="148">
        <v>0</v>
      </c>
      <c r="D57" s="149">
        <v>0</v>
      </c>
      <c r="E57" s="25">
        <f t="shared" ref="E57:E60" si="196">SUM(B57:D57)</f>
        <v>2</v>
      </c>
      <c r="F57" s="147">
        <v>5</v>
      </c>
      <c r="G57" s="148">
        <v>0</v>
      </c>
      <c r="H57" s="149">
        <v>1</v>
      </c>
      <c r="I57" s="25">
        <f t="shared" ref="I57:I60" si="197">SUM(F57:H57)</f>
        <v>6</v>
      </c>
      <c r="J57" s="29">
        <f t="shared" ref="J57:J60" si="198">$A57</f>
        <v>0.66666666666666674</v>
      </c>
      <c r="K57" s="147">
        <v>2</v>
      </c>
      <c r="L57" s="148">
        <v>0</v>
      </c>
      <c r="M57" s="149">
        <v>0</v>
      </c>
      <c r="N57" s="25">
        <f t="shared" ref="N57:N60" si="199">SUM(K57:M57)</f>
        <v>2</v>
      </c>
      <c r="O57" s="147">
        <v>3</v>
      </c>
      <c r="P57" s="148">
        <v>0</v>
      </c>
      <c r="Q57" s="149">
        <v>0</v>
      </c>
      <c r="R57" s="25">
        <f t="shared" ref="R57:R60" si="200">SUM(O57:Q57)</f>
        <v>3</v>
      </c>
      <c r="S57" s="29">
        <f t="shared" ref="S57:S60" si="201">$A57</f>
        <v>0.66666666666666674</v>
      </c>
      <c r="T57" s="147">
        <v>2</v>
      </c>
      <c r="U57" s="148">
        <v>0</v>
      </c>
      <c r="V57" s="149">
        <v>0</v>
      </c>
      <c r="W57" s="25">
        <f t="shared" ref="W57:W60" si="202">SUM(T57:V57)</f>
        <v>2</v>
      </c>
      <c r="X57" s="147">
        <v>4</v>
      </c>
      <c r="Y57" s="148">
        <v>0</v>
      </c>
      <c r="Z57" s="149">
        <v>0</v>
      </c>
      <c r="AA57" s="25">
        <f t="shared" ref="AA57:AA60" si="203">SUM(X57:Z57)</f>
        <v>4</v>
      </c>
      <c r="AB57" s="29">
        <f t="shared" ref="AB57:AB60" si="204">$A57</f>
        <v>0.66666666666666674</v>
      </c>
      <c r="AC57" s="147">
        <v>0</v>
      </c>
      <c r="AD57" s="148">
        <v>0</v>
      </c>
      <c r="AE57" s="149">
        <v>0</v>
      </c>
      <c r="AF57" s="25">
        <f t="shared" ref="AF57:AF60" si="205">SUM(AC57:AE57)</f>
        <v>0</v>
      </c>
      <c r="AG57" s="147">
        <v>1</v>
      </c>
      <c r="AH57" s="148">
        <v>0</v>
      </c>
      <c r="AI57" s="149">
        <v>0</v>
      </c>
      <c r="AJ57" s="31">
        <f t="shared" ref="AJ57:AJ60" si="206">SUM(AG57:AI57)</f>
        <v>1</v>
      </c>
    </row>
    <row r="58" spans="1:36" ht="13.5" customHeight="1">
      <c r="A58" s="13">
        <f t="shared" si="11"/>
        <v>0.67708333333333337</v>
      </c>
      <c r="B58" s="150">
        <v>6</v>
      </c>
      <c r="C58" s="151">
        <v>0</v>
      </c>
      <c r="D58" s="152">
        <v>0</v>
      </c>
      <c r="E58" s="26">
        <f t="shared" si="196"/>
        <v>6</v>
      </c>
      <c r="F58" s="150">
        <v>4</v>
      </c>
      <c r="G58" s="151">
        <v>0</v>
      </c>
      <c r="H58" s="152">
        <v>0</v>
      </c>
      <c r="I58" s="26">
        <f t="shared" si="197"/>
        <v>4</v>
      </c>
      <c r="J58" s="29">
        <f t="shared" si="198"/>
        <v>0.67708333333333337</v>
      </c>
      <c r="K58" s="150">
        <v>6</v>
      </c>
      <c r="L58" s="151">
        <v>0</v>
      </c>
      <c r="M58" s="152">
        <v>0</v>
      </c>
      <c r="N58" s="26">
        <f t="shared" si="199"/>
        <v>6</v>
      </c>
      <c r="O58" s="150">
        <v>4</v>
      </c>
      <c r="P58" s="151">
        <v>2</v>
      </c>
      <c r="Q58" s="152">
        <v>0</v>
      </c>
      <c r="R58" s="26">
        <f t="shared" si="200"/>
        <v>6</v>
      </c>
      <c r="S58" s="29">
        <f t="shared" si="201"/>
        <v>0.67708333333333337</v>
      </c>
      <c r="T58" s="150">
        <v>3</v>
      </c>
      <c r="U58" s="151">
        <v>0</v>
      </c>
      <c r="V58" s="152">
        <v>0</v>
      </c>
      <c r="W58" s="26">
        <f t="shared" si="202"/>
        <v>3</v>
      </c>
      <c r="X58" s="150">
        <v>1</v>
      </c>
      <c r="Y58" s="151">
        <v>0</v>
      </c>
      <c r="Z58" s="152">
        <v>0</v>
      </c>
      <c r="AA58" s="26">
        <f t="shared" si="203"/>
        <v>1</v>
      </c>
      <c r="AB58" s="29">
        <f t="shared" si="204"/>
        <v>0.67708333333333337</v>
      </c>
      <c r="AC58" s="150">
        <v>1</v>
      </c>
      <c r="AD58" s="151">
        <v>0</v>
      </c>
      <c r="AE58" s="152">
        <v>0</v>
      </c>
      <c r="AF58" s="26">
        <f t="shared" si="205"/>
        <v>1</v>
      </c>
      <c r="AG58" s="150">
        <v>1</v>
      </c>
      <c r="AH58" s="151">
        <v>0</v>
      </c>
      <c r="AI58" s="152">
        <v>0</v>
      </c>
      <c r="AJ58" s="32">
        <f t="shared" si="206"/>
        <v>1</v>
      </c>
    </row>
    <row r="59" spans="1:36" ht="13.5" customHeight="1">
      <c r="A59" s="13">
        <f t="shared" si="11"/>
        <v>0.6875</v>
      </c>
      <c r="B59" s="150">
        <v>8</v>
      </c>
      <c r="C59" s="151">
        <v>0</v>
      </c>
      <c r="D59" s="152">
        <v>0</v>
      </c>
      <c r="E59" s="26">
        <f t="shared" si="196"/>
        <v>8</v>
      </c>
      <c r="F59" s="150">
        <v>7</v>
      </c>
      <c r="G59" s="151">
        <v>0</v>
      </c>
      <c r="H59" s="152">
        <v>0</v>
      </c>
      <c r="I59" s="26">
        <f t="shared" si="197"/>
        <v>7</v>
      </c>
      <c r="J59" s="29">
        <f t="shared" si="198"/>
        <v>0.6875</v>
      </c>
      <c r="K59" s="150">
        <v>5</v>
      </c>
      <c r="L59" s="151">
        <v>1</v>
      </c>
      <c r="M59" s="152">
        <v>0</v>
      </c>
      <c r="N59" s="26">
        <f t="shared" si="199"/>
        <v>6</v>
      </c>
      <c r="O59" s="150">
        <v>2</v>
      </c>
      <c r="P59" s="151">
        <v>0</v>
      </c>
      <c r="Q59" s="152">
        <v>0</v>
      </c>
      <c r="R59" s="26">
        <f t="shared" si="200"/>
        <v>2</v>
      </c>
      <c r="S59" s="29">
        <f t="shared" si="201"/>
        <v>0.6875</v>
      </c>
      <c r="T59" s="150">
        <v>4</v>
      </c>
      <c r="U59" s="151">
        <v>0</v>
      </c>
      <c r="V59" s="152">
        <v>0</v>
      </c>
      <c r="W59" s="26">
        <f t="shared" si="202"/>
        <v>4</v>
      </c>
      <c r="X59" s="150">
        <v>1</v>
      </c>
      <c r="Y59" s="151">
        <v>0</v>
      </c>
      <c r="Z59" s="152">
        <v>0</v>
      </c>
      <c r="AA59" s="26">
        <f t="shared" si="203"/>
        <v>1</v>
      </c>
      <c r="AB59" s="29">
        <f t="shared" si="204"/>
        <v>0.6875</v>
      </c>
      <c r="AC59" s="150">
        <v>2</v>
      </c>
      <c r="AD59" s="151">
        <v>0</v>
      </c>
      <c r="AE59" s="152">
        <v>0</v>
      </c>
      <c r="AF59" s="26">
        <f t="shared" si="205"/>
        <v>2</v>
      </c>
      <c r="AG59" s="150">
        <v>2</v>
      </c>
      <c r="AH59" s="151">
        <v>0</v>
      </c>
      <c r="AI59" s="152">
        <v>0</v>
      </c>
      <c r="AJ59" s="32">
        <f t="shared" si="206"/>
        <v>2</v>
      </c>
    </row>
    <row r="60" spans="1:36" ht="13.5" customHeight="1">
      <c r="A60" s="16">
        <f t="shared" si="11"/>
        <v>0.69791666666666663</v>
      </c>
      <c r="B60" s="153">
        <v>4</v>
      </c>
      <c r="C60" s="154">
        <v>0</v>
      </c>
      <c r="D60" s="155">
        <v>0</v>
      </c>
      <c r="E60" s="27">
        <f t="shared" si="196"/>
        <v>4</v>
      </c>
      <c r="F60" s="153">
        <v>6</v>
      </c>
      <c r="G60" s="154">
        <v>0</v>
      </c>
      <c r="H60" s="155">
        <v>0</v>
      </c>
      <c r="I60" s="27">
        <f t="shared" si="197"/>
        <v>6</v>
      </c>
      <c r="J60" s="30">
        <f t="shared" si="198"/>
        <v>0.69791666666666663</v>
      </c>
      <c r="K60" s="153">
        <v>4</v>
      </c>
      <c r="L60" s="154">
        <v>0</v>
      </c>
      <c r="M60" s="155">
        <v>0</v>
      </c>
      <c r="N60" s="27">
        <f t="shared" si="199"/>
        <v>4</v>
      </c>
      <c r="O60" s="153">
        <v>5</v>
      </c>
      <c r="P60" s="154">
        <v>0</v>
      </c>
      <c r="Q60" s="155">
        <v>0</v>
      </c>
      <c r="R60" s="27">
        <f t="shared" si="200"/>
        <v>5</v>
      </c>
      <c r="S60" s="30">
        <f t="shared" si="201"/>
        <v>0.69791666666666663</v>
      </c>
      <c r="T60" s="153">
        <v>5</v>
      </c>
      <c r="U60" s="154">
        <v>0</v>
      </c>
      <c r="V60" s="155">
        <v>0</v>
      </c>
      <c r="W60" s="27">
        <f t="shared" si="202"/>
        <v>5</v>
      </c>
      <c r="X60" s="153">
        <v>3</v>
      </c>
      <c r="Y60" s="154">
        <v>0</v>
      </c>
      <c r="Z60" s="155">
        <v>0</v>
      </c>
      <c r="AA60" s="27">
        <f t="shared" si="203"/>
        <v>3</v>
      </c>
      <c r="AB60" s="30">
        <f t="shared" si="204"/>
        <v>0.69791666666666663</v>
      </c>
      <c r="AC60" s="153">
        <v>5</v>
      </c>
      <c r="AD60" s="154">
        <v>0</v>
      </c>
      <c r="AE60" s="155">
        <v>0</v>
      </c>
      <c r="AF60" s="27">
        <f t="shared" si="205"/>
        <v>5</v>
      </c>
      <c r="AG60" s="153">
        <v>4</v>
      </c>
      <c r="AH60" s="154">
        <v>0</v>
      </c>
      <c r="AI60" s="155">
        <v>0</v>
      </c>
      <c r="AJ60" s="33">
        <f t="shared" si="206"/>
        <v>4</v>
      </c>
    </row>
    <row r="61" spans="1:36" ht="13.5" customHeight="1">
      <c r="A61" s="19" t="s">
        <v>24</v>
      </c>
      <c r="B61" s="156">
        <f>SUM(B57:B60)</f>
        <v>20</v>
      </c>
      <c r="C61" s="157">
        <f t="shared" ref="C61:D61" si="207">SUM(C57:C60)</f>
        <v>0</v>
      </c>
      <c r="D61" s="157">
        <f t="shared" si="207"/>
        <v>0</v>
      </c>
      <c r="E61" s="28">
        <f t="shared" ref="E61:I61" si="208">SUM(E57:E60)</f>
        <v>20</v>
      </c>
      <c r="F61" s="156">
        <f>SUM(F57:F60)</f>
        <v>22</v>
      </c>
      <c r="G61" s="157">
        <f t="shared" ref="G61:H61" si="209">SUM(G57:G60)</f>
        <v>0</v>
      </c>
      <c r="H61" s="157">
        <f t="shared" si="209"/>
        <v>1</v>
      </c>
      <c r="I61" s="28">
        <f t="shared" si="208"/>
        <v>23</v>
      </c>
      <c r="J61" s="19" t="s">
        <v>24</v>
      </c>
      <c r="K61" s="156">
        <f>SUM(K57:K60)</f>
        <v>17</v>
      </c>
      <c r="L61" s="157">
        <f t="shared" ref="L61:M61" si="210">SUM(L57:L60)</f>
        <v>1</v>
      </c>
      <c r="M61" s="157">
        <f t="shared" si="210"/>
        <v>0</v>
      </c>
      <c r="N61" s="28">
        <f t="shared" ref="N61:R61" si="211">SUM(N57:N60)</f>
        <v>18</v>
      </c>
      <c r="O61" s="156">
        <f>SUM(O57:O60)</f>
        <v>14</v>
      </c>
      <c r="P61" s="157">
        <f t="shared" ref="P61:Q61" si="212">SUM(P57:P60)</f>
        <v>2</v>
      </c>
      <c r="Q61" s="157">
        <f t="shared" si="212"/>
        <v>0</v>
      </c>
      <c r="R61" s="28">
        <f t="shared" si="211"/>
        <v>16</v>
      </c>
      <c r="S61" s="19" t="s">
        <v>24</v>
      </c>
      <c r="T61" s="156">
        <f>SUM(T57:T60)</f>
        <v>14</v>
      </c>
      <c r="U61" s="157">
        <f t="shared" ref="U61:V61" si="213">SUM(U57:U60)</f>
        <v>0</v>
      </c>
      <c r="V61" s="157">
        <f t="shared" si="213"/>
        <v>0</v>
      </c>
      <c r="W61" s="28">
        <f t="shared" ref="W61:AA61" si="214">SUM(W57:W60)</f>
        <v>14</v>
      </c>
      <c r="X61" s="156">
        <f>SUM(X57:X60)</f>
        <v>9</v>
      </c>
      <c r="Y61" s="157">
        <f t="shared" ref="Y61:Z61" si="215">SUM(Y57:Y60)</f>
        <v>0</v>
      </c>
      <c r="Z61" s="157">
        <f t="shared" si="215"/>
        <v>0</v>
      </c>
      <c r="AA61" s="28">
        <f t="shared" si="214"/>
        <v>9</v>
      </c>
      <c r="AB61" s="19" t="s">
        <v>24</v>
      </c>
      <c r="AC61" s="156">
        <f>SUM(AC57:AC60)</f>
        <v>8</v>
      </c>
      <c r="AD61" s="157">
        <f t="shared" ref="AD61:AE61" si="216">SUM(AD57:AD60)</f>
        <v>0</v>
      </c>
      <c r="AE61" s="157">
        <f t="shared" si="216"/>
        <v>0</v>
      </c>
      <c r="AF61" s="28">
        <f t="shared" ref="AF61:AJ61" si="217">SUM(AF57:AF60)</f>
        <v>8</v>
      </c>
      <c r="AG61" s="156">
        <f>SUM(AG57:AG60)</f>
        <v>8</v>
      </c>
      <c r="AH61" s="157">
        <f t="shared" ref="AH61:AI61" si="218">SUM(AH57:AH60)</f>
        <v>0</v>
      </c>
      <c r="AI61" s="157">
        <f t="shared" si="218"/>
        <v>0</v>
      </c>
      <c r="AJ61" s="28">
        <f t="shared" si="217"/>
        <v>8</v>
      </c>
    </row>
    <row r="62" spans="1:36" ht="13.5" customHeight="1">
      <c r="A62" s="22">
        <f>A60+"00:15"</f>
        <v>0.70833333333333326</v>
      </c>
      <c r="B62" s="147">
        <v>9</v>
      </c>
      <c r="C62" s="148">
        <v>2</v>
      </c>
      <c r="D62" s="149">
        <v>0</v>
      </c>
      <c r="E62" s="25">
        <f t="shared" ref="E62:E65" si="219">SUM(B62:D62)</f>
        <v>11</v>
      </c>
      <c r="F62" s="147">
        <v>2</v>
      </c>
      <c r="G62" s="148">
        <v>0</v>
      </c>
      <c r="H62" s="149">
        <v>0</v>
      </c>
      <c r="I62" s="25">
        <f t="shared" ref="I62:I65" si="220">SUM(F62:H62)</f>
        <v>2</v>
      </c>
      <c r="J62" s="29">
        <f t="shared" ref="J62:J65" si="221">$A62</f>
        <v>0.70833333333333326</v>
      </c>
      <c r="K62" s="147">
        <v>8</v>
      </c>
      <c r="L62" s="148">
        <v>0</v>
      </c>
      <c r="M62" s="149">
        <v>0</v>
      </c>
      <c r="N62" s="25">
        <f t="shared" ref="N62:N65" si="222">SUM(K62:M62)</f>
        <v>8</v>
      </c>
      <c r="O62" s="147">
        <v>0</v>
      </c>
      <c r="P62" s="148">
        <v>0</v>
      </c>
      <c r="Q62" s="149">
        <v>0</v>
      </c>
      <c r="R62" s="25">
        <f t="shared" ref="R62:R65" si="223">SUM(O62:Q62)</f>
        <v>0</v>
      </c>
      <c r="S62" s="29">
        <f t="shared" ref="S62:S65" si="224">$A62</f>
        <v>0.70833333333333326</v>
      </c>
      <c r="T62" s="147">
        <v>3</v>
      </c>
      <c r="U62" s="148">
        <v>0</v>
      </c>
      <c r="V62" s="149">
        <v>0</v>
      </c>
      <c r="W62" s="25">
        <f t="shared" ref="W62:W65" si="225">SUM(T62:V62)</f>
        <v>3</v>
      </c>
      <c r="X62" s="147">
        <v>0</v>
      </c>
      <c r="Y62" s="148">
        <v>0</v>
      </c>
      <c r="Z62" s="149">
        <v>0</v>
      </c>
      <c r="AA62" s="25">
        <f t="shared" ref="AA62:AA65" si="226">SUM(X62:Z62)</f>
        <v>0</v>
      </c>
      <c r="AB62" s="29">
        <f t="shared" ref="AB62:AB65" si="227">$A62</f>
        <v>0.70833333333333326</v>
      </c>
      <c r="AC62" s="147">
        <v>8</v>
      </c>
      <c r="AD62" s="148">
        <v>2</v>
      </c>
      <c r="AE62" s="149">
        <v>0</v>
      </c>
      <c r="AF62" s="25">
        <f t="shared" ref="AF62:AF65" si="228">SUM(AC62:AE62)</f>
        <v>10</v>
      </c>
      <c r="AG62" s="147">
        <v>1</v>
      </c>
      <c r="AH62" s="148">
        <v>0</v>
      </c>
      <c r="AI62" s="149">
        <v>0</v>
      </c>
      <c r="AJ62" s="31">
        <f t="shared" ref="AJ62:AJ65" si="229">SUM(AG62:AI62)</f>
        <v>1</v>
      </c>
    </row>
    <row r="63" spans="1:36" ht="13.5" customHeight="1">
      <c r="A63" s="13">
        <f t="shared" si="11"/>
        <v>0.71874999999999989</v>
      </c>
      <c r="B63" s="150">
        <v>9</v>
      </c>
      <c r="C63" s="151">
        <v>3</v>
      </c>
      <c r="D63" s="152">
        <v>0</v>
      </c>
      <c r="E63" s="26">
        <f t="shared" si="219"/>
        <v>12</v>
      </c>
      <c r="F63" s="150">
        <v>3</v>
      </c>
      <c r="G63" s="151">
        <v>2</v>
      </c>
      <c r="H63" s="152">
        <v>0</v>
      </c>
      <c r="I63" s="26">
        <f t="shared" si="220"/>
        <v>5</v>
      </c>
      <c r="J63" s="29">
        <f t="shared" si="221"/>
        <v>0.71874999999999989</v>
      </c>
      <c r="K63" s="150">
        <v>5</v>
      </c>
      <c r="L63" s="151">
        <v>0</v>
      </c>
      <c r="M63" s="152">
        <v>0</v>
      </c>
      <c r="N63" s="26">
        <f t="shared" si="222"/>
        <v>5</v>
      </c>
      <c r="O63" s="150">
        <v>7</v>
      </c>
      <c r="P63" s="151">
        <v>2</v>
      </c>
      <c r="Q63" s="152">
        <v>0</v>
      </c>
      <c r="R63" s="26">
        <f t="shared" si="223"/>
        <v>9</v>
      </c>
      <c r="S63" s="29">
        <f t="shared" si="224"/>
        <v>0.71874999999999989</v>
      </c>
      <c r="T63" s="150">
        <v>3</v>
      </c>
      <c r="U63" s="151">
        <v>0</v>
      </c>
      <c r="V63" s="152">
        <v>0</v>
      </c>
      <c r="W63" s="26">
        <f t="shared" si="225"/>
        <v>3</v>
      </c>
      <c r="X63" s="150">
        <v>2</v>
      </c>
      <c r="Y63" s="151">
        <v>0</v>
      </c>
      <c r="Z63" s="152">
        <v>0</v>
      </c>
      <c r="AA63" s="26">
        <f t="shared" si="226"/>
        <v>2</v>
      </c>
      <c r="AB63" s="29">
        <f t="shared" si="227"/>
        <v>0.71874999999999989</v>
      </c>
      <c r="AC63" s="150">
        <v>3</v>
      </c>
      <c r="AD63" s="151">
        <v>0</v>
      </c>
      <c r="AE63" s="152">
        <v>0</v>
      </c>
      <c r="AF63" s="26">
        <f t="shared" si="228"/>
        <v>3</v>
      </c>
      <c r="AG63" s="150">
        <v>0</v>
      </c>
      <c r="AH63" s="151">
        <v>0</v>
      </c>
      <c r="AI63" s="152">
        <v>0</v>
      </c>
      <c r="AJ63" s="32">
        <f t="shared" si="229"/>
        <v>0</v>
      </c>
    </row>
    <row r="64" spans="1:36" ht="13.5" customHeight="1">
      <c r="A64" s="13">
        <f t="shared" si="11"/>
        <v>0.72916666666666652</v>
      </c>
      <c r="B64" s="150">
        <v>4</v>
      </c>
      <c r="C64" s="151">
        <v>1</v>
      </c>
      <c r="D64" s="152">
        <v>0</v>
      </c>
      <c r="E64" s="26">
        <f t="shared" si="219"/>
        <v>5</v>
      </c>
      <c r="F64" s="150">
        <v>4</v>
      </c>
      <c r="G64" s="151">
        <v>2</v>
      </c>
      <c r="H64" s="152">
        <v>0</v>
      </c>
      <c r="I64" s="26">
        <f t="shared" si="220"/>
        <v>6</v>
      </c>
      <c r="J64" s="29">
        <f t="shared" si="221"/>
        <v>0.72916666666666652</v>
      </c>
      <c r="K64" s="150">
        <v>11</v>
      </c>
      <c r="L64" s="151">
        <v>3</v>
      </c>
      <c r="M64" s="152">
        <v>0</v>
      </c>
      <c r="N64" s="26">
        <f t="shared" si="222"/>
        <v>14</v>
      </c>
      <c r="O64" s="150">
        <v>4</v>
      </c>
      <c r="P64" s="151">
        <v>0</v>
      </c>
      <c r="Q64" s="152">
        <v>0</v>
      </c>
      <c r="R64" s="26">
        <f t="shared" si="223"/>
        <v>4</v>
      </c>
      <c r="S64" s="29">
        <f t="shared" si="224"/>
        <v>0.72916666666666652</v>
      </c>
      <c r="T64" s="150">
        <v>4</v>
      </c>
      <c r="U64" s="151">
        <v>0</v>
      </c>
      <c r="V64" s="152">
        <v>0</v>
      </c>
      <c r="W64" s="26">
        <f t="shared" si="225"/>
        <v>4</v>
      </c>
      <c r="X64" s="150">
        <v>5</v>
      </c>
      <c r="Y64" s="151">
        <v>0</v>
      </c>
      <c r="Z64" s="152">
        <v>0</v>
      </c>
      <c r="AA64" s="26">
        <f t="shared" si="226"/>
        <v>5</v>
      </c>
      <c r="AB64" s="29">
        <f t="shared" si="227"/>
        <v>0.72916666666666652</v>
      </c>
      <c r="AC64" s="150">
        <v>4</v>
      </c>
      <c r="AD64" s="151">
        <v>0</v>
      </c>
      <c r="AE64" s="152">
        <v>0</v>
      </c>
      <c r="AF64" s="26">
        <f t="shared" si="228"/>
        <v>4</v>
      </c>
      <c r="AG64" s="150">
        <v>0</v>
      </c>
      <c r="AH64" s="151">
        <v>0</v>
      </c>
      <c r="AI64" s="152">
        <v>0</v>
      </c>
      <c r="AJ64" s="32">
        <f t="shared" si="229"/>
        <v>0</v>
      </c>
    </row>
    <row r="65" spans="1:36" ht="13.5" customHeight="1">
      <c r="A65" s="16">
        <f t="shared" si="11"/>
        <v>0.73958333333333315</v>
      </c>
      <c r="B65" s="153">
        <v>7</v>
      </c>
      <c r="C65" s="154">
        <v>3</v>
      </c>
      <c r="D65" s="155">
        <v>0</v>
      </c>
      <c r="E65" s="27">
        <f t="shared" si="219"/>
        <v>10</v>
      </c>
      <c r="F65" s="153">
        <v>2</v>
      </c>
      <c r="G65" s="154">
        <v>5</v>
      </c>
      <c r="H65" s="155">
        <v>0</v>
      </c>
      <c r="I65" s="27">
        <f t="shared" si="220"/>
        <v>7</v>
      </c>
      <c r="J65" s="30">
        <f t="shared" si="221"/>
        <v>0.73958333333333315</v>
      </c>
      <c r="K65" s="153">
        <v>10</v>
      </c>
      <c r="L65" s="154">
        <v>0</v>
      </c>
      <c r="M65" s="155">
        <v>0</v>
      </c>
      <c r="N65" s="27">
        <f t="shared" si="222"/>
        <v>10</v>
      </c>
      <c r="O65" s="153">
        <v>0</v>
      </c>
      <c r="P65" s="154">
        <v>0</v>
      </c>
      <c r="Q65" s="155">
        <v>0</v>
      </c>
      <c r="R65" s="27">
        <f t="shared" si="223"/>
        <v>0</v>
      </c>
      <c r="S65" s="30">
        <f t="shared" si="224"/>
        <v>0.73958333333333315</v>
      </c>
      <c r="T65" s="153">
        <v>5</v>
      </c>
      <c r="U65" s="154">
        <v>0</v>
      </c>
      <c r="V65" s="155">
        <v>0</v>
      </c>
      <c r="W65" s="27">
        <f t="shared" si="225"/>
        <v>5</v>
      </c>
      <c r="X65" s="153">
        <v>6</v>
      </c>
      <c r="Y65" s="154">
        <v>0</v>
      </c>
      <c r="Z65" s="155">
        <v>0</v>
      </c>
      <c r="AA65" s="27">
        <f t="shared" si="226"/>
        <v>6</v>
      </c>
      <c r="AB65" s="30">
        <f t="shared" si="227"/>
        <v>0.73958333333333315</v>
      </c>
      <c r="AC65" s="153">
        <v>5</v>
      </c>
      <c r="AD65" s="154">
        <v>0</v>
      </c>
      <c r="AE65" s="155">
        <v>0</v>
      </c>
      <c r="AF65" s="27">
        <f t="shared" si="228"/>
        <v>5</v>
      </c>
      <c r="AG65" s="153">
        <v>0</v>
      </c>
      <c r="AH65" s="154">
        <v>0</v>
      </c>
      <c r="AI65" s="155">
        <v>0</v>
      </c>
      <c r="AJ65" s="33">
        <f t="shared" si="229"/>
        <v>0</v>
      </c>
    </row>
    <row r="66" spans="1:36" ht="13.5" customHeight="1">
      <c r="A66" s="19" t="s">
        <v>24</v>
      </c>
      <c r="B66" s="156">
        <f>SUM(B62:B65)</f>
        <v>29</v>
      </c>
      <c r="C66" s="157">
        <f t="shared" ref="C66:D66" si="230">SUM(C62:C65)</f>
        <v>9</v>
      </c>
      <c r="D66" s="157">
        <f t="shared" si="230"/>
        <v>0</v>
      </c>
      <c r="E66" s="28">
        <f t="shared" ref="E66:I66" si="231">SUM(E62:E65)</f>
        <v>38</v>
      </c>
      <c r="F66" s="156">
        <f>SUM(F62:F65)</f>
        <v>11</v>
      </c>
      <c r="G66" s="157">
        <f t="shared" ref="G66:H66" si="232">SUM(G62:G65)</f>
        <v>9</v>
      </c>
      <c r="H66" s="157">
        <f t="shared" si="232"/>
        <v>0</v>
      </c>
      <c r="I66" s="28">
        <f t="shared" si="231"/>
        <v>20</v>
      </c>
      <c r="J66" s="19" t="s">
        <v>24</v>
      </c>
      <c r="K66" s="156">
        <f>SUM(K62:K65)</f>
        <v>34</v>
      </c>
      <c r="L66" s="157">
        <f t="shared" ref="L66:M66" si="233">SUM(L62:L65)</f>
        <v>3</v>
      </c>
      <c r="M66" s="157">
        <f t="shared" si="233"/>
        <v>0</v>
      </c>
      <c r="N66" s="28">
        <f t="shared" ref="N66:R66" si="234">SUM(N62:N65)</f>
        <v>37</v>
      </c>
      <c r="O66" s="156">
        <f>SUM(O62:O65)</f>
        <v>11</v>
      </c>
      <c r="P66" s="157">
        <f t="shared" ref="P66:Q66" si="235">SUM(P62:P65)</f>
        <v>2</v>
      </c>
      <c r="Q66" s="157">
        <f t="shared" si="235"/>
        <v>0</v>
      </c>
      <c r="R66" s="28">
        <f t="shared" si="234"/>
        <v>13</v>
      </c>
      <c r="S66" s="19" t="s">
        <v>24</v>
      </c>
      <c r="T66" s="156">
        <f>SUM(T62:T65)</f>
        <v>15</v>
      </c>
      <c r="U66" s="157">
        <f t="shared" ref="U66:V66" si="236">SUM(U62:U65)</f>
        <v>0</v>
      </c>
      <c r="V66" s="157">
        <f t="shared" si="236"/>
        <v>0</v>
      </c>
      <c r="W66" s="28">
        <f t="shared" ref="W66:AA66" si="237">SUM(W62:W65)</f>
        <v>15</v>
      </c>
      <c r="X66" s="156">
        <f>SUM(X62:X65)</f>
        <v>13</v>
      </c>
      <c r="Y66" s="157">
        <f t="shared" ref="Y66:Z66" si="238">SUM(Y62:Y65)</f>
        <v>0</v>
      </c>
      <c r="Z66" s="157">
        <f t="shared" si="238"/>
        <v>0</v>
      </c>
      <c r="AA66" s="28">
        <f t="shared" si="237"/>
        <v>13</v>
      </c>
      <c r="AB66" s="19" t="s">
        <v>24</v>
      </c>
      <c r="AC66" s="156">
        <f>SUM(AC62:AC65)</f>
        <v>20</v>
      </c>
      <c r="AD66" s="157">
        <f t="shared" ref="AD66:AE66" si="239">SUM(AD62:AD65)</f>
        <v>2</v>
      </c>
      <c r="AE66" s="157">
        <f t="shared" si="239"/>
        <v>0</v>
      </c>
      <c r="AF66" s="28">
        <f t="shared" ref="AF66:AJ66" si="240">SUM(AF62:AF65)</f>
        <v>22</v>
      </c>
      <c r="AG66" s="156">
        <f>SUM(AG62:AG65)</f>
        <v>1</v>
      </c>
      <c r="AH66" s="157">
        <f t="shared" ref="AH66:AI66" si="241">SUM(AH62:AH65)</f>
        <v>0</v>
      </c>
      <c r="AI66" s="157">
        <f t="shared" si="241"/>
        <v>0</v>
      </c>
      <c r="AJ66" s="28">
        <f t="shared" si="240"/>
        <v>1</v>
      </c>
    </row>
    <row r="67" spans="1:36" ht="13.5" customHeight="1">
      <c r="A67" s="22">
        <f>A65+"00:15"</f>
        <v>0.74999999999999978</v>
      </c>
      <c r="B67" s="147">
        <v>7</v>
      </c>
      <c r="C67" s="148">
        <v>2</v>
      </c>
      <c r="D67" s="149">
        <v>0</v>
      </c>
      <c r="E67" s="25">
        <f t="shared" ref="E67:E70" si="242">SUM(B67:D67)</f>
        <v>9</v>
      </c>
      <c r="F67" s="147">
        <v>1</v>
      </c>
      <c r="G67" s="148">
        <v>1</v>
      </c>
      <c r="H67" s="149">
        <v>0</v>
      </c>
      <c r="I67" s="25">
        <f t="shared" ref="I67:I70" si="243">SUM(F67:H67)</f>
        <v>2</v>
      </c>
      <c r="J67" s="29">
        <f t="shared" ref="J67:J70" si="244">$A67</f>
        <v>0.74999999999999978</v>
      </c>
      <c r="K67" s="147">
        <v>8</v>
      </c>
      <c r="L67" s="148">
        <v>6</v>
      </c>
      <c r="M67" s="149">
        <v>0</v>
      </c>
      <c r="N67" s="25">
        <f t="shared" ref="N67:N70" si="245">SUM(K67:M67)</f>
        <v>14</v>
      </c>
      <c r="O67" s="147">
        <v>4</v>
      </c>
      <c r="P67" s="148">
        <v>0</v>
      </c>
      <c r="Q67" s="149">
        <v>0</v>
      </c>
      <c r="R67" s="25">
        <f t="shared" ref="R67:R70" si="246">SUM(O67:Q67)</f>
        <v>4</v>
      </c>
      <c r="S67" s="29">
        <f t="shared" ref="S67:S70" si="247">$A67</f>
        <v>0.74999999999999978</v>
      </c>
      <c r="T67" s="147">
        <v>6</v>
      </c>
      <c r="U67" s="148">
        <v>0</v>
      </c>
      <c r="V67" s="149">
        <v>0</v>
      </c>
      <c r="W67" s="25">
        <f t="shared" ref="W67:W70" si="248">SUM(T67:V67)</f>
        <v>6</v>
      </c>
      <c r="X67" s="147">
        <v>1</v>
      </c>
      <c r="Y67" s="148">
        <v>1</v>
      </c>
      <c r="Z67" s="149">
        <v>0</v>
      </c>
      <c r="AA67" s="25">
        <f t="shared" ref="AA67:AA70" si="249">SUM(X67:Z67)</f>
        <v>2</v>
      </c>
      <c r="AB67" s="29">
        <f t="shared" ref="AB67:AB70" si="250">$A67</f>
        <v>0.74999999999999978</v>
      </c>
      <c r="AC67" s="147">
        <v>6</v>
      </c>
      <c r="AD67" s="148">
        <v>5</v>
      </c>
      <c r="AE67" s="149">
        <v>0</v>
      </c>
      <c r="AF67" s="25">
        <f t="shared" ref="AF67:AF70" si="251">SUM(AC67:AE67)</f>
        <v>11</v>
      </c>
      <c r="AG67" s="147">
        <v>1</v>
      </c>
      <c r="AH67" s="148">
        <v>0</v>
      </c>
      <c r="AI67" s="149">
        <v>0</v>
      </c>
      <c r="AJ67" s="31">
        <f t="shared" ref="AJ67:AJ70" si="252">SUM(AG67:AI67)</f>
        <v>1</v>
      </c>
    </row>
    <row r="68" spans="1:36" ht="13.5" customHeight="1">
      <c r="A68" s="13">
        <f t="shared" si="11"/>
        <v>0.76041666666666641</v>
      </c>
      <c r="B68" s="150">
        <v>10</v>
      </c>
      <c r="C68" s="151">
        <v>6</v>
      </c>
      <c r="D68" s="152">
        <v>0</v>
      </c>
      <c r="E68" s="26">
        <f t="shared" si="242"/>
        <v>16</v>
      </c>
      <c r="F68" s="150">
        <v>2</v>
      </c>
      <c r="G68" s="151">
        <v>2</v>
      </c>
      <c r="H68" s="152">
        <v>0</v>
      </c>
      <c r="I68" s="26">
        <f t="shared" si="243"/>
        <v>4</v>
      </c>
      <c r="J68" s="29">
        <f t="shared" si="244"/>
        <v>0.76041666666666641</v>
      </c>
      <c r="K68" s="150">
        <v>3</v>
      </c>
      <c r="L68" s="151">
        <v>0</v>
      </c>
      <c r="M68" s="152">
        <v>0</v>
      </c>
      <c r="N68" s="26">
        <f t="shared" si="245"/>
        <v>3</v>
      </c>
      <c r="O68" s="150">
        <v>2</v>
      </c>
      <c r="P68" s="151">
        <v>0</v>
      </c>
      <c r="Q68" s="152">
        <v>0</v>
      </c>
      <c r="R68" s="26">
        <f t="shared" si="246"/>
        <v>2</v>
      </c>
      <c r="S68" s="29">
        <f t="shared" si="247"/>
        <v>0.76041666666666641</v>
      </c>
      <c r="T68" s="150">
        <v>2</v>
      </c>
      <c r="U68" s="151">
        <v>1</v>
      </c>
      <c r="V68" s="152">
        <v>0</v>
      </c>
      <c r="W68" s="26">
        <f t="shared" si="248"/>
        <v>3</v>
      </c>
      <c r="X68" s="150">
        <v>1</v>
      </c>
      <c r="Y68" s="151">
        <v>0</v>
      </c>
      <c r="Z68" s="152">
        <v>0</v>
      </c>
      <c r="AA68" s="26">
        <f t="shared" si="249"/>
        <v>1</v>
      </c>
      <c r="AB68" s="29">
        <f t="shared" si="250"/>
        <v>0.76041666666666641</v>
      </c>
      <c r="AC68" s="150">
        <v>1</v>
      </c>
      <c r="AD68" s="151">
        <v>2</v>
      </c>
      <c r="AE68" s="152">
        <v>0</v>
      </c>
      <c r="AF68" s="26">
        <f t="shared" si="251"/>
        <v>3</v>
      </c>
      <c r="AG68" s="150">
        <v>0</v>
      </c>
      <c r="AH68" s="151">
        <v>0</v>
      </c>
      <c r="AI68" s="152">
        <v>0</v>
      </c>
      <c r="AJ68" s="32">
        <f t="shared" si="252"/>
        <v>0</v>
      </c>
    </row>
    <row r="69" spans="1:36" ht="13.5" customHeight="1">
      <c r="A69" s="13">
        <f t="shared" si="11"/>
        <v>0.77083333333333304</v>
      </c>
      <c r="B69" s="150">
        <v>5</v>
      </c>
      <c r="C69" s="151">
        <v>2</v>
      </c>
      <c r="D69" s="152">
        <v>0</v>
      </c>
      <c r="E69" s="26">
        <f t="shared" si="242"/>
        <v>7</v>
      </c>
      <c r="F69" s="150">
        <v>4</v>
      </c>
      <c r="G69" s="151">
        <v>1</v>
      </c>
      <c r="H69" s="152">
        <v>0</v>
      </c>
      <c r="I69" s="26">
        <f t="shared" si="243"/>
        <v>5</v>
      </c>
      <c r="J69" s="29">
        <f t="shared" si="244"/>
        <v>0.77083333333333304</v>
      </c>
      <c r="K69" s="150">
        <v>4</v>
      </c>
      <c r="L69" s="151">
        <v>3</v>
      </c>
      <c r="M69" s="152">
        <v>0</v>
      </c>
      <c r="N69" s="26">
        <f t="shared" si="245"/>
        <v>7</v>
      </c>
      <c r="O69" s="150">
        <v>4</v>
      </c>
      <c r="P69" s="151">
        <v>0</v>
      </c>
      <c r="Q69" s="152">
        <v>0</v>
      </c>
      <c r="R69" s="26">
        <f t="shared" si="246"/>
        <v>4</v>
      </c>
      <c r="S69" s="29">
        <f t="shared" si="247"/>
        <v>0.77083333333333304</v>
      </c>
      <c r="T69" s="150">
        <v>2</v>
      </c>
      <c r="U69" s="151">
        <v>1</v>
      </c>
      <c r="V69" s="152">
        <v>0</v>
      </c>
      <c r="W69" s="26">
        <f t="shared" si="248"/>
        <v>3</v>
      </c>
      <c r="X69" s="150">
        <v>0</v>
      </c>
      <c r="Y69" s="151">
        <v>0</v>
      </c>
      <c r="Z69" s="152">
        <v>0</v>
      </c>
      <c r="AA69" s="26">
        <f t="shared" si="249"/>
        <v>0</v>
      </c>
      <c r="AB69" s="29">
        <f t="shared" si="250"/>
        <v>0.77083333333333304</v>
      </c>
      <c r="AC69" s="150">
        <v>2</v>
      </c>
      <c r="AD69" s="151">
        <v>1</v>
      </c>
      <c r="AE69" s="152">
        <v>0</v>
      </c>
      <c r="AF69" s="26">
        <f t="shared" si="251"/>
        <v>3</v>
      </c>
      <c r="AG69" s="150">
        <v>1</v>
      </c>
      <c r="AH69" s="151">
        <v>0</v>
      </c>
      <c r="AI69" s="152">
        <v>0</v>
      </c>
      <c r="AJ69" s="32">
        <f t="shared" si="252"/>
        <v>1</v>
      </c>
    </row>
    <row r="70" spans="1:36" ht="13.5" customHeight="1">
      <c r="A70" s="16">
        <f t="shared" si="11"/>
        <v>0.78124999999999967</v>
      </c>
      <c r="B70" s="153">
        <v>7</v>
      </c>
      <c r="C70" s="154">
        <v>3</v>
      </c>
      <c r="D70" s="155">
        <v>0</v>
      </c>
      <c r="E70" s="27">
        <f t="shared" si="242"/>
        <v>10</v>
      </c>
      <c r="F70" s="153">
        <v>6</v>
      </c>
      <c r="G70" s="154">
        <v>2</v>
      </c>
      <c r="H70" s="155">
        <v>0</v>
      </c>
      <c r="I70" s="27">
        <f t="shared" si="243"/>
        <v>8</v>
      </c>
      <c r="J70" s="30">
        <f t="shared" si="244"/>
        <v>0.78124999999999967</v>
      </c>
      <c r="K70" s="153">
        <v>2</v>
      </c>
      <c r="L70" s="154">
        <v>0</v>
      </c>
      <c r="M70" s="155">
        <v>0</v>
      </c>
      <c r="N70" s="27">
        <f t="shared" si="245"/>
        <v>2</v>
      </c>
      <c r="O70" s="153">
        <v>2</v>
      </c>
      <c r="P70" s="154">
        <v>0</v>
      </c>
      <c r="Q70" s="155">
        <v>0</v>
      </c>
      <c r="R70" s="27">
        <f t="shared" si="246"/>
        <v>2</v>
      </c>
      <c r="S70" s="30">
        <f t="shared" si="247"/>
        <v>0.78124999999999967</v>
      </c>
      <c r="T70" s="153">
        <v>2</v>
      </c>
      <c r="U70" s="154">
        <v>1</v>
      </c>
      <c r="V70" s="155">
        <v>0</v>
      </c>
      <c r="W70" s="27">
        <f t="shared" si="248"/>
        <v>3</v>
      </c>
      <c r="X70" s="153">
        <v>3</v>
      </c>
      <c r="Y70" s="154">
        <v>1</v>
      </c>
      <c r="Z70" s="155">
        <v>0</v>
      </c>
      <c r="AA70" s="27">
        <f t="shared" si="249"/>
        <v>4</v>
      </c>
      <c r="AB70" s="30">
        <f t="shared" si="250"/>
        <v>0.78124999999999967</v>
      </c>
      <c r="AC70" s="153">
        <v>0</v>
      </c>
      <c r="AD70" s="154">
        <v>0</v>
      </c>
      <c r="AE70" s="155">
        <v>0</v>
      </c>
      <c r="AF70" s="27">
        <f t="shared" si="251"/>
        <v>0</v>
      </c>
      <c r="AG70" s="153">
        <v>1</v>
      </c>
      <c r="AH70" s="154">
        <v>0</v>
      </c>
      <c r="AI70" s="155">
        <v>0</v>
      </c>
      <c r="AJ70" s="33">
        <f t="shared" si="252"/>
        <v>1</v>
      </c>
    </row>
    <row r="71" spans="1:36" ht="13.5" customHeight="1">
      <c r="A71" s="19" t="s">
        <v>24</v>
      </c>
      <c r="B71" s="20">
        <f t="shared" ref="B71:I71" si="253">SUM(B67:B70)</f>
        <v>29</v>
      </c>
      <c r="C71" s="21">
        <f t="shared" si="253"/>
        <v>13</v>
      </c>
      <c r="D71" s="21">
        <f t="shared" si="253"/>
        <v>0</v>
      </c>
      <c r="E71" s="28">
        <f t="shared" si="253"/>
        <v>42</v>
      </c>
      <c r="F71" s="20">
        <f t="shared" si="253"/>
        <v>13</v>
      </c>
      <c r="G71" s="21">
        <f t="shared" si="253"/>
        <v>6</v>
      </c>
      <c r="H71" s="21">
        <f t="shared" si="253"/>
        <v>0</v>
      </c>
      <c r="I71" s="28">
        <f t="shared" si="253"/>
        <v>19</v>
      </c>
      <c r="J71" s="19" t="s">
        <v>24</v>
      </c>
      <c r="K71" s="20">
        <f t="shared" ref="K71:R71" si="254">SUM(K67:K70)</f>
        <v>17</v>
      </c>
      <c r="L71" s="21">
        <f t="shared" si="254"/>
        <v>9</v>
      </c>
      <c r="M71" s="21">
        <f t="shared" si="254"/>
        <v>0</v>
      </c>
      <c r="N71" s="28">
        <f t="shared" si="254"/>
        <v>26</v>
      </c>
      <c r="O71" s="20">
        <f t="shared" si="254"/>
        <v>12</v>
      </c>
      <c r="P71" s="21">
        <f t="shared" si="254"/>
        <v>0</v>
      </c>
      <c r="Q71" s="21">
        <f t="shared" si="254"/>
        <v>0</v>
      </c>
      <c r="R71" s="28">
        <f t="shared" si="254"/>
        <v>12</v>
      </c>
      <c r="S71" s="19" t="s">
        <v>24</v>
      </c>
      <c r="T71" s="20">
        <f t="shared" ref="T71:AA71" si="255">SUM(T67:T70)</f>
        <v>12</v>
      </c>
      <c r="U71" s="21">
        <f t="shared" si="255"/>
        <v>3</v>
      </c>
      <c r="V71" s="21">
        <f t="shared" si="255"/>
        <v>0</v>
      </c>
      <c r="W71" s="28">
        <f t="shared" si="255"/>
        <v>15</v>
      </c>
      <c r="X71" s="20">
        <f t="shared" si="255"/>
        <v>5</v>
      </c>
      <c r="Y71" s="21">
        <f t="shared" si="255"/>
        <v>2</v>
      </c>
      <c r="Z71" s="21">
        <f t="shared" si="255"/>
        <v>0</v>
      </c>
      <c r="AA71" s="28">
        <f t="shared" si="255"/>
        <v>7</v>
      </c>
      <c r="AB71" s="19" t="s">
        <v>24</v>
      </c>
      <c r="AC71" s="20">
        <f t="shared" ref="AC71:AJ71" si="256">SUM(AC67:AC70)</f>
        <v>9</v>
      </c>
      <c r="AD71" s="21">
        <f t="shared" si="256"/>
        <v>8</v>
      </c>
      <c r="AE71" s="21">
        <f t="shared" si="256"/>
        <v>0</v>
      </c>
      <c r="AF71" s="28">
        <f t="shared" si="256"/>
        <v>17</v>
      </c>
      <c r="AG71" s="20">
        <f t="shared" si="256"/>
        <v>3</v>
      </c>
      <c r="AH71" s="21">
        <f t="shared" si="256"/>
        <v>0</v>
      </c>
      <c r="AI71" s="21">
        <f t="shared" si="256"/>
        <v>0</v>
      </c>
      <c r="AJ71" s="28">
        <f t="shared" si="256"/>
        <v>3</v>
      </c>
    </row>
    <row r="72" spans="1:36" ht="13.5" customHeight="1">
      <c r="A72" s="19" t="s">
        <v>25</v>
      </c>
      <c r="B72" s="20">
        <f>B61+B66+B71</f>
        <v>78</v>
      </c>
      <c r="C72" s="21">
        <f t="shared" ref="C72:I72" si="257">C61+C66+C71</f>
        <v>22</v>
      </c>
      <c r="D72" s="21">
        <f t="shared" si="257"/>
        <v>0</v>
      </c>
      <c r="E72" s="28">
        <f t="shared" si="257"/>
        <v>100</v>
      </c>
      <c r="F72" s="20">
        <f t="shared" si="257"/>
        <v>46</v>
      </c>
      <c r="G72" s="21">
        <f t="shared" si="257"/>
        <v>15</v>
      </c>
      <c r="H72" s="21">
        <f t="shared" si="257"/>
        <v>1</v>
      </c>
      <c r="I72" s="28">
        <f t="shared" si="257"/>
        <v>62</v>
      </c>
      <c r="J72" s="19" t="s">
        <v>24</v>
      </c>
      <c r="K72" s="20">
        <f t="shared" ref="K72:R72" si="258">K61+K66+K71</f>
        <v>68</v>
      </c>
      <c r="L72" s="21">
        <f t="shared" si="258"/>
        <v>13</v>
      </c>
      <c r="M72" s="21">
        <f t="shared" si="258"/>
        <v>0</v>
      </c>
      <c r="N72" s="28">
        <f t="shared" si="258"/>
        <v>81</v>
      </c>
      <c r="O72" s="20">
        <f t="shared" si="258"/>
        <v>37</v>
      </c>
      <c r="P72" s="21">
        <f t="shared" si="258"/>
        <v>4</v>
      </c>
      <c r="Q72" s="21">
        <f t="shared" si="258"/>
        <v>0</v>
      </c>
      <c r="R72" s="28">
        <f t="shared" si="258"/>
        <v>41</v>
      </c>
      <c r="S72" s="19" t="s">
        <v>24</v>
      </c>
      <c r="T72" s="20">
        <f t="shared" ref="T72:AA72" si="259">T61+T66+T71</f>
        <v>41</v>
      </c>
      <c r="U72" s="21">
        <f t="shared" si="259"/>
        <v>3</v>
      </c>
      <c r="V72" s="21">
        <f t="shared" si="259"/>
        <v>0</v>
      </c>
      <c r="W72" s="28">
        <f t="shared" si="259"/>
        <v>44</v>
      </c>
      <c r="X72" s="20">
        <f t="shared" si="259"/>
        <v>27</v>
      </c>
      <c r="Y72" s="21">
        <f t="shared" si="259"/>
        <v>2</v>
      </c>
      <c r="Z72" s="21">
        <f t="shared" si="259"/>
        <v>0</v>
      </c>
      <c r="AA72" s="28">
        <f t="shared" si="259"/>
        <v>29</v>
      </c>
      <c r="AB72" s="19" t="s">
        <v>24</v>
      </c>
      <c r="AC72" s="20">
        <f t="shared" ref="AC72:AJ72" si="260">AC61+AC66+AC71</f>
        <v>37</v>
      </c>
      <c r="AD72" s="21">
        <f t="shared" si="260"/>
        <v>10</v>
      </c>
      <c r="AE72" s="21">
        <f t="shared" si="260"/>
        <v>0</v>
      </c>
      <c r="AF72" s="28">
        <f t="shared" si="260"/>
        <v>47</v>
      </c>
      <c r="AG72" s="20">
        <f t="shared" si="260"/>
        <v>12</v>
      </c>
      <c r="AH72" s="21">
        <f t="shared" si="260"/>
        <v>0</v>
      </c>
      <c r="AI72" s="21">
        <f t="shared" si="260"/>
        <v>0</v>
      </c>
      <c r="AJ72" s="28">
        <f t="shared" si="260"/>
        <v>12</v>
      </c>
    </row>
    <row r="73" spans="1:36" ht="13.5" customHeight="1">
      <c r="A73" s="34" t="s">
        <v>26</v>
      </c>
      <c r="B73" s="35">
        <f>SUM(B13,B18,B23,B29,B34,B39,B45,B50,B55,B61,B66,B71)</f>
        <v>146</v>
      </c>
      <c r="C73" s="36">
        <f t="shared" ref="C73:I73" si="261">SUM(C13,C18,C23,C29,C34,C39,C45,C50,C55,C61,C66,C71)</f>
        <v>28</v>
      </c>
      <c r="D73" s="36">
        <f t="shared" si="261"/>
        <v>4</v>
      </c>
      <c r="E73" s="38">
        <f t="shared" si="261"/>
        <v>178</v>
      </c>
      <c r="F73" s="35">
        <f t="shared" si="261"/>
        <v>226</v>
      </c>
      <c r="G73" s="36">
        <f t="shared" si="261"/>
        <v>28</v>
      </c>
      <c r="H73" s="36">
        <f t="shared" si="261"/>
        <v>6</v>
      </c>
      <c r="I73" s="38">
        <f t="shared" si="261"/>
        <v>260</v>
      </c>
      <c r="J73" s="34" t="s">
        <v>26</v>
      </c>
      <c r="K73" s="35">
        <f t="shared" ref="K73:R73" si="262">SUM(K13,K18,K23,K29,K34,K39,K45,K50,K55,K61,K66,K71)</f>
        <v>141</v>
      </c>
      <c r="L73" s="36">
        <f t="shared" si="262"/>
        <v>29</v>
      </c>
      <c r="M73" s="36">
        <f t="shared" si="262"/>
        <v>1</v>
      </c>
      <c r="N73" s="38">
        <f t="shared" si="262"/>
        <v>171</v>
      </c>
      <c r="O73" s="35">
        <f t="shared" si="262"/>
        <v>179</v>
      </c>
      <c r="P73" s="36">
        <f t="shared" si="262"/>
        <v>12</v>
      </c>
      <c r="Q73" s="36">
        <f t="shared" si="262"/>
        <v>0</v>
      </c>
      <c r="R73" s="38">
        <f t="shared" si="262"/>
        <v>191</v>
      </c>
      <c r="S73" s="34" t="s">
        <v>26</v>
      </c>
      <c r="T73" s="35">
        <f t="shared" ref="T73:AA73" si="263">SUM(T13,T18,T23,T29,T34,T39,T45,T50,T55,T61,T66,T71)</f>
        <v>125</v>
      </c>
      <c r="U73" s="36">
        <f t="shared" si="263"/>
        <v>4</v>
      </c>
      <c r="V73" s="36">
        <f t="shared" si="263"/>
        <v>0</v>
      </c>
      <c r="W73" s="38">
        <f t="shared" si="263"/>
        <v>129</v>
      </c>
      <c r="X73" s="35">
        <f t="shared" si="263"/>
        <v>102</v>
      </c>
      <c r="Y73" s="36">
        <f t="shared" si="263"/>
        <v>6</v>
      </c>
      <c r="Z73" s="36">
        <f t="shared" si="263"/>
        <v>0</v>
      </c>
      <c r="AA73" s="38">
        <f t="shared" si="263"/>
        <v>108</v>
      </c>
      <c r="AB73" s="34" t="s">
        <v>26</v>
      </c>
      <c r="AC73" s="35">
        <f t="shared" ref="AC73:AJ73" si="264">SUM(AC13,AC18,AC23,AC29,AC34,AC39,AC45,AC50,AC55,AC61,AC66,AC71)</f>
        <v>82</v>
      </c>
      <c r="AD73" s="36">
        <f t="shared" si="264"/>
        <v>11</v>
      </c>
      <c r="AE73" s="36">
        <f t="shared" si="264"/>
        <v>1</v>
      </c>
      <c r="AF73" s="38">
        <f t="shared" si="264"/>
        <v>94</v>
      </c>
      <c r="AG73" s="35">
        <f t="shared" si="264"/>
        <v>123</v>
      </c>
      <c r="AH73" s="36">
        <f t="shared" si="264"/>
        <v>6</v>
      </c>
      <c r="AI73" s="36">
        <f t="shared" si="264"/>
        <v>1</v>
      </c>
      <c r="AJ73" s="38">
        <f t="shared" si="264"/>
        <v>130</v>
      </c>
    </row>
    <row r="74" spans="1:36" ht="15" customHeight="1">
      <c r="A74" s="37"/>
      <c r="J74" s="37"/>
      <c r="S74" s="37"/>
      <c r="AB74" s="37"/>
    </row>
    <row r="75" spans="1:36" ht="15" customHeight="1">
      <c r="A75" s="37"/>
      <c r="J75" s="37"/>
      <c r="S75" s="37"/>
      <c r="AB75" s="37"/>
    </row>
    <row r="76" spans="1:36" ht="15" customHeight="1">
      <c r="A76" s="37"/>
      <c r="J76" s="37"/>
      <c r="S76" s="37"/>
      <c r="AB76" s="37"/>
    </row>
    <row r="77" spans="1:36" ht="15" customHeight="1">
      <c r="A77" s="37"/>
      <c r="J77" s="37"/>
      <c r="S77" s="37"/>
      <c r="AB77" s="37"/>
    </row>
    <row r="78" spans="1:36" ht="15" customHeight="1">
      <c r="A78" s="37"/>
      <c r="J78" s="37"/>
      <c r="S78" s="37"/>
      <c r="AB78" s="37"/>
    </row>
    <row r="79" spans="1:36" ht="15" customHeight="1">
      <c r="A79" s="37"/>
      <c r="J79" s="37"/>
      <c r="S79" s="37"/>
      <c r="AB79" s="37"/>
    </row>
    <row r="80" spans="1:36" ht="15" customHeight="1">
      <c r="A80" s="37"/>
      <c r="J80" s="37"/>
      <c r="S80" s="37"/>
      <c r="AB80" s="37"/>
    </row>
    <row r="81" spans="1:28" ht="15" customHeight="1">
      <c r="A81" s="37"/>
      <c r="J81" s="37"/>
      <c r="S81" s="37"/>
      <c r="AB81" s="37"/>
    </row>
    <row r="82" spans="1:28" ht="15" customHeight="1">
      <c r="A82" s="37"/>
      <c r="J82" s="37"/>
      <c r="S82" s="37"/>
      <c r="AB82" s="37"/>
    </row>
    <row r="83" spans="1:28" ht="15" customHeight="1">
      <c r="A83" s="37"/>
      <c r="J83" s="37"/>
      <c r="S83" s="37"/>
      <c r="AB83" s="37"/>
    </row>
    <row r="84" spans="1:28" ht="15" customHeight="1">
      <c r="A84" s="37"/>
      <c r="J84" s="37"/>
      <c r="S84" s="37"/>
      <c r="AB84" s="37"/>
    </row>
    <row r="85" spans="1:28" ht="15" customHeight="1">
      <c r="A85" s="37"/>
      <c r="J85" s="37"/>
      <c r="S85" s="37"/>
      <c r="AB85" s="37"/>
    </row>
    <row r="86" spans="1:28" ht="15" customHeight="1">
      <c r="A86" s="37"/>
      <c r="J86" s="37"/>
      <c r="S86" s="37"/>
      <c r="AB86" s="37"/>
    </row>
    <row r="87" spans="1:28" ht="15" customHeight="1">
      <c r="A87" s="37"/>
      <c r="J87" s="37"/>
      <c r="S87" s="37"/>
      <c r="AB87" s="37"/>
    </row>
    <row r="88" spans="1:28" ht="15" customHeight="1">
      <c r="A88" s="37"/>
      <c r="J88" s="37"/>
      <c r="S88" s="37"/>
      <c r="AB88" s="37"/>
    </row>
    <row r="89" spans="1:28" ht="15" customHeight="1">
      <c r="A89" s="37"/>
      <c r="J89" s="37"/>
      <c r="S89" s="37"/>
      <c r="AB89" s="37"/>
    </row>
    <row r="90" spans="1:28" ht="15" customHeight="1">
      <c r="A90" s="37"/>
      <c r="J90" s="37"/>
      <c r="S90" s="37"/>
      <c r="AB90" s="37"/>
    </row>
    <row r="91" spans="1:28" ht="15" customHeight="1">
      <c r="A91" s="37"/>
      <c r="J91" s="37"/>
      <c r="S91" s="37"/>
      <c r="AB91" s="37"/>
    </row>
    <row r="92" spans="1:28" ht="15" customHeight="1">
      <c r="A92" s="37"/>
      <c r="J92" s="37"/>
      <c r="S92" s="37"/>
      <c r="AB92" s="37"/>
    </row>
    <row r="93" spans="1:28" ht="15" customHeight="1">
      <c r="A93" s="37"/>
      <c r="J93" s="37"/>
      <c r="S93" s="37"/>
      <c r="AB93" s="37"/>
    </row>
    <row r="94" spans="1:28" ht="15" customHeight="1">
      <c r="A94" s="37"/>
      <c r="J94" s="37"/>
      <c r="S94" s="37"/>
      <c r="AB94" s="37"/>
    </row>
    <row r="95" spans="1:28" ht="15" customHeight="1">
      <c r="A95" s="37"/>
      <c r="J95" s="37"/>
      <c r="S95" s="37"/>
      <c r="AB95" s="37"/>
    </row>
    <row r="96" spans="1:28" ht="15" customHeight="1">
      <c r="A96" s="37"/>
      <c r="J96" s="37"/>
      <c r="S96" s="37"/>
      <c r="AB96" s="37"/>
    </row>
    <row r="97" spans="1:28" ht="15" customHeight="1">
      <c r="A97" s="37"/>
      <c r="J97" s="37"/>
      <c r="S97" s="37"/>
      <c r="AB97" s="37"/>
    </row>
    <row r="98" spans="1:28" ht="15" customHeight="1">
      <c r="A98" s="37"/>
      <c r="J98" s="37"/>
      <c r="S98" s="37"/>
      <c r="AB98" s="37"/>
    </row>
    <row r="99" spans="1:28" ht="15" customHeight="1">
      <c r="A99" s="37"/>
      <c r="J99" s="37"/>
      <c r="S99" s="37"/>
      <c r="AB99" s="37"/>
    </row>
    <row r="100" spans="1:28" ht="15" customHeight="1">
      <c r="A100" s="37"/>
      <c r="J100" s="37"/>
      <c r="S100" s="37"/>
      <c r="AB100" s="37"/>
    </row>
    <row r="101" spans="1:28" ht="15" customHeight="1">
      <c r="A101" s="37"/>
      <c r="J101" s="37"/>
      <c r="S101" s="37"/>
      <c r="AB101" s="37"/>
    </row>
    <row r="102" spans="1:28" ht="15" customHeight="1">
      <c r="A102" s="37"/>
      <c r="J102" s="37"/>
      <c r="S102" s="37"/>
      <c r="AB102" s="37"/>
    </row>
    <row r="103" spans="1:28" ht="15" customHeight="1">
      <c r="A103" s="37"/>
      <c r="J103" s="37"/>
      <c r="S103" s="37"/>
      <c r="AB103" s="37"/>
    </row>
    <row r="104" spans="1:28" ht="15" customHeight="1">
      <c r="A104" s="37"/>
      <c r="J104" s="37"/>
      <c r="S104" s="37"/>
      <c r="AB104" s="37"/>
    </row>
    <row r="105" spans="1:28" ht="15" customHeight="1">
      <c r="A105" s="37"/>
      <c r="J105" s="37"/>
      <c r="S105" s="37"/>
      <c r="AB105" s="37"/>
    </row>
    <row r="106" spans="1:28" ht="15" customHeight="1">
      <c r="A106" s="37"/>
      <c r="J106" s="37"/>
      <c r="S106" s="37"/>
      <c r="AB106" s="37"/>
    </row>
    <row r="107" spans="1:28" ht="15" customHeight="1">
      <c r="A107" s="37"/>
      <c r="J107" s="37"/>
      <c r="S107" s="37"/>
      <c r="AB107" s="37"/>
    </row>
    <row r="108" spans="1:28" ht="15" customHeight="1">
      <c r="A108" s="37"/>
      <c r="J108" s="37"/>
      <c r="S108" s="37"/>
      <c r="AB108" s="37"/>
    </row>
    <row r="109" spans="1:28" ht="15" customHeight="1">
      <c r="A109" s="37"/>
      <c r="J109" s="37"/>
      <c r="S109" s="37"/>
      <c r="AB109" s="37"/>
    </row>
    <row r="110" spans="1:28" ht="15" customHeight="1">
      <c r="A110" s="37"/>
      <c r="J110" s="37"/>
      <c r="S110" s="37"/>
      <c r="AB110" s="37"/>
    </row>
    <row r="111" spans="1:28" ht="15" customHeight="1">
      <c r="A111" s="37"/>
      <c r="J111" s="37"/>
      <c r="S111" s="37"/>
      <c r="AB111" s="37"/>
    </row>
    <row r="112" spans="1:28" ht="15" customHeight="1">
      <c r="A112" s="37"/>
      <c r="J112" s="37"/>
      <c r="S112" s="37"/>
      <c r="AB112" s="37"/>
    </row>
    <row r="113" spans="1:28" ht="15" customHeight="1">
      <c r="A113" s="37"/>
      <c r="J113" s="37"/>
      <c r="S113" s="37"/>
      <c r="AB113" s="37"/>
    </row>
  </sheetData>
  <mergeCells count="44">
    <mergeCell ref="A1:I1"/>
    <mergeCell ref="J1:R1"/>
    <mergeCell ref="S1:AA1"/>
    <mergeCell ref="AB1:AJ1"/>
    <mergeCell ref="A2:I2"/>
    <mergeCell ref="J2:R2"/>
    <mergeCell ref="S2:AA2"/>
    <mergeCell ref="AB2:AJ2"/>
    <mergeCell ref="A3:I3"/>
    <mergeCell ref="J3:R3"/>
    <mergeCell ref="S3:AA3"/>
    <mergeCell ref="AB3:AJ3"/>
    <mergeCell ref="B4:I4"/>
    <mergeCell ref="K4:R4"/>
    <mergeCell ref="T4:AA4"/>
    <mergeCell ref="AC4:AJ4"/>
    <mergeCell ref="AC5:AJ5"/>
    <mergeCell ref="B6:I6"/>
    <mergeCell ref="K6:R6"/>
    <mergeCell ref="T6:AA6"/>
    <mergeCell ref="AC6:AJ6"/>
    <mergeCell ref="F7:H7"/>
    <mergeCell ref="K7:M7"/>
    <mergeCell ref="O7:Q7"/>
    <mergeCell ref="T7:V7"/>
    <mergeCell ref="B5:I5"/>
    <mergeCell ref="K5:R5"/>
    <mergeCell ref="T5:AA5"/>
    <mergeCell ref="AJ7:AJ8"/>
    <mergeCell ref="X7:Z7"/>
    <mergeCell ref="AC7:AE7"/>
    <mergeCell ref="AG7:AI7"/>
    <mergeCell ref="A7:A8"/>
    <mergeCell ref="E7:E8"/>
    <mergeCell ref="I7:I8"/>
    <mergeCell ref="J7:J8"/>
    <mergeCell ref="N7:N8"/>
    <mergeCell ref="R7:R8"/>
    <mergeCell ref="S7:S8"/>
    <mergeCell ref="W7:W8"/>
    <mergeCell ref="AA7:AA8"/>
    <mergeCell ref="AB7:AB8"/>
    <mergeCell ref="AF7:AF8"/>
    <mergeCell ref="B7:D7"/>
  </mergeCells>
  <pageMargins left="0.35416666666666702" right="0.35416666666666702" top="0.27500000000000002" bottom="0.39305555555555599" header="0.39305555555555599" footer="0.196527777777778"/>
  <pageSetup paperSize="9" scale="85" orientation="portrait" horizontalDpi="200" verticalDpi="300"/>
  <headerFooter alignWithMargins="0">
    <oddFooter>&amp;L&amp;"Century Gothic,Regular"&amp;F - &amp;A&amp;R&amp;"Century Gothic,Regular"Nationwide Data Collection
for
Client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30" width="8.140625" style="5" customWidth="1"/>
    <col min="31" max="31" width="11.7109375" style="40" hidden="1" customWidth="1"/>
    <col min="32" max="32" width="9.7109375" style="40" hidden="1" customWidth="1"/>
    <col min="33" max="33" width="5.28515625" style="40" hidden="1" customWidth="1"/>
    <col min="34" max="160" width="5.28515625" style="4" customWidth="1"/>
    <col min="161" max="16384" width="5.42578125" style="4"/>
  </cols>
  <sheetData>
    <row r="1" spans="1:33" s="1" customFormat="1" ht="12.75" customHeight="1">
      <c r="A1" s="208" t="s">
        <v>57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 t="str">
        <f>A1</f>
        <v>9093 / DCC Cordon Counts</v>
      </c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7"/>
      <c r="AF1" s="61"/>
      <c r="AG1" s="62"/>
    </row>
    <row r="2" spans="1:33" s="1" customFormat="1" ht="12.75" customHeight="1">
      <c r="A2" s="209" t="s">
        <v>58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10" t="str">
        <f>A2</f>
        <v>November 2018</v>
      </c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7"/>
      <c r="AF2" s="61"/>
      <c r="AG2" s="62"/>
    </row>
    <row r="3" spans="1:33" s="1" customFormat="1" ht="12.75" customHeight="1">
      <c r="A3" s="211" t="s">
        <v>0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 t="str">
        <f>A3</f>
        <v>Link/Pedestrian Counts</v>
      </c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63"/>
      <c r="AF3" s="64"/>
      <c r="AG3" s="65"/>
    </row>
    <row r="4" spans="1:33" s="1" customFormat="1" ht="12.75" customHeight="1">
      <c r="A4" s="196" t="s">
        <v>1</v>
      </c>
      <c r="B4" s="196"/>
      <c r="C4" s="206">
        <v>10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196" t="s">
        <v>1</v>
      </c>
      <c r="Q4" s="196"/>
      <c r="R4" s="206">
        <f t="shared" ref="R4:R6" si="0">C4</f>
        <v>10</v>
      </c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7"/>
      <c r="AF4" s="61"/>
      <c r="AG4" s="62"/>
    </row>
    <row r="5" spans="1:33" s="1" customFormat="1" ht="12.75" customHeight="1">
      <c r="A5" s="196" t="s">
        <v>2</v>
      </c>
      <c r="B5" s="196"/>
      <c r="C5" s="207" t="s">
        <v>3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196" t="s">
        <v>2</v>
      </c>
      <c r="Q5" s="196"/>
      <c r="R5" s="207" t="str">
        <f t="shared" si="0"/>
        <v>Donore Avenue</v>
      </c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7"/>
      <c r="AF5" s="61"/>
      <c r="AG5" s="62"/>
    </row>
    <row r="6" spans="1:33" s="1" customFormat="1" ht="12.75" customHeight="1" thickBot="1">
      <c r="A6" s="196" t="s">
        <v>4</v>
      </c>
      <c r="B6" s="196"/>
      <c r="C6" s="197">
        <v>43410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6" t="s">
        <v>4</v>
      </c>
      <c r="Q6" s="196"/>
      <c r="R6" s="198">
        <f t="shared" si="0"/>
        <v>43410</v>
      </c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7"/>
      <c r="AF6" s="61"/>
    </row>
    <row r="7" spans="1:33" s="3" customFormat="1" ht="13.5" customHeight="1" thickTop="1">
      <c r="A7" s="202" t="s">
        <v>5</v>
      </c>
      <c r="B7" s="199" t="s">
        <v>6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1"/>
      <c r="N7" s="204" t="s">
        <v>7</v>
      </c>
      <c r="O7" s="204" t="s">
        <v>8</v>
      </c>
      <c r="P7" s="202" t="s">
        <v>5</v>
      </c>
      <c r="Q7" s="199" t="s">
        <v>9</v>
      </c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1"/>
      <c r="AC7" s="204" t="s">
        <v>7</v>
      </c>
      <c r="AD7" s="204" t="s">
        <v>8</v>
      </c>
      <c r="AE7" s="192" t="s">
        <v>10</v>
      </c>
      <c r="AF7" s="194" t="s">
        <v>11</v>
      </c>
      <c r="AG7" s="66"/>
    </row>
    <row r="8" spans="1:33" s="3" customFormat="1" ht="13.5" customHeight="1" thickBot="1">
      <c r="A8" s="203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0" t="s">
        <v>23</v>
      </c>
      <c r="N8" s="205"/>
      <c r="O8" s="205"/>
      <c r="P8" s="203"/>
      <c r="Q8" s="23" t="str">
        <f>$B$8</f>
        <v>P/C</v>
      </c>
      <c r="R8" s="24" t="str">
        <f>$C$8</f>
        <v>M/C</v>
      </c>
      <c r="S8" s="24" t="str">
        <f>$D$8</f>
        <v>Car</v>
      </c>
      <c r="T8" s="24" t="str">
        <f>$E$8</f>
        <v>LGV</v>
      </c>
      <c r="U8" s="24" t="str">
        <f>$F$8</f>
        <v>HGV 2X</v>
      </c>
      <c r="V8" s="24" t="str">
        <f>$G$8</f>
        <v>HGV 3X</v>
      </c>
      <c r="W8" s="24" t="str">
        <f>$H$8</f>
        <v>HGV 4x</v>
      </c>
      <c r="X8" s="24" t="str">
        <f>$I$8</f>
        <v>HGV 5+X</v>
      </c>
      <c r="Y8" s="24" t="str">
        <f>$J$8</f>
        <v>Dbus</v>
      </c>
      <c r="Z8" s="24" t="str">
        <f>$K$8</f>
        <v>Obus</v>
      </c>
      <c r="AA8" s="51" t="str">
        <f>L8</f>
        <v>Taxi</v>
      </c>
      <c r="AB8" s="51" t="str">
        <f>$M$8</f>
        <v>Ped</v>
      </c>
      <c r="AC8" s="205"/>
      <c r="AD8" s="205"/>
      <c r="AE8" s="193"/>
      <c r="AF8" s="195"/>
      <c r="AG8" s="66"/>
    </row>
    <row r="9" spans="1:33" ht="13.5" customHeight="1" thickTop="1">
      <c r="A9" s="11">
        <v>0.29166666666666702</v>
      </c>
      <c r="B9" s="86">
        <v>6</v>
      </c>
      <c r="C9" s="12">
        <v>1</v>
      </c>
      <c r="D9" s="12">
        <v>74</v>
      </c>
      <c r="E9" s="12">
        <v>10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80">
        <v>4</v>
      </c>
      <c r="M9" s="224">
        <v>11</v>
      </c>
      <c r="N9" s="31">
        <f>SUM(B9:L9)</f>
        <v>95</v>
      </c>
      <c r="O9" s="31">
        <f>ROUND((B9*0.333)+(C9*0.5)+(D9*1)+(E9*1)+(F9*2)+(G9*2)+(H9*2)+(I9*2)+(J9*2)+(K9*2)+(L9*1),0)</f>
        <v>90</v>
      </c>
      <c r="P9" s="29">
        <f t="shared" ref="P9:P12" si="1">$A9</f>
        <v>0.29166666666666702</v>
      </c>
      <c r="Q9" s="86">
        <v>5</v>
      </c>
      <c r="R9" s="12">
        <v>1</v>
      </c>
      <c r="S9" s="12">
        <v>15</v>
      </c>
      <c r="T9" s="12">
        <v>7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71">
        <v>0</v>
      </c>
      <c r="AB9" s="224">
        <v>4</v>
      </c>
      <c r="AC9" s="32">
        <f t="shared" ref="AC9:AC12" si="2">SUM(Q9:AA9)</f>
        <v>29</v>
      </c>
      <c r="AD9" s="31">
        <f t="shared" ref="AD9:AD72" si="3">ROUND((Q9*0.333)+(R9*0.5)+(S9*1)+(T9*1)+(U9*2)+(V9*2)+(W9*2)+(X9*2)+(Y9*2)+(Z9*2)+(AA9*1),0)</f>
        <v>26</v>
      </c>
      <c r="AE9" s="67">
        <f t="shared" ref="AE9:AE12" si="4">SUM(N9,AC9)</f>
        <v>124</v>
      </c>
      <c r="AF9" s="67">
        <f>SUM(AE9:AE12)</f>
        <v>692</v>
      </c>
      <c r="AG9" s="22">
        <f t="shared" ref="AG9:AG12" si="5">$A9</f>
        <v>0.29166666666666702</v>
      </c>
    </row>
    <row r="10" spans="1:33" ht="13.5" customHeight="1">
      <c r="A10" s="13">
        <f t="shared" ref="A10:A12" si="6">A9+"00:15"</f>
        <v>0.3020833333333337</v>
      </c>
      <c r="B10" s="14">
        <v>5</v>
      </c>
      <c r="C10" s="15">
        <v>2</v>
      </c>
      <c r="D10" s="15">
        <v>107</v>
      </c>
      <c r="E10" s="15">
        <v>20</v>
      </c>
      <c r="F10" s="15">
        <v>2</v>
      </c>
      <c r="G10" s="15">
        <v>0</v>
      </c>
      <c r="H10" s="15">
        <v>0</v>
      </c>
      <c r="I10" s="15">
        <v>0</v>
      </c>
      <c r="J10" s="15">
        <v>1</v>
      </c>
      <c r="K10" s="15">
        <v>0</v>
      </c>
      <c r="L10" s="81">
        <v>5</v>
      </c>
      <c r="M10" s="225">
        <v>13</v>
      </c>
      <c r="N10" s="32">
        <f t="shared" ref="N10:N12" si="7">SUM(B10:L10)</f>
        <v>142</v>
      </c>
      <c r="O10" s="32">
        <f t="shared" ref="O10:O73" si="8">ROUND((B10*0.333)+(C10*0.5)+(D10*1)+(E10*1)+(F10*2)+(G10*2)+(H10*2)+(I10*2)+(J10*2)+(K10*2)+(L10*1),0)</f>
        <v>141</v>
      </c>
      <c r="P10" s="29">
        <f t="shared" si="1"/>
        <v>0.3020833333333337</v>
      </c>
      <c r="Q10" s="14">
        <v>4</v>
      </c>
      <c r="R10" s="15">
        <v>0</v>
      </c>
      <c r="S10" s="15">
        <v>21</v>
      </c>
      <c r="T10" s="15">
        <v>3</v>
      </c>
      <c r="U10" s="15">
        <v>2</v>
      </c>
      <c r="V10" s="15">
        <v>0</v>
      </c>
      <c r="W10" s="15">
        <v>0</v>
      </c>
      <c r="X10" s="15">
        <v>0</v>
      </c>
      <c r="Y10" s="15">
        <v>0</v>
      </c>
      <c r="Z10" s="15">
        <v>1</v>
      </c>
      <c r="AA10" s="72">
        <v>2</v>
      </c>
      <c r="AB10" s="225">
        <v>6</v>
      </c>
      <c r="AC10" s="32">
        <f t="shared" si="2"/>
        <v>33</v>
      </c>
      <c r="AD10" s="32">
        <f t="shared" si="3"/>
        <v>33</v>
      </c>
      <c r="AE10" s="67">
        <f t="shared" si="4"/>
        <v>175</v>
      </c>
      <c r="AF10" s="67">
        <f t="shared" ref="AF10:AF12" si="9">SUM(AE10:AE14)</f>
        <v>813</v>
      </c>
      <c r="AG10" s="22">
        <f t="shared" si="5"/>
        <v>0.3020833333333337</v>
      </c>
    </row>
    <row r="11" spans="1:33" ht="13.5" customHeight="1">
      <c r="A11" s="13">
        <f t="shared" si="6"/>
        <v>0.31250000000000039</v>
      </c>
      <c r="B11" s="14">
        <v>11</v>
      </c>
      <c r="C11" s="15">
        <v>1</v>
      </c>
      <c r="D11" s="15">
        <v>108</v>
      </c>
      <c r="E11" s="15">
        <v>15</v>
      </c>
      <c r="F11" s="15">
        <v>1</v>
      </c>
      <c r="G11" s="15">
        <v>0</v>
      </c>
      <c r="H11" s="15">
        <v>0</v>
      </c>
      <c r="I11" s="15">
        <v>0</v>
      </c>
      <c r="J11" s="15">
        <v>1</v>
      </c>
      <c r="K11" s="15">
        <v>1</v>
      </c>
      <c r="L11" s="81">
        <v>1</v>
      </c>
      <c r="M11" s="225">
        <v>14</v>
      </c>
      <c r="N11" s="32">
        <f t="shared" si="7"/>
        <v>139</v>
      </c>
      <c r="O11" s="32">
        <f t="shared" si="8"/>
        <v>134</v>
      </c>
      <c r="P11" s="29">
        <f t="shared" si="1"/>
        <v>0.31250000000000039</v>
      </c>
      <c r="Q11" s="14">
        <v>12</v>
      </c>
      <c r="R11" s="15">
        <v>0</v>
      </c>
      <c r="S11" s="15">
        <v>43</v>
      </c>
      <c r="T11" s="15">
        <v>7</v>
      </c>
      <c r="U11" s="15">
        <v>0</v>
      </c>
      <c r="V11" s="15">
        <v>1</v>
      </c>
      <c r="W11" s="15">
        <v>2</v>
      </c>
      <c r="X11" s="15">
        <v>2</v>
      </c>
      <c r="Y11" s="15">
        <v>1</v>
      </c>
      <c r="Z11" s="15">
        <v>0</v>
      </c>
      <c r="AA11" s="72">
        <v>1</v>
      </c>
      <c r="AB11" s="225">
        <v>6</v>
      </c>
      <c r="AC11" s="32">
        <f t="shared" si="2"/>
        <v>69</v>
      </c>
      <c r="AD11" s="32">
        <f t="shared" si="3"/>
        <v>67</v>
      </c>
      <c r="AE11" s="67">
        <f t="shared" si="4"/>
        <v>208</v>
      </c>
      <c r="AF11" s="67">
        <f t="shared" si="9"/>
        <v>876</v>
      </c>
      <c r="AG11" s="22">
        <f t="shared" si="5"/>
        <v>0.31250000000000039</v>
      </c>
    </row>
    <row r="12" spans="1:33" ht="13.5" customHeight="1">
      <c r="A12" s="16">
        <f t="shared" si="6"/>
        <v>0.32291666666666707</v>
      </c>
      <c r="B12" s="17">
        <v>12</v>
      </c>
      <c r="C12" s="18">
        <v>2</v>
      </c>
      <c r="D12" s="18">
        <v>114</v>
      </c>
      <c r="E12" s="18">
        <v>10</v>
      </c>
      <c r="F12" s="18">
        <v>2</v>
      </c>
      <c r="G12" s="18">
        <v>0</v>
      </c>
      <c r="H12" s="18">
        <v>0</v>
      </c>
      <c r="I12" s="18">
        <v>0</v>
      </c>
      <c r="J12" s="18">
        <v>1</v>
      </c>
      <c r="K12" s="18">
        <v>0</v>
      </c>
      <c r="L12" s="82">
        <v>3</v>
      </c>
      <c r="M12" s="226">
        <v>28</v>
      </c>
      <c r="N12" s="33">
        <f t="shared" si="7"/>
        <v>144</v>
      </c>
      <c r="O12" s="33">
        <f t="shared" si="8"/>
        <v>138</v>
      </c>
      <c r="P12" s="30">
        <f t="shared" si="1"/>
        <v>0.32291666666666707</v>
      </c>
      <c r="Q12" s="17">
        <v>8</v>
      </c>
      <c r="R12" s="18">
        <v>0</v>
      </c>
      <c r="S12" s="18">
        <v>28</v>
      </c>
      <c r="T12" s="18">
        <v>2</v>
      </c>
      <c r="U12" s="18">
        <v>1</v>
      </c>
      <c r="V12" s="18">
        <v>0</v>
      </c>
      <c r="W12" s="18">
        <v>1</v>
      </c>
      <c r="X12" s="18">
        <v>0</v>
      </c>
      <c r="Y12" s="18">
        <v>1</v>
      </c>
      <c r="Z12" s="18">
        <v>0</v>
      </c>
      <c r="AA12" s="73">
        <v>0</v>
      </c>
      <c r="AB12" s="226">
        <v>5</v>
      </c>
      <c r="AC12" s="33">
        <f t="shared" si="2"/>
        <v>41</v>
      </c>
      <c r="AD12" s="33">
        <f t="shared" si="3"/>
        <v>39</v>
      </c>
      <c r="AE12" s="68">
        <f t="shared" si="4"/>
        <v>185</v>
      </c>
      <c r="AF12" s="68">
        <f t="shared" si="9"/>
        <v>894</v>
      </c>
      <c r="AG12" s="45">
        <f t="shared" si="5"/>
        <v>0.32291666666666707</v>
      </c>
    </row>
    <row r="13" spans="1:33" s="39" customFormat="1" ht="12" customHeight="1">
      <c r="A13" s="48" t="s">
        <v>24</v>
      </c>
      <c r="B13" s="49">
        <f t="shared" ref="B13:N13" si="10">SUM(B9:B12)</f>
        <v>34</v>
      </c>
      <c r="C13" s="50">
        <f t="shared" si="10"/>
        <v>6</v>
      </c>
      <c r="D13" s="50">
        <f t="shared" si="10"/>
        <v>403</v>
      </c>
      <c r="E13" s="50">
        <f t="shared" si="10"/>
        <v>55</v>
      </c>
      <c r="F13" s="50">
        <f t="shared" si="10"/>
        <v>5</v>
      </c>
      <c r="G13" s="50">
        <f t="shared" si="10"/>
        <v>0</v>
      </c>
      <c r="H13" s="50">
        <f t="shared" si="10"/>
        <v>0</v>
      </c>
      <c r="I13" s="50">
        <f t="shared" si="10"/>
        <v>0</v>
      </c>
      <c r="J13" s="50">
        <f t="shared" si="10"/>
        <v>3</v>
      </c>
      <c r="K13" s="50">
        <f t="shared" si="10"/>
        <v>1</v>
      </c>
      <c r="L13" s="55">
        <f t="shared" si="10"/>
        <v>13</v>
      </c>
      <c r="M13" s="227">
        <f>SUM(M9:M12)</f>
        <v>66</v>
      </c>
      <c r="N13" s="60">
        <f t="shared" si="10"/>
        <v>520</v>
      </c>
      <c r="O13" s="60">
        <f t="shared" ref="O13" si="11">ROUND((B13*0.333)+(C13*0.5)+(D13*1)+(E13*1)+(F13*2)+(G13*2)+(H13*2)+(I13*2)+(J13*2)+(K13*2)+(L13*1),0)</f>
        <v>503</v>
      </c>
      <c r="P13" s="48" t="s">
        <v>24</v>
      </c>
      <c r="Q13" s="49">
        <f t="shared" ref="Q13:AB13" si="12">SUM(Q9:Q12)</f>
        <v>29</v>
      </c>
      <c r="R13" s="50">
        <f t="shared" si="12"/>
        <v>1</v>
      </c>
      <c r="S13" s="50">
        <f t="shared" si="12"/>
        <v>107</v>
      </c>
      <c r="T13" s="50">
        <f t="shared" si="12"/>
        <v>19</v>
      </c>
      <c r="U13" s="50">
        <f t="shared" si="12"/>
        <v>3</v>
      </c>
      <c r="V13" s="50">
        <f t="shared" si="12"/>
        <v>1</v>
      </c>
      <c r="W13" s="50">
        <f t="shared" si="12"/>
        <v>3</v>
      </c>
      <c r="X13" s="50">
        <f t="shared" si="12"/>
        <v>2</v>
      </c>
      <c r="Y13" s="50">
        <f t="shared" si="12"/>
        <v>3</v>
      </c>
      <c r="Z13" s="50">
        <f t="shared" si="12"/>
        <v>1</v>
      </c>
      <c r="AA13" s="55">
        <f t="shared" si="12"/>
        <v>3</v>
      </c>
      <c r="AB13" s="227">
        <f>SUM(AB9:AB12)</f>
        <v>21</v>
      </c>
      <c r="AC13" s="60">
        <f t="shared" ref="AC13" si="13">SUM(AC9:AC12)</f>
        <v>172</v>
      </c>
      <c r="AD13" s="60">
        <f t="shared" si="3"/>
        <v>165</v>
      </c>
      <c r="AE13" s="69"/>
      <c r="AF13" s="69"/>
      <c r="AG13" s="48"/>
    </row>
    <row r="14" spans="1:33" ht="13.5" customHeight="1">
      <c r="A14" s="22">
        <f>A12+"00:15"</f>
        <v>0.33333333333333376</v>
      </c>
      <c r="B14" s="86">
        <v>15</v>
      </c>
      <c r="C14" s="12">
        <v>3</v>
      </c>
      <c r="D14" s="12">
        <v>125</v>
      </c>
      <c r="E14" s="12">
        <v>17</v>
      </c>
      <c r="F14" s="12">
        <v>2</v>
      </c>
      <c r="G14" s="12">
        <v>0</v>
      </c>
      <c r="H14" s="12">
        <v>0</v>
      </c>
      <c r="I14" s="12">
        <v>0</v>
      </c>
      <c r="J14" s="12">
        <v>0</v>
      </c>
      <c r="K14" s="12">
        <v>2</v>
      </c>
      <c r="L14" s="80">
        <v>8</v>
      </c>
      <c r="M14" s="228">
        <v>36</v>
      </c>
      <c r="N14" s="31">
        <f t="shared" ref="N14:N17" si="14">SUM(B14:L14)</f>
        <v>172</v>
      </c>
      <c r="O14" s="31">
        <f t="shared" si="8"/>
        <v>164</v>
      </c>
      <c r="P14" s="29">
        <f t="shared" ref="P14:P17" si="15">$A14</f>
        <v>0.33333333333333376</v>
      </c>
      <c r="Q14" s="86">
        <v>15</v>
      </c>
      <c r="R14" s="12">
        <v>0</v>
      </c>
      <c r="S14" s="12">
        <v>50</v>
      </c>
      <c r="T14" s="12">
        <v>3</v>
      </c>
      <c r="U14" s="12">
        <v>2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71">
        <v>3</v>
      </c>
      <c r="AB14" s="228">
        <v>11</v>
      </c>
      <c r="AC14" s="32">
        <f t="shared" ref="AC14:AC17" si="16">SUM(Q14:AA14)</f>
        <v>73</v>
      </c>
      <c r="AD14" s="31">
        <f t="shared" si="3"/>
        <v>65</v>
      </c>
      <c r="AE14" s="67">
        <f t="shared" ref="AE14:AE17" si="17">SUM(N14,AC14)</f>
        <v>245</v>
      </c>
      <c r="AF14" s="67">
        <f>SUM(AE14:AE17)</f>
        <v>895</v>
      </c>
      <c r="AG14" s="22">
        <f t="shared" ref="AG14:AG17" si="18">$A14</f>
        <v>0.33333333333333376</v>
      </c>
    </row>
    <row r="15" spans="1:33" ht="13.5" customHeight="1">
      <c r="A15" s="13">
        <f t="shared" ref="A15:A17" si="19">A14+"00:15"</f>
        <v>0.34375000000000044</v>
      </c>
      <c r="B15" s="14">
        <v>19</v>
      </c>
      <c r="C15" s="15">
        <v>5</v>
      </c>
      <c r="D15" s="15">
        <v>129</v>
      </c>
      <c r="E15" s="15">
        <v>12</v>
      </c>
      <c r="F15" s="15">
        <v>0</v>
      </c>
      <c r="G15" s="15">
        <v>0</v>
      </c>
      <c r="H15" s="15">
        <v>0</v>
      </c>
      <c r="I15" s="15">
        <v>0</v>
      </c>
      <c r="J15" s="15">
        <v>1</v>
      </c>
      <c r="K15" s="15">
        <v>0</v>
      </c>
      <c r="L15" s="81">
        <v>3</v>
      </c>
      <c r="M15" s="225">
        <v>31</v>
      </c>
      <c r="N15" s="32">
        <f t="shared" si="14"/>
        <v>169</v>
      </c>
      <c r="O15" s="32">
        <f t="shared" si="8"/>
        <v>155</v>
      </c>
      <c r="P15" s="29">
        <f t="shared" si="15"/>
        <v>0.34375000000000044</v>
      </c>
      <c r="Q15" s="14">
        <v>24</v>
      </c>
      <c r="R15" s="15">
        <v>3</v>
      </c>
      <c r="S15" s="15">
        <v>33</v>
      </c>
      <c r="T15" s="15">
        <v>7</v>
      </c>
      <c r="U15" s="15">
        <v>1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72">
        <v>1</v>
      </c>
      <c r="AB15" s="225">
        <v>18</v>
      </c>
      <c r="AC15" s="32">
        <f t="shared" si="16"/>
        <v>69</v>
      </c>
      <c r="AD15" s="32">
        <f t="shared" si="3"/>
        <v>52</v>
      </c>
      <c r="AE15" s="67">
        <f t="shared" si="17"/>
        <v>238</v>
      </c>
      <c r="AF15" s="67">
        <f t="shared" ref="AF15:AF17" si="20">SUM(AE15:AE19)</f>
        <v>841</v>
      </c>
      <c r="AG15" s="22">
        <f t="shared" si="18"/>
        <v>0.34375000000000044</v>
      </c>
    </row>
    <row r="16" spans="1:33" ht="13.5" customHeight="1">
      <c r="A16" s="13">
        <f t="shared" si="19"/>
        <v>0.35416666666666713</v>
      </c>
      <c r="B16" s="14">
        <v>28</v>
      </c>
      <c r="C16" s="15">
        <v>0</v>
      </c>
      <c r="D16" s="15">
        <v>111</v>
      </c>
      <c r="E16" s="15">
        <v>13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1</v>
      </c>
      <c r="L16" s="81">
        <v>2</v>
      </c>
      <c r="M16" s="225">
        <v>79</v>
      </c>
      <c r="N16" s="32">
        <f t="shared" si="14"/>
        <v>155</v>
      </c>
      <c r="O16" s="32">
        <f t="shared" si="8"/>
        <v>137</v>
      </c>
      <c r="P16" s="29">
        <f t="shared" si="15"/>
        <v>0.35416666666666713</v>
      </c>
      <c r="Q16" s="14">
        <v>23</v>
      </c>
      <c r="R16" s="15">
        <v>2</v>
      </c>
      <c r="S16" s="15">
        <v>39</v>
      </c>
      <c r="T16" s="15">
        <v>5</v>
      </c>
      <c r="U16" s="15">
        <v>1</v>
      </c>
      <c r="V16" s="15">
        <v>0</v>
      </c>
      <c r="W16" s="15">
        <v>0</v>
      </c>
      <c r="X16" s="15">
        <v>0</v>
      </c>
      <c r="Y16" s="15">
        <v>1</v>
      </c>
      <c r="Z16" s="15">
        <v>0</v>
      </c>
      <c r="AA16" s="72">
        <v>0</v>
      </c>
      <c r="AB16" s="225">
        <v>21</v>
      </c>
      <c r="AC16" s="32">
        <f t="shared" si="16"/>
        <v>71</v>
      </c>
      <c r="AD16" s="32">
        <f t="shared" si="3"/>
        <v>57</v>
      </c>
      <c r="AE16" s="67">
        <f t="shared" si="17"/>
        <v>226</v>
      </c>
      <c r="AF16" s="67">
        <f t="shared" si="20"/>
        <v>771</v>
      </c>
      <c r="AG16" s="22">
        <f t="shared" si="18"/>
        <v>0.35416666666666713</v>
      </c>
    </row>
    <row r="17" spans="1:33" ht="13.5" customHeight="1">
      <c r="A17" s="16">
        <f t="shared" si="19"/>
        <v>0.36458333333333381</v>
      </c>
      <c r="B17" s="17">
        <v>10</v>
      </c>
      <c r="C17" s="18">
        <v>3</v>
      </c>
      <c r="D17" s="18">
        <v>80</v>
      </c>
      <c r="E17" s="18">
        <v>7</v>
      </c>
      <c r="F17" s="18">
        <v>1</v>
      </c>
      <c r="G17" s="18">
        <v>0</v>
      </c>
      <c r="H17" s="18">
        <v>0</v>
      </c>
      <c r="I17" s="18">
        <v>0</v>
      </c>
      <c r="J17" s="18">
        <v>1</v>
      </c>
      <c r="K17" s="18">
        <v>0</v>
      </c>
      <c r="L17" s="82">
        <v>6</v>
      </c>
      <c r="M17" s="226">
        <v>54</v>
      </c>
      <c r="N17" s="33">
        <f t="shared" si="14"/>
        <v>108</v>
      </c>
      <c r="O17" s="33">
        <f t="shared" si="8"/>
        <v>102</v>
      </c>
      <c r="P17" s="30">
        <f t="shared" si="15"/>
        <v>0.36458333333333381</v>
      </c>
      <c r="Q17" s="17">
        <v>25</v>
      </c>
      <c r="R17" s="18">
        <v>1</v>
      </c>
      <c r="S17" s="18">
        <v>41</v>
      </c>
      <c r="T17" s="18">
        <v>6</v>
      </c>
      <c r="U17" s="18">
        <v>0</v>
      </c>
      <c r="V17" s="18">
        <v>0</v>
      </c>
      <c r="W17" s="18">
        <v>0</v>
      </c>
      <c r="X17" s="18">
        <v>0</v>
      </c>
      <c r="Y17" s="18">
        <v>2</v>
      </c>
      <c r="Z17" s="18">
        <v>0</v>
      </c>
      <c r="AA17" s="73">
        <v>3</v>
      </c>
      <c r="AB17" s="226">
        <v>31</v>
      </c>
      <c r="AC17" s="33">
        <f t="shared" si="16"/>
        <v>78</v>
      </c>
      <c r="AD17" s="33">
        <f t="shared" si="3"/>
        <v>63</v>
      </c>
      <c r="AE17" s="68">
        <f t="shared" si="17"/>
        <v>186</v>
      </c>
      <c r="AF17" s="68">
        <f t="shared" si="20"/>
        <v>736</v>
      </c>
      <c r="AG17" s="45">
        <f t="shared" si="18"/>
        <v>0.36458333333333381</v>
      </c>
    </row>
    <row r="18" spans="1:33" s="39" customFormat="1" ht="12" customHeight="1">
      <c r="A18" s="48" t="s">
        <v>24</v>
      </c>
      <c r="B18" s="49">
        <f t="shared" ref="B18:N18" si="21">SUM(B14:B17)</f>
        <v>72</v>
      </c>
      <c r="C18" s="50">
        <f t="shared" si="21"/>
        <v>11</v>
      </c>
      <c r="D18" s="50">
        <f t="shared" si="21"/>
        <v>445</v>
      </c>
      <c r="E18" s="50">
        <f t="shared" si="21"/>
        <v>49</v>
      </c>
      <c r="F18" s="50">
        <f t="shared" si="21"/>
        <v>3</v>
      </c>
      <c r="G18" s="50">
        <f t="shared" si="21"/>
        <v>0</v>
      </c>
      <c r="H18" s="50">
        <f t="shared" si="21"/>
        <v>0</v>
      </c>
      <c r="I18" s="50">
        <f t="shared" si="21"/>
        <v>0</v>
      </c>
      <c r="J18" s="50">
        <f t="shared" si="21"/>
        <v>2</v>
      </c>
      <c r="K18" s="50">
        <f t="shared" si="21"/>
        <v>3</v>
      </c>
      <c r="L18" s="55">
        <f t="shared" si="21"/>
        <v>19</v>
      </c>
      <c r="M18" s="227">
        <f>SUM(M14:M17)</f>
        <v>200</v>
      </c>
      <c r="N18" s="60">
        <f t="shared" si="21"/>
        <v>604</v>
      </c>
      <c r="O18" s="60">
        <f t="shared" ref="O18" si="22">ROUND((B18*0.333)+(C18*0.5)+(D18*1)+(E18*1)+(F18*2)+(G18*2)+(H18*2)+(I18*2)+(J18*2)+(K18*2)+(L18*1),0)</f>
        <v>558</v>
      </c>
      <c r="P18" s="48" t="s">
        <v>24</v>
      </c>
      <c r="Q18" s="49">
        <f t="shared" ref="Q18:AB18" si="23">SUM(Q14:Q17)</f>
        <v>87</v>
      </c>
      <c r="R18" s="50">
        <f t="shared" si="23"/>
        <v>6</v>
      </c>
      <c r="S18" s="50">
        <f t="shared" si="23"/>
        <v>163</v>
      </c>
      <c r="T18" s="50">
        <f t="shared" si="23"/>
        <v>21</v>
      </c>
      <c r="U18" s="50">
        <f t="shared" si="23"/>
        <v>4</v>
      </c>
      <c r="V18" s="50">
        <f t="shared" si="23"/>
        <v>0</v>
      </c>
      <c r="W18" s="50">
        <f t="shared" si="23"/>
        <v>0</v>
      </c>
      <c r="X18" s="50">
        <f t="shared" si="23"/>
        <v>0</v>
      </c>
      <c r="Y18" s="50">
        <f t="shared" si="23"/>
        <v>3</v>
      </c>
      <c r="Z18" s="50">
        <f t="shared" si="23"/>
        <v>0</v>
      </c>
      <c r="AA18" s="55">
        <f t="shared" si="23"/>
        <v>7</v>
      </c>
      <c r="AB18" s="227">
        <f>SUM(AB14:AB17)</f>
        <v>81</v>
      </c>
      <c r="AC18" s="60">
        <f t="shared" ref="AC18" si="24">SUM(AC14:AC17)</f>
        <v>291</v>
      </c>
      <c r="AD18" s="60">
        <f t="shared" ref="AD18" si="25">ROUND((Q18*0.333)+(R18*0.5)+(S18*1)+(T18*1)+(U18*2)+(V18*2)+(W18*2)+(X18*2)+(Y18*2)+(Z18*2)+(AA18*1),0)</f>
        <v>237</v>
      </c>
      <c r="AE18" s="69"/>
      <c r="AF18" s="69"/>
      <c r="AG18" s="48"/>
    </row>
    <row r="19" spans="1:33" ht="13.5" customHeight="1">
      <c r="A19" s="22">
        <f>A17+"00:15"</f>
        <v>0.3750000000000005</v>
      </c>
      <c r="B19" s="86">
        <v>15</v>
      </c>
      <c r="C19" s="12">
        <v>1</v>
      </c>
      <c r="D19" s="12">
        <v>99</v>
      </c>
      <c r="E19" s="12">
        <v>15</v>
      </c>
      <c r="F19" s="12">
        <v>1</v>
      </c>
      <c r="G19" s="12">
        <v>0</v>
      </c>
      <c r="H19" s="12">
        <v>0</v>
      </c>
      <c r="I19" s="12">
        <v>0</v>
      </c>
      <c r="J19" s="12">
        <v>1</v>
      </c>
      <c r="K19" s="12">
        <v>0</v>
      </c>
      <c r="L19" s="80">
        <v>4</v>
      </c>
      <c r="M19" s="228">
        <v>24</v>
      </c>
      <c r="N19" s="31">
        <f t="shared" ref="N19:N22" si="26">SUM(B19:L19)</f>
        <v>136</v>
      </c>
      <c r="O19" s="31">
        <f t="shared" si="8"/>
        <v>127</v>
      </c>
      <c r="P19" s="29">
        <f t="shared" ref="P19:P22" si="27">$A19</f>
        <v>0.3750000000000005</v>
      </c>
      <c r="Q19" s="86">
        <v>6</v>
      </c>
      <c r="R19" s="12">
        <v>3</v>
      </c>
      <c r="S19" s="12">
        <v>37</v>
      </c>
      <c r="T19" s="12">
        <v>4</v>
      </c>
      <c r="U19" s="12">
        <v>2</v>
      </c>
      <c r="V19" s="12">
        <v>0</v>
      </c>
      <c r="W19" s="12">
        <v>0</v>
      </c>
      <c r="X19" s="12">
        <v>0</v>
      </c>
      <c r="Y19" s="12">
        <v>0</v>
      </c>
      <c r="Z19" s="12">
        <v>1</v>
      </c>
      <c r="AA19" s="71">
        <v>2</v>
      </c>
      <c r="AB19" s="228">
        <v>8</v>
      </c>
      <c r="AC19" s="32">
        <f t="shared" ref="AC19:AC22" si="28">SUM(Q19:AA19)</f>
        <v>55</v>
      </c>
      <c r="AD19" s="31">
        <f t="shared" si="3"/>
        <v>52</v>
      </c>
      <c r="AE19" s="67">
        <f t="shared" ref="AE19:AE22" si="29">SUM(N19,AC19)</f>
        <v>191</v>
      </c>
      <c r="AF19" s="67">
        <f>SUM(AE19:AE22)</f>
        <v>708</v>
      </c>
      <c r="AG19" s="22">
        <f t="shared" ref="AG19:AG22" si="30">$A19</f>
        <v>0.3750000000000005</v>
      </c>
    </row>
    <row r="20" spans="1:33" ht="13.5" customHeight="1">
      <c r="A20" s="13">
        <f t="shared" ref="A20:A22" si="31">A19+"00:15"</f>
        <v>0.38541666666666718</v>
      </c>
      <c r="B20" s="14">
        <v>11</v>
      </c>
      <c r="C20" s="15">
        <v>1</v>
      </c>
      <c r="D20" s="15">
        <v>80</v>
      </c>
      <c r="E20" s="15">
        <v>13</v>
      </c>
      <c r="F20" s="15">
        <v>0</v>
      </c>
      <c r="G20" s="15">
        <v>0</v>
      </c>
      <c r="H20" s="15">
        <v>0</v>
      </c>
      <c r="I20" s="15">
        <v>0</v>
      </c>
      <c r="J20" s="15">
        <v>1</v>
      </c>
      <c r="K20" s="15">
        <v>0</v>
      </c>
      <c r="L20" s="81">
        <v>7</v>
      </c>
      <c r="M20" s="225">
        <v>17</v>
      </c>
      <c r="N20" s="32">
        <f t="shared" si="26"/>
        <v>113</v>
      </c>
      <c r="O20" s="32">
        <f t="shared" si="8"/>
        <v>106</v>
      </c>
      <c r="P20" s="29">
        <f t="shared" si="27"/>
        <v>0.38541666666666718</v>
      </c>
      <c r="Q20" s="14">
        <v>6</v>
      </c>
      <c r="R20" s="15">
        <v>0</v>
      </c>
      <c r="S20" s="15">
        <v>37</v>
      </c>
      <c r="T20" s="15">
        <v>9</v>
      </c>
      <c r="U20" s="15">
        <v>0</v>
      </c>
      <c r="V20" s="15">
        <v>1</v>
      </c>
      <c r="W20" s="15">
        <v>0</v>
      </c>
      <c r="X20" s="15">
        <v>0</v>
      </c>
      <c r="Y20" s="15">
        <v>1</v>
      </c>
      <c r="Z20" s="15">
        <v>0</v>
      </c>
      <c r="AA20" s="72">
        <v>1</v>
      </c>
      <c r="AB20" s="225">
        <v>11</v>
      </c>
      <c r="AC20" s="32">
        <f t="shared" si="28"/>
        <v>55</v>
      </c>
      <c r="AD20" s="32">
        <f t="shared" si="3"/>
        <v>53</v>
      </c>
      <c r="AE20" s="67">
        <f t="shared" si="29"/>
        <v>168</v>
      </c>
      <c r="AF20" s="67">
        <f t="shared" ref="AF20:AF22" si="32">SUM(AE20:AE25)</f>
        <v>646</v>
      </c>
      <c r="AG20" s="22">
        <f t="shared" si="30"/>
        <v>0.38541666666666718</v>
      </c>
    </row>
    <row r="21" spans="1:33" ht="13.5" customHeight="1">
      <c r="A21" s="13">
        <f t="shared" si="31"/>
        <v>0.39583333333333387</v>
      </c>
      <c r="B21" s="14">
        <v>12</v>
      </c>
      <c r="C21" s="15">
        <v>1</v>
      </c>
      <c r="D21" s="15">
        <v>92</v>
      </c>
      <c r="E21" s="15">
        <v>10</v>
      </c>
      <c r="F21" s="15">
        <v>2</v>
      </c>
      <c r="G21" s="15">
        <v>1</v>
      </c>
      <c r="H21" s="15">
        <v>0</v>
      </c>
      <c r="I21" s="15">
        <v>0</v>
      </c>
      <c r="J21" s="15">
        <v>1</v>
      </c>
      <c r="K21" s="15">
        <v>0</v>
      </c>
      <c r="L21" s="81">
        <v>7</v>
      </c>
      <c r="M21" s="225">
        <v>19</v>
      </c>
      <c r="N21" s="32">
        <f t="shared" si="26"/>
        <v>126</v>
      </c>
      <c r="O21" s="32">
        <f t="shared" si="8"/>
        <v>121</v>
      </c>
      <c r="P21" s="29">
        <f t="shared" si="27"/>
        <v>0.39583333333333387</v>
      </c>
      <c r="Q21" s="14">
        <v>14</v>
      </c>
      <c r="R21" s="15">
        <v>1</v>
      </c>
      <c r="S21" s="15">
        <v>41</v>
      </c>
      <c r="T21" s="15">
        <v>3</v>
      </c>
      <c r="U21" s="15">
        <v>0</v>
      </c>
      <c r="V21" s="15">
        <v>0</v>
      </c>
      <c r="W21" s="15">
        <v>0</v>
      </c>
      <c r="X21" s="15">
        <v>1</v>
      </c>
      <c r="Y21" s="15">
        <v>0</v>
      </c>
      <c r="Z21" s="15">
        <v>0</v>
      </c>
      <c r="AA21" s="72">
        <v>5</v>
      </c>
      <c r="AB21" s="225">
        <v>4</v>
      </c>
      <c r="AC21" s="32">
        <f t="shared" si="28"/>
        <v>65</v>
      </c>
      <c r="AD21" s="32">
        <f t="shared" si="3"/>
        <v>56</v>
      </c>
      <c r="AE21" s="67">
        <f t="shared" si="29"/>
        <v>191</v>
      </c>
      <c r="AF21" s="67">
        <f t="shared" si="32"/>
        <v>609</v>
      </c>
      <c r="AG21" s="22">
        <f t="shared" si="30"/>
        <v>0.39583333333333387</v>
      </c>
    </row>
    <row r="22" spans="1:33" ht="13.5" customHeight="1">
      <c r="A22" s="16">
        <f t="shared" si="31"/>
        <v>0.40625000000000056</v>
      </c>
      <c r="B22" s="17">
        <v>8</v>
      </c>
      <c r="C22" s="18">
        <v>2</v>
      </c>
      <c r="D22" s="18">
        <v>74</v>
      </c>
      <c r="E22" s="18">
        <v>9</v>
      </c>
      <c r="F22" s="18">
        <v>6</v>
      </c>
      <c r="G22" s="18">
        <v>0</v>
      </c>
      <c r="H22" s="18">
        <v>0</v>
      </c>
      <c r="I22" s="18">
        <v>0</v>
      </c>
      <c r="J22" s="18">
        <v>2</v>
      </c>
      <c r="K22" s="18">
        <v>0</v>
      </c>
      <c r="L22" s="82">
        <v>7</v>
      </c>
      <c r="M22" s="226">
        <v>15</v>
      </c>
      <c r="N22" s="33">
        <f t="shared" si="26"/>
        <v>108</v>
      </c>
      <c r="O22" s="33">
        <f t="shared" si="8"/>
        <v>110</v>
      </c>
      <c r="P22" s="30">
        <f t="shared" si="27"/>
        <v>0.40625000000000056</v>
      </c>
      <c r="Q22" s="17">
        <v>1</v>
      </c>
      <c r="R22" s="18">
        <v>0</v>
      </c>
      <c r="S22" s="18">
        <v>27</v>
      </c>
      <c r="T22" s="18">
        <v>8</v>
      </c>
      <c r="U22" s="18">
        <v>1</v>
      </c>
      <c r="V22" s="18">
        <v>0</v>
      </c>
      <c r="W22" s="18">
        <v>1</v>
      </c>
      <c r="X22" s="18">
        <v>3</v>
      </c>
      <c r="Y22" s="18">
        <v>1</v>
      </c>
      <c r="Z22" s="18">
        <v>1</v>
      </c>
      <c r="AA22" s="73">
        <v>7</v>
      </c>
      <c r="AB22" s="226">
        <v>13</v>
      </c>
      <c r="AC22" s="33">
        <f t="shared" si="28"/>
        <v>50</v>
      </c>
      <c r="AD22" s="33">
        <f t="shared" si="3"/>
        <v>56</v>
      </c>
      <c r="AE22" s="68">
        <f t="shared" si="29"/>
        <v>158</v>
      </c>
      <c r="AF22" s="68">
        <f t="shared" si="32"/>
        <v>578</v>
      </c>
      <c r="AG22" s="45">
        <f t="shared" si="30"/>
        <v>0.40625000000000056</v>
      </c>
    </row>
    <row r="23" spans="1:33" s="39" customFormat="1" ht="12" customHeight="1">
      <c r="A23" s="48" t="s">
        <v>24</v>
      </c>
      <c r="B23" s="49">
        <f t="shared" ref="B23:N23" si="33">SUM(B19:B22)</f>
        <v>46</v>
      </c>
      <c r="C23" s="50">
        <f t="shared" si="33"/>
        <v>5</v>
      </c>
      <c r="D23" s="50">
        <f t="shared" si="33"/>
        <v>345</v>
      </c>
      <c r="E23" s="50">
        <f t="shared" si="33"/>
        <v>47</v>
      </c>
      <c r="F23" s="50">
        <f t="shared" si="33"/>
        <v>9</v>
      </c>
      <c r="G23" s="50">
        <f t="shared" si="33"/>
        <v>1</v>
      </c>
      <c r="H23" s="50">
        <f t="shared" si="33"/>
        <v>0</v>
      </c>
      <c r="I23" s="50">
        <f t="shared" si="33"/>
        <v>0</v>
      </c>
      <c r="J23" s="50">
        <f t="shared" si="33"/>
        <v>5</v>
      </c>
      <c r="K23" s="50">
        <f t="shared" si="33"/>
        <v>0</v>
      </c>
      <c r="L23" s="55">
        <f t="shared" si="33"/>
        <v>25</v>
      </c>
      <c r="M23" s="229">
        <f t="shared" si="33"/>
        <v>75</v>
      </c>
      <c r="N23" s="60">
        <f t="shared" si="33"/>
        <v>483</v>
      </c>
      <c r="O23" s="60">
        <f t="shared" si="8"/>
        <v>465</v>
      </c>
      <c r="P23" s="48" t="s">
        <v>24</v>
      </c>
      <c r="Q23" s="49">
        <f t="shared" ref="Q23:AB23" si="34">SUM(Q19:Q22)</f>
        <v>27</v>
      </c>
      <c r="R23" s="50">
        <f t="shared" si="34"/>
        <v>4</v>
      </c>
      <c r="S23" s="50">
        <f t="shared" si="34"/>
        <v>142</v>
      </c>
      <c r="T23" s="50">
        <f t="shared" si="34"/>
        <v>24</v>
      </c>
      <c r="U23" s="50">
        <f t="shared" si="34"/>
        <v>3</v>
      </c>
      <c r="V23" s="50">
        <f t="shared" si="34"/>
        <v>1</v>
      </c>
      <c r="W23" s="50">
        <f t="shared" si="34"/>
        <v>1</v>
      </c>
      <c r="X23" s="50">
        <f t="shared" si="34"/>
        <v>4</v>
      </c>
      <c r="Y23" s="50">
        <f t="shared" si="34"/>
        <v>2</v>
      </c>
      <c r="Z23" s="50">
        <f t="shared" si="34"/>
        <v>2</v>
      </c>
      <c r="AA23" s="55">
        <f t="shared" si="34"/>
        <v>15</v>
      </c>
      <c r="AB23" s="229">
        <f t="shared" si="34"/>
        <v>36</v>
      </c>
      <c r="AC23" s="60">
        <f t="shared" ref="AC23" si="35">SUM(AC19:AC22)</f>
        <v>225</v>
      </c>
      <c r="AD23" s="60">
        <f t="shared" si="3"/>
        <v>218</v>
      </c>
      <c r="AE23" s="69"/>
      <c r="AF23" s="69"/>
      <c r="AG23" s="48"/>
    </row>
    <row r="24" spans="1:33" s="39" customFormat="1" ht="12" customHeight="1">
      <c r="A24" s="48" t="s">
        <v>25</v>
      </c>
      <c r="B24" s="49">
        <f t="shared" ref="B24:N24" si="36">SUM(B13,B18,B23)</f>
        <v>152</v>
      </c>
      <c r="C24" s="50">
        <f t="shared" si="36"/>
        <v>22</v>
      </c>
      <c r="D24" s="50">
        <f t="shared" si="36"/>
        <v>1193</v>
      </c>
      <c r="E24" s="50">
        <f t="shared" si="36"/>
        <v>151</v>
      </c>
      <c r="F24" s="50">
        <f t="shared" si="36"/>
        <v>17</v>
      </c>
      <c r="G24" s="50">
        <f t="shared" si="36"/>
        <v>1</v>
      </c>
      <c r="H24" s="50">
        <f t="shared" si="36"/>
        <v>0</v>
      </c>
      <c r="I24" s="50">
        <f t="shared" si="36"/>
        <v>0</v>
      </c>
      <c r="J24" s="50">
        <f t="shared" si="36"/>
        <v>10</v>
      </c>
      <c r="K24" s="50">
        <f t="shared" si="36"/>
        <v>4</v>
      </c>
      <c r="L24" s="55">
        <f t="shared" si="36"/>
        <v>57</v>
      </c>
      <c r="M24" s="229">
        <f t="shared" si="36"/>
        <v>341</v>
      </c>
      <c r="N24" s="60">
        <f t="shared" si="36"/>
        <v>1607</v>
      </c>
      <c r="O24" s="60">
        <f t="shared" si="8"/>
        <v>1527</v>
      </c>
      <c r="P24" s="48" t="s">
        <v>25</v>
      </c>
      <c r="Q24" s="49">
        <f t="shared" ref="Q24:AB24" si="37">SUM(Q13,Q18,Q23)</f>
        <v>143</v>
      </c>
      <c r="R24" s="50">
        <f t="shared" si="37"/>
        <v>11</v>
      </c>
      <c r="S24" s="50">
        <f t="shared" si="37"/>
        <v>412</v>
      </c>
      <c r="T24" s="50">
        <f t="shared" si="37"/>
        <v>64</v>
      </c>
      <c r="U24" s="50">
        <f t="shared" si="37"/>
        <v>10</v>
      </c>
      <c r="V24" s="50">
        <f t="shared" si="37"/>
        <v>2</v>
      </c>
      <c r="W24" s="50">
        <f t="shared" si="37"/>
        <v>4</v>
      </c>
      <c r="X24" s="50">
        <f t="shared" si="37"/>
        <v>6</v>
      </c>
      <c r="Y24" s="50">
        <f t="shared" si="37"/>
        <v>8</v>
      </c>
      <c r="Z24" s="50">
        <f t="shared" si="37"/>
        <v>3</v>
      </c>
      <c r="AA24" s="55">
        <f t="shared" si="37"/>
        <v>25</v>
      </c>
      <c r="AB24" s="229">
        <f t="shared" si="37"/>
        <v>138</v>
      </c>
      <c r="AC24" s="60">
        <f t="shared" ref="AC24" si="38">SUM(AC13,AC18,AC23)</f>
        <v>688</v>
      </c>
      <c r="AD24" s="60">
        <f t="shared" si="3"/>
        <v>620</v>
      </c>
      <c r="AE24" s="69"/>
      <c r="AF24" s="69"/>
      <c r="AG24" s="48"/>
    </row>
    <row r="25" spans="1:33" ht="13.5" customHeight="1">
      <c r="A25" s="22">
        <f>A22+"00:15"</f>
        <v>0.41666666666666724</v>
      </c>
      <c r="B25" s="86">
        <v>7</v>
      </c>
      <c r="C25" s="12">
        <v>0</v>
      </c>
      <c r="D25" s="12">
        <v>40</v>
      </c>
      <c r="E25" s="12">
        <v>13</v>
      </c>
      <c r="F25" s="12">
        <v>1</v>
      </c>
      <c r="G25" s="12">
        <v>0</v>
      </c>
      <c r="H25" s="12">
        <v>1</v>
      </c>
      <c r="I25" s="12">
        <v>0</v>
      </c>
      <c r="J25" s="12">
        <v>1</v>
      </c>
      <c r="K25" s="12">
        <v>0</v>
      </c>
      <c r="L25" s="80">
        <v>5</v>
      </c>
      <c r="M25" s="228">
        <v>15</v>
      </c>
      <c r="N25" s="31">
        <f t="shared" ref="N25:N28" si="39">SUM(B25:L25)</f>
        <v>68</v>
      </c>
      <c r="O25" s="31">
        <f t="shared" si="8"/>
        <v>66</v>
      </c>
      <c r="P25" s="29">
        <f t="shared" ref="P25:P28" si="40">$A25</f>
        <v>0.41666666666666724</v>
      </c>
      <c r="Q25" s="86">
        <v>6</v>
      </c>
      <c r="R25" s="12">
        <v>2</v>
      </c>
      <c r="S25" s="12">
        <v>34</v>
      </c>
      <c r="T25" s="12">
        <v>9</v>
      </c>
      <c r="U25" s="12">
        <v>1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71">
        <v>9</v>
      </c>
      <c r="AB25" s="228">
        <v>8</v>
      </c>
      <c r="AC25" s="32">
        <f t="shared" ref="AC25:AC28" si="41">SUM(Q25:AA25)</f>
        <v>61</v>
      </c>
      <c r="AD25" s="31">
        <f t="shared" si="3"/>
        <v>57</v>
      </c>
      <c r="AE25" s="67">
        <f t="shared" ref="AE25:AE28" si="42">SUM(N25,AC25)</f>
        <v>129</v>
      </c>
      <c r="AF25" s="67">
        <f>SUM(AE25:AE28)</f>
        <v>546</v>
      </c>
      <c r="AG25" s="22">
        <f t="shared" ref="AG25:AG28" si="43">$A25</f>
        <v>0.41666666666666724</v>
      </c>
    </row>
    <row r="26" spans="1:33" ht="13.5" customHeight="1">
      <c r="A26" s="13">
        <f t="shared" ref="A26:A28" si="44">A25+"00:15"</f>
        <v>0.42708333333333393</v>
      </c>
      <c r="B26" s="14">
        <v>1</v>
      </c>
      <c r="C26" s="15">
        <v>0</v>
      </c>
      <c r="D26" s="15">
        <v>63</v>
      </c>
      <c r="E26" s="15">
        <v>13</v>
      </c>
      <c r="F26" s="15">
        <v>2</v>
      </c>
      <c r="G26" s="15">
        <v>0</v>
      </c>
      <c r="H26" s="15">
        <v>2</v>
      </c>
      <c r="I26" s="15">
        <v>0</v>
      </c>
      <c r="J26" s="15">
        <v>1</v>
      </c>
      <c r="K26" s="15">
        <v>0</v>
      </c>
      <c r="L26" s="81">
        <v>1</v>
      </c>
      <c r="M26" s="225">
        <v>5</v>
      </c>
      <c r="N26" s="32">
        <f t="shared" si="39"/>
        <v>83</v>
      </c>
      <c r="O26" s="32">
        <f t="shared" si="8"/>
        <v>87</v>
      </c>
      <c r="P26" s="29">
        <f t="shared" si="40"/>
        <v>0.42708333333333393</v>
      </c>
      <c r="Q26" s="14">
        <v>2</v>
      </c>
      <c r="R26" s="15">
        <v>0</v>
      </c>
      <c r="S26" s="15">
        <v>33</v>
      </c>
      <c r="T26" s="15">
        <v>7</v>
      </c>
      <c r="U26" s="15">
        <v>1</v>
      </c>
      <c r="V26" s="15">
        <v>0</v>
      </c>
      <c r="W26" s="15">
        <v>0</v>
      </c>
      <c r="X26" s="15">
        <v>0</v>
      </c>
      <c r="Y26" s="15">
        <v>1</v>
      </c>
      <c r="Z26" s="15">
        <v>0</v>
      </c>
      <c r="AA26" s="72">
        <v>4</v>
      </c>
      <c r="AB26" s="225">
        <v>7</v>
      </c>
      <c r="AC26" s="32">
        <f t="shared" si="41"/>
        <v>48</v>
      </c>
      <c r="AD26" s="32">
        <f t="shared" si="3"/>
        <v>49</v>
      </c>
      <c r="AE26" s="67">
        <f t="shared" si="42"/>
        <v>131</v>
      </c>
      <c r="AF26" s="67">
        <f t="shared" ref="AF26:AF28" si="45">SUM(AE26:AE30)</f>
        <v>546</v>
      </c>
      <c r="AG26" s="22">
        <f t="shared" si="43"/>
        <v>0.42708333333333393</v>
      </c>
    </row>
    <row r="27" spans="1:33" ht="13.5" customHeight="1">
      <c r="A27" s="13">
        <f t="shared" si="44"/>
        <v>0.43750000000000061</v>
      </c>
      <c r="B27" s="14">
        <v>5</v>
      </c>
      <c r="C27" s="15">
        <v>0</v>
      </c>
      <c r="D27" s="15">
        <v>70</v>
      </c>
      <c r="E27" s="15">
        <v>18</v>
      </c>
      <c r="F27" s="15">
        <v>4</v>
      </c>
      <c r="G27" s="15">
        <v>0</v>
      </c>
      <c r="H27" s="15">
        <v>0</v>
      </c>
      <c r="I27" s="15">
        <v>0</v>
      </c>
      <c r="J27" s="15">
        <v>0</v>
      </c>
      <c r="K27" s="15">
        <v>1</v>
      </c>
      <c r="L27" s="81">
        <v>4</v>
      </c>
      <c r="M27" s="225">
        <v>12</v>
      </c>
      <c r="N27" s="32">
        <f t="shared" si="39"/>
        <v>102</v>
      </c>
      <c r="O27" s="32">
        <f t="shared" si="8"/>
        <v>104</v>
      </c>
      <c r="P27" s="29">
        <f t="shared" si="40"/>
        <v>0.43750000000000061</v>
      </c>
      <c r="Q27" s="14">
        <v>3</v>
      </c>
      <c r="R27" s="15">
        <v>0</v>
      </c>
      <c r="S27" s="15">
        <v>31</v>
      </c>
      <c r="T27" s="15">
        <v>10</v>
      </c>
      <c r="U27" s="15">
        <v>3</v>
      </c>
      <c r="V27" s="15">
        <v>2</v>
      </c>
      <c r="W27" s="15">
        <v>0</v>
      </c>
      <c r="X27" s="15">
        <v>0</v>
      </c>
      <c r="Y27" s="15">
        <v>2</v>
      </c>
      <c r="Z27" s="15">
        <v>0</v>
      </c>
      <c r="AA27" s="72">
        <v>7</v>
      </c>
      <c r="AB27" s="225">
        <v>8</v>
      </c>
      <c r="AC27" s="32">
        <f t="shared" si="41"/>
        <v>58</v>
      </c>
      <c r="AD27" s="32">
        <f t="shared" si="3"/>
        <v>63</v>
      </c>
      <c r="AE27" s="67">
        <f t="shared" si="42"/>
        <v>160</v>
      </c>
      <c r="AF27" s="67">
        <f t="shared" si="45"/>
        <v>548</v>
      </c>
      <c r="AG27" s="22">
        <f t="shared" si="43"/>
        <v>0.43750000000000061</v>
      </c>
    </row>
    <row r="28" spans="1:33" ht="13.5" customHeight="1">
      <c r="A28" s="16">
        <f t="shared" si="44"/>
        <v>0.4479166666666673</v>
      </c>
      <c r="B28" s="17">
        <v>2</v>
      </c>
      <c r="C28" s="18">
        <v>1</v>
      </c>
      <c r="D28" s="18">
        <v>48</v>
      </c>
      <c r="E28" s="18">
        <v>6</v>
      </c>
      <c r="F28" s="18">
        <v>2</v>
      </c>
      <c r="G28" s="18">
        <v>0</v>
      </c>
      <c r="H28" s="18">
        <v>1</v>
      </c>
      <c r="I28" s="18">
        <v>1</v>
      </c>
      <c r="J28" s="18">
        <v>0</v>
      </c>
      <c r="K28" s="18">
        <v>0</v>
      </c>
      <c r="L28" s="82">
        <v>6</v>
      </c>
      <c r="M28" s="226">
        <v>9</v>
      </c>
      <c r="N28" s="33">
        <f t="shared" si="39"/>
        <v>67</v>
      </c>
      <c r="O28" s="33">
        <f t="shared" si="8"/>
        <v>69</v>
      </c>
      <c r="P28" s="30">
        <f t="shared" si="40"/>
        <v>0.4479166666666673</v>
      </c>
      <c r="Q28" s="17">
        <v>3</v>
      </c>
      <c r="R28" s="18">
        <v>4</v>
      </c>
      <c r="S28" s="18">
        <v>34</v>
      </c>
      <c r="T28" s="18">
        <v>10</v>
      </c>
      <c r="U28" s="18">
        <v>1</v>
      </c>
      <c r="V28" s="18">
        <v>0</v>
      </c>
      <c r="W28" s="18">
        <v>1</v>
      </c>
      <c r="X28" s="18">
        <v>0</v>
      </c>
      <c r="Y28" s="18">
        <v>0</v>
      </c>
      <c r="Z28" s="18">
        <v>0</v>
      </c>
      <c r="AA28" s="73">
        <v>6</v>
      </c>
      <c r="AB28" s="226">
        <v>2</v>
      </c>
      <c r="AC28" s="33">
        <f t="shared" si="41"/>
        <v>59</v>
      </c>
      <c r="AD28" s="33">
        <f t="shared" si="3"/>
        <v>57</v>
      </c>
      <c r="AE28" s="68">
        <f t="shared" si="42"/>
        <v>126</v>
      </c>
      <c r="AF28" s="68">
        <f t="shared" si="45"/>
        <v>561</v>
      </c>
      <c r="AG28" s="45">
        <f t="shared" si="43"/>
        <v>0.4479166666666673</v>
      </c>
    </row>
    <row r="29" spans="1:33" s="39" customFormat="1" ht="12" customHeight="1">
      <c r="A29" s="48" t="s">
        <v>24</v>
      </c>
      <c r="B29" s="49">
        <f t="shared" ref="B29:N29" si="46">SUM(B25:B28)</f>
        <v>15</v>
      </c>
      <c r="C29" s="50">
        <f t="shared" si="46"/>
        <v>1</v>
      </c>
      <c r="D29" s="50">
        <f t="shared" si="46"/>
        <v>221</v>
      </c>
      <c r="E29" s="50">
        <f t="shared" si="46"/>
        <v>50</v>
      </c>
      <c r="F29" s="50">
        <f t="shared" si="46"/>
        <v>9</v>
      </c>
      <c r="G29" s="50">
        <f t="shared" si="46"/>
        <v>0</v>
      </c>
      <c r="H29" s="50">
        <f t="shared" si="46"/>
        <v>4</v>
      </c>
      <c r="I29" s="50">
        <f t="shared" si="46"/>
        <v>1</v>
      </c>
      <c r="J29" s="50">
        <f t="shared" si="46"/>
        <v>2</v>
      </c>
      <c r="K29" s="50">
        <f t="shared" si="46"/>
        <v>1</v>
      </c>
      <c r="L29" s="55">
        <f t="shared" si="46"/>
        <v>16</v>
      </c>
      <c r="M29" s="227">
        <f>SUM(M25:M28)</f>
        <v>41</v>
      </c>
      <c r="N29" s="60">
        <f t="shared" si="46"/>
        <v>320</v>
      </c>
      <c r="O29" s="60">
        <f t="shared" ref="O29" si="47">ROUND((B29*0.333)+(C29*0.5)+(D29*1)+(E29*1)+(F29*2)+(G29*2)+(H29*2)+(I29*2)+(J29*2)+(K29*2)+(L29*1),0)</f>
        <v>326</v>
      </c>
      <c r="P29" s="48" t="s">
        <v>24</v>
      </c>
      <c r="Q29" s="49">
        <f t="shared" ref="Q29:AB29" si="48">SUM(Q25:Q28)</f>
        <v>14</v>
      </c>
      <c r="R29" s="50">
        <f t="shared" si="48"/>
        <v>6</v>
      </c>
      <c r="S29" s="50">
        <f t="shared" si="48"/>
        <v>132</v>
      </c>
      <c r="T29" s="50">
        <f t="shared" si="48"/>
        <v>36</v>
      </c>
      <c r="U29" s="50">
        <f t="shared" si="48"/>
        <v>6</v>
      </c>
      <c r="V29" s="50">
        <f t="shared" si="48"/>
        <v>2</v>
      </c>
      <c r="W29" s="50">
        <f t="shared" si="48"/>
        <v>1</v>
      </c>
      <c r="X29" s="50">
        <f t="shared" si="48"/>
        <v>0</v>
      </c>
      <c r="Y29" s="50">
        <f t="shared" si="48"/>
        <v>3</v>
      </c>
      <c r="Z29" s="50">
        <f t="shared" si="48"/>
        <v>0</v>
      </c>
      <c r="AA29" s="55">
        <f t="shared" si="48"/>
        <v>26</v>
      </c>
      <c r="AB29" s="227">
        <f>SUM(AB25:AB28)</f>
        <v>25</v>
      </c>
      <c r="AC29" s="60">
        <f t="shared" ref="AC29" si="49">SUM(AC25:AC28)</f>
        <v>226</v>
      </c>
      <c r="AD29" s="60">
        <f t="shared" ref="AD29" si="50">ROUND((Q29*0.333)+(R29*0.5)+(S29*1)+(T29*1)+(U29*2)+(V29*2)+(W29*2)+(X29*2)+(Y29*2)+(Z29*2)+(AA29*1),0)</f>
        <v>226</v>
      </c>
      <c r="AE29" s="69"/>
      <c r="AF29" s="69"/>
      <c r="AG29" s="48"/>
    </row>
    <row r="30" spans="1:33" ht="13.5" customHeight="1">
      <c r="A30" s="22">
        <f>A28+"00:15"</f>
        <v>0.45833333333333398</v>
      </c>
      <c r="B30" s="86">
        <v>6</v>
      </c>
      <c r="C30" s="12">
        <v>3</v>
      </c>
      <c r="D30" s="12">
        <v>35</v>
      </c>
      <c r="E30" s="12">
        <v>6</v>
      </c>
      <c r="F30" s="12">
        <v>2</v>
      </c>
      <c r="G30" s="12">
        <v>0</v>
      </c>
      <c r="H30" s="12">
        <v>0</v>
      </c>
      <c r="I30" s="12">
        <v>2</v>
      </c>
      <c r="J30" s="12">
        <v>2</v>
      </c>
      <c r="K30" s="12">
        <v>0</v>
      </c>
      <c r="L30" s="80">
        <v>2</v>
      </c>
      <c r="M30" s="228">
        <v>8</v>
      </c>
      <c r="N30" s="31">
        <f t="shared" ref="N30:N33" si="51">SUM(B30:L30)</f>
        <v>58</v>
      </c>
      <c r="O30" s="31">
        <f t="shared" si="8"/>
        <v>58</v>
      </c>
      <c r="P30" s="29">
        <f t="shared" ref="P30:P33" si="52">$A30</f>
        <v>0.45833333333333398</v>
      </c>
      <c r="Q30" s="86">
        <v>8</v>
      </c>
      <c r="R30" s="12">
        <v>3</v>
      </c>
      <c r="S30" s="12">
        <v>42</v>
      </c>
      <c r="T30" s="12">
        <v>13</v>
      </c>
      <c r="U30" s="12">
        <v>3</v>
      </c>
      <c r="V30" s="12">
        <v>0</v>
      </c>
      <c r="W30" s="12">
        <v>0</v>
      </c>
      <c r="X30" s="12">
        <v>0</v>
      </c>
      <c r="Y30" s="12">
        <v>1</v>
      </c>
      <c r="Z30" s="12">
        <v>0</v>
      </c>
      <c r="AA30" s="71">
        <v>1</v>
      </c>
      <c r="AB30" s="228">
        <v>7</v>
      </c>
      <c r="AC30" s="32">
        <f t="shared" ref="AC30:AC33" si="53">SUM(Q30:AA30)</f>
        <v>71</v>
      </c>
      <c r="AD30" s="31">
        <f t="shared" si="3"/>
        <v>68</v>
      </c>
      <c r="AE30" s="67">
        <f t="shared" ref="AE30:AE33" si="54">SUM(N30,AC30)</f>
        <v>129</v>
      </c>
      <c r="AF30" s="67">
        <f>SUM(AE30:AE33)</f>
        <v>591</v>
      </c>
      <c r="AG30" s="22">
        <f t="shared" ref="AG30:AG33" si="55">$A30</f>
        <v>0.45833333333333398</v>
      </c>
    </row>
    <row r="31" spans="1:33" ht="13.5" customHeight="1">
      <c r="A31" s="13">
        <f t="shared" ref="A31:A33" si="56">A30+"00:15"</f>
        <v>0.46875000000000067</v>
      </c>
      <c r="B31" s="14">
        <v>1</v>
      </c>
      <c r="C31" s="15">
        <v>2</v>
      </c>
      <c r="D31" s="15">
        <v>46</v>
      </c>
      <c r="E31" s="15">
        <v>8</v>
      </c>
      <c r="F31" s="15">
        <v>3</v>
      </c>
      <c r="G31" s="15">
        <v>0</v>
      </c>
      <c r="H31" s="15">
        <v>0</v>
      </c>
      <c r="I31" s="15">
        <v>1</v>
      </c>
      <c r="J31" s="15">
        <v>1</v>
      </c>
      <c r="K31" s="15">
        <v>0</v>
      </c>
      <c r="L31" s="81">
        <v>4</v>
      </c>
      <c r="M31" s="225">
        <v>6</v>
      </c>
      <c r="N31" s="32">
        <f t="shared" si="51"/>
        <v>66</v>
      </c>
      <c r="O31" s="32">
        <f t="shared" si="8"/>
        <v>69</v>
      </c>
      <c r="P31" s="29">
        <f t="shared" si="52"/>
        <v>0.46875000000000067</v>
      </c>
      <c r="Q31" s="14">
        <v>2</v>
      </c>
      <c r="R31" s="15">
        <v>2</v>
      </c>
      <c r="S31" s="15">
        <v>32</v>
      </c>
      <c r="T31" s="15">
        <v>20</v>
      </c>
      <c r="U31" s="15">
        <v>1</v>
      </c>
      <c r="V31" s="15">
        <v>0</v>
      </c>
      <c r="W31" s="15">
        <v>0</v>
      </c>
      <c r="X31" s="15">
        <v>0</v>
      </c>
      <c r="Y31" s="15">
        <v>1</v>
      </c>
      <c r="Z31" s="15">
        <v>0</v>
      </c>
      <c r="AA31" s="72">
        <v>9</v>
      </c>
      <c r="AB31" s="225">
        <v>5</v>
      </c>
      <c r="AC31" s="32">
        <f t="shared" si="53"/>
        <v>67</v>
      </c>
      <c r="AD31" s="32">
        <f t="shared" si="3"/>
        <v>67</v>
      </c>
      <c r="AE31" s="67">
        <f t="shared" si="54"/>
        <v>133</v>
      </c>
      <c r="AF31" s="67">
        <f t="shared" ref="AF31:AF33" si="57">SUM(AE31:AE35)</f>
        <v>608</v>
      </c>
      <c r="AG31" s="22">
        <f t="shared" si="55"/>
        <v>0.46875000000000067</v>
      </c>
    </row>
    <row r="32" spans="1:33" ht="13.5" customHeight="1">
      <c r="A32" s="13">
        <f t="shared" si="56"/>
        <v>0.47916666666666735</v>
      </c>
      <c r="B32" s="14">
        <v>1</v>
      </c>
      <c r="C32" s="15">
        <v>0</v>
      </c>
      <c r="D32" s="15">
        <v>59</v>
      </c>
      <c r="E32" s="15">
        <v>14</v>
      </c>
      <c r="F32" s="15">
        <v>7</v>
      </c>
      <c r="G32" s="15">
        <v>0</v>
      </c>
      <c r="H32" s="15">
        <v>0</v>
      </c>
      <c r="I32" s="15">
        <v>0</v>
      </c>
      <c r="J32" s="15">
        <v>1</v>
      </c>
      <c r="K32" s="15">
        <v>0</v>
      </c>
      <c r="L32" s="81">
        <v>2</v>
      </c>
      <c r="M32" s="225">
        <v>9</v>
      </c>
      <c r="N32" s="32">
        <f t="shared" si="51"/>
        <v>84</v>
      </c>
      <c r="O32" s="32">
        <f t="shared" si="8"/>
        <v>91</v>
      </c>
      <c r="P32" s="29">
        <f t="shared" si="52"/>
        <v>0.47916666666666735</v>
      </c>
      <c r="Q32" s="14">
        <v>3</v>
      </c>
      <c r="R32" s="15">
        <v>1</v>
      </c>
      <c r="S32" s="15">
        <v>53</v>
      </c>
      <c r="T32" s="15">
        <v>19</v>
      </c>
      <c r="U32" s="15">
        <v>2</v>
      </c>
      <c r="V32" s="15">
        <v>0</v>
      </c>
      <c r="W32" s="15">
        <v>2</v>
      </c>
      <c r="X32" s="15">
        <v>2</v>
      </c>
      <c r="Y32" s="15">
        <v>0</v>
      </c>
      <c r="Z32" s="15">
        <v>0</v>
      </c>
      <c r="AA32" s="72">
        <v>7</v>
      </c>
      <c r="AB32" s="225">
        <v>7</v>
      </c>
      <c r="AC32" s="32">
        <f t="shared" si="53"/>
        <v>89</v>
      </c>
      <c r="AD32" s="32">
        <f t="shared" si="3"/>
        <v>92</v>
      </c>
      <c r="AE32" s="67">
        <f t="shared" si="54"/>
        <v>173</v>
      </c>
      <c r="AF32" s="67">
        <f t="shared" si="57"/>
        <v>609</v>
      </c>
      <c r="AG32" s="22">
        <f t="shared" si="55"/>
        <v>0.47916666666666735</v>
      </c>
    </row>
    <row r="33" spans="1:33" ht="13.5" customHeight="1">
      <c r="A33" s="16">
        <f t="shared" si="56"/>
        <v>0.48958333333333404</v>
      </c>
      <c r="B33" s="17">
        <v>0</v>
      </c>
      <c r="C33" s="18">
        <v>2</v>
      </c>
      <c r="D33" s="18">
        <v>55</v>
      </c>
      <c r="E33" s="18">
        <v>14</v>
      </c>
      <c r="F33" s="18">
        <v>4</v>
      </c>
      <c r="G33" s="18">
        <v>0</v>
      </c>
      <c r="H33" s="18">
        <v>0</v>
      </c>
      <c r="I33" s="18">
        <v>1</v>
      </c>
      <c r="J33" s="18">
        <v>0</v>
      </c>
      <c r="K33" s="18">
        <v>1</v>
      </c>
      <c r="L33" s="82">
        <v>5</v>
      </c>
      <c r="M33" s="226">
        <v>8</v>
      </c>
      <c r="N33" s="33">
        <f t="shared" si="51"/>
        <v>82</v>
      </c>
      <c r="O33" s="33">
        <f t="shared" si="8"/>
        <v>87</v>
      </c>
      <c r="P33" s="30">
        <f t="shared" si="52"/>
        <v>0.48958333333333404</v>
      </c>
      <c r="Q33" s="17">
        <v>4</v>
      </c>
      <c r="R33" s="18">
        <v>2</v>
      </c>
      <c r="S33" s="18">
        <v>50</v>
      </c>
      <c r="T33" s="18">
        <v>11</v>
      </c>
      <c r="U33" s="18">
        <v>2</v>
      </c>
      <c r="V33" s="18">
        <v>1</v>
      </c>
      <c r="W33" s="18">
        <v>0</v>
      </c>
      <c r="X33" s="18">
        <v>0</v>
      </c>
      <c r="Y33" s="18">
        <v>1</v>
      </c>
      <c r="Z33" s="18">
        <v>0</v>
      </c>
      <c r="AA33" s="73">
        <v>3</v>
      </c>
      <c r="AB33" s="226">
        <v>9</v>
      </c>
      <c r="AC33" s="33">
        <f t="shared" si="53"/>
        <v>74</v>
      </c>
      <c r="AD33" s="33">
        <f t="shared" si="3"/>
        <v>74</v>
      </c>
      <c r="AE33" s="68">
        <f t="shared" si="54"/>
        <v>156</v>
      </c>
      <c r="AF33" s="68">
        <f t="shared" si="57"/>
        <v>612</v>
      </c>
      <c r="AG33" s="45">
        <f t="shared" si="55"/>
        <v>0.48958333333333404</v>
      </c>
    </row>
    <row r="34" spans="1:33" s="39" customFormat="1" ht="12" customHeight="1">
      <c r="A34" s="48" t="s">
        <v>24</v>
      </c>
      <c r="B34" s="49">
        <f t="shared" ref="B34:N34" si="58">SUM(B30:B33)</f>
        <v>8</v>
      </c>
      <c r="C34" s="50">
        <f t="shared" si="58"/>
        <v>7</v>
      </c>
      <c r="D34" s="50">
        <f t="shared" si="58"/>
        <v>195</v>
      </c>
      <c r="E34" s="50">
        <f t="shared" si="58"/>
        <v>42</v>
      </c>
      <c r="F34" s="50">
        <f t="shared" si="58"/>
        <v>16</v>
      </c>
      <c r="G34" s="50">
        <f t="shared" si="58"/>
        <v>0</v>
      </c>
      <c r="H34" s="50">
        <f t="shared" si="58"/>
        <v>0</v>
      </c>
      <c r="I34" s="50">
        <f t="shared" si="58"/>
        <v>4</v>
      </c>
      <c r="J34" s="50">
        <f t="shared" si="58"/>
        <v>4</v>
      </c>
      <c r="K34" s="50">
        <f t="shared" si="58"/>
        <v>1</v>
      </c>
      <c r="L34" s="55">
        <f t="shared" si="58"/>
        <v>13</v>
      </c>
      <c r="M34" s="227">
        <f>SUM(M30:M33)</f>
        <v>31</v>
      </c>
      <c r="N34" s="60">
        <f t="shared" si="58"/>
        <v>290</v>
      </c>
      <c r="O34" s="60">
        <f t="shared" ref="O34" si="59">ROUND((B34*0.333)+(C34*0.5)+(D34*1)+(E34*1)+(F34*2)+(G34*2)+(H34*2)+(I34*2)+(J34*2)+(K34*2)+(L34*1),0)</f>
        <v>306</v>
      </c>
      <c r="P34" s="48" t="s">
        <v>24</v>
      </c>
      <c r="Q34" s="49">
        <f t="shared" ref="Q34:AB34" si="60">SUM(Q30:Q33)</f>
        <v>17</v>
      </c>
      <c r="R34" s="50">
        <f t="shared" si="60"/>
        <v>8</v>
      </c>
      <c r="S34" s="50">
        <f t="shared" si="60"/>
        <v>177</v>
      </c>
      <c r="T34" s="50">
        <f t="shared" si="60"/>
        <v>63</v>
      </c>
      <c r="U34" s="50">
        <f t="shared" si="60"/>
        <v>8</v>
      </c>
      <c r="V34" s="50">
        <f t="shared" si="60"/>
        <v>1</v>
      </c>
      <c r="W34" s="50">
        <f t="shared" si="60"/>
        <v>2</v>
      </c>
      <c r="X34" s="50">
        <f t="shared" si="60"/>
        <v>2</v>
      </c>
      <c r="Y34" s="50">
        <f t="shared" si="60"/>
        <v>3</v>
      </c>
      <c r="Z34" s="50">
        <f t="shared" si="60"/>
        <v>0</v>
      </c>
      <c r="AA34" s="55">
        <f t="shared" si="60"/>
        <v>20</v>
      </c>
      <c r="AB34" s="227">
        <f>SUM(AB30:AB33)</f>
        <v>28</v>
      </c>
      <c r="AC34" s="60">
        <f t="shared" ref="AC34" si="61">SUM(AC30:AC33)</f>
        <v>301</v>
      </c>
      <c r="AD34" s="60">
        <f t="shared" ref="AD34" si="62">ROUND((Q34*0.333)+(R34*0.5)+(S34*1)+(T34*1)+(U34*2)+(V34*2)+(W34*2)+(X34*2)+(Y34*2)+(Z34*2)+(AA34*1),0)</f>
        <v>302</v>
      </c>
      <c r="AE34" s="69"/>
      <c r="AF34" s="69"/>
      <c r="AG34" s="48"/>
    </row>
    <row r="35" spans="1:33" ht="13.5" customHeight="1">
      <c r="A35" s="22">
        <f>A33+"00:15"</f>
        <v>0.50000000000000067</v>
      </c>
      <c r="B35" s="86">
        <v>3</v>
      </c>
      <c r="C35" s="12">
        <v>0</v>
      </c>
      <c r="D35" s="12">
        <v>50</v>
      </c>
      <c r="E35" s="12">
        <v>14</v>
      </c>
      <c r="F35" s="12">
        <v>0</v>
      </c>
      <c r="G35" s="12">
        <v>1</v>
      </c>
      <c r="H35" s="12">
        <v>0</v>
      </c>
      <c r="I35" s="12">
        <v>0</v>
      </c>
      <c r="J35" s="12">
        <v>1</v>
      </c>
      <c r="K35" s="12">
        <v>1</v>
      </c>
      <c r="L35" s="80">
        <v>0</v>
      </c>
      <c r="M35" s="228">
        <v>6</v>
      </c>
      <c r="N35" s="31">
        <f t="shared" ref="N35:N38" si="63">SUM(B35:L35)</f>
        <v>70</v>
      </c>
      <c r="O35" s="31">
        <f t="shared" si="8"/>
        <v>71</v>
      </c>
      <c r="P35" s="29">
        <f t="shared" ref="P35:P38" si="64">$A35</f>
        <v>0.50000000000000067</v>
      </c>
      <c r="Q35" s="86">
        <v>2</v>
      </c>
      <c r="R35" s="12">
        <v>0</v>
      </c>
      <c r="S35" s="12">
        <v>56</v>
      </c>
      <c r="T35" s="12">
        <v>7</v>
      </c>
      <c r="U35" s="12">
        <v>1</v>
      </c>
      <c r="V35" s="12">
        <v>0</v>
      </c>
      <c r="W35" s="12">
        <v>0</v>
      </c>
      <c r="X35" s="12">
        <v>0</v>
      </c>
      <c r="Y35" s="12">
        <v>1</v>
      </c>
      <c r="Z35" s="12">
        <v>0</v>
      </c>
      <c r="AA35" s="71">
        <v>9</v>
      </c>
      <c r="AB35" s="228">
        <v>5</v>
      </c>
      <c r="AC35" s="32">
        <f t="shared" ref="AC35:AC38" si="65">SUM(Q35:AA35)</f>
        <v>76</v>
      </c>
      <c r="AD35" s="31">
        <f t="shared" si="3"/>
        <v>77</v>
      </c>
      <c r="AE35" s="67">
        <f t="shared" ref="AE35:AE38" si="66">SUM(N35,AC35)</f>
        <v>146</v>
      </c>
      <c r="AF35" s="67">
        <f>SUM(AE35:AE38)</f>
        <v>607</v>
      </c>
      <c r="AG35" s="22">
        <f t="shared" ref="AG35:AG38" si="67">$A35</f>
        <v>0.50000000000000067</v>
      </c>
    </row>
    <row r="36" spans="1:33" ht="13.5" customHeight="1">
      <c r="A36" s="13">
        <f t="shared" ref="A36:A38" si="68">A35+"00:15"</f>
        <v>0.5104166666666673</v>
      </c>
      <c r="B36" s="14">
        <v>2</v>
      </c>
      <c r="C36" s="15">
        <v>1</v>
      </c>
      <c r="D36" s="15">
        <v>46</v>
      </c>
      <c r="E36" s="15">
        <v>8</v>
      </c>
      <c r="F36" s="15">
        <v>0</v>
      </c>
      <c r="G36" s="15">
        <v>0</v>
      </c>
      <c r="H36" s="15">
        <v>2</v>
      </c>
      <c r="I36" s="15">
        <v>0</v>
      </c>
      <c r="J36" s="15">
        <v>2</v>
      </c>
      <c r="K36" s="15">
        <v>0</v>
      </c>
      <c r="L36" s="81">
        <v>0</v>
      </c>
      <c r="M36" s="225">
        <v>10</v>
      </c>
      <c r="N36" s="32">
        <f t="shared" si="63"/>
        <v>61</v>
      </c>
      <c r="O36" s="32">
        <f t="shared" si="8"/>
        <v>63</v>
      </c>
      <c r="P36" s="29">
        <f t="shared" si="64"/>
        <v>0.5104166666666673</v>
      </c>
      <c r="Q36" s="14">
        <v>3</v>
      </c>
      <c r="R36" s="15">
        <v>0</v>
      </c>
      <c r="S36" s="15">
        <v>49</v>
      </c>
      <c r="T36" s="15">
        <v>10</v>
      </c>
      <c r="U36" s="15">
        <v>2</v>
      </c>
      <c r="V36" s="15">
        <v>0</v>
      </c>
      <c r="W36" s="15">
        <v>0</v>
      </c>
      <c r="X36" s="15">
        <v>2</v>
      </c>
      <c r="Y36" s="15">
        <v>1</v>
      </c>
      <c r="Z36" s="15">
        <v>0</v>
      </c>
      <c r="AA36" s="72">
        <v>6</v>
      </c>
      <c r="AB36" s="225">
        <v>7</v>
      </c>
      <c r="AC36" s="32">
        <f t="shared" si="65"/>
        <v>73</v>
      </c>
      <c r="AD36" s="32">
        <f t="shared" si="3"/>
        <v>76</v>
      </c>
      <c r="AE36" s="67">
        <f t="shared" si="66"/>
        <v>134</v>
      </c>
      <c r="AF36" s="67">
        <f t="shared" ref="AF36:AF38" si="69">SUM(AE36:AE41)</f>
        <v>627</v>
      </c>
      <c r="AG36" s="22">
        <f t="shared" si="67"/>
        <v>0.5104166666666673</v>
      </c>
    </row>
    <row r="37" spans="1:33" ht="13.5" customHeight="1">
      <c r="A37" s="13">
        <f t="shared" si="68"/>
        <v>0.52083333333333393</v>
      </c>
      <c r="B37" s="14">
        <v>6</v>
      </c>
      <c r="C37" s="15">
        <v>1</v>
      </c>
      <c r="D37" s="15">
        <v>55</v>
      </c>
      <c r="E37" s="15">
        <v>18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1</v>
      </c>
      <c r="L37" s="81">
        <v>5</v>
      </c>
      <c r="M37" s="225">
        <v>12</v>
      </c>
      <c r="N37" s="32">
        <f t="shared" si="63"/>
        <v>86</v>
      </c>
      <c r="O37" s="32">
        <f t="shared" si="8"/>
        <v>82</v>
      </c>
      <c r="P37" s="29">
        <f t="shared" si="64"/>
        <v>0.52083333333333393</v>
      </c>
      <c r="Q37" s="14">
        <v>8</v>
      </c>
      <c r="R37" s="15">
        <v>1</v>
      </c>
      <c r="S37" s="15">
        <v>62</v>
      </c>
      <c r="T37" s="15">
        <v>13</v>
      </c>
      <c r="U37" s="15">
        <v>2</v>
      </c>
      <c r="V37" s="15">
        <v>0</v>
      </c>
      <c r="W37" s="15">
        <v>1</v>
      </c>
      <c r="X37" s="15">
        <v>0</v>
      </c>
      <c r="Y37" s="15">
        <v>0</v>
      </c>
      <c r="Z37" s="15">
        <v>0</v>
      </c>
      <c r="AA37" s="72">
        <v>3</v>
      </c>
      <c r="AB37" s="225">
        <v>10</v>
      </c>
      <c r="AC37" s="32">
        <f t="shared" si="65"/>
        <v>90</v>
      </c>
      <c r="AD37" s="32">
        <f t="shared" si="3"/>
        <v>87</v>
      </c>
      <c r="AE37" s="67">
        <f t="shared" si="66"/>
        <v>176</v>
      </c>
      <c r="AF37" s="67">
        <f t="shared" si="69"/>
        <v>664</v>
      </c>
      <c r="AG37" s="22">
        <f t="shared" si="67"/>
        <v>0.52083333333333393</v>
      </c>
    </row>
    <row r="38" spans="1:33" ht="13.5" customHeight="1">
      <c r="A38" s="16">
        <f t="shared" si="68"/>
        <v>0.53125000000000056</v>
      </c>
      <c r="B38" s="17">
        <v>2</v>
      </c>
      <c r="C38" s="18">
        <v>0</v>
      </c>
      <c r="D38" s="18">
        <v>53</v>
      </c>
      <c r="E38" s="18">
        <v>15</v>
      </c>
      <c r="F38" s="18">
        <v>1</v>
      </c>
      <c r="G38" s="18">
        <v>0</v>
      </c>
      <c r="H38" s="18">
        <v>1</v>
      </c>
      <c r="I38" s="18">
        <v>0</v>
      </c>
      <c r="J38" s="18">
        <v>1</v>
      </c>
      <c r="K38" s="18">
        <v>0</v>
      </c>
      <c r="L38" s="82">
        <v>2</v>
      </c>
      <c r="M38" s="226">
        <v>8</v>
      </c>
      <c r="N38" s="33">
        <f t="shared" si="63"/>
        <v>75</v>
      </c>
      <c r="O38" s="33">
        <f t="shared" si="8"/>
        <v>77</v>
      </c>
      <c r="P38" s="30">
        <f t="shared" si="64"/>
        <v>0.53125000000000056</v>
      </c>
      <c r="Q38" s="17">
        <v>3</v>
      </c>
      <c r="R38" s="18">
        <v>3</v>
      </c>
      <c r="S38" s="18">
        <v>56</v>
      </c>
      <c r="T38" s="18">
        <v>8</v>
      </c>
      <c r="U38" s="18">
        <v>2</v>
      </c>
      <c r="V38" s="18">
        <v>0</v>
      </c>
      <c r="W38" s="18">
        <v>0</v>
      </c>
      <c r="X38" s="18">
        <v>0</v>
      </c>
      <c r="Y38" s="18">
        <v>1</v>
      </c>
      <c r="Z38" s="18">
        <v>0</v>
      </c>
      <c r="AA38" s="73">
        <v>3</v>
      </c>
      <c r="AB38" s="226">
        <v>11</v>
      </c>
      <c r="AC38" s="33">
        <f t="shared" si="65"/>
        <v>76</v>
      </c>
      <c r="AD38" s="33">
        <f t="shared" si="3"/>
        <v>75</v>
      </c>
      <c r="AE38" s="68">
        <f t="shared" si="66"/>
        <v>151</v>
      </c>
      <c r="AF38" s="68">
        <f t="shared" si="69"/>
        <v>655</v>
      </c>
      <c r="AG38" s="45">
        <f t="shared" si="67"/>
        <v>0.53125000000000056</v>
      </c>
    </row>
    <row r="39" spans="1:33" s="39" customFormat="1" ht="12" customHeight="1">
      <c r="A39" s="48" t="s">
        <v>24</v>
      </c>
      <c r="B39" s="49">
        <f t="shared" ref="B39:N39" si="70">SUM(B35:B38)</f>
        <v>13</v>
      </c>
      <c r="C39" s="50">
        <f t="shared" si="70"/>
        <v>2</v>
      </c>
      <c r="D39" s="50">
        <f t="shared" si="70"/>
        <v>204</v>
      </c>
      <c r="E39" s="50">
        <f t="shared" si="70"/>
        <v>55</v>
      </c>
      <c r="F39" s="50">
        <f t="shared" si="70"/>
        <v>1</v>
      </c>
      <c r="G39" s="50">
        <f t="shared" si="70"/>
        <v>1</v>
      </c>
      <c r="H39" s="50">
        <f t="shared" si="70"/>
        <v>3</v>
      </c>
      <c r="I39" s="50">
        <f t="shared" si="70"/>
        <v>0</v>
      </c>
      <c r="J39" s="50">
        <f t="shared" si="70"/>
        <v>4</v>
      </c>
      <c r="K39" s="50">
        <f t="shared" si="70"/>
        <v>2</v>
      </c>
      <c r="L39" s="55">
        <f t="shared" si="70"/>
        <v>7</v>
      </c>
      <c r="M39" s="229">
        <f t="shared" si="70"/>
        <v>36</v>
      </c>
      <c r="N39" s="60">
        <f t="shared" si="70"/>
        <v>292</v>
      </c>
      <c r="O39" s="60">
        <f t="shared" si="8"/>
        <v>293</v>
      </c>
      <c r="P39" s="48" t="s">
        <v>24</v>
      </c>
      <c r="Q39" s="49">
        <f t="shared" ref="Q39:AB39" si="71">SUM(Q35:Q38)</f>
        <v>16</v>
      </c>
      <c r="R39" s="50">
        <f t="shared" si="71"/>
        <v>4</v>
      </c>
      <c r="S39" s="50">
        <f t="shared" si="71"/>
        <v>223</v>
      </c>
      <c r="T39" s="50">
        <f t="shared" si="71"/>
        <v>38</v>
      </c>
      <c r="U39" s="50">
        <f t="shared" si="71"/>
        <v>7</v>
      </c>
      <c r="V39" s="50">
        <f t="shared" si="71"/>
        <v>0</v>
      </c>
      <c r="W39" s="50">
        <f t="shared" si="71"/>
        <v>1</v>
      </c>
      <c r="X39" s="50">
        <f t="shared" si="71"/>
        <v>2</v>
      </c>
      <c r="Y39" s="50">
        <f t="shared" si="71"/>
        <v>3</v>
      </c>
      <c r="Z39" s="50">
        <f t="shared" si="71"/>
        <v>0</v>
      </c>
      <c r="AA39" s="55">
        <f t="shared" si="71"/>
        <v>21</v>
      </c>
      <c r="AB39" s="229">
        <f t="shared" si="71"/>
        <v>33</v>
      </c>
      <c r="AC39" s="60">
        <f t="shared" ref="AC39" si="72">SUM(AC35:AC38)</f>
        <v>315</v>
      </c>
      <c r="AD39" s="60">
        <f t="shared" si="3"/>
        <v>315</v>
      </c>
      <c r="AE39" s="69"/>
      <c r="AF39" s="69"/>
      <c r="AG39" s="48"/>
    </row>
    <row r="40" spans="1:33" s="39" customFormat="1" ht="12" customHeight="1">
      <c r="A40" s="48" t="s">
        <v>25</v>
      </c>
      <c r="B40" s="49">
        <f t="shared" ref="B40:N40" si="73">SUM(B29,B34,B39)</f>
        <v>36</v>
      </c>
      <c r="C40" s="50">
        <f t="shared" si="73"/>
        <v>10</v>
      </c>
      <c r="D40" s="50">
        <f t="shared" si="73"/>
        <v>620</v>
      </c>
      <c r="E40" s="50">
        <f t="shared" si="73"/>
        <v>147</v>
      </c>
      <c r="F40" s="50">
        <f t="shared" si="73"/>
        <v>26</v>
      </c>
      <c r="G40" s="50">
        <f t="shared" si="73"/>
        <v>1</v>
      </c>
      <c r="H40" s="50">
        <f t="shared" si="73"/>
        <v>7</v>
      </c>
      <c r="I40" s="50">
        <f t="shared" si="73"/>
        <v>5</v>
      </c>
      <c r="J40" s="50">
        <f t="shared" si="73"/>
        <v>10</v>
      </c>
      <c r="K40" s="50">
        <f t="shared" si="73"/>
        <v>4</v>
      </c>
      <c r="L40" s="55">
        <f t="shared" si="73"/>
        <v>36</v>
      </c>
      <c r="M40" s="229">
        <f t="shared" si="73"/>
        <v>108</v>
      </c>
      <c r="N40" s="60">
        <f t="shared" si="73"/>
        <v>902</v>
      </c>
      <c r="O40" s="60">
        <f t="shared" si="8"/>
        <v>926</v>
      </c>
      <c r="P40" s="48" t="s">
        <v>25</v>
      </c>
      <c r="Q40" s="49">
        <f t="shared" ref="Q40:AB40" si="74">SUM(Q29,Q34,Q39)</f>
        <v>47</v>
      </c>
      <c r="R40" s="50">
        <f t="shared" si="74"/>
        <v>18</v>
      </c>
      <c r="S40" s="50">
        <f t="shared" si="74"/>
        <v>532</v>
      </c>
      <c r="T40" s="50">
        <f t="shared" si="74"/>
        <v>137</v>
      </c>
      <c r="U40" s="50">
        <f t="shared" si="74"/>
        <v>21</v>
      </c>
      <c r="V40" s="50">
        <f t="shared" si="74"/>
        <v>3</v>
      </c>
      <c r="W40" s="50">
        <f t="shared" si="74"/>
        <v>4</v>
      </c>
      <c r="X40" s="50">
        <f t="shared" si="74"/>
        <v>4</v>
      </c>
      <c r="Y40" s="50">
        <f t="shared" si="74"/>
        <v>9</v>
      </c>
      <c r="Z40" s="50">
        <f t="shared" si="74"/>
        <v>0</v>
      </c>
      <c r="AA40" s="55">
        <f t="shared" si="74"/>
        <v>67</v>
      </c>
      <c r="AB40" s="229">
        <f t="shared" si="74"/>
        <v>86</v>
      </c>
      <c r="AC40" s="60">
        <f t="shared" ref="AC40" si="75">SUM(AC29,AC34,AC39)</f>
        <v>842</v>
      </c>
      <c r="AD40" s="60">
        <f t="shared" si="3"/>
        <v>843</v>
      </c>
      <c r="AE40" s="69"/>
      <c r="AF40" s="69"/>
      <c r="AG40" s="48"/>
    </row>
    <row r="41" spans="1:33" ht="13.5" customHeight="1">
      <c r="A41" s="22">
        <f>A38+"00:15"</f>
        <v>0.54166666666666718</v>
      </c>
      <c r="B41" s="86">
        <v>6</v>
      </c>
      <c r="C41" s="12">
        <v>1</v>
      </c>
      <c r="D41" s="12">
        <v>50</v>
      </c>
      <c r="E41" s="12">
        <v>7</v>
      </c>
      <c r="F41" s="12">
        <v>2</v>
      </c>
      <c r="G41" s="12">
        <v>0</v>
      </c>
      <c r="H41" s="12">
        <v>0</v>
      </c>
      <c r="I41" s="12">
        <v>0</v>
      </c>
      <c r="J41" s="12">
        <v>1</v>
      </c>
      <c r="K41" s="12">
        <v>0</v>
      </c>
      <c r="L41" s="80">
        <v>2</v>
      </c>
      <c r="M41" s="228">
        <v>9</v>
      </c>
      <c r="N41" s="31">
        <f t="shared" ref="N41:N44" si="76">SUM(B41:L41)</f>
        <v>69</v>
      </c>
      <c r="O41" s="31">
        <f t="shared" si="8"/>
        <v>67</v>
      </c>
      <c r="P41" s="29">
        <f t="shared" ref="P41:P44" si="77">$A41</f>
        <v>0.54166666666666718</v>
      </c>
      <c r="Q41" s="86">
        <v>7</v>
      </c>
      <c r="R41" s="12">
        <v>1</v>
      </c>
      <c r="S41" s="12">
        <v>59</v>
      </c>
      <c r="T41" s="12">
        <v>18</v>
      </c>
      <c r="U41" s="12">
        <v>1</v>
      </c>
      <c r="V41" s="12">
        <v>0</v>
      </c>
      <c r="W41" s="12">
        <v>0</v>
      </c>
      <c r="X41" s="12">
        <v>1</v>
      </c>
      <c r="Y41" s="12">
        <v>1</v>
      </c>
      <c r="Z41" s="12">
        <v>0</v>
      </c>
      <c r="AA41" s="71">
        <v>9</v>
      </c>
      <c r="AB41" s="228">
        <v>7</v>
      </c>
      <c r="AC41" s="32">
        <f t="shared" ref="AC41:AC44" si="78">SUM(Q41:AA41)</f>
        <v>97</v>
      </c>
      <c r="AD41" s="31">
        <f t="shared" si="3"/>
        <v>95</v>
      </c>
      <c r="AE41" s="67">
        <f t="shared" ref="AE41:AE44" si="79">SUM(N41,AC41)</f>
        <v>166</v>
      </c>
      <c r="AF41" s="67">
        <f>SUM(AE41:AE44)</f>
        <v>672</v>
      </c>
      <c r="AG41" s="22">
        <f t="shared" ref="AG41:AG44" si="80">$A41</f>
        <v>0.54166666666666718</v>
      </c>
    </row>
    <row r="42" spans="1:33" ht="13.5" customHeight="1">
      <c r="A42" s="13">
        <f t="shared" ref="A42:A44" si="81">A41+"00:15"</f>
        <v>0.55208333333333381</v>
      </c>
      <c r="B42" s="14">
        <v>5</v>
      </c>
      <c r="C42" s="15">
        <v>2</v>
      </c>
      <c r="D42" s="15">
        <v>57</v>
      </c>
      <c r="E42" s="15">
        <v>13</v>
      </c>
      <c r="F42" s="15">
        <v>1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81">
        <v>5</v>
      </c>
      <c r="M42" s="225">
        <v>16</v>
      </c>
      <c r="N42" s="32">
        <f t="shared" si="76"/>
        <v>83</v>
      </c>
      <c r="O42" s="32">
        <f t="shared" si="8"/>
        <v>80</v>
      </c>
      <c r="P42" s="29">
        <f t="shared" si="77"/>
        <v>0.55208333333333381</v>
      </c>
      <c r="Q42" s="14">
        <v>7</v>
      </c>
      <c r="R42" s="15">
        <v>0</v>
      </c>
      <c r="S42" s="15">
        <v>56</v>
      </c>
      <c r="T42" s="15">
        <v>10</v>
      </c>
      <c r="U42" s="15">
        <v>1</v>
      </c>
      <c r="V42" s="15">
        <v>2</v>
      </c>
      <c r="W42" s="15">
        <v>1</v>
      </c>
      <c r="X42" s="15">
        <v>0</v>
      </c>
      <c r="Y42" s="15">
        <v>1</v>
      </c>
      <c r="Z42" s="15">
        <v>0</v>
      </c>
      <c r="AA42" s="72">
        <v>10</v>
      </c>
      <c r="AB42" s="225">
        <v>21</v>
      </c>
      <c r="AC42" s="32">
        <f t="shared" si="78"/>
        <v>88</v>
      </c>
      <c r="AD42" s="32">
        <f t="shared" si="3"/>
        <v>88</v>
      </c>
      <c r="AE42" s="67">
        <f t="shared" si="79"/>
        <v>171</v>
      </c>
      <c r="AF42" s="67">
        <f t="shared" ref="AF42:AF44" si="82">SUM(AE42:AE46)</f>
        <v>669</v>
      </c>
      <c r="AG42" s="22">
        <f t="shared" si="80"/>
        <v>0.55208333333333381</v>
      </c>
    </row>
    <row r="43" spans="1:33" ht="13.5" customHeight="1">
      <c r="A43" s="13">
        <f t="shared" si="81"/>
        <v>0.56250000000000044</v>
      </c>
      <c r="B43" s="14">
        <v>2</v>
      </c>
      <c r="C43" s="15">
        <v>0</v>
      </c>
      <c r="D43" s="15">
        <v>54</v>
      </c>
      <c r="E43" s="15">
        <v>7</v>
      </c>
      <c r="F43" s="15">
        <v>2</v>
      </c>
      <c r="G43" s="15">
        <v>0</v>
      </c>
      <c r="H43" s="15">
        <v>0</v>
      </c>
      <c r="I43" s="15">
        <v>1</v>
      </c>
      <c r="J43" s="15">
        <v>2</v>
      </c>
      <c r="K43" s="15">
        <v>0</v>
      </c>
      <c r="L43" s="81">
        <v>1</v>
      </c>
      <c r="M43" s="225">
        <v>12</v>
      </c>
      <c r="N43" s="32">
        <f t="shared" si="76"/>
        <v>69</v>
      </c>
      <c r="O43" s="32">
        <f t="shared" si="8"/>
        <v>73</v>
      </c>
      <c r="P43" s="29">
        <f t="shared" si="77"/>
        <v>0.56250000000000044</v>
      </c>
      <c r="Q43" s="14">
        <v>5</v>
      </c>
      <c r="R43" s="15">
        <v>1</v>
      </c>
      <c r="S43" s="15">
        <v>63</v>
      </c>
      <c r="T43" s="15">
        <v>18</v>
      </c>
      <c r="U43" s="15">
        <v>0</v>
      </c>
      <c r="V43" s="15">
        <v>0</v>
      </c>
      <c r="W43" s="15">
        <v>1</v>
      </c>
      <c r="X43" s="15">
        <v>1</v>
      </c>
      <c r="Y43" s="15">
        <v>0</v>
      </c>
      <c r="Z43" s="15">
        <v>0</v>
      </c>
      <c r="AA43" s="72">
        <v>9</v>
      </c>
      <c r="AB43" s="225">
        <v>9</v>
      </c>
      <c r="AC43" s="32">
        <f t="shared" si="78"/>
        <v>98</v>
      </c>
      <c r="AD43" s="32">
        <f t="shared" si="3"/>
        <v>96</v>
      </c>
      <c r="AE43" s="67">
        <f t="shared" si="79"/>
        <v>167</v>
      </c>
      <c r="AF43" s="67">
        <f t="shared" si="82"/>
        <v>660</v>
      </c>
      <c r="AG43" s="22">
        <f t="shared" si="80"/>
        <v>0.56250000000000044</v>
      </c>
    </row>
    <row r="44" spans="1:33" ht="13.5" customHeight="1">
      <c r="A44" s="16">
        <f t="shared" si="81"/>
        <v>0.57291666666666707</v>
      </c>
      <c r="B44" s="17">
        <v>4</v>
      </c>
      <c r="C44" s="18">
        <v>2</v>
      </c>
      <c r="D44" s="18">
        <v>53</v>
      </c>
      <c r="E44" s="18">
        <v>10</v>
      </c>
      <c r="F44" s="18">
        <v>1</v>
      </c>
      <c r="G44" s="18">
        <v>0</v>
      </c>
      <c r="H44" s="18">
        <v>1</v>
      </c>
      <c r="I44" s="18">
        <v>0</v>
      </c>
      <c r="J44" s="18">
        <v>0</v>
      </c>
      <c r="K44" s="18">
        <v>1</v>
      </c>
      <c r="L44" s="82">
        <v>4</v>
      </c>
      <c r="M44" s="226">
        <v>9</v>
      </c>
      <c r="N44" s="33">
        <f t="shared" si="76"/>
        <v>76</v>
      </c>
      <c r="O44" s="33">
        <f t="shared" si="8"/>
        <v>75</v>
      </c>
      <c r="P44" s="30">
        <f t="shared" si="77"/>
        <v>0.57291666666666707</v>
      </c>
      <c r="Q44" s="17">
        <v>5</v>
      </c>
      <c r="R44" s="18">
        <v>2</v>
      </c>
      <c r="S44" s="18">
        <v>64</v>
      </c>
      <c r="T44" s="18">
        <v>12</v>
      </c>
      <c r="U44" s="18">
        <v>2</v>
      </c>
      <c r="V44" s="18">
        <v>0</v>
      </c>
      <c r="W44" s="18">
        <v>1</v>
      </c>
      <c r="X44" s="18">
        <v>0</v>
      </c>
      <c r="Y44" s="18">
        <v>1</v>
      </c>
      <c r="Z44" s="18">
        <v>0</v>
      </c>
      <c r="AA44" s="73">
        <v>5</v>
      </c>
      <c r="AB44" s="226">
        <v>9</v>
      </c>
      <c r="AC44" s="33">
        <f t="shared" si="78"/>
        <v>92</v>
      </c>
      <c r="AD44" s="33">
        <f t="shared" si="3"/>
        <v>92</v>
      </c>
      <c r="AE44" s="68">
        <f t="shared" si="79"/>
        <v>168</v>
      </c>
      <c r="AF44" s="68">
        <f t="shared" si="82"/>
        <v>670</v>
      </c>
      <c r="AG44" s="45">
        <f t="shared" si="80"/>
        <v>0.57291666666666707</v>
      </c>
    </row>
    <row r="45" spans="1:33" s="39" customFormat="1" ht="12" customHeight="1">
      <c r="A45" s="48" t="s">
        <v>24</v>
      </c>
      <c r="B45" s="49">
        <f t="shared" ref="B45:N45" si="83">SUM(B41:B44)</f>
        <v>17</v>
      </c>
      <c r="C45" s="50">
        <f t="shared" si="83"/>
        <v>5</v>
      </c>
      <c r="D45" s="50">
        <f t="shared" si="83"/>
        <v>214</v>
      </c>
      <c r="E45" s="50">
        <f t="shared" si="83"/>
        <v>37</v>
      </c>
      <c r="F45" s="50">
        <f t="shared" si="83"/>
        <v>6</v>
      </c>
      <c r="G45" s="50">
        <f t="shared" si="83"/>
        <v>0</v>
      </c>
      <c r="H45" s="50">
        <f t="shared" si="83"/>
        <v>1</v>
      </c>
      <c r="I45" s="50">
        <f t="shared" si="83"/>
        <v>1</v>
      </c>
      <c r="J45" s="50">
        <f t="shared" si="83"/>
        <v>3</v>
      </c>
      <c r="K45" s="50">
        <f t="shared" si="83"/>
        <v>1</v>
      </c>
      <c r="L45" s="55">
        <f t="shared" si="83"/>
        <v>12</v>
      </c>
      <c r="M45" s="227">
        <f>SUM(M41:M44)</f>
        <v>46</v>
      </c>
      <c r="N45" s="60">
        <f t="shared" si="83"/>
        <v>297</v>
      </c>
      <c r="O45" s="60">
        <f t="shared" ref="O45" si="84">ROUND((B45*0.333)+(C45*0.5)+(D45*1)+(E45*1)+(F45*2)+(G45*2)+(H45*2)+(I45*2)+(J45*2)+(K45*2)+(L45*1),0)</f>
        <v>295</v>
      </c>
      <c r="P45" s="48" t="s">
        <v>24</v>
      </c>
      <c r="Q45" s="49">
        <f t="shared" ref="Q45:AB45" si="85">SUM(Q41:Q44)</f>
        <v>24</v>
      </c>
      <c r="R45" s="50">
        <f t="shared" si="85"/>
        <v>4</v>
      </c>
      <c r="S45" s="50">
        <f t="shared" si="85"/>
        <v>242</v>
      </c>
      <c r="T45" s="50">
        <f t="shared" si="85"/>
        <v>58</v>
      </c>
      <c r="U45" s="50">
        <f t="shared" si="85"/>
        <v>4</v>
      </c>
      <c r="V45" s="50">
        <f t="shared" si="85"/>
        <v>2</v>
      </c>
      <c r="W45" s="50">
        <f t="shared" si="85"/>
        <v>3</v>
      </c>
      <c r="X45" s="50">
        <f t="shared" si="85"/>
        <v>2</v>
      </c>
      <c r="Y45" s="50">
        <f t="shared" si="85"/>
        <v>3</v>
      </c>
      <c r="Z45" s="50">
        <f t="shared" si="85"/>
        <v>0</v>
      </c>
      <c r="AA45" s="55">
        <f t="shared" si="85"/>
        <v>33</v>
      </c>
      <c r="AB45" s="227">
        <f>SUM(AB41:AB44)</f>
        <v>46</v>
      </c>
      <c r="AC45" s="60">
        <f t="shared" ref="AC45" si="86">SUM(AC41:AC44)</f>
        <v>375</v>
      </c>
      <c r="AD45" s="60">
        <f t="shared" ref="AD45" si="87">ROUND((Q45*0.333)+(R45*0.5)+(S45*1)+(T45*1)+(U45*2)+(V45*2)+(W45*2)+(X45*2)+(Y45*2)+(Z45*2)+(AA45*1),0)</f>
        <v>371</v>
      </c>
      <c r="AE45" s="69"/>
      <c r="AF45" s="69"/>
      <c r="AG45" s="48"/>
    </row>
    <row r="46" spans="1:33" ht="13.5" customHeight="1">
      <c r="A46" s="22">
        <f>A44+"00:15"</f>
        <v>0.5833333333333337</v>
      </c>
      <c r="B46" s="86">
        <v>4</v>
      </c>
      <c r="C46" s="12">
        <v>1</v>
      </c>
      <c r="D46" s="12">
        <v>45</v>
      </c>
      <c r="E46" s="12">
        <v>11</v>
      </c>
      <c r="F46" s="12">
        <v>2</v>
      </c>
      <c r="G46" s="12">
        <v>0</v>
      </c>
      <c r="H46" s="12">
        <v>0</v>
      </c>
      <c r="I46" s="12">
        <v>2</v>
      </c>
      <c r="J46" s="12">
        <v>1</v>
      </c>
      <c r="K46" s="12">
        <v>1</v>
      </c>
      <c r="L46" s="80">
        <v>6</v>
      </c>
      <c r="M46" s="228">
        <v>7</v>
      </c>
      <c r="N46" s="31">
        <f t="shared" ref="N46:N49" si="88">SUM(B46:L46)</f>
        <v>73</v>
      </c>
      <c r="O46" s="31">
        <f t="shared" si="8"/>
        <v>76</v>
      </c>
      <c r="P46" s="29">
        <f t="shared" ref="P46:P49" si="89">$A46</f>
        <v>0.5833333333333337</v>
      </c>
      <c r="Q46" s="86">
        <v>4</v>
      </c>
      <c r="R46" s="12">
        <v>1</v>
      </c>
      <c r="S46" s="12">
        <v>51</v>
      </c>
      <c r="T46" s="12">
        <v>16</v>
      </c>
      <c r="U46" s="12">
        <v>2</v>
      </c>
      <c r="V46" s="12">
        <v>0</v>
      </c>
      <c r="W46" s="12">
        <v>0</v>
      </c>
      <c r="X46" s="12">
        <v>1</v>
      </c>
      <c r="Y46" s="12">
        <v>1</v>
      </c>
      <c r="Z46" s="12">
        <v>2</v>
      </c>
      <c r="AA46" s="71">
        <v>12</v>
      </c>
      <c r="AB46" s="228">
        <v>5</v>
      </c>
      <c r="AC46" s="32">
        <f t="shared" ref="AC46:AC49" si="90">SUM(Q46:AA46)</f>
        <v>90</v>
      </c>
      <c r="AD46" s="31">
        <f t="shared" si="3"/>
        <v>93</v>
      </c>
      <c r="AE46" s="67">
        <f t="shared" ref="AE46:AE49" si="91">SUM(N46,AC46)</f>
        <v>163</v>
      </c>
      <c r="AF46" s="67">
        <f>SUM(AE46:AE49)</f>
        <v>640</v>
      </c>
      <c r="AG46" s="22">
        <f t="shared" ref="AG46:AG49" si="92">$A46</f>
        <v>0.5833333333333337</v>
      </c>
    </row>
    <row r="47" spans="1:33" ht="13.5" customHeight="1">
      <c r="A47" s="13">
        <f t="shared" ref="A47:A49" si="93">A46+"00:15"</f>
        <v>0.59375000000000033</v>
      </c>
      <c r="B47" s="14">
        <v>4</v>
      </c>
      <c r="C47" s="15">
        <v>1</v>
      </c>
      <c r="D47" s="15">
        <v>53</v>
      </c>
      <c r="E47" s="15">
        <v>14</v>
      </c>
      <c r="F47" s="15">
        <v>1</v>
      </c>
      <c r="G47" s="15">
        <v>0</v>
      </c>
      <c r="H47" s="15">
        <v>0</v>
      </c>
      <c r="I47" s="15">
        <v>0</v>
      </c>
      <c r="J47" s="15">
        <v>1</v>
      </c>
      <c r="K47" s="15">
        <v>0</v>
      </c>
      <c r="L47" s="81">
        <v>7</v>
      </c>
      <c r="M47" s="225">
        <v>5</v>
      </c>
      <c r="N47" s="32">
        <f t="shared" si="88"/>
        <v>81</v>
      </c>
      <c r="O47" s="32">
        <f t="shared" si="8"/>
        <v>80</v>
      </c>
      <c r="P47" s="29">
        <f t="shared" si="89"/>
        <v>0.59375000000000033</v>
      </c>
      <c r="Q47" s="14">
        <v>1</v>
      </c>
      <c r="R47" s="15">
        <v>0</v>
      </c>
      <c r="S47" s="15">
        <v>69</v>
      </c>
      <c r="T47" s="15">
        <v>6</v>
      </c>
      <c r="U47" s="15">
        <v>2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72">
        <v>3</v>
      </c>
      <c r="AB47" s="225">
        <v>15</v>
      </c>
      <c r="AC47" s="32">
        <f t="shared" si="90"/>
        <v>81</v>
      </c>
      <c r="AD47" s="32">
        <f t="shared" si="3"/>
        <v>82</v>
      </c>
      <c r="AE47" s="67">
        <f t="shared" si="91"/>
        <v>162</v>
      </c>
      <c r="AF47" s="67">
        <f t="shared" ref="AF47:AF49" si="94">SUM(AE47:AE51)</f>
        <v>660</v>
      </c>
      <c r="AG47" s="22">
        <f t="shared" si="92"/>
        <v>0.59375000000000033</v>
      </c>
    </row>
    <row r="48" spans="1:33" ht="13.5" customHeight="1">
      <c r="A48" s="13">
        <f t="shared" si="93"/>
        <v>0.60416666666666696</v>
      </c>
      <c r="B48" s="14">
        <v>4</v>
      </c>
      <c r="C48" s="15">
        <v>0</v>
      </c>
      <c r="D48" s="15">
        <v>61</v>
      </c>
      <c r="E48" s="15">
        <v>12</v>
      </c>
      <c r="F48" s="15">
        <v>0</v>
      </c>
      <c r="G48" s="15">
        <v>0</v>
      </c>
      <c r="H48" s="15">
        <v>1</v>
      </c>
      <c r="I48" s="15">
        <v>0</v>
      </c>
      <c r="J48" s="15">
        <v>1</v>
      </c>
      <c r="K48" s="15">
        <v>0</v>
      </c>
      <c r="L48" s="81">
        <v>7</v>
      </c>
      <c r="M48" s="225">
        <v>6</v>
      </c>
      <c r="N48" s="32">
        <f t="shared" si="88"/>
        <v>86</v>
      </c>
      <c r="O48" s="32">
        <f t="shared" si="8"/>
        <v>85</v>
      </c>
      <c r="P48" s="29">
        <f t="shared" si="89"/>
        <v>0.60416666666666696</v>
      </c>
      <c r="Q48" s="14">
        <v>2</v>
      </c>
      <c r="R48" s="15">
        <v>0</v>
      </c>
      <c r="S48" s="15">
        <v>69</v>
      </c>
      <c r="T48" s="15">
        <v>13</v>
      </c>
      <c r="U48" s="15">
        <v>1</v>
      </c>
      <c r="V48" s="15">
        <v>0</v>
      </c>
      <c r="W48" s="15">
        <v>0</v>
      </c>
      <c r="X48" s="15">
        <v>1</v>
      </c>
      <c r="Y48" s="15">
        <v>1</v>
      </c>
      <c r="Z48" s="15">
        <v>0</v>
      </c>
      <c r="AA48" s="72">
        <v>4</v>
      </c>
      <c r="AB48" s="225">
        <v>13</v>
      </c>
      <c r="AC48" s="32">
        <f t="shared" si="90"/>
        <v>91</v>
      </c>
      <c r="AD48" s="32">
        <f t="shared" si="3"/>
        <v>93</v>
      </c>
      <c r="AE48" s="67">
        <f t="shared" si="91"/>
        <v>177</v>
      </c>
      <c r="AF48" s="67">
        <f t="shared" si="94"/>
        <v>676</v>
      </c>
      <c r="AG48" s="22">
        <f t="shared" si="92"/>
        <v>0.60416666666666696</v>
      </c>
    </row>
    <row r="49" spans="1:33" ht="13.5" customHeight="1">
      <c r="A49" s="16">
        <f t="shared" si="93"/>
        <v>0.61458333333333359</v>
      </c>
      <c r="B49" s="17">
        <v>1</v>
      </c>
      <c r="C49" s="18">
        <v>1</v>
      </c>
      <c r="D49" s="18">
        <v>46</v>
      </c>
      <c r="E49" s="18">
        <v>9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82">
        <v>6</v>
      </c>
      <c r="M49" s="226">
        <v>10</v>
      </c>
      <c r="N49" s="33">
        <f t="shared" si="88"/>
        <v>63</v>
      </c>
      <c r="O49" s="33">
        <f t="shared" si="8"/>
        <v>62</v>
      </c>
      <c r="P49" s="30">
        <f t="shared" si="89"/>
        <v>0.61458333333333359</v>
      </c>
      <c r="Q49" s="17">
        <v>4</v>
      </c>
      <c r="R49" s="18">
        <v>0</v>
      </c>
      <c r="S49" s="18">
        <v>46</v>
      </c>
      <c r="T49" s="18">
        <v>16</v>
      </c>
      <c r="U49" s="18">
        <v>1</v>
      </c>
      <c r="V49" s="18">
        <v>0</v>
      </c>
      <c r="W49" s="18">
        <v>2</v>
      </c>
      <c r="X49" s="18">
        <v>0</v>
      </c>
      <c r="Y49" s="18">
        <v>1</v>
      </c>
      <c r="Z49" s="18">
        <v>0</v>
      </c>
      <c r="AA49" s="73">
        <v>5</v>
      </c>
      <c r="AB49" s="226">
        <v>8</v>
      </c>
      <c r="AC49" s="33">
        <f t="shared" si="90"/>
        <v>75</v>
      </c>
      <c r="AD49" s="33">
        <f t="shared" si="3"/>
        <v>76</v>
      </c>
      <c r="AE49" s="68">
        <f t="shared" si="91"/>
        <v>138</v>
      </c>
      <c r="AF49" s="68">
        <f t="shared" si="94"/>
        <v>686</v>
      </c>
      <c r="AG49" s="45">
        <f t="shared" si="92"/>
        <v>0.61458333333333359</v>
      </c>
    </row>
    <row r="50" spans="1:33" s="39" customFormat="1" ht="12" customHeight="1">
      <c r="A50" s="48" t="s">
        <v>24</v>
      </c>
      <c r="B50" s="49">
        <f t="shared" ref="B50:N50" si="95">SUM(B46:B49)</f>
        <v>13</v>
      </c>
      <c r="C50" s="50">
        <f t="shared" si="95"/>
        <v>3</v>
      </c>
      <c r="D50" s="50">
        <f t="shared" si="95"/>
        <v>205</v>
      </c>
      <c r="E50" s="50">
        <f t="shared" si="95"/>
        <v>46</v>
      </c>
      <c r="F50" s="50">
        <f t="shared" si="95"/>
        <v>3</v>
      </c>
      <c r="G50" s="50">
        <f t="shared" si="95"/>
        <v>0</v>
      </c>
      <c r="H50" s="50">
        <f t="shared" si="95"/>
        <v>1</v>
      </c>
      <c r="I50" s="50">
        <f t="shared" si="95"/>
        <v>2</v>
      </c>
      <c r="J50" s="50">
        <f t="shared" si="95"/>
        <v>3</v>
      </c>
      <c r="K50" s="50">
        <f t="shared" si="95"/>
        <v>1</v>
      </c>
      <c r="L50" s="55">
        <f t="shared" si="95"/>
        <v>26</v>
      </c>
      <c r="M50" s="227">
        <f>SUM(M46:M49)</f>
        <v>28</v>
      </c>
      <c r="N50" s="60">
        <f t="shared" si="95"/>
        <v>303</v>
      </c>
      <c r="O50" s="60">
        <f t="shared" ref="O50" si="96">ROUND((B50*0.333)+(C50*0.5)+(D50*1)+(E50*1)+(F50*2)+(G50*2)+(H50*2)+(I50*2)+(J50*2)+(K50*2)+(L50*1),0)</f>
        <v>303</v>
      </c>
      <c r="P50" s="48" t="s">
        <v>24</v>
      </c>
      <c r="Q50" s="49">
        <f t="shared" ref="Q50:AB50" si="97">SUM(Q46:Q49)</f>
        <v>11</v>
      </c>
      <c r="R50" s="50">
        <f t="shared" si="97"/>
        <v>1</v>
      </c>
      <c r="S50" s="50">
        <f t="shared" si="97"/>
        <v>235</v>
      </c>
      <c r="T50" s="50">
        <f t="shared" si="97"/>
        <v>51</v>
      </c>
      <c r="U50" s="50">
        <f t="shared" si="97"/>
        <v>6</v>
      </c>
      <c r="V50" s="50">
        <f t="shared" si="97"/>
        <v>0</v>
      </c>
      <c r="W50" s="50">
        <f t="shared" si="97"/>
        <v>2</v>
      </c>
      <c r="X50" s="50">
        <f t="shared" si="97"/>
        <v>2</v>
      </c>
      <c r="Y50" s="50">
        <f t="shared" si="97"/>
        <v>3</v>
      </c>
      <c r="Z50" s="50">
        <f t="shared" si="97"/>
        <v>2</v>
      </c>
      <c r="AA50" s="55">
        <f t="shared" si="97"/>
        <v>24</v>
      </c>
      <c r="AB50" s="227">
        <f>SUM(AB46:AB49)</f>
        <v>41</v>
      </c>
      <c r="AC50" s="60">
        <f t="shared" ref="AC50" si="98">SUM(AC46:AC49)</f>
        <v>337</v>
      </c>
      <c r="AD50" s="60">
        <f t="shared" ref="AD50" si="99">ROUND((Q50*0.333)+(R50*0.5)+(S50*1)+(T50*1)+(U50*2)+(V50*2)+(W50*2)+(X50*2)+(Y50*2)+(Z50*2)+(AA50*1),0)</f>
        <v>344</v>
      </c>
      <c r="AE50" s="69"/>
      <c r="AF50" s="69"/>
      <c r="AG50" s="48"/>
    </row>
    <row r="51" spans="1:33" ht="13.5" customHeight="1">
      <c r="A51" s="22">
        <f>A49+"00:15"</f>
        <v>0.62500000000000022</v>
      </c>
      <c r="B51" s="86">
        <v>3</v>
      </c>
      <c r="C51" s="12">
        <v>0</v>
      </c>
      <c r="D51" s="12">
        <v>41</v>
      </c>
      <c r="E51" s="12">
        <v>10</v>
      </c>
      <c r="F51" s="12">
        <v>0</v>
      </c>
      <c r="G51" s="12">
        <v>0</v>
      </c>
      <c r="H51" s="12">
        <v>0</v>
      </c>
      <c r="I51" s="12">
        <v>0</v>
      </c>
      <c r="J51" s="12">
        <v>1</v>
      </c>
      <c r="K51" s="12">
        <v>0</v>
      </c>
      <c r="L51" s="80">
        <v>3</v>
      </c>
      <c r="M51" s="228">
        <v>5</v>
      </c>
      <c r="N51" s="31">
        <f t="shared" ref="N51:N54" si="100">SUM(B51:L51)</f>
        <v>58</v>
      </c>
      <c r="O51" s="31">
        <f t="shared" si="8"/>
        <v>57</v>
      </c>
      <c r="P51" s="29">
        <f t="shared" ref="P51:P54" si="101">$A51</f>
        <v>0.62500000000000022</v>
      </c>
      <c r="Q51" s="86">
        <v>6</v>
      </c>
      <c r="R51" s="12">
        <v>1</v>
      </c>
      <c r="S51" s="12">
        <v>77</v>
      </c>
      <c r="T51" s="12">
        <v>25</v>
      </c>
      <c r="U51" s="12">
        <v>1</v>
      </c>
      <c r="V51" s="12">
        <v>0</v>
      </c>
      <c r="W51" s="12">
        <v>1</v>
      </c>
      <c r="X51" s="12">
        <v>0</v>
      </c>
      <c r="Y51" s="12">
        <v>1</v>
      </c>
      <c r="Z51" s="12">
        <v>1</v>
      </c>
      <c r="AA51" s="71">
        <v>12</v>
      </c>
      <c r="AB51" s="228">
        <v>6</v>
      </c>
      <c r="AC51" s="32">
        <f t="shared" ref="AC51:AC54" si="102">SUM(Q51:AA51)</f>
        <v>125</v>
      </c>
      <c r="AD51" s="31">
        <f t="shared" si="3"/>
        <v>124</v>
      </c>
      <c r="AE51" s="67">
        <f t="shared" ref="AE51:AE54" si="103">SUM(N51,AC51)</f>
        <v>183</v>
      </c>
      <c r="AF51" s="67">
        <f>SUM(AE51:AE54)</f>
        <v>716</v>
      </c>
      <c r="AG51" s="22">
        <f t="shared" ref="AG51:AG54" si="104">$A51</f>
        <v>0.62500000000000022</v>
      </c>
    </row>
    <row r="52" spans="1:33" ht="13.5" customHeight="1">
      <c r="A52" s="13">
        <f t="shared" ref="A52:A54" si="105">A51+"00:15"</f>
        <v>0.63541666666666685</v>
      </c>
      <c r="B52" s="14">
        <v>5</v>
      </c>
      <c r="C52" s="15">
        <v>0</v>
      </c>
      <c r="D52" s="15">
        <v>57</v>
      </c>
      <c r="E52" s="15">
        <v>7</v>
      </c>
      <c r="F52" s="15">
        <v>3</v>
      </c>
      <c r="G52" s="15">
        <v>0</v>
      </c>
      <c r="H52" s="15">
        <v>0</v>
      </c>
      <c r="I52" s="15">
        <v>0</v>
      </c>
      <c r="J52" s="15">
        <v>1</v>
      </c>
      <c r="K52" s="15">
        <v>0</v>
      </c>
      <c r="L52" s="81">
        <v>6</v>
      </c>
      <c r="M52" s="225">
        <v>6</v>
      </c>
      <c r="N52" s="32">
        <f t="shared" si="100"/>
        <v>79</v>
      </c>
      <c r="O52" s="32">
        <f t="shared" si="8"/>
        <v>80</v>
      </c>
      <c r="P52" s="29">
        <f t="shared" si="101"/>
        <v>0.63541666666666685</v>
      </c>
      <c r="Q52" s="14">
        <v>7</v>
      </c>
      <c r="R52" s="15">
        <v>1</v>
      </c>
      <c r="S52" s="15">
        <v>63</v>
      </c>
      <c r="T52" s="15">
        <v>16</v>
      </c>
      <c r="U52" s="15">
        <v>1</v>
      </c>
      <c r="V52" s="15">
        <v>0</v>
      </c>
      <c r="W52" s="15">
        <v>1</v>
      </c>
      <c r="X52" s="15">
        <v>0</v>
      </c>
      <c r="Y52" s="15">
        <v>0</v>
      </c>
      <c r="Z52" s="15">
        <v>1</v>
      </c>
      <c r="AA52" s="72">
        <v>9</v>
      </c>
      <c r="AB52" s="225">
        <v>8</v>
      </c>
      <c r="AC52" s="32">
        <f t="shared" si="102"/>
        <v>99</v>
      </c>
      <c r="AD52" s="32">
        <f t="shared" si="3"/>
        <v>97</v>
      </c>
      <c r="AE52" s="67">
        <f t="shared" si="103"/>
        <v>178</v>
      </c>
      <c r="AF52" s="67">
        <f t="shared" ref="AF52:AF54" si="106">SUM(AE52:AE57)</f>
        <v>755</v>
      </c>
      <c r="AG52" s="22">
        <f t="shared" si="104"/>
        <v>0.63541666666666685</v>
      </c>
    </row>
    <row r="53" spans="1:33" ht="13.5" customHeight="1">
      <c r="A53" s="13">
        <f t="shared" si="105"/>
        <v>0.64583333333333348</v>
      </c>
      <c r="B53" s="14">
        <v>3</v>
      </c>
      <c r="C53" s="15">
        <v>0</v>
      </c>
      <c r="D53" s="15">
        <v>47</v>
      </c>
      <c r="E53" s="15">
        <v>10</v>
      </c>
      <c r="F53" s="15">
        <v>0</v>
      </c>
      <c r="G53" s="15">
        <v>0</v>
      </c>
      <c r="H53" s="15">
        <v>0</v>
      </c>
      <c r="I53" s="15">
        <v>0</v>
      </c>
      <c r="J53" s="15">
        <v>1</v>
      </c>
      <c r="K53" s="15">
        <v>0</v>
      </c>
      <c r="L53" s="81">
        <v>9</v>
      </c>
      <c r="M53" s="225">
        <v>5</v>
      </c>
      <c r="N53" s="32">
        <f t="shared" si="100"/>
        <v>70</v>
      </c>
      <c r="O53" s="32">
        <f t="shared" si="8"/>
        <v>69</v>
      </c>
      <c r="P53" s="29">
        <f t="shared" si="101"/>
        <v>0.64583333333333348</v>
      </c>
      <c r="Q53" s="14">
        <v>9</v>
      </c>
      <c r="R53" s="15">
        <v>2</v>
      </c>
      <c r="S53" s="15">
        <v>82</v>
      </c>
      <c r="T53" s="15">
        <v>15</v>
      </c>
      <c r="U53" s="15">
        <v>4</v>
      </c>
      <c r="V53" s="15">
        <v>0</v>
      </c>
      <c r="W53" s="15">
        <v>0</v>
      </c>
      <c r="X53" s="15">
        <v>0</v>
      </c>
      <c r="Y53" s="15">
        <v>1</v>
      </c>
      <c r="Z53" s="15">
        <v>1</v>
      </c>
      <c r="AA53" s="72">
        <v>3</v>
      </c>
      <c r="AB53" s="225">
        <v>8</v>
      </c>
      <c r="AC53" s="32">
        <f t="shared" si="102"/>
        <v>117</v>
      </c>
      <c r="AD53" s="32">
        <f t="shared" si="3"/>
        <v>116</v>
      </c>
      <c r="AE53" s="67">
        <f t="shared" si="103"/>
        <v>187</v>
      </c>
      <c r="AF53" s="67">
        <f t="shared" si="106"/>
        <v>778</v>
      </c>
      <c r="AG53" s="22">
        <f t="shared" si="104"/>
        <v>0.64583333333333348</v>
      </c>
    </row>
    <row r="54" spans="1:33" ht="13.5" customHeight="1">
      <c r="A54" s="16">
        <f t="shared" si="105"/>
        <v>0.65625000000000011</v>
      </c>
      <c r="B54" s="17">
        <v>3</v>
      </c>
      <c r="C54" s="18">
        <v>0</v>
      </c>
      <c r="D54" s="18">
        <v>52</v>
      </c>
      <c r="E54" s="18">
        <v>5</v>
      </c>
      <c r="F54" s="18">
        <v>1</v>
      </c>
      <c r="G54" s="18">
        <v>0</v>
      </c>
      <c r="H54" s="18">
        <v>0</v>
      </c>
      <c r="I54" s="18">
        <v>0</v>
      </c>
      <c r="J54" s="18">
        <v>0</v>
      </c>
      <c r="K54" s="18">
        <v>2</v>
      </c>
      <c r="L54" s="82">
        <v>6</v>
      </c>
      <c r="M54" s="226">
        <v>9</v>
      </c>
      <c r="N54" s="33">
        <f t="shared" si="100"/>
        <v>69</v>
      </c>
      <c r="O54" s="33">
        <f t="shared" si="8"/>
        <v>70</v>
      </c>
      <c r="P54" s="30">
        <f t="shared" si="101"/>
        <v>0.65625000000000011</v>
      </c>
      <c r="Q54" s="17">
        <v>4</v>
      </c>
      <c r="R54" s="18">
        <v>0</v>
      </c>
      <c r="S54" s="18">
        <v>75</v>
      </c>
      <c r="T54" s="18">
        <v>6</v>
      </c>
      <c r="U54" s="18">
        <v>1</v>
      </c>
      <c r="V54" s="18">
        <v>1</v>
      </c>
      <c r="W54" s="18">
        <v>1</v>
      </c>
      <c r="X54" s="18">
        <v>0</v>
      </c>
      <c r="Y54" s="18">
        <v>1</v>
      </c>
      <c r="Z54" s="18">
        <v>1</v>
      </c>
      <c r="AA54" s="73">
        <v>9</v>
      </c>
      <c r="AB54" s="226">
        <v>12</v>
      </c>
      <c r="AC54" s="33">
        <f t="shared" si="102"/>
        <v>99</v>
      </c>
      <c r="AD54" s="33">
        <f t="shared" si="3"/>
        <v>101</v>
      </c>
      <c r="AE54" s="68">
        <f t="shared" si="103"/>
        <v>168</v>
      </c>
      <c r="AF54" s="68">
        <f t="shared" si="106"/>
        <v>778</v>
      </c>
      <c r="AG54" s="45">
        <f t="shared" si="104"/>
        <v>0.65625000000000011</v>
      </c>
    </row>
    <row r="55" spans="1:33" s="39" customFormat="1" ht="12" customHeight="1">
      <c r="A55" s="48" t="s">
        <v>24</v>
      </c>
      <c r="B55" s="49">
        <f t="shared" ref="B55:M55" si="107">SUM(B51:B54)</f>
        <v>14</v>
      </c>
      <c r="C55" s="50">
        <f t="shared" si="107"/>
        <v>0</v>
      </c>
      <c r="D55" s="50">
        <f t="shared" si="107"/>
        <v>197</v>
      </c>
      <c r="E55" s="50">
        <f t="shared" si="107"/>
        <v>32</v>
      </c>
      <c r="F55" s="50">
        <f t="shared" si="107"/>
        <v>4</v>
      </c>
      <c r="G55" s="50">
        <f t="shared" si="107"/>
        <v>0</v>
      </c>
      <c r="H55" s="50">
        <f t="shared" si="107"/>
        <v>0</v>
      </c>
      <c r="I55" s="50">
        <f t="shared" si="107"/>
        <v>0</v>
      </c>
      <c r="J55" s="50">
        <f t="shared" si="107"/>
        <v>3</v>
      </c>
      <c r="K55" s="50">
        <f t="shared" si="107"/>
        <v>2</v>
      </c>
      <c r="L55" s="55">
        <f t="shared" si="107"/>
        <v>24</v>
      </c>
      <c r="M55" s="229">
        <f t="shared" si="107"/>
        <v>25</v>
      </c>
      <c r="N55" s="60">
        <f t="shared" ref="N55" si="108">SUM(N51:N54)</f>
        <v>276</v>
      </c>
      <c r="O55" s="60">
        <f t="shared" ref="O55:O56" si="109">ROUND((B55*0.333)+(C55*0.5)+(D55*1)+(E55*1)+(F55*2)+(G55*2)+(H55*2)+(I55*2)+(J55*2)+(K55*2)+(L55*1),0)</f>
        <v>276</v>
      </c>
      <c r="P55" s="48" t="s">
        <v>24</v>
      </c>
      <c r="Q55" s="49">
        <f t="shared" ref="Q55:AB55" si="110">SUM(Q51:Q54)</f>
        <v>26</v>
      </c>
      <c r="R55" s="50">
        <f t="shared" si="110"/>
        <v>4</v>
      </c>
      <c r="S55" s="50">
        <f t="shared" si="110"/>
        <v>297</v>
      </c>
      <c r="T55" s="50">
        <f t="shared" si="110"/>
        <v>62</v>
      </c>
      <c r="U55" s="50">
        <f t="shared" si="110"/>
        <v>7</v>
      </c>
      <c r="V55" s="50">
        <f t="shared" si="110"/>
        <v>1</v>
      </c>
      <c r="W55" s="50">
        <f t="shared" si="110"/>
        <v>3</v>
      </c>
      <c r="X55" s="50">
        <f t="shared" si="110"/>
        <v>0</v>
      </c>
      <c r="Y55" s="50">
        <f t="shared" si="110"/>
        <v>3</v>
      </c>
      <c r="Z55" s="50">
        <f t="shared" si="110"/>
        <v>4</v>
      </c>
      <c r="AA55" s="55">
        <f t="shared" si="110"/>
        <v>33</v>
      </c>
      <c r="AB55" s="229">
        <f t="shared" si="110"/>
        <v>34</v>
      </c>
      <c r="AC55" s="60">
        <f t="shared" ref="AC55" si="111">SUM(AC51:AC54)</f>
        <v>440</v>
      </c>
      <c r="AD55" s="60">
        <f t="shared" ref="AD55:AD56" si="112">ROUND((Q55*0.333)+(R55*0.5)+(S55*1)+(T55*1)+(U55*2)+(V55*2)+(W55*2)+(X55*2)+(Y55*2)+(Z55*2)+(AA55*1),0)</f>
        <v>439</v>
      </c>
      <c r="AE55" s="69"/>
      <c r="AF55" s="69"/>
      <c r="AG55" s="48"/>
    </row>
    <row r="56" spans="1:33" s="39" customFormat="1" ht="12" customHeight="1">
      <c r="A56" s="48" t="s">
        <v>25</v>
      </c>
      <c r="B56" s="49">
        <f t="shared" ref="B56:M56" si="113">SUM(B45,B50,B55)</f>
        <v>44</v>
      </c>
      <c r="C56" s="50">
        <f t="shared" si="113"/>
        <v>8</v>
      </c>
      <c r="D56" s="50">
        <f t="shared" si="113"/>
        <v>616</v>
      </c>
      <c r="E56" s="50">
        <f t="shared" si="113"/>
        <v>115</v>
      </c>
      <c r="F56" s="50">
        <f t="shared" si="113"/>
        <v>13</v>
      </c>
      <c r="G56" s="50">
        <f t="shared" si="113"/>
        <v>0</v>
      </c>
      <c r="H56" s="50">
        <f t="shared" si="113"/>
        <v>2</v>
      </c>
      <c r="I56" s="50">
        <f t="shared" si="113"/>
        <v>3</v>
      </c>
      <c r="J56" s="50">
        <f t="shared" si="113"/>
        <v>9</v>
      </c>
      <c r="K56" s="50">
        <f t="shared" si="113"/>
        <v>4</v>
      </c>
      <c r="L56" s="55">
        <f t="shared" si="113"/>
        <v>62</v>
      </c>
      <c r="M56" s="229">
        <f t="shared" si="113"/>
        <v>99</v>
      </c>
      <c r="N56" s="60">
        <f t="shared" ref="N56" si="114">SUM(N45,N50,N55)</f>
        <v>876</v>
      </c>
      <c r="O56" s="60">
        <f t="shared" si="109"/>
        <v>874</v>
      </c>
      <c r="P56" s="48" t="s">
        <v>25</v>
      </c>
      <c r="Q56" s="49">
        <f t="shared" ref="Q56:AB56" si="115">SUM(Q45,Q50,Q55)</f>
        <v>61</v>
      </c>
      <c r="R56" s="50">
        <f t="shared" si="115"/>
        <v>9</v>
      </c>
      <c r="S56" s="50">
        <f t="shared" si="115"/>
        <v>774</v>
      </c>
      <c r="T56" s="50">
        <f t="shared" si="115"/>
        <v>171</v>
      </c>
      <c r="U56" s="50">
        <f t="shared" si="115"/>
        <v>17</v>
      </c>
      <c r="V56" s="50">
        <f t="shared" si="115"/>
        <v>3</v>
      </c>
      <c r="W56" s="50">
        <f t="shared" si="115"/>
        <v>8</v>
      </c>
      <c r="X56" s="50">
        <f t="shared" si="115"/>
        <v>4</v>
      </c>
      <c r="Y56" s="50">
        <f t="shared" si="115"/>
        <v>9</v>
      </c>
      <c r="Z56" s="50">
        <f t="shared" si="115"/>
        <v>6</v>
      </c>
      <c r="AA56" s="55">
        <f t="shared" si="115"/>
        <v>90</v>
      </c>
      <c r="AB56" s="229">
        <f t="shared" si="115"/>
        <v>121</v>
      </c>
      <c r="AC56" s="60">
        <f t="shared" ref="AC56" si="116">SUM(AC45,AC50,AC55)</f>
        <v>1152</v>
      </c>
      <c r="AD56" s="60">
        <f t="shared" si="112"/>
        <v>1154</v>
      </c>
      <c r="AE56" s="69"/>
      <c r="AF56" s="69"/>
      <c r="AG56" s="48"/>
    </row>
    <row r="57" spans="1:33" ht="13.5" customHeight="1">
      <c r="A57" s="22">
        <f>A54+"00:15"</f>
        <v>0.66666666666666674</v>
      </c>
      <c r="B57" s="86">
        <v>4</v>
      </c>
      <c r="C57" s="12">
        <v>0</v>
      </c>
      <c r="D57" s="12">
        <v>59</v>
      </c>
      <c r="E57" s="12">
        <v>8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80">
        <v>4</v>
      </c>
      <c r="M57" s="228">
        <v>14</v>
      </c>
      <c r="N57" s="31">
        <f t="shared" ref="N57:N60" si="117">SUM(B57:L57)</f>
        <v>75</v>
      </c>
      <c r="O57" s="31">
        <f t="shared" si="8"/>
        <v>72</v>
      </c>
      <c r="P57" s="29">
        <f t="shared" ref="P57:P60" si="118">$A57</f>
        <v>0.66666666666666674</v>
      </c>
      <c r="Q57" s="86">
        <v>10</v>
      </c>
      <c r="R57" s="12">
        <v>2</v>
      </c>
      <c r="S57" s="12">
        <v>105</v>
      </c>
      <c r="T57" s="12">
        <v>22</v>
      </c>
      <c r="U57" s="12">
        <v>0</v>
      </c>
      <c r="V57" s="12">
        <v>0</v>
      </c>
      <c r="W57" s="12">
        <v>0</v>
      </c>
      <c r="X57" s="12">
        <v>0</v>
      </c>
      <c r="Y57" s="12">
        <v>1</v>
      </c>
      <c r="Z57" s="12">
        <v>0</v>
      </c>
      <c r="AA57" s="71">
        <v>7</v>
      </c>
      <c r="AB57" s="228">
        <v>12</v>
      </c>
      <c r="AC57" s="32">
        <f t="shared" ref="AC57:AC70" si="119">SUM(Q57:AA57)</f>
        <v>147</v>
      </c>
      <c r="AD57" s="31">
        <f t="shared" si="3"/>
        <v>140</v>
      </c>
      <c r="AE57" s="67">
        <f t="shared" ref="AE57:AE60" si="120">SUM(N57,AC57)</f>
        <v>222</v>
      </c>
      <c r="AF57" s="67">
        <f>SUM(AE57:AE60)</f>
        <v>830</v>
      </c>
      <c r="AG57" s="22">
        <f t="shared" ref="AG57:AG60" si="121">$A57</f>
        <v>0.66666666666666674</v>
      </c>
    </row>
    <row r="58" spans="1:33" ht="13.5" customHeight="1">
      <c r="A58" s="13">
        <f t="shared" ref="A58:A60" si="122">A57+"00:15"</f>
        <v>0.67708333333333337</v>
      </c>
      <c r="B58" s="14">
        <v>6</v>
      </c>
      <c r="C58" s="15">
        <v>0</v>
      </c>
      <c r="D58" s="15">
        <v>48</v>
      </c>
      <c r="E58" s="15">
        <v>15</v>
      </c>
      <c r="F58" s="15">
        <v>0</v>
      </c>
      <c r="G58" s="15">
        <v>0</v>
      </c>
      <c r="H58" s="15">
        <v>0</v>
      </c>
      <c r="I58" s="15">
        <v>0</v>
      </c>
      <c r="J58" s="15">
        <v>1</v>
      </c>
      <c r="K58" s="15">
        <v>1</v>
      </c>
      <c r="L58" s="81">
        <v>7</v>
      </c>
      <c r="M58" s="225">
        <v>9</v>
      </c>
      <c r="N58" s="32">
        <f t="shared" si="117"/>
        <v>78</v>
      </c>
      <c r="O58" s="32">
        <f t="shared" si="8"/>
        <v>76</v>
      </c>
      <c r="P58" s="29">
        <f t="shared" si="118"/>
        <v>0.67708333333333337</v>
      </c>
      <c r="Q58" s="14">
        <v>7</v>
      </c>
      <c r="R58" s="15">
        <v>3</v>
      </c>
      <c r="S58" s="15">
        <v>96</v>
      </c>
      <c r="T58" s="15">
        <v>14</v>
      </c>
      <c r="U58" s="15">
        <v>1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72">
        <v>2</v>
      </c>
      <c r="AB58" s="225">
        <v>6</v>
      </c>
      <c r="AC58" s="32">
        <f t="shared" si="119"/>
        <v>123</v>
      </c>
      <c r="AD58" s="32">
        <f t="shared" si="3"/>
        <v>118</v>
      </c>
      <c r="AE58" s="67">
        <f t="shared" si="120"/>
        <v>201</v>
      </c>
      <c r="AF58" s="67">
        <f t="shared" ref="AF58:AF60" si="123">SUM(AE58:AE62)</f>
        <v>821</v>
      </c>
      <c r="AG58" s="22">
        <f t="shared" si="121"/>
        <v>0.67708333333333337</v>
      </c>
    </row>
    <row r="59" spans="1:33" ht="13.5" customHeight="1">
      <c r="A59" s="13">
        <f t="shared" si="122"/>
        <v>0.6875</v>
      </c>
      <c r="B59" s="14">
        <v>2</v>
      </c>
      <c r="C59" s="15">
        <v>1</v>
      </c>
      <c r="D59" s="15">
        <v>40</v>
      </c>
      <c r="E59" s="15">
        <v>4</v>
      </c>
      <c r="F59" s="15">
        <v>1</v>
      </c>
      <c r="G59" s="15">
        <v>0</v>
      </c>
      <c r="H59" s="15">
        <v>0</v>
      </c>
      <c r="I59" s="15">
        <v>0</v>
      </c>
      <c r="J59" s="15">
        <v>1</v>
      </c>
      <c r="K59" s="15">
        <v>0</v>
      </c>
      <c r="L59" s="81">
        <v>3</v>
      </c>
      <c r="M59" s="225">
        <v>3</v>
      </c>
      <c r="N59" s="32">
        <f t="shared" si="117"/>
        <v>52</v>
      </c>
      <c r="O59" s="32">
        <f t="shared" si="8"/>
        <v>52</v>
      </c>
      <c r="P59" s="29">
        <f t="shared" si="118"/>
        <v>0.6875</v>
      </c>
      <c r="Q59" s="14">
        <v>6</v>
      </c>
      <c r="R59" s="15">
        <v>2</v>
      </c>
      <c r="S59" s="15">
        <v>98</v>
      </c>
      <c r="T59" s="15">
        <v>18</v>
      </c>
      <c r="U59" s="15">
        <v>2</v>
      </c>
      <c r="V59" s="15">
        <v>0</v>
      </c>
      <c r="W59" s="15">
        <v>0</v>
      </c>
      <c r="X59" s="15">
        <v>0</v>
      </c>
      <c r="Y59" s="15">
        <v>1</v>
      </c>
      <c r="Z59" s="15">
        <v>0</v>
      </c>
      <c r="AA59" s="72">
        <v>8</v>
      </c>
      <c r="AB59" s="225">
        <v>16</v>
      </c>
      <c r="AC59" s="32">
        <f t="shared" si="119"/>
        <v>135</v>
      </c>
      <c r="AD59" s="32">
        <f t="shared" si="3"/>
        <v>133</v>
      </c>
      <c r="AE59" s="67">
        <f t="shared" si="120"/>
        <v>187</v>
      </c>
      <c r="AF59" s="67">
        <f t="shared" si="123"/>
        <v>834</v>
      </c>
      <c r="AG59" s="22">
        <f t="shared" si="121"/>
        <v>0.6875</v>
      </c>
    </row>
    <row r="60" spans="1:33" ht="13.5" customHeight="1">
      <c r="A60" s="16">
        <f t="shared" si="122"/>
        <v>0.69791666666666663</v>
      </c>
      <c r="B60" s="17">
        <v>6</v>
      </c>
      <c r="C60" s="18">
        <v>1</v>
      </c>
      <c r="D60" s="18">
        <v>42</v>
      </c>
      <c r="E60" s="18">
        <v>11</v>
      </c>
      <c r="F60" s="18">
        <v>0</v>
      </c>
      <c r="G60" s="18">
        <v>0</v>
      </c>
      <c r="H60" s="18">
        <v>0</v>
      </c>
      <c r="I60" s="18">
        <v>0</v>
      </c>
      <c r="J60" s="18">
        <v>1</v>
      </c>
      <c r="K60" s="18">
        <v>0</v>
      </c>
      <c r="L60" s="82">
        <v>1</v>
      </c>
      <c r="M60" s="226">
        <v>8</v>
      </c>
      <c r="N60" s="33">
        <f t="shared" si="117"/>
        <v>62</v>
      </c>
      <c r="O60" s="33">
        <f t="shared" si="8"/>
        <v>58</v>
      </c>
      <c r="P60" s="30">
        <f t="shared" si="118"/>
        <v>0.69791666666666663</v>
      </c>
      <c r="Q60" s="17">
        <v>14</v>
      </c>
      <c r="R60" s="18">
        <v>3</v>
      </c>
      <c r="S60" s="18">
        <v>123</v>
      </c>
      <c r="T60" s="18">
        <v>13</v>
      </c>
      <c r="U60" s="18">
        <v>2</v>
      </c>
      <c r="V60" s="18">
        <v>0</v>
      </c>
      <c r="W60" s="18">
        <v>0</v>
      </c>
      <c r="X60" s="18">
        <v>0</v>
      </c>
      <c r="Y60" s="18">
        <v>1</v>
      </c>
      <c r="Z60" s="18">
        <v>0</v>
      </c>
      <c r="AA60" s="73">
        <v>2</v>
      </c>
      <c r="AB60" s="226">
        <v>11</v>
      </c>
      <c r="AC60" s="33">
        <f t="shared" si="119"/>
        <v>158</v>
      </c>
      <c r="AD60" s="33">
        <f t="shared" si="3"/>
        <v>150</v>
      </c>
      <c r="AE60" s="68">
        <f t="shared" si="120"/>
        <v>220</v>
      </c>
      <c r="AF60" s="68">
        <f t="shared" si="123"/>
        <v>847</v>
      </c>
      <c r="AG60" s="45">
        <f t="shared" si="121"/>
        <v>0.69791666666666663</v>
      </c>
    </row>
    <row r="61" spans="1:33" s="39" customFormat="1" ht="12" customHeight="1">
      <c r="A61" s="48" t="s">
        <v>24</v>
      </c>
      <c r="B61" s="49">
        <f t="shared" ref="B61:N61" si="124">SUM(B57:B60)</f>
        <v>18</v>
      </c>
      <c r="C61" s="50">
        <f t="shared" si="124"/>
        <v>2</v>
      </c>
      <c r="D61" s="50">
        <f t="shared" si="124"/>
        <v>189</v>
      </c>
      <c r="E61" s="50">
        <f t="shared" si="124"/>
        <v>38</v>
      </c>
      <c r="F61" s="50">
        <f t="shared" si="124"/>
        <v>1</v>
      </c>
      <c r="G61" s="50">
        <f t="shared" si="124"/>
        <v>0</v>
      </c>
      <c r="H61" s="50">
        <f t="shared" si="124"/>
        <v>0</v>
      </c>
      <c r="I61" s="50">
        <f t="shared" si="124"/>
        <v>0</v>
      </c>
      <c r="J61" s="50">
        <f t="shared" si="124"/>
        <v>3</v>
      </c>
      <c r="K61" s="50">
        <f t="shared" si="124"/>
        <v>1</v>
      </c>
      <c r="L61" s="55">
        <f t="shared" si="124"/>
        <v>15</v>
      </c>
      <c r="M61" s="227">
        <f>SUM(M57:M60)</f>
        <v>34</v>
      </c>
      <c r="N61" s="60">
        <f t="shared" si="124"/>
        <v>267</v>
      </c>
      <c r="O61" s="60">
        <f t="shared" ref="O61" si="125">ROUND((B61*0.333)+(C61*0.5)+(D61*1)+(E61*1)+(F61*2)+(G61*2)+(H61*2)+(I61*2)+(J61*2)+(K61*2)+(L61*1),0)</f>
        <v>259</v>
      </c>
      <c r="P61" s="48" t="s">
        <v>24</v>
      </c>
      <c r="Q61" s="49">
        <f t="shared" ref="Q61:AB61" si="126">SUM(Q57:Q60)</f>
        <v>37</v>
      </c>
      <c r="R61" s="50">
        <f t="shared" si="126"/>
        <v>10</v>
      </c>
      <c r="S61" s="50">
        <f t="shared" si="126"/>
        <v>422</v>
      </c>
      <c r="T61" s="50">
        <f t="shared" si="126"/>
        <v>67</v>
      </c>
      <c r="U61" s="50">
        <f t="shared" si="126"/>
        <v>5</v>
      </c>
      <c r="V61" s="50">
        <f t="shared" si="126"/>
        <v>0</v>
      </c>
      <c r="W61" s="50">
        <f t="shared" si="126"/>
        <v>0</v>
      </c>
      <c r="X61" s="50">
        <f t="shared" si="126"/>
        <v>0</v>
      </c>
      <c r="Y61" s="50">
        <f t="shared" si="126"/>
        <v>3</v>
      </c>
      <c r="Z61" s="50">
        <f t="shared" si="126"/>
        <v>0</v>
      </c>
      <c r="AA61" s="55">
        <f t="shared" si="126"/>
        <v>19</v>
      </c>
      <c r="AB61" s="227">
        <f>SUM(AB57:AB60)</f>
        <v>45</v>
      </c>
      <c r="AC61" s="60">
        <f t="shared" ref="AC61" si="127">SUM(AC57:AC60)</f>
        <v>563</v>
      </c>
      <c r="AD61" s="60">
        <f t="shared" ref="AD61" si="128">ROUND((Q61*0.333)+(R61*0.5)+(S61*1)+(T61*1)+(U61*2)+(V61*2)+(W61*2)+(X61*2)+(Y61*2)+(Z61*2)+(AA61*1),0)</f>
        <v>541</v>
      </c>
      <c r="AE61" s="69"/>
      <c r="AF61" s="69"/>
      <c r="AG61" s="48"/>
    </row>
    <row r="62" spans="1:33" ht="13.5" customHeight="1">
      <c r="A62" s="22">
        <f>A60+"00:15"</f>
        <v>0.70833333333333326</v>
      </c>
      <c r="B62" s="86">
        <v>7</v>
      </c>
      <c r="C62" s="12">
        <v>1</v>
      </c>
      <c r="D62" s="12">
        <v>51</v>
      </c>
      <c r="E62" s="12">
        <v>2</v>
      </c>
      <c r="F62" s="12">
        <v>0</v>
      </c>
      <c r="G62" s="12">
        <v>0</v>
      </c>
      <c r="H62" s="12">
        <v>0</v>
      </c>
      <c r="I62" s="12">
        <v>0</v>
      </c>
      <c r="J62" s="12">
        <v>1</v>
      </c>
      <c r="K62" s="12">
        <v>0</v>
      </c>
      <c r="L62" s="80">
        <v>2</v>
      </c>
      <c r="M62" s="228">
        <v>10</v>
      </c>
      <c r="N62" s="31">
        <f t="shared" ref="N62:N65" si="129">SUM(B62:L62)</f>
        <v>64</v>
      </c>
      <c r="O62" s="31">
        <f t="shared" si="8"/>
        <v>60</v>
      </c>
      <c r="P62" s="29">
        <f t="shared" ref="P62:P65" si="130">$A62</f>
        <v>0.70833333333333326</v>
      </c>
      <c r="Q62" s="86">
        <v>10</v>
      </c>
      <c r="R62" s="12">
        <v>3</v>
      </c>
      <c r="S62" s="12">
        <v>113</v>
      </c>
      <c r="T62" s="12">
        <v>16</v>
      </c>
      <c r="U62" s="12">
        <v>1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71">
        <v>6</v>
      </c>
      <c r="AB62" s="228">
        <v>18</v>
      </c>
      <c r="AC62" s="32">
        <f t="shared" si="119"/>
        <v>149</v>
      </c>
      <c r="AD62" s="31">
        <f t="shared" si="3"/>
        <v>142</v>
      </c>
      <c r="AE62" s="67">
        <f t="shared" ref="AE62:AE65" si="131">SUM(N62,AC62)</f>
        <v>213</v>
      </c>
      <c r="AF62" s="67">
        <f>SUM(AE62:AE65)</f>
        <v>860</v>
      </c>
      <c r="AG62" s="22">
        <f t="shared" ref="AG62:AG65" si="132">$A62</f>
        <v>0.70833333333333326</v>
      </c>
    </row>
    <row r="63" spans="1:33" ht="13.5" customHeight="1">
      <c r="A63" s="13">
        <f t="shared" ref="A63:A65" si="133">A62+"00:15"</f>
        <v>0.71874999999999989</v>
      </c>
      <c r="B63" s="14">
        <v>8</v>
      </c>
      <c r="C63" s="15">
        <v>0</v>
      </c>
      <c r="D63" s="15">
        <v>51</v>
      </c>
      <c r="E63" s="15">
        <v>8</v>
      </c>
      <c r="F63" s="15">
        <v>0</v>
      </c>
      <c r="G63" s="15">
        <v>0</v>
      </c>
      <c r="H63" s="15">
        <v>0</v>
      </c>
      <c r="I63" s="15">
        <v>0</v>
      </c>
      <c r="J63" s="15">
        <v>1</v>
      </c>
      <c r="K63" s="15">
        <v>1</v>
      </c>
      <c r="L63" s="81">
        <v>2</v>
      </c>
      <c r="M63" s="225">
        <v>7</v>
      </c>
      <c r="N63" s="32">
        <f t="shared" si="129"/>
        <v>71</v>
      </c>
      <c r="O63" s="32">
        <f t="shared" si="8"/>
        <v>68</v>
      </c>
      <c r="P63" s="29">
        <f t="shared" si="130"/>
        <v>0.71874999999999989</v>
      </c>
      <c r="Q63" s="14">
        <v>14</v>
      </c>
      <c r="R63" s="15">
        <v>2</v>
      </c>
      <c r="S63" s="15">
        <v>105</v>
      </c>
      <c r="T63" s="15">
        <v>13</v>
      </c>
      <c r="U63" s="15">
        <v>2</v>
      </c>
      <c r="V63" s="15">
        <v>0</v>
      </c>
      <c r="W63" s="15">
        <v>0</v>
      </c>
      <c r="X63" s="15">
        <v>0</v>
      </c>
      <c r="Y63" s="15">
        <v>2</v>
      </c>
      <c r="Z63" s="15">
        <v>0</v>
      </c>
      <c r="AA63" s="72">
        <v>5</v>
      </c>
      <c r="AB63" s="225">
        <v>19</v>
      </c>
      <c r="AC63" s="32">
        <f t="shared" si="119"/>
        <v>143</v>
      </c>
      <c r="AD63" s="32">
        <f t="shared" si="3"/>
        <v>137</v>
      </c>
      <c r="AE63" s="67">
        <f t="shared" si="131"/>
        <v>214</v>
      </c>
      <c r="AF63" s="67">
        <f t="shared" ref="AF63:AF65" si="134">SUM(AE63:AE67)</f>
        <v>868</v>
      </c>
      <c r="AG63" s="22">
        <f t="shared" si="132"/>
        <v>0.71874999999999989</v>
      </c>
    </row>
    <row r="64" spans="1:33" ht="13.5" customHeight="1">
      <c r="A64" s="13">
        <f t="shared" si="133"/>
        <v>0.72916666666666652</v>
      </c>
      <c r="B64" s="14">
        <v>8</v>
      </c>
      <c r="C64" s="15">
        <v>0</v>
      </c>
      <c r="D64" s="15">
        <v>58</v>
      </c>
      <c r="E64" s="15">
        <v>2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81">
        <v>4</v>
      </c>
      <c r="M64" s="225">
        <v>8</v>
      </c>
      <c r="N64" s="32">
        <f t="shared" si="129"/>
        <v>72</v>
      </c>
      <c r="O64" s="32">
        <f t="shared" si="8"/>
        <v>67</v>
      </c>
      <c r="P64" s="29">
        <f t="shared" si="130"/>
        <v>0.72916666666666652</v>
      </c>
      <c r="Q64" s="14">
        <v>17</v>
      </c>
      <c r="R64" s="15">
        <v>0</v>
      </c>
      <c r="S64" s="15">
        <v>103</v>
      </c>
      <c r="T64" s="15">
        <v>5</v>
      </c>
      <c r="U64" s="15">
        <v>0</v>
      </c>
      <c r="V64" s="15">
        <v>0</v>
      </c>
      <c r="W64" s="15">
        <v>0</v>
      </c>
      <c r="X64" s="15">
        <v>0</v>
      </c>
      <c r="Y64" s="15">
        <v>1</v>
      </c>
      <c r="Z64" s="15">
        <v>0</v>
      </c>
      <c r="AA64" s="72">
        <v>2</v>
      </c>
      <c r="AB64" s="225">
        <v>22</v>
      </c>
      <c r="AC64" s="32">
        <f t="shared" si="119"/>
        <v>128</v>
      </c>
      <c r="AD64" s="32">
        <f t="shared" si="3"/>
        <v>118</v>
      </c>
      <c r="AE64" s="67">
        <f t="shared" si="131"/>
        <v>200</v>
      </c>
      <c r="AF64" s="67">
        <f t="shared" si="134"/>
        <v>859</v>
      </c>
      <c r="AG64" s="22">
        <f t="shared" si="132"/>
        <v>0.72916666666666652</v>
      </c>
    </row>
    <row r="65" spans="1:33" ht="13.5" customHeight="1">
      <c r="A65" s="16">
        <f t="shared" si="133"/>
        <v>0.73958333333333315</v>
      </c>
      <c r="B65" s="17">
        <v>4</v>
      </c>
      <c r="C65" s="18">
        <v>1</v>
      </c>
      <c r="D65" s="18">
        <v>53</v>
      </c>
      <c r="E65" s="18">
        <v>4</v>
      </c>
      <c r="F65" s="18">
        <v>0</v>
      </c>
      <c r="G65" s="18">
        <v>0</v>
      </c>
      <c r="H65" s="18">
        <v>0</v>
      </c>
      <c r="I65" s="18">
        <v>0</v>
      </c>
      <c r="J65" s="18">
        <v>1</v>
      </c>
      <c r="K65" s="18">
        <v>0</v>
      </c>
      <c r="L65" s="82">
        <v>3</v>
      </c>
      <c r="M65" s="226">
        <v>12</v>
      </c>
      <c r="N65" s="33">
        <f t="shared" si="129"/>
        <v>66</v>
      </c>
      <c r="O65" s="33">
        <f t="shared" si="8"/>
        <v>64</v>
      </c>
      <c r="P65" s="30">
        <f t="shared" si="130"/>
        <v>0.73958333333333315</v>
      </c>
      <c r="Q65" s="17">
        <v>26</v>
      </c>
      <c r="R65" s="18">
        <v>3</v>
      </c>
      <c r="S65" s="18">
        <v>123</v>
      </c>
      <c r="T65" s="18">
        <v>7</v>
      </c>
      <c r="U65" s="18">
        <v>0</v>
      </c>
      <c r="V65" s="18">
        <v>0</v>
      </c>
      <c r="W65" s="18">
        <v>0</v>
      </c>
      <c r="X65" s="18">
        <v>0</v>
      </c>
      <c r="Y65" s="18">
        <v>1</v>
      </c>
      <c r="Z65" s="18">
        <v>0</v>
      </c>
      <c r="AA65" s="73">
        <v>7</v>
      </c>
      <c r="AB65" s="226">
        <v>19</v>
      </c>
      <c r="AC65" s="33">
        <f t="shared" si="119"/>
        <v>167</v>
      </c>
      <c r="AD65" s="33">
        <f t="shared" si="3"/>
        <v>149</v>
      </c>
      <c r="AE65" s="68">
        <f t="shared" si="131"/>
        <v>233</v>
      </c>
      <c r="AF65" s="68">
        <f t="shared" si="134"/>
        <v>867</v>
      </c>
      <c r="AG65" s="45">
        <f t="shared" si="132"/>
        <v>0.73958333333333315</v>
      </c>
    </row>
    <row r="66" spans="1:33" s="39" customFormat="1" ht="12" customHeight="1">
      <c r="A66" s="48" t="s">
        <v>24</v>
      </c>
      <c r="B66" s="49">
        <f t="shared" ref="B66:N66" si="135">SUM(B62:B65)</f>
        <v>27</v>
      </c>
      <c r="C66" s="50">
        <f t="shared" si="135"/>
        <v>2</v>
      </c>
      <c r="D66" s="50">
        <f t="shared" si="135"/>
        <v>213</v>
      </c>
      <c r="E66" s="50">
        <f t="shared" si="135"/>
        <v>16</v>
      </c>
      <c r="F66" s="50">
        <f t="shared" si="135"/>
        <v>0</v>
      </c>
      <c r="G66" s="50">
        <f t="shared" si="135"/>
        <v>0</v>
      </c>
      <c r="H66" s="50">
        <f t="shared" si="135"/>
        <v>0</v>
      </c>
      <c r="I66" s="50">
        <f t="shared" si="135"/>
        <v>0</v>
      </c>
      <c r="J66" s="50">
        <f t="shared" si="135"/>
        <v>3</v>
      </c>
      <c r="K66" s="50">
        <f t="shared" si="135"/>
        <v>1</v>
      </c>
      <c r="L66" s="55">
        <f t="shared" si="135"/>
        <v>11</v>
      </c>
      <c r="M66" s="227">
        <f>SUM(M62:M65)</f>
        <v>37</v>
      </c>
      <c r="N66" s="60">
        <f t="shared" si="135"/>
        <v>273</v>
      </c>
      <c r="O66" s="60">
        <f t="shared" ref="O66" si="136">ROUND((B66*0.333)+(C66*0.5)+(D66*1)+(E66*1)+(F66*2)+(G66*2)+(H66*2)+(I66*2)+(J66*2)+(K66*2)+(L66*1),0)</f>
        <v>258</v>
      </c>
      <c r="P66" s="48" t="s">
        <v>24</v>
      </c>
      <c r="Q66" s="49">
        <f t="shared" ref="Q66:AB66" si="137">SUM(Q62:Q65)</f>
        <v>67</v>
      </c>
      <c r="R66" s="50">
        <f t="shared" si="137"/>
        <v>8</v>
      </c>
      <c r="S66" s="50">
        <f t="shared" si="137"/>
        <v>444</v>
      </c>
      <c r="T66" s="50">
        <f t="shared" si="137"/>
        <v>41</v>
      </c>
      <c r="U66" s="50">
        <f t="shared" si="137"/>
        <v>3</v>
      </c>
      <c r="V66" s="50">
        <f t="shared" si="137"/>
        <v>0</v>
      </c>
      <c r="W66" s="50">
        <f t="shared" si="137"/>
        <v>0</v>
      </c>
      <c r="X66" s="50">
        <f t="shared" si="137"/>
        <v>0</v>
      </c>
      <c r="Y66" s="50">
        <f t="shared" si="137"/>
        <v>4</v>
      </c>
      <c r="Z66" s="50">
        <f t="shared" si="137"/>
        <v>0</v>
      </c>
      <c r="AA66" s="55">
        <f t="shared" si="137"/>
        <v>20</v>
      </c>
      <c r="AB66" s="227">
        <f>SUM(AB62:AB65)</f>
        <v>78</v>
      </c>
      <c r="AC66" s="60">
        <f t="shared" ref="AC66" si="138">SUM(AC62:AC65)</f>
        <v>587</v>
      </c>
      <c r="AD66" s="60">
        <f t="shared" ref="AD66" si="139">ROUND((Q66*0.333)+(R66*0.5)+(S66*1)+(T66*1)+(U66*2)+(V66*2)+(W66*2)+(X66*2)+(Y66*2)+(Z66*2)+(AA66*1),0)</f>
        <v>545</v>
      </c>
      <c r="AE66" s="69"/>
      <c r="AF66" s="69"/>
      <c r="AG66" s="48"/>
    </row>
    <row r="67" spans="1:33" ht="13.5" customHeight="1">
      <c r="A67" s="22">
        <f>A65+"00:15"</f>
        <v>0.74999999999999978</v>
      </c>
      <c r="B67" s="86">
        <v>7</v>
      </c>
      <c r="C67" s="12">
        <v>0</v>
      </c>
      <c r="D67" s="12">
        <v>69</v>
      </c>
      <c r="E67" s="12">
        <v>4</v>
      </c>
      <c r="F67" s="12">
        <v>1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80">
        <v>2</v>
      </c>
      <c r="M67" s="228">
        <v>9</v>
      </c>
      <c r="N67" s="31">
        <f t="shared" ref="N67:N70" si="140">SUM(B67:L67)</f>
        <v>83</v>
      </c>
      <c r="O67" s="31">
        <f t="shared" si="8"/>
        <v>79</v>
      </c>
      <c r="P67" s="29">
        <f t="shared" ref="P67:P70" si="141">$A67</f>
        <v>0.74999999999999978</v>
      </c>
      <c r="Q67" s="86">
        <v>13</v>
      </c>
      <c r="R67" s="12">
        <v>7</v>
      </c>
      <c r="S67" s="12">
        <v>108</v>
      </c>
      <c r="T67" s="12">
        <v>6</v>
      </c>
      <c r="U67" s="12">
        <v>1</v>
      </c>
      <c r="V67" s="12">
        <v>0</v>
      </c>
      <c r="W67" s="12">
        <v>0</v>
      </c>
      <c r="X67" s="12">
        <v>0</v>
      </c>
      <c r="Y67" s="12">
        <v>1</v>
      </c>
      <c r="Z67" s="12">
        <v>0</v>
      </c>
      <c r="AA67" s="71">
        <v>2</v>
      </c>
      <c r="AB67" s="228">
        <v>19</v>
      </c>
      <c r="AC67" s="32">
        <f t="shared" si="119"/>
        <v>138</v>
      </c>
      <c r="AD67" s="31">
        <f t="shared" si="3"/>
        <v>128</v>
      </c>
      <c r="AE67" s="67">
        <f t="shared" ref="AE67:AE70" si="142">SUM(N67,AC67)</f>
        <v>221</v>
      </c>
      <c r="AF67" s="67">
        <f>SUM(AE67:AE70)</f>
        <v>813</v>
      </c>
      <c r="AG67" s="22">
        <f t="shared" ref="AG67:AG70" si="143">$A67</f>
        <v>0.74999999999999978</v>
      </c>
    </row>
    <row r="68" spans="1:33" ht="13.5" customHeight="1">
      <c r="A68" s="13">
        <f t="shared" ref="A68:A70" si="144">A67+"00:15"</f>
        <v>0.76041666666666641</v>
      </c>
      <c r="B68" s="14">
        <v>9</v>
      </c>
      <c r="C68" s="15">
        <v>2</v>
      </c>
      <c r="D68" s="15">
        <v>61</v>
      </c>
      <c r="E68" s="15">
        <v>6</v>
      </c>
      <c r="F68" s="15">
        <v>0</v>
      </c>
      <c r="G68" s="15">
        <v>0</v>
      </c>
      <c r="H68" s="15">
        <v>0</v>
      </c>
      <c r="I68" s="15">
        <v>0</v>
      </c>
      <c r="J68" s="15">
        <v>2</v>
      </c>
      <c r="K68" s="15">
        <v>0</v>
      </c>
      <c r="L68" s="81">
        <v>3</v>
      </c>
      <c r="M68" s="225">
        <v>7</v>
      </c>
      <c r="N68" s="32">
        <f t="shared" si="140"/>
        <v>83</v>
      </c>
      <c r="O68" s="32">
        <f t="shared" si="8"/>
        <v>78</v>
      </c>
      <c r="P68" s="29">
        <f t="shared" si="141"/>
        <v>0.76041666666666641</v>
      </c>
      <c r="Q68" s="14">
        <v>16</v>
      </c>
      <c r="R68" s="15">
        <v>3</v>
      </c>
      <c r="S68" s="15">
        <v>88</v>
      </c>
      <c r="T68" s="15">
        <v>8</v>
      </c>
      <c r="U68" s="15">
        <v>0</v>
      </c>
      <c r="V68" s="15">
        <v>0</v>
      </c>
      <c r="W68" s="15">
        <v>0</v>
      </c>
      <c r="X68" s="15">
        <v>0</v>
      </c>
      <c r="Y68" s="15">
        <v>1</v>
      </c>
      <c r="Z68" s="15">
        <v>0</v>
      </c>
      <c r="AA68" s="72">
        <v>6</v>
      </c>
      <c r="AB68" s="225">
        <v>21</v>
      </c>
      <c r="AC68" s="32">
        <f t="shared" si="119"/>
        <v>122</v>
      </c>
      <c r="AD68" s="32">
        <f t="shared" si="3"/>
        <v>111</v>
      </c>
      <c r="AE68" s="67">
        <f t="shared" si="142"/>
        <v>205</v>
      </c>
      <c r="AF68" s="67">
        <f>SUM(AE68:AE70)</f>
        <v>592</v>
      </c>
      <c r="AG68" s="22">
        <f t="shared" si="143"/>
        <v>0.76041666666666641</v>
      </c>
    </row>
    <row r="69" spans="1:33" ht="13.5" customHeight="1">
      <c r="A69" s="13">
        <f t="shared" si="144"/>
        <v>0.77083333333333304</v>
      </c>
      <c r="B69" s="14">
        <v>6</v>
      </c>
      <c r="C69" s="15">
        <v>3</v>
      </c>
      <c r="D69" s="15">
        <v>64</v>
      </c>
      <c r="E69" s="15">
        <v>5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81">
        <v>4</v>
      </c>
      <c r="M69" s="225">
        <v>13</v>
      </c>
      <c r="N69" s="32">
        <f t="shared" si="140"/>
        <v>82</v>
      </c>
      <c r="O69" s="32">
        <f t="shared" si="8"/>
        <v>76</v>
      </c>
      <c r="P69" s="29">
        <f t="shared" si="141"/>
        <v>0.77083333333333304</v>
      </c>
      <c r="Q69" s="14">
        <v>10</v>
      </c>
      <c r="R69" s="15">
        <v>3</v>
      </c>
      <c r="S69" s="15">
        <v>98</v>
      </c>
      <c r="T69" s="15">
        <v>5</v>
      </c>
      <c r="U69" s="15">
        <v>1</v>
      </c>
      <c r="V69" s="15">
        <v>0</v>
      </c>
      <c r="W69" s="15">
        <v>0</v>
      </c>
      <c r="X69" s="15">
        <v>0</v>
      </c>
      <c r="Y69" s="15">
        <v>1</v>
      </c>
      <c r="Z69" s="15">
        <v>0</v>
      </c>
      <c r="AA69" s="72">
        <v>8</v>
      </c>
      <c r="AB69" s="225">
        <v>14</v>
      </c>
      <c r="AC69" s="32">
        <f t="shared" si="119"/>
        <v>126</v>
      </c>
      <c r="AD69" s="32">
        <f t="shared" si="3"/>
        <v>120</v>
      </c>
      <c r="AE69" s="67">
        <f t="shared" si="142"/>
        <v>208</v>
      </c>
      <c r="AF69" s="67">
        <f>SUM(AE69:AE70)</f>
        <v>387</v>
      </c>
      <c r="AG69" s="22">
        <f t="shared" si="143"/>
        <v>0.77083333333333304</v>
      </c>
    </row>
    <row r="70" spans="1:33" ht="13.5" customHeight="1">
      <c r="A70" s="16">
        <f t="shared" si="144"/>
        <v>0.78124999999999967</v>
      </c>
      <c r="B70" s="17">
        <v>8</v>
      </c>
      <c r="C70" s="18">
        <v>0</v>
      </c>
      <c r="D70" s="18">
        <v>50</v>
      </c>
      <c r="E70" s="18">
        <v>3</v>
      </c>
      <c r="F70" s="18">
        <v>0</v>
      </c>
      <c r="G70" s="18">
        <v>0</v>
      </c>
      <c r="H70" s="18">
        <v>0</v>
      </c>
      <c r="I70" s="18">
        <v>0</v>
      </c>
      <c r="J70" s="18">
        <v>1</v>
      </c>
      <c r="K70" s="18">
        <v>0</v>
      </c>
      <c r="L70" s="82">
        <v>3</v>
      </c>
      <c r="M70" s="226">
        <v>7</v>
      </c>
      <c r="N70" s="33">
        <f t="shared" si="140"/>
        <v>65</v>
      </c>
      <c r="O70" s="33">
        <f t="shared" si="8"/>
        <v>61</v>
      </c>
      <c r="P70" s="30">
        <f t="shared" si="141"/>
        <v>0.78124999999999967</v>
      </c>
      <c r="Q70" s="17">
        <v>12</v>
      </c>
      <c r="R70" s="18">
        <v>2</v>
      </c>
      <c r="S70" s="18">
        <v>87</v>
      </c>
      <c r="T70" s="18">
        <v>5</v>
      </c>
      <c r="U70" s="18">
        <v>0</v>
      </c>
      <c r="V70" s="18">
        <v>0</v>
      </c>
      <c r="W70" s="18">
        <v>0</v>
      </c>
      <c r="X70" s="18">
        <v>0</v>
      </c>
      <c r="Y70" s="18">
        <v>1</v>
      </c>
      <c r="Z70" s="18">
        <v>0</v>
      </c>
      <c r="AA70" s="73">
        <v>7</v>
      </c>
      <c r="AB70" s="226">
        <v>12</v>
      </c>
      <c r="AC70" s="32">
        <f t="shared" si="119"/>
        <v>114</v>
      </c>
      <c r="AD70" s="33">
        <f t="shared" si="3"/>
        <v>106</v>
      </c>
      <c r="AE70" s="68">
        <f t="shared" si="142"/>
        <v>179</v>
      </c>
      <c r="AF70" s="68">
        <f>SUM(AE70:AE70)</f>
        <v>179</v>
      </c>
      <c r="AG70" s="45">
        <f t="shared" si="143"/>
        <v>0.78124999999999967</v>
      </c>
    </row>
    <row r="71" spans="1:33" s="39" customFormat="1" ht="12" customHeight="1">
      <c r="A71" s="48" t="s">
        <v>24</v>
      </c>
      <c r="B71" s="49">
        <f t="shared" ref="B71:N71" si="145">SUM(B67:B70)</f>
        <v>30</v>
      </c>
      <c r="C71" s="50">
        <f t="shared" si="145"/>
        <v>5</v>
      </c>
      <c r="D71" s="50">
        <f t="shared" si="145"/>
        <v>244</v>
      </c>
      <c r="E71" s="50">
        <f t="shared" si="145"/>
        <v>18</v>
      </c>
      <c r="F71" s="50">
        <f t="shared" si="145"/>
        <v>1</v>
      </c>
      <c r="G71" s="50">
        <f t="shared" si="145"/>
        <v>0</v>
      </c>
      <c r="H71" s="50">
        <f t="shared" si="145"/>
        <v>0</v>
      </c>
      <c r="I71" s="50">
        <f t="shared" si="145"/>
        <v>0</v>
      </c>
      <c r="J71" s="50">
        <f t="shared" si="145"/>
        <v>3</v>
      </c>
      <c r="K71" s="50">
        <f t="shared" si="145"/>
        <v>0</v>
      </c>
      <c r="L71" s="55">
        <f t="shared" si="145"/>
        <v>12</v>
      </c>
      <c r="M71" s="158">
        <f t="shared" si="145"/>
        <v>36</v>
      </c>
      <c r="N71" s="60">
        <f t="shared" si="145"/>
        <v>313</v>
      </c>
      <c r="O71" s="60">
        <f t="shared" si="8"/>
        <v>294</v>
      </c>
      <c r="P71" s="48" t="s">
        <v>24</v>
      </c>
      <c r="Q71" s="49">
        <f t="shared" ref="Q71:AC71" si="146">SUM(Q67:Q70)</f>
        <v>51</v>
      </c>
      <c r="R71" s="50">
        <f t="shared" si="146"/>
        <v>15</v>
      </c>
      <c r="S71" s="50">
        <f t="shared" si="146"/>
        <v>381</v>
      </c>
      <c r="T71" s="50">
        <f t="shared" si="146"/>
        <v>24</v>
      </c>
      <c r="U71" s="50">
        <f t="shared" si="146"/>
        <v>2</v>
      </c>
      <c r="V71" s="50">
        <f t="shared" si="146"/>
        <v>0</v>
      </c>
      <c r="W71" s="50">
        <f t="shared" si="146"/>
        <v>0</v>
      </c>
      <c r="X71" s="50">
        <f t="shared" si="146"/>
        <v>0</v>
      </c>
      <c r="Y71" s="50">
        <f t="shared" si="146"/>
        <v>4</v>
      </c>
      <c r="Z71" s="50">
        <f t="shared" si="146"/>
        <v>0</v>
      </c>
      <c r="AA71" s="55">
        <f t="shared" si="146"/>
        <v>23</v>
      </c>
      <c r="AB71" s="55">
        <f t="shared" si="146"/>
        <v>66</v>
      </c>
      <c r="AC71" s="60">
        <f t="shared" si="146"/>
        <v>500</v>
      </c>
      <c r="AD71" s="60">
        <f t="shared" si="3"/>
        <v>464</v>
      </c>
      <c r="AE71" s="69"/>
      <c r="AF71" s="69"/>
      <c r="AG71" s="48"/>
    </row>
    <row r="72" spans="1:33" s="39" customFormat="1" ht="12" customHeight="1" thickBot="1">
      <c r="A72" s="48" t="s">
        <v>25</v>
      </c>
      <c r="B72" s="49">
        <f t="shared" ref="B72:N72" si="147">SUM(B61,B66,B71)</f>
        <v>75</v>
      </c>
      <c r="C72" s="50">
        <f t="shared" si="147"/>
        <v>9</v>
      </c>
      <c r="D72" s="50">
        <f t="shared" si="147"/>
        <v>646</v>
      </c>
      <c r="E72" s="50">
        <f t="shared" si="147"/>
        <v>72</v>
      </c>
      <c r="F72" s="50">
        <f t="shared" si="147"/>
        <v>2</v>
      </c>
      <c r="G72" s="50">
        <f t="shared" si="147"/>
        <v>0</v>
      </c>
      <c r="H72" s="50">
        <f t="shared" si="147"/>
        <v>0</v>
      </c>
      <c r="I72" s="50">
        <f t="shared" si="147"/>
        <v>0</v>
      </c>
      <c r="J72" s="50">
        <f t="shared" si="147"/>
        <v>9</v>
      </c>
      <c r="K72" s="50">
        <f t="shared" si="147"/>
        <v>2</v>
      </c>
      <c r="L72" s="55">
        <f t="shared" si="147"/>
        <v>38</v>
      </c>
      <c r="M72" s="158">
        <f t="shared" si="147"/>
        <v>107</v>
      </c>
      <c r="N72" s="60">
        <f t="shared" si="147"/>
        <v>853</v>
      </c>
      <c r="O72" s="60">
        <f t="shared" si="8"/>
        <v>811</v>
      </c>
      <c r="P72" s="48" t="s">
        <v>25</v>
      </c>
      <c r="Q72" s="49">
        <f t="shared" ref="Q72:AC72" si="148">SUM(Q61,Q66,Q71)</f>
        <v>155</v>
      </c>
      <c r="R72" s="50">
        <f t="shared" si="148"/>
        <v>33</v>
      </c>
      <c r="S72" s="50">
        <f t="shared" si="148"/>
        <v>1247</v>
      </c>
      <c r="T72" s="50">
        <f t="shared" si="148"/>
        <v>132</v>
      </c>
      <c r="U72" s="50">
        <f t="shared" si="148"/>
        <v>10</v>
      </c>
      <c r="V72" s="50">
        <f t="shared" si="148"/>
        <v>0</v>
      </c>
      <c r="W72" s="50">
        <f t="shared" si="148"/>
        <v>0</v>
      </c>
      <c r="X72" s="50">
        <f t="shared" si="148"/>
        <v>0</v>
      </c>
      <c r="Y72" s="50">
        <f t="shared" si="148"/>
        <v>11</v>
      </c>
      <c r="Z72" s="50">
        <f t="shared" si="148"/>
        <v>0</v>
      </c>
      <c r="AA72" s="55">
        <f t="shared" si="148"/>
        <v>62</v>
      </c>
      <c r="AB72" s="55">
        <f t="shared" si="148"/>
        <v>189</v>
      </c>
      <c r="AC72" s="60">
        <f t="shared" si="148"/>
        <v>1650</v>
      </c>
      <c r="AD72" s="60">
        <f t="shared" si="3"/>
        <v>1551</v>
      </c>
      <c r="AE72" s="69"/>
      <c r="AF72" s="69"/>
      <c r="AG72" s="48"/>
    </row>
    <row r="73" spans="1:33" ht="13.5" customHeight="1" thickTop="1" thickBot="1">
      <c r="A73" s="34" t="s">
        <v>26</v>
      </c>
      <c r="B73" s="35">
        <f t="shared" ref="B73:N73" si="149">SUM(B13,B18,B23,B29,B34,B39,B45,B50,B55,B61,B66,B71)</f>
        <v>307</v>
      </c>
      <c r="C73" s="36">
        <f t="shared" si="149"/>
        <v>49</v>
      </c>
      <c r="D73" s="36">
        <f t="shared" si="149"/>
        <v>3075</v>
      </c>
      <c r="E73" s="36">
        <f t="shared" si="149"/>
        <v>485</v>
      </c>
      <c r="F73" s="36">
        <f t="shared" si="149"/>
        <v>58</v>
      </c>
      <c r="G73" s="36">
        <f t="shared" si="149"/>
        <v>2</v>
      </c>
      <c r="H73" s="36">
        <f t="shared" si="149"/>
        <v>9</v>
      </c>
      <c r="I73" s="36">
        <f t="shared" si="149"/>
        <v>8</v>
      </c>
      <c r="J73" s="36">
        <f t="shared" si="149"/>
        <v>38</v>
      </c>
      <c r="K73" s="36">
        <f t="shared" si="149"/>
        <v>14</v>
      </c>
      <c r="L73" s="70">
        <f t="shared" si="149"/>
        <v>193</v>
      </c>
      <c r="M73" s="87">
        <f t="shared" si="149"/>
        <v>655</v>
      </c>
      <c r="N73" s="38">
        <f t="shared" si="149"/>
        <v>4238</v>
      </c>
      <c r="O73" s="38">
        <f t="shared" si="8"/>
        <v>4138</v>
      </c>
      <c r="P73" s="34" t="s">
        <v>26</v>
      </c>
      <c r="Q73" s="35">
        <f t="shared" ref="Q73:AC73" si="150">SUM(Q13,Q18,Q23,Q29,Q34,Q39,Q45,Q50,Q55,Q61,Q66,Q71)</f>
        <v>406</v>
      </c>
      <c r="R73" s="36">
        <f t="shared" si="150"/>
        <v>71</v>
      </c>
      <c r="S73" s="36">
        <f t="shared" si="150"/>
        <v>2965</v>
      </c>
      <c r="T73" s="36">
        <f t="shared" si="150"/>
        <v>504</v>
      </c>
      <c r="U73" s="36">
        <f t="shared" si="150"/>
        <v>58</v>
      </c>
      <c r="V73" s="36">
        <f t="shared" si="150"/>
        <v>8</v>
      </c>
      <c r="W73" s="36">
        <f t="shared" si="150"/>
        <v>16</v>
      </c>
      <c r="X73" s="36">
        <f t="shared" si="150"/>
        <v>14</v>
      </c>
      <c r="Y73" s="36">
        <f t="shared" si="150"/>
        <v>37</v>
      </c>
      <c r="Z73" s="36">
        <f t="shared" si="150"/>
        <v>9</v>
      </c>
      <c r="AA73" s="70">
        <f t="shared" si="150"/>
        <v>244</v>
      </c>
      <c r="AB73" s="70">
        <f t="shared" si="150"/>
        <v>534</v>
      </c>
      <c r="AC73" s="38">
        <f t="shared" si="150"/>
        <v>4332</v>
      </c>
      <c r="AD73" s="38">
        <f t="shared" ref="AD73" si="151">ROUND((Q73*0.333)+(R73*0.5)+(S73*1)+(T73*1)+(U73*2)+(V73*2)+(W73*2)+(X73*2)+(Y73*2)+(Z73*2)+(AA73*1),0)</f>
        <v>4168</v>
      </c>
      <c r="AF73" s="67">
        <f>MAX(AF9:AF70)</f>
        <v>895</v>
      </c>
      <c r="AG73" s="13">
        <f>VLOOKUP(AF73,AF9:AG70,2,FALSE)</f>
        <v>0.33333333333333376</v>
      </c>
    </row>
    <row r="74" spans="1:33" ht="15" customHeight="1" thickTop="1">
      <c r="A74" s="37"/>
      <c r="P74" s="37"/>
    </row>
    <row r="75" spans="1:33" ht="15" customHeight="1">
      <c r="A75" s="37"/>
      <c r="P75" s="37"/>
    </row>
    <row r="76" spans="1:33" ht="15" customHeight="1">
      <c r="A76" s="37"/>
      <c r="P76" s="37"/>
    </row>
    <row r="77" spans="1:33" ht="15" customHeight="1">
      <c r="A77" s="37"/>
      <c r="P77" s="37"/>
    </row>
    <row r="78" spans="1:33" ht="15" customHeight="1">
      <c r="A78" s="37"/>
      <c r="P78" s="37"/>
    </row>
    <row r="79" spans="1:33" ht="15" customHeight="1">
      <c r="A79" s="37"/>
      <c r="P79" s="37"/>
    </row>
    <row r="80" spans="1:33" ht="15" customHeight="1">
      <c r="A80" s="37"/>
      <c r="P80" s="37"/>
    </row>
    <row r="81" spans="1:16" ht="15" customHeight="1">
      <c r="A81" s="37"/>
      <c r="P81" s="37"/>
    </row>
    <row r="82" spans="1:16" ht="15" customHeight="1">
      <c r="A82" s="37"/>
      <c r="P82" s="37"/>
    </row>
    <row r="83" spans="1:16" ht="15" customHeight="1">
      <c r="A83" s="37"/>
      <c r="P83" s="37"/>
    </row>
    <row r="84" spans="1:16" ht="15" customHeight="1">
      <c r="A84" s="37"/>
      <c r="P84" s="37"/>
    </row>
    <row r="85" spans="1:16" ht="15" customHeight="1">
      <c r="A85" s="37"/>
      <c r="P85" s="37"/>
    </row>
    <row r="86" spans="1:16" ht="15" customHeight="1">
      <c r="A86" s="37"/>
      <c r="P86" s="37"/>
    </row>
    <row r="87" spans="1:16" ht="15" customHeight="1">
      <c r="A87" s="37"/>
      <c r="P87" s="37"/>
    </row>
    <row r="88" spans="1:16" ht="15" customHeight="1">
      <c r="A88" s="37"/>
      <c r="P88" s="37"/>
    </row>
    <row r="89" spans="1:16" ht="15" customHeight="1">
      <c r="A89" s="37"/>
      <c r="P89" s="37"/>
    </row>
    <row r="90" spans="1:16" ht="15" customHeight="1">
      <c r="A90" s="37"/>
      <c r="P90" s="37"/>
    </row>
    <row r="91" spans="1:16" ht="15" customHeight="1">
      <c r="A91" s="37"/>
      <c r="P91" s="37"/>
    </row>
    <row r="92" spans="1:16" ht="15" customHeight="1">
      <c r="A92" s="37"/>
      <c r="P92" s="37"/>
    </row>
    <row r="93" spans="1:16" ht="15" customHeight="1">
      <c r="A93" s="37"/>
      <c r="P93" s="37"/>
    </row>
    <row r="94" spans="1:16" ht="15" customHeight="1">
      <c r="A94" s="37"/>
      <c r="P94" s="37"/>
    </row>
    <row r="95" spans="1:16" ht="15" customHeight="1">
      <c r="A95" s="37"/>
      <c r="P95" s="37"/>
    </row>
    <row r="96" spans="1:16" ht="15" customHeight="1">
      <c r="A96" s="37"/>
      <c r="P96" s="37"/>
    </row>
    <row r="97" spans="1:16" ht="15" customHeight="1">
      <c r="A97" s="37"/>
      <c r="P97" s="37"/>
    </row>
    <row r="98" spans="1:16" ht="15" customHeight="1">
      <c r="A98" s="37"/>
      <c r="P98" s="37"/>
    </row>
    <row r="99" spans="1:16" ht="15" customHeight="1">
      <c r="A99" s="37"/>
      <c r="P99" s="37"/>
    </row>
    <row r="100" spans="1:16" ht="15" customHeight="1">
      <c r="A100" s="37"/>
      <c r="P100" s="37"/>
    </row>
    <row r="101" spans="1:16" ht="15" customHeight="1">
      <c r="A101" s="37"/>
      <c r="P101" s="37"/>
    </row>
    <row r="102" spans="1:16" ht="15" customHeight="1">
      <c r="A102" s="37"/>
      <c r="P102" s="37"/>
    </row>
    <row r="103" spans="1:16" ht="15" customHeight="1">
      <c r="A103" s="37"/>
      <c r="P103" s="37"/>
    </row>
    <row r="104" spans="1:16" ht="15" customHeight="1">
      <c r="A104" s="37"/>
      <c r="P104" s="37"/>
    </row>
    <row r="105" spans="1:16" ht="15" customHeight="1">
      <c r="A105" s="37"/>
      <c r="P105" s="37"/>
    </row>
    <row r="106" spans="1:16" ht="15" customHeight="1">
      <c r="A106" s="37"/>
      <c r="P106" s="37"/>
    </row>
    <row r="107" spans="1:16" ht="15" customHeight="1">
      <c r="A107" s="37"/>
      <c r="P107" s="37"/>
    </row>
    <row r="108" spans="1:16" ht="15" customHeight="1">
      <c r="A108" s="37"/>
      <c r="P108" s="37"/>
    </row>
    <row r="109" spans="1:16" ht="15" customHeight="1">
      <c r="A109" s="37"/>
      <c r="P109" s="37"/>
    </row>
    <row r="110" spans="1:16" ht="15" customHeight="1">
      <c r="A110" s="37"/>
      <c r="P110" s="37"/>
    </row>
    <row r="111" spans="1:16" ht="15" customHeight="1">
      <c r="A111" s="37"/>
      <c r="P111" s="37"/>
    </row>
    <row r="112" spans="1:16" ht="15" customHeight="1">
      <c r="A112" s="37"/>
      <c r="P112" s="37"/>
    </row>
    <row r="113" spans="1:16" ht="15" customHeight="1">
      <c r="A113" s="37"/>
      <c r="P113" s="37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L113"/>
  <sheetViews>
    <sheetView workbookViewId="0">
      <selection activeCell="A7" sqref="A7:A8"/>
    </sheetView>
  </sheetViews>
  <sheetFormatPr defaultColWidth="5.42578125" defaultRowHeight="15" customHeight="1"/>
  <cols>
    <col min="1" max="168" width="8.140625" style="5" customWidth="1"/>
  </cols>
  <sheetData>
    <row r="1" spans="1:168" s="1" customFormat="1" ht="12.75" customHeight="1">
      <c r="A1" s="208" t="s">
        <v>59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 t="str">
        <f>A1</f>
        <v>9093 / DCC Counts</v>
      </c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 t="str">
        <f>O1</f>
        <v>9093 / DCC Counts</v>
      </c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 t="str">
        <f>AC1</f>
        <v>9093 / DCC Counts</v>
      </c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 t="str">
        <f>AQ1</f>
        <v>9093 / DCC Counts</v>
      </c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 t="str">
        <f>BE1</f>
        <v>9093 / DCC Counts</v>
      </c>
      <c r="BT1" s="208"/>
      <c r="BU1" s="208"/>
      <c r="BV1" s="208"/>
      <c r="BW1" s="208"/>
      <c r="BX1" s="208"/>
      <c r="BY1" s="208"/>
      <c r="BZ1" s="208"/>
      <c r="CA1" s="208"/>
      <c r="CB1" s="208"/>
      <c r="CC1" s="208"/>
      <c r="CD1" s="208"/>
      <c r="CE1" s="208"/>
      <c r="CF1" s="208"/>
      <c r="CG1" s="208" t="str">
        <f>BS1</f>
        <v>9093 / DCC Counts</v>
      </c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 t="str">
        <f>CG1</f>
        <v>9093 / DCC Counts</v>
      </c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8"/>
      <c r="DI1" s="208" t="str">
        <f>CU1</f>
        <v>9093 / DCC Counts</v>
      </c>
      <c r="DJ1" s="208"/>
      <c r="DK1" s="208"/>
      <c r="DL1" s="208"/>
      <c r="DM1" s="208"/>
      <c r="DN1" s="208"/>
      <c r="DO1" s="208"/>
      <c r="DP1" s="208"/>
      <c r="DQ1" s="208"/>
      <c r="DR1" s="208"/>
      <c r="DS1" s="208"/>
      <c r="DT1" s="208"/>
      <c r="DU1" s="208"/>
      <c r="DV1" s="208"/>
      <c r="DW1" s="208" t="str">
        <f>DI1</f>
        <v>9093 / DCC Counts</v>
      </c>
      <c r="DX1" s="208"/>
      <c r="DY1" s="208"/>
      <c r="DZ1" s="208"/>
      <c r="EA1" s="208"/>
      <c r="EB1" s="208"/>
      <c r="EC1" s="208"/>
      <c r="ED1" s="208"/>
      <c r="EE1" s="208"/>
      <c r="EF1" s="208"/>
      <c r="EG1" s="208"/>
      <c r="EH1" s="208"/>
      <c r="EI1" s="208"/>
      <c r="EJ1" s="208"/>
      <c r="EK1" s="208" t="str">
        <f>DW1</f>
        <v>9093 / DCC Counts</v>
      </c>
      <c r="EL1" s="208"/>
      <c r="EM1" s="208"/>
      <c r="EN1" s="208"/>
      <c r="EO1" s="208"/>
      <c r="EP1" s="208"/>
      <c r="EQ1" s="208"/>
      <c r="ER1" s="208"/>
      <c r="ES1" s="208"/>
      <c r="ET1" s="208"/>
      <c r="EU1" s="208"/>
      <c r="EV1" s="208"/>
      <c r="EW1" s="208"/>
      <c r="EX1" s="208"/>
      <c r="EY1" s="208" t="str">
        <f>EK1</f>
        <v>9093 / DCC Counts</v>
      </c>
      <c r="EZ1" s="208"/>
      <c r="FA1" s="208"/>
      <c r="FB1" s="208"/>
      <c r="FC1" s="208"/>
      <c r="FD1" s="208"/>
      <c r="FE1" s="208"/>
      <c r="FF1" s="208"/>
      <c r="FG1" s="208"/>
      <c r="FH1" s="208"/>
      <c r="FI1" s="208"/>
      <c r="FJ1" s="208"/>
      <c r="FK1" s="208"/>
      <c r="FL1" s="208"/>
    </row>
    <row r="2" spans="1:168" s="1" customFormat="1" ht="12.75" customHeight="1">
      <c r="A2" s="210" t="s">
        <v>58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10" t="str">
        <f>A2</f>
        <v>November 2018</v>
      </c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10" t="str">
        <f>O2</f>
        <v>November 2018</v>
      </c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10" t="str">
        <f>AC2</f>
        <v>November 2018</v>
      </c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10" t="str">
        <f>AQ2</f>
        <v>November 2018</v>
      </c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10" t="str">
        <f>BE2</f>
        <v>November 2018</v>
      </c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10" t="str">
        <f>BS2</f>
        <v>November 2018</v>
      </c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10" t="str">
        <f>CG2</f>
        <v>November 2018</v>
      </c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210" t="str">
        <f>CU2</f>
        <v>November 2018</v>
      </c>
      <c r="DJ2" s="208"/>
      <c r="DK2" s="208"/>
      <c r="DL2" s="208"/>
      <c r="DM2" s="208"/>
      <c r="DN2" s="208"/>
      <c r="DO2" s="208"/>
      <c r="DP2" s="208"/>
      <c r="DQ2" s="208"/>
      <c r="DR2" s="208"/>
      <c r="DS2" s="208"/>
      <c r="DT2" s="208"/>
      <c r="DU2" s="208"/>
      <c r="DV2" s="208"/>
      <c r="DW2" s="210" t="str">
        <f>DI2</f>
        <v>November 2018</v>
      </c>
      <c r="DX2" s="208"/>
      <c r="DY2" s="208"/>
      <c r="DZ2" s="208"/>
      <c r="EA2" s="208"/>
      <c r="EB2" s="208"/>
      <c r="EC2" s="208"/>
      <c r="ED2" s="208"/>
      <c r="EE2" s="208"/>
      <c r="EF2" s="208"/>
      <c r="EG2" s="208"/>
      <c r="EH2" s="208"/>
      <c r="EI2" s="208"/>
      <c r="EJ2" s="208"/>
      <c r="EK2" s="210" t="str">
        <f>DW2</f>
        <v>November 2018</v>
      </c>
      <c r="EL2" s="208"/>
      <c r="EM2" s="208"/>
      <c r="EN2" s="208"/>
      <c r="EO2" s="208"/>
      <c r="EP2" s="208"/>
      <c r="EQ2" s="208"/>
      <c r="ER2" s="208"/>
      <c r="ES2" s="208"/>
      <c r="ET2" s="208"/>
      <c r="EU2" s="208"/>
      <c r="EV2" s="208"/>
      <c r="EW2" s="208"/>
      <c r="EX2" s="208"/>
      <c r="EY2" s="210" t="str">
        <f>EK2</f>
        <v>November 2018</v>
      </c>
      <c r="EZ2" s="208"/>
      <c r="FA2" s="208"/>
      <c r="FB2" s="208"/>
      <c r="FC2" s="208"/>
      <c r="FD2" s="208"/>
      <c r="FE2" s="208"/>
      <c r="FF2" s="208"/>
      <c r="FG2" s="208"/>
      <c r="FH2" s="208"/>
      <c r="FI2" s="208"/>
      <c r="FJ2" s="208"/>
      <c r="FK2" s="208"/>
      <c r="FL2" s="208"/>
    </row>
    <row r="3" spans="1:168" s="1" customFormat="1" ht="12.75" customHeight="1">
      <c r="A3" s="211" t="s">
        <v>27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 t="str">
        <f>A3</f>
        <v>Junction Turning Count</v>
      </c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 t="str">
        <f>O3</f>
        <v>Junction Turning Count</v>
      </c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 t="str">
        <f>AC3</f>
        <v>Junction Turning Count</v>
      </c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 t="str">
        <f>AQ3</f>
        <v>Junction Turning Count</v>
      </c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 t="str">
        <f>BE3</f>
        <v>Junction Turning Count</v>
      </c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 t="str">
        <f>BS3</f>
        <v>Junction Turning Count</v>
      </c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  <c r="CT3" s="211"/>
      <c r="CU3" s="211" t="str">
        <f>CG3</f>
        <v>Junction Turning Count</v>
      </c>
      <c r="CV3" s="211"/>
      <c r="CW3" s="211"/>
      <c r="CX3" s="211"/>
      <c r="CY3" s="211"/>
      <c r="CZ3" s="211"/>
      <c r="DA3" s="211"/>
      <c r="DB3" s="211"/>
      <c r="DC3" s="211"/>
      <c r="DD3" s="211"/>
      <c r="DE3" s="211"/>
      <c r="DF3" s="211"/>
      <c r="DG3" s="211"/>
      <c r="DH3" s="211"/>
      <c r="DI3" s="211" t="str">
        <f>CU3</f>
        <v>Junction Turning Count</v>
      </c>
      <c r="DJ3" s="211"/>
      <c r="DK3" s="211"/>
      <c r="DL3" s="211"/>
      <c r="DM3" s="211"/>
      <c r="DN3" s="211"/>
      <c r="DO3" s="211"/>
      <c r="DP3" s="211"/>
      <c r="DQ3" s="211"/>
      <c r="DR3" s="211"/>
      <c r="DS3" s="211"/>
      <c r="DT3" s="211"/>
      <c r="DU3" s="211"/>
      <c r="DV3" s="211"/>
      <c r="DW3" s="211" t="str">
        <f>DI3</f>
        <v>Junction Turning Count</v>
      </c>
      <c r="DX3" s="211"/>
      <c r="DY3" s="211"/>
      <c r="DZ3" s="211"/>
      <c r="EA3" s="211"/>
      <c r="EB3" s="211"/>
      <c r="EC3" s="211"/>
      <c r="ED3" s="211"/>
      <c r="EE3" s="211"/>
      <c r="EF3" s="211"/>
      <c r="EG3" s="211"/>
      <c r="EH3" s="211"/>
      <c r="EI3" s="211"/>
      <c r="EJ3" s="211"/>
      <c r="EK3" s="211" t="str">
        <f>DW3</f>
        <v>Junction Turning Count</v>
      </c>
      <c r="EL3" s="211"/>
      <c r="EM3" s="211"/>
      <c r="EN3" s="211"/>
      <c r="EO3" s="211"/>
      <c r="EP3" s="211"/>
      <c r="EQ3" s="211"/>
      <c r="ER3" s="211"/>
      <c r="ES3" s="211"/>
      <c r="ET3" s="211"/>
      <c r="EU3" s="211"/>
      <c r="EV3" s="211"/>
      <c r="EW3" s="211"/>
      <c r="EX3" s="211"/>
      <c r="EY3" s="211" t="str">
        <f>EK3</f>
        <v>Junction Turning Count</v>
      </c>
      <c r="EZ3" s="211"/>
      <c r="FA3" s="211"/>
      <c r="FB3" s="211"/>
      <c r="FC3" s="211"/>
      <c r="FD3" s="211"/>
      <c r="FE3" s="211"/>
      <c r="FF3" s="211"/>
      <c r="FG3" s="211"/>
      <c r="FH3" s="211"/>
      <c r="FI3" s="211"/>
      <c r="FJ3" s="211"/>
      <c r="FK3" s="211"/>
      <c r="FL3" s="211"/>
    </row>
    <row r="4" spans="1:168" s="1" customFormat="1" ht="12.75" customHeight="1">
      <c r="A4" s="196" t="s">
        <v>1</v>
      </c>
      <c r="B4" s="196"/>
      <c r="C4" s="206">
        <v>10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196" t="s">
        <v>1</v>
      </c>
      <c r="P4" s="196"/>
      <c r="Q4" s="206">
        <f t="shared" ref="Q4:Q6" si="0">C4</f>
        <v>10</v>
      </c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196" t="s">
        <v>1</v>
      </c>
      <c r="AD4" s="196"/>
      <c r="AE4" s="206">
        <f t="shared" ref="AE4:AE6" si="1">Q4</f>
        <v>10</v>
      </c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196" t="s">
        <v>1</v>
      </c>
      <c r="AR4" s="196"/>
      <c r="AS4" s="206">
        <f t="shared" ref="AS4:AS6" si="2">AE4</f>
        <v>10</v>
      </c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196" t="s">
        <v>1</v>
      </c>
      <c r="BF4" s="196"/>
      <c r="BG4" s="206">
        <f t="shared" ref="BG4:BG6" si="3">AS4</f>
        <v>10</v>
      </c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96" t="s">
        <v>1</v>
      </c>
      <c r="BT4" s="196"/>
      <c r="BU4" s="206">
        <f t="shared" ref="BU4:BU6" si="4">BG4</f>
        <v>10</v>
      </c>
      <c r="BV4" s="206"/>
      <c r="BW4" s="206"/>
      <c r="BX4" s="206"/>
      <c r="BY4" s="206"/>
      <c r="BZ4" s="206"/>
      <c r="CA4" s="206"/>
      <c r="CB4" s="206"/>
      <c r="CC4" s="206"/>
      <c r="CD4" s="206"/>
      <c r="CE4" s="206"/>
      <c r="CF4" s="206"/>
      <c r="CG4" s="196" t="s">
        <v>1</v>
      </c>
      <c r="CH4" s="196"/>
      <c r="CI4" s="206">
        <f t="shared" ref="CI4:CI6" si="5">BU4</f>
        <v>10</v>
      </c>
      <c r="CJ4" s="206"/>
      <c r="CK4" s="206"/>
      <c r="CL4" s="206"/>
      <c r="CM4" s="206"/>
      <c r="CN4" s="206"/>
      <c r="CO4" s="206"/>
      <c r="CP4" s="206"/>
      <c r="CQ4" s="206"/>
      <c r="CR4" s="206"/>
      <c r="CS4" s="206"/>
      <c r="CT4" s="206"/>
      <c r="CU4" s="196" t="s">
        <v>1</v>
      </c>
      <c r="CV4" s="196"/>
      <c r="CW4" s="206">
        <f t="shared" ref="CW4:CW6" si="6">CI4</f>
        <v>10</v>
      </c>
      <c r="CX4" s="206"/>
      <c r="CY4" s="206"/>
      <c r="CZ4" s="206"/>
      <c r="DA4" s="206"/>
      <c r="DB4" s="206"/>
      <c r="DC4" s="206"/>
      <c r="DD4" s="206"/>
      <c r="DE4" s="206"/>
      <c r="DF4" s="206"/>
      <c r="DG4" s="206"/>
      <c r="DH4" s="206"/>
      <c r="DI4" s="196" t="s">
        <v>1</v>
      </c>
      <c r="DJ4" s="196"/>
      <c r="DK4" s="206">
        <f t="shared" ref="DK4:DK6" si="7">CW4</f>
        <v>10</v>
      </c>
      <c r="DL4" s="206"/>
      <c r="DM4" s="206"/>
      <c r="DN4" s="206"/>
      <c r="DO4" s="206"/>
      <c r="DP4" s="206"/>
      <c r="DQ4" s="206"/>
      <c r="DR4" s="206"/>
      <c r="DS4" s="206"/>
      <c r="DT4" s="206"/>
      <c r="DU4" s="206"/>
      <c r="DV4" s="206"/>
      <c r="DW4" s="196" t="s">
        <v>1</v>
      </c>
      <c r="DX4" s="196"/>
      <c r="DY4" s="206">
        <f t="shared" ref="DY4:DY6" si="8">DK4</f>
        <v>10</v>
      </c>
      <c r="DZ4" s="206"/>
      <c r="EA4" s="206"/>
      <c r="EB4" s="206"/>
      <c r="EC4" s="206"/>
      <c r="ED4" s="206"/>
      <c r="EE4" s="206"/>
      <c r="EF4" s="206"/>
      <c r="EG4" s="206"/>
      <c r="EH4" s="206"/>
      <c r="EI4" s="206"/>
      <c r="EJ4" s="206"/>
      <c r="EK4" s="196" t="s">
        <v>1</v>
      </c>
      <c r="EL4" s="196"/>
      <c r="EM4" s="206">
        <f t="shared" ref="EM4:EM6" si="9">DY4</f>
        <v>10</v>
      </c>
      <c r="EN4" s="206"/>
      <c r="EO4" s="206"/>
      <c r="EP4" s="206"/>
      <c r="EQ4" s="206"/>
      <c r="ER4" s="206"/>
      <c r="ES4" s="206"/>
      <c r="ET4" s="206"/>
      <c r="EU4" s="206"/>
      <c r="EV4" s="206"/>
      <c r="EW4" s="206"/>
      <c r="EX4" s="206"/>
      <c r="EY4" s="196" t="s">
        <v>1</v>
      </c>
      <c r="EZ4" s="196"/>
      <c r="FA4" s="206">
        <f t="shared" ref="FA4:FA6" si="10">EM4</f>
        <v>10</v>
      </c>
      <c r="FB4" s="206"/>
      <c r="FC4" s="206"/>
      <c r="FD4" s="206"/>
      <c r="FE4" s="206"/>
      <c r="FF4" s="206"/>
      <c r="FG4" s="206"/>
      <c r="FH4" s="206"/>
      <c r="FI4" s="206"/>
      <c r="FJ4" s="206"/>
      <c r="FK4" s="206"/>
      <c r="FL4" s="206"/>
    </row>
    <row r="5" spans="1:168" s="1" customFormat="1" ht="12.75" customHeight="1">
      <c r="A5" s="196" t="s">
        <v>2</v>
      </c>
      <c r="B5" s="196"/>
      <c r="C5" s="207" t="str">
        <f>'JTC - Site 10 - Day 1 Arms'!DJ1&amp;" / "&amp;'JTC - Site 10 - Day 1 Arms'!DJ2&amp;" / "&amp;'JTC - Site 10 - Day 1 Arms'!DJ3&amp;" / "&amp;'JTC - Site 10 - Day 1 Arms'!DJ4</f>
        <v>Donore Ave / Parnell Rd(W) / Clogher Rd / Parnell RD(E)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196" t="s">
        <v>2</v>
      </c>
      <c r="P5" s="196"/>
      <c r="Q5" s="207" t="str">
        <f t="shared" si="0"/>
        <v>Donore Ave / Parnell Rd(W) / Clogher Rd / Parnell RD(E)</v>
      </c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196" t="s">
        <v>2</v>
      </c>
      <c r="AD5" s="196"/>
      <c r="AE5" s="207" t="str">
        <f t="shared" si="1"/>
        <v>Donore Ave / Parnell Rd(W) / Clogher Rd / Parnell RD(E)</v>
      </c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196" t="s">
        <v>2</v>
      </c>
      <c r="AR5" s="196"/>
      <c r="AS5" s="207" t="str">
        <f t="shared" si="2"/>
        <v>Donore Ave / Parnell Rd(W) / Clogher Rd / Parnell RD(E)</v>
      </c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196" t="s">
        <v>2</v>
      </c>
      <c r="BF5" s="196"/>
      <c r="BG5" s="207" t="str">
        <f t="shared" si="3"/>
        <v>Donore Ave / Parnell Rd(W) / Clogher Rd / Parnell RD(E)</v>
      </c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196" t="s">
        <v>2</v>
      </c>
      <c r="BT5" s="196"/>
      <c r="BU5" s="207" t="str">
        <f t="shared" si="4"/>
        <v>Donore Ave / Parnell Rd(W) / Clogher Rd / Parnell RD(E)</v>
      </c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196" t="s">
        <v>2</v>
      </c>
      <c r="CH5" s="196"/>
      <c r="CI5" s="207" t="str">
        <f t="shared" si="5"/>
        <v>Donore Ave / Parnell Rd(W) / Clogher Rd / Parnell RD(E)</v>
      </c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196" t="s">
        <v>2</v>
      </c>
      <c r="CV5" s="196"/>
      <c r="CW5" s="207" t="str">
        <f t="shared" si="6"/>
        <v>Donore Ave / Parnell Rd(W) / Clogher Rd / Parnell RD(E)</v>
      </c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196" t="s">
        <v>2</v>
      </c>
      <c r="DJ5" s="196"/>
      <c r="DK5" s="207" t="str">
        <f t="shared" si="7"/>
        <v>Donore Ave / Parnell Rd(W) / Clogher Rd / Parnell RD(E)</v>
      </c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196" t="s">
        <v>2</v>
      </c>
      <c r="DX5" s="196"/>
      <c r="DY5" s="207" t="str">
        <f t="shared" si="8"/>
        <v>Donore Ave / Parnell Rd(W) / Clogher Rd / Parnell RD(E)</v>
      </c>
      <c r="DZ5" s="207"/>
      <c r="EA5" s="207"/>
      <c r="EB5" s="207"/>
      <c r="EC5" s="207"/>
      <c r="ED5" s="207"/>
      <c r="EE5" s="207"/>
      <c r="EF5" s="207"/>
      <c r="EG5" s="207"/>
      <c r="EH5" s="207"/>
      <c r="EI5" s="207"/>
      <c r="EJ5" s="207"/>
      <c r="EK5" s="196" t="s">
        <v>2</v>
      </c>
      <c r="EL5" s="196"/>
      <c r="EM5" s="207" t="str">
        <f t="shared" si="9"/>
        <v>Donore Ave / Parnell Rd(W) / Clogher Rd / Parnell RD(E)</v>
      </c>
      <c r="EN5" s="207"/>
      <c r="EO5" s="207"/>
      <c r="EP5" s="207"/>
      <c r="EQ5" s="207"/>
      <c r="ER5" s="207"/>
      <c r="ES5" s="207"/>
      <c r="ET5" s="207"/>
      <c r="EU5" s="207"/>
      <c r="EV5" s="207"/>
      <c r="EW5" s="207"/>
      <c r="EX5" s="207"/>
      <c r="EY5" s="196" t="s">
        <v>2</v>
      </c>
      <c r="EZ5" s="196"/>
      <c r="FA5" s="207" t="str">
        <f t="shared" si="10"/>
        <v>Donore Ave / Parnell Rd(W) / Clogher Rd / Parnell RD(E)</v>
      </c>
      <c r="FB5" s="207"/>
      <c r="FC5" s="207"/>
      <c r="FD5" s="207"/>
      <c r="FE5" s="207"/>
      <c r="FF5" s="207"/>
      <c r="FG5" s="207"/>
      <c r="FH5" s="207"/>
      <c r="FI5" s="207"/>
      <c r="FJ5" s="207"/>
      <c r="FK5" s="207"/>
      <c r="FL5" s="207"/>
    </row>
    <row r="6" spans="1:168" s="1" customFormat="1" ht="12.75" customHeight="1">
      <c r="A6" s="196" t="s">
        <v>4</v>
      </c>
      <c r="B6" s="196"/>
      <c r="C6" s="197">
        <v>43410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6" t="s">
        <v>4</v>
      </c>
      <c r="P6" s="196"/>
      <c r="Q6" s="198">
        <f t="shared" si="0"/>
        <v>43410</v>
      </c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6" t="s">
        <v>4</v>
      </c>
      <c r="AD6" s="196"/>
      <c r="AE6" s="198">
        <f t="shared" si="1"/>
        <v>43410</v>
      </c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6" t="s">
        <v>4</v>
      </c>
      <c r="AR6" s="196"/>
      <c r="AS6" s="198">
        <f t="shared" si="2"/>
        <v>43410</v>
      </c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6" t="s">
        <v>4</v>
      </c>
      <c r="BF6" s="196"/>
      <c r="BG6" s="198">
        <f t="shared" si="3"/>
        <v>43410</v>
      </c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6" t="s">
        <v>4</v>
      </c>
      <c r="BT6" s="196"/>
      <c r="BU6" s="198">
        <f t="shared" si="4"/>
        <v>43410</v>
      </c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6" t="s">
        <v>4</v>
      </c>
      <c r="CH6" s="196"/>
      <c r="CI6" s="198">
        <f t="shared" si="5"/>
        <v>43410</v>
      </c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6" t="s">
        <v>4</v>
      </c>
      <c r="CV6" s="196"/>
      <c r="CW6" s="198">
        <f t="shared" si="6"/>
        <v>43410</v>
      </c>
      <c r="CX6" s="198"/>
      <c r="CY6" s="198"/>
      <c r="CZ6" s="198"/>
      <c r="DA6" s="198"/>
      <c r="DB6" s="198"/>
      <c r="DC6" s="198"/>
      <c r="DD6" s="198"/>
      <c r="DE6" s="198"/>
      <c r="DF6" s="198"/>
      <c r="DG6" s="198"/>
      <c r="DH6" s="198"/>
      <c r="DI6" s="196" t="s">
        <v>4</v>
      </c>
      <c r="DJ6" s="196"/>
      <c r="DK6" s="198">
        <f t="shared" si="7"/>
        <v>43410</v>
      </c>
      <c r="DL6" s="198"/>
      <c r="DM6" s="198"/>
      <c r="DN6" s="198"/>
      <c r="DO6" s="198"/>
      <c r="DP6" s="198"/>
      <c r="DQ6" s="198"/>
      <c r="DR6" s="198"/>
      <c r="DS6" s="198"/>
      <c r="DT6" s="198"/>
      <c r="DU6" s="198"/>
      <c r="DV6" s="198"/>
      <c r="DW6" s="196" t="s">
        <v>4</v>
      </c>
      <c r="DX6" s="196"/>
      <c r="DY6" s="198">
        <f t="shared" si="8"/>
        <v>43410</v>
      </c>
      <c r="DZ6" s="198"/>
      <c r="EA6" s="198"/>
      <c r="EB6" s="198"/>
      <c r="EC6" s="198"/>
      <c r="ED6" s="198"/>
      <c r="EE6" s="198"/>
      <c r="EF6" s="198"/>
      <c r="EG6" s="198"/>
      <c r="EH6" s="198"/>
      <c r="EI6" s="198"/>
      <c r="EJ6" s="198"/>
      <c r="EK6" s="196" t="s">
        <v>4</v>
      </c>
      <c r="EL6" s="196"/>
      <c r="EM6" s="198">
        <f t="shared" si="9"/>
        <v>43410</v>
      </c>
      <c r="EN6" s="198"/>
      <c r="EO6" s="198"/>
      <c r="EP6" s="198"/>
      <c r="EQ6" s="198"/>
      <c r="ER6" s="198"/>
      <c r="ES6" s="198"/>
      <c r="ET6" s="198"/>
      <c r="EU6" s="198"/>
      <c r="EV6" s="198"/>
      <c r="EW6" s="198"/>
      <c r="EX6" s="198"/>
      <c r="EY6" s="196" t="s">
        <v>4</v>
      </c>
      <c r="EZ6" s="196"/>
      <c r="FA6" s="198">
        <f t="shared" si="10"/>
        <v>43410</v>
      </c>
      <c r="FB6" s="198"/>
      <c r="FC6" s="198"/>
      <c r="FD6" s="198"/>
      <c r="FE6" s="198"/>
      <c r="FF6" s="198"/>
      <c r="FG6" s="198"/>
      <c r="FH6" s="198"/>
      <c r="FI6" s="198"/>
      <c r="FJ6" s="198"/>
      <c r="FK6" s="198"/>
      <c r="FL6" s="198"/>
    </row>
    <row r="7" spans="1:168" s="3" customFormat="1" ht="13.5" customHeight="1">
      <c r="A7" s="202" t="s">
        <v>5</v>
      </c>
      <c r="B7" s="199" t="str">
        <f>"A to D - "&amp;'JTC - Site 10 - Day 1 Arms'!$DJ$1&amp;" to "&amp;'JTC - Site 10 - Day 1 Arms'!$DJ$4</f>
        <v>A to D - Donore Ave to Parnell RD(E)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204" t="s">
        <v>7</v>
      </c>
      <c r="N7" s="204" t="s">
        <v>8</v>
      </c>
      <c r="O7" s="202" t="s">
        <v>5</v>
      </c>
      <c r="P7" s="199" t="str">
        <f>"A to C - "&amp;'JTC - Site 10 - Day 1 Arms'!$DJ$1&amp;" to "&amp;'JTC - Site 10 - Day 1 Arms'!$DJ$3</f>
        <v>A to C - Donore Ave to Clogher Rd</v>
      </c>
      <c r="Q7" s="200"/>
      <c r="R7" s="200"/>
      <c r="S7" s="200"/>
      <c r="T7" s="200"/>
      <c r="U7" s="200"/>
      <c r="V7" s="200"/>
      <c r="W7" s="200"/>
      <c r="X7" s="200"/>
      <c r="Y7" s="200"/>
      <c r="Z7" s="201"/>
      <c r="AA7" s="204" t="s">
        <v>7</v>
      </c>
      <c r="AB7" s="204" t="s">
        <v>8</v>
      </c>
      <c r="AC7" s="202" t="s">
        <v>5</v>
      </c>
      <c r="AD7" s="199" t="str">
        <f>"A to B - "&amp;'JTC - Site 10 - Day 1 Arms'!$DJ$1&amp;" to "&amp;'JTC - Site 10 - Day 1 Arms'!$DJ$2</f>
        <v>A to B - Donore Ave to Parnell Rd(W)</v>
      </c>
      <c r="AE7" s="200"/>
      <c r="AF7" s="200"/>
      <c r="AG7" s="200"/>
      <c r="AH7" s="200"/>
      <c r="AI7" s="200"/>
      <c r="AJ7" s="200"/>
      <c r="AK7" s="200"/>
      <c r="AL7" s="200"/>
      <c r="AM7" s="200"/>
      <c r="AN7" s="201"/>
      <c r="AO7" s="204" t="s">
        <v>7</v>
      </c>
      <c r="AP7" s="204" t="s">
        <v>8</v>
      </c>
      <c r="AQ7" s="202" t="s">
        <v>5</v>
      </c>
      <c r="AR7" s="199" t="str">
        <f>"B to A - "&amp;'JTC - Site 10 - Day 1 Arms'!$DJ$2&amp;" to "&amp;'JTC - Site 10 - Day 1 Arms'!$DJ$1</f>
        <v>B to A - Parnell Rd(W) to Donore Ave</v>
      </c>
      <c r="AS7" s="200"/>
      <c r="AT7" s="200"/>
      <c r="AU7" s="200"/>
      <c r="AV7" s="200"/>
      <c r="AW7" s="200"/>
      <c r="AX7" s="200"/>
      <c r="AY7" s="200"/>
      <c r="AZ7" s="200"/>
      <c r="BA7" s="200"/>
      <c r="BB7" s="201"/>
      <c r="BC7" s="204" t="s">
        <v>7</v>
      </c>
      <c r="BD7" s="204" t="s">
        <v>8</v>
      </c>
      <c r="BE7" s="202" t="s">
        <v>5</v>
      </c>
      <c r="BF7" s="199" t="str">
        <f>"B to D - "&amp;'JTC - Site 10 - Day 1 Arms'!$DJ$2&amp;" to "&amp;'JTC - Site 10 - Day 1 Arms'!$DJ$4</f>
        <v>B to D - Parnell Rd(W) to Parnell RD(E)</v>
      </c>
      <c r="BG7" s="200"/>
      <c r="BH7" s="200"/>
      <c r="BI7" s="200"/>
      <c r="BJ7" s="200"/>
      <c r="BK7" s="200"/>
      <c r="BL7" s="200"/>
      <c r="BM7" s="200"/>
      <c r="BN7" s="200"/>
      <c r="BO7" s="200"/>
      <c r="BP7" s="201"/>
      <c r="BQ7" s="204" t="s">
        <v>7</v>
      </c>
      <c r="BR7" s="204" t="s">
        <v>8</v>
      </c>
      <c r="BS7" s="202" t="s">
        <v>5</v>
      </c>
      <c r="BT7" s="199" t="str">
        <f>"B to C - "&amp;'JTC - Site 10 - Day 1 Arms'!$DJ$2&amp;" to "&amp;'JTC - Site 10 - Day 1 Arms'!$DJ$3</f>
        <v>B to C - Parnell Rd(W) to Clogher Rd</v>
      </c>
      <c r="BU7" s="200"/>
      <c r="BV7" s="200"/>
      <c r="BW7" s="200"/>
      <c r="BX7" s="200"/>
      <c r="BY7" s="200"/>
      <c r="BZ7" s="200"/>
      <c r="CA7" s="200"/>
      <c r="CB7" s="200"/>
      <c r="CC7" s="200"/>
      <c r="CD7" s="201"/>
      <c r="CE7" s="204" t="s">
        <v>7</v>
      </c>
      <c r="CF7" s="204" t="s">
        <v>8</v>
      </c>
      <c r="CG7" s="202" t="s">
        <v>5</v>
      </c>
      <c r="CH7" s="199" t="str">
        <f>"C to B - "&amp;'JTC - Site 10 - Day 1 Arms'!$DJ$3&amp;" to "&amp;'JTC - Site 10 - Day 1 Arms'!$DJ$2</f>
        <v>C to B - Clogher Rd to Parnell Rd(W)</v>
      </c>
      <c r="CI7" s="200"/>
      <c r="CJ7" s="200"/>
      <c r="CK7" s="200"/>
      <c r="CL7" s="200"/>
      <c r="CM7" s="200"/>
      <c r="CN7" s="200"/>
      <c r="CO7" s="200"/>
      <c r="CP7" s="200"/>
      <c r="CQ7" s="200"/>
      <c r="CR7" s="201"/>
      <c r="CS7" s="204" t="s">
        <v>7</v>
      </c>
      <c r="CT7" s="204" t="s">
        <v>8</v>
      </c>
      <c r="CU7" s="202" t="s">
        <v>5</v>
      </c>
      <c r="CV7" s="199" t="str">
        <f>"C to A - "&amp;'JTC - Site 10 - Day 1 Arms'!$DJ$3&amp;" to "&amp;'JTC - Site 10 - Day 1 Arms'!$DJ$1</f>
        <v>C to A - Clogher Rd to Donore Ave</v>
      </c>
      <c r="CW7" s="200"/>
      <c r="CX7" s="200"/>
      <c r="CY7" s="200"/>
      <c r="CZ7" s="200"/>
      <c r="DA7" s="200"/>
      <c r="DB7" s="200"/>
      <c r="DC7" s="200"/>
      <c r="DD7" s="200"/>
      <c r="DE7" s="200"/>
      <c r="DF7" s="201"/>
      <c r="DG7" s="204" t="s">
        <v>7</v>
      </c>
      <c r="DH7" s="204" t="s">
        <v>8</v>
      </c>
      <c r="DI7" s="202" t="s">
        <v>5</v>
      </c>
      <c r="DJ7" s="199" t="str">
        <f>"C to D - "&amp;'JTC - Site 10 - Day 1 Arms'!$DJ$3&amp;" to "&amp;'JTC - Site 10 - Day 1 Arms'!$DJ$4</f>
        <v>C to D - Clogher Rd to Parnell RD(E)</v>
      </c>
      <c r="DK7" s="200"/>
      <c r="DL7" s="200"/>
      <c r="DM7" s="200"/>
      <c r="DN7" s="200"/>
      <c r="DO7" s="200"/>
      <c r="DP7" s="200"/>
      <c r="DQ7" s="200"/>
      <c r="DR7" s="200"/>
      <c r="DS7" s="200"/>
      <c r="DT7" s="201"/>
      <c r="DU7" s="204" t="s">
        <v>7</v>
      </c>
      <c r="DV7" s="204" t="s">
        <v>8</v>
      </c>
      <c r="DW7" s="202" t="s">
        <v>5</v>
      </c>
      <c r="DX7" s="199" t="str">
        <f>"D to C - "&amp;'JTC - Site 10 - Day 1 Arms'!$DJ$4&amp;" to "&amp;'JTC - Site 10 - Day 1 Arms'!$DJ$3</f>
        <v>D to C - Parnell RD(E) to Clogher Rd</v>
      </c>
      <c r="DY7" s="200"/>
      <c r="DZ7" s="200"/>
      <c r="EA7" s="200"/>
      <c r="EB7" s="200"/>
      <c r="EC7" s="200"/>
      <c r="ED7" s="200"/>
      <c r="EE7" s="200"/>
      <c r="EF7" s="200"/>
      <c r="EG7" s="200"/>
      <c r="EH7" s="201"/>
      <c r="EI7" s="204" t="s">
        <v>7</v>
      </c>
      <c r="EJ7" s="204" t="s">
        <v>8</v>
      </c>
      <c r="EK7" s="202" t="s">
        <v>5</v>
      </c>
      <c r="EL7" s="199" t="str">
        <f>"D to B - "&amp;'JTC - Site 10 - Day 1 Arms'!$DJ$4&amp;" to "&amp;'JTC - Site 10 - Day 1 Arms'!$DJ$2</f>
        <v>D to B - Parnell RD(E) to Parnell Rd(W)</v>
      </c>
      <c r="EM7" s="200"/>
      <c r="EN7" s="200"/>
      <c r="EO7" s="200"/>
      <c r="EP7" s="200"/>
      <c r="EQ7" s="200"/>
      <c r="ER7" s="200"/>
      <c r="ES7" s="200"/>
      <c r="ET7" s="200"/>
      <c r="EU7" s="200"/>
      <c r="EV7" s="201"/>
      <c r="EW7" s="204" t="s">
        <v>7</v>
      </c>
      <c r="EX7" s="204" t="s">
        <v>8</v>
      </c>
      <c r="EY7" s="202" t="s">
        <v>5</v>
      </c>
      <c r="EZ7" s="199" t="str">
        <f>"D to A - "&amp;'JTC - Site 10 - Day 1 Arms'!$DJ$4&amp;" to "&amp;'JTC - Site 10 - Day 1 Arms'!$DJ$1</f>
        <v>D to A - Parnell RD(E) to Donore Ave</v>
      </c>
      <c r="FA7" s="200"/>
      <c r="FB7" s="200"/>
      <c r="FC7" s="200"/>
      <c r="FD7" s="200"/>
      <c r="FE7" s="200"/>
      <c r="FF7" s="200"/>
      <c r="FG7" s="200"/>
      <c r="FH7" s="200"/>
      <c r="FI7" s="200"/>
      <c r="FJ7" s="201"/>
      <c r="FK7" s="204" t="s">
        <v>7</v>
      </c>
      <c r="FL7" s="204" t="s">
        <v>8</v>
      </c>
    </row>
    <row r="8" spans="1:168" s="3" customFormat="1" ht="13.5" customHeight="1">
      <c r="A8" s="203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205"/>
      <c r="N8" s="205"/>
      <c r="O8" s="203"/>
      <c r="P8" s="23" t="str">
        <f>$B$8</f>
        <v>P/C</v>
      </c>
      <c r="Q8" s="24" t="str">
        <f>$C$8</f>
        <v>M/C</v>
      </c>
      <c r="R8" s="24" t="str">
        <f>$D$8</f>
        <v>Car</v>
      </c>
      <c r="S8" s="24" t="str">
        <f>$E$8</f>
        <v>LGV</v>
      </c>
      <c r="T8" s="24" t="str">
        <f>$F$8</f>
        <v>HGV 2X</v>
      </c>
      <c r="U8" s="24" t="str">
        <f>$G$8</f>
        <v>HGV 3X</v>
      </c>
      <c r="V8" s="24" t="str">
        <f>$H$8</f>
        <v>HGV 4x</v>
      </c>
      <c r="W8" s="24" t="str">
        <f>$I$8</f>
        <v>HGV 5+X</v>
      </c>
      <c r="X8" s="24" t="str">
        <f>$J$8</f>
        <v>Dbus</v>
      </c>
      <c r="Y8" s="24" t="str">
        <f>$K$8</f>
        <v>Obus</v>
      </c>
      <c r="Z8" s="51" t="str">
        <f>$L$8</f>
        <v>Taxi</v>
      </c>
      <c r="AA8" s="205"/>
      <c r="AB8" s="205"/>
      <c r="AC8" s="203"/>
      <c r="AD8" s="23" t="str">
        <f>$B$8</f>
        <v>P/C</v>
      </c>
      <c r="AE8" s="24" t="str">
        <f>$C$8</f>
        <v>M/C</v>
      </c>
      <c r="AF8" s="24" t="str">
        <f>$D$8</f>
        <v>Car</v>
      </c>
      <c r="AG8" s="24" t="str">
        <f>$E$8</f>
        <v>LGV</v>
      </c>
      <c r="AH8" s="24" t="str">
        <f>$F$8</f>
        <v>HGV 2X</v>
      </c>
      <c r="AI8" s="24" t="str">
        <f>$G$8</f>
        <v>HGV 3X</v>
      </c>
      <c r="AJ8" s="24" t="str">
        <f>$H$8</f>
        <v>HGV 4x</v>
      </c>
      <c r="AK8" s="24" t="str">
        <f>$I$8</f>
        <v>HGV 5+X</v>
      </c>
      <c r="AL8" s="24" t="str">
        <f>$J$8</f>
        <v>Dbus</v>
      </c>
      <c r="AM8" s="24" t="str">
        <f>$K$8</f>
        <v>Obus</v>
      </c>
      <c r="AN8" s="51" t="str">
        <f>$L$8</f>
        <v>Taxi</v>
      </c>
      <c r="AO8" s="205"/>
      <c r="AP8" s="205"/>
      <c r="AQ8" s="203"/>
      <c r="AR8" s="23" t="str">
        <f>$B$8</f>
        <v>P/C</v>
      </c>
      <c r="AS8" s="24" t="str">
        <f>$C$8</f>
        <v>M/C</v>
      </c>
      <c r="AT8" s="24" t="str">
        <f>$D$8</f>
        <v>Car</v>
      </c>
      <c r="AU8" s="24" t="str">
        <f>$E$8</f>
        <v>LGV</v>
      </c>
      <c r="AV8" s="24" t="str">
        <f>$F$8</f>
        <v>HGV 2X</v>
      </c>
      <c r="AW8" s="24" t="str">
        <f>$G$8</f>
        <v>HGV 3X</v>
      </c>
      <c r="AX8" s="24" t="str">
        <f>$H$8</f>
        <v>HGV 4x</v>
      </c>
      <c r="AY8" s="24" t="str">
        <f>$I$8</f>
        <v>HGV 5+X</v>
      </c>
      <c r="AZ8" s="24" t="str">
        <f>$J$8</f>
        <v>Dbus</v>
      </c>
      <c r="BA8" s="24" t="str">
        <f>$K$8</f>
        <v>Obus</v>
      </c>
      <c r="BB8" s="51" t="str">
        <f>$L$8</f>
        <v>Taxi</v>
      </c>
      <c r="BC8" s="205"/>
      <c r="BD8" s="205"/>
      <c r="BE8" s="203"/>
      <c r="BF8" s="23" t="str">
        <f>$B$8</f>
        <v>P/C</v>
      </c>
      <c r="BG8" s="24" t="str">
        <f>$C$8</f>
        <v>M/C</v>
      </c>
      <c r="BH8" s="24" t="str">
        <f>$D$8</f>
        <v>Car</v>
      </c>
      <c r="BI8" s="24" t="str">
        <f>$E$8</f>
        <v>LGV</v>
      </c>
      <c r="BJ8" s="24" t="str">
        <f>$F$8</f>
        <v>HGV 2X</v>
      </c>
      <c r="BK8" s="24" t="str">
        <f>$G$8</f>
        <v>HGV 3X</v>
      </c>
      <c r="BL8" s="24" t="str">
        <f>$H$8</f>
        <v>HGV 4x</v>
      </c>
      <c r="BM8" s="24" t="str">
        <f>$I$8</f>
        <v>HGV 5+X</v>
      </c>
      <c r="BN8" s="24" t="str">
        <f>$J$8</f>
        <v>Dbus</v>
      </c>
      <c r="BO8" s="24" t="str">
        <f>$K$8</f>
        <v>Obus</v>
      </c>
      <c r="BP8" s="51" t="str">
        <f>$L$8</f>
        <v>Taxi</v>
      </c>
      <c r="BQ8" s="205"/>
      <c r="BR8" s="205"/>
      <c r="BS8" s="203"/>
      <c r="BT8" s="23" t="str">
        <f>$B$8</f>
        <v>P/C</v>
      </c>
      <c r="BU8" s="24" t="str">
        <f>$C$8</f>
        <v>M/C</v>
      </c>
      <c r="BV8" s="24" t="str">
        <f>$D$8</f>
        <v>Car</v>
      </c>
      <c r="BW8" s="24" t="str">
        <f>$E$8</f>
        <v>LGV</v>
      </c>
      <c r="BX8" s="24" t="str">
        <f>$F$8</f>
        <v>HGV 2X</v>
      </c>
      <c r="BY8" s="24" t="str">
        <f>$G$8</f>
        <v>HGV 3X</v>
      </c>
      <c r="BZ8" s="24" t="str">
        <f>$H$8</f>
        <v>HGV 4x</v>
      </c>
      <c r="CA8" s="24" t="str">
        <f>$I$8</f>
        <v>HGV 5+X</v>
      </c>
      <c r="CB8" s="24" t="str">
        <f>$J$8</f>
        <v>Dbus</v>
      </c>
      <c r="CC8" s="24" t="str">
        <f>$K$8</f>
        <v>Obus</v>
      </c>
      <c r="CD8" s="51" t="str">
        <f>$L$8</f>
        <v>Taxi</v>
      </c>
      <c r="CE8" s="205"/>
      <c r="CF8" s="205"/>
      <c r="CG8" s="203"/>
      <c r="CH8" s="23" t="str">
        <f>$B$8</f>
        <v>P/C</v>
      </c>
      <c r="CI8" s="24" t="str">
        <f>$C$8</f>
        <v>M/C</v>
      </c>
      <c r="CJ8" s="24" t="str">
        <f>$D$8</f>
        <v>Car</v>
      </c>
      <c r="CK8" s="24" t="str">
        <f>$E$8</f>
        <v>LGV</v>
      </c>
      <c r="CL8" s="24" t="str">
        <f>$F$8</f>
        <v>HGV 2X</v>
      </c>
      <c r="CM8" s="24" t="str">
        <f>$G$8</f>
        <v>HGV 3X</v>
      </c>
      <c r="CN8" s="24" t="str">
        <f>$H$8</f>
        <v>HGV 4x</v>
      </c>
      <c r="CO8" s="24" t="str">
        <f>$I$8</f>
        <v>HGV 5+X</v>
      </c>
      <c r="CP8" s="24" t="str">
        <f>$J$8</f>
        <v>Dbus</v>
      </c>
      <c r="CQ8" s="24" t="str">
        <f>$K$8</f>
        <v>Obus</v>
      </c>
      <c r="CR8" s="51" t="str">
        <f>$L$8</f>
        <v>Taxi</v>
      </c>
      <c r="CS8" s="205"/>
      <c r="CT8" s="205"/>
      <c r="CU8" s="203"/>
      <c r="CV8" s="23" t="str">
        <f>$B$8</f>
        <v>P/C</v>
      </c>
      <c r="CW8" s="24" t="str">
        <f>$C$8</f>
        <v>M/C</v>
      </c>
      <c r="CX8" s="24" t="str">
        <f>$D$8</f>
        <v>Car</v>
      </c>
      <c r="CY8" s="24" t="str">
        <f>$E$8</f>
        <v>LGV</v>
      </c>
      <c r="CZ8" s="24" t="str">
        <f>$F$8</f>
        <v>HGV 2X</v>
      </c>
      <c r="DA8" s="24" t="str">
        <f>$G$8</f>
        <v>HGV 3X</v>
      </c>
      <c r="DB8" s="24" t="str">
        <f>$H$8</f>
        <v>HGV 4x</v>
      </c>
      <c r="DC8" s="24" t="str">
        <f>$I$8</f>
        <v>HGV 5+X</v>
      </c>
      <c r="DD8" s="24" t="str">
        <f>$J$8</f>
        <v>Dbus</v>
      </c>
      <c r="DE8" s="24" t="str">
        <f>$K$8</f>
        <v>Obus</v>
      </c>
      <c r="DF8" s="51" t="str">
        <f>$L$8</f>
        <v>Taxi</v>
      </c>
      <c r="DG8" s="205"/>
      <c r="DH8" s="205"/>
      <c r="DI8" s="203"/>
      <c r="DJ8" s="23" t="str">
        <f>$B$8</f>
        <v>P/C</v>
      </c>
      <c r="DK8" s="24" t="str">
        <f>$C$8</f>
        <v>M/C</v>
      </c>
      <c r="DL8" s="24" t="str">
        <f>$D$8</f>
        <v>Car</v>
      </c>
      <c r="DM8" s="24" t="str">
        <f>$E$8</f>
        <v>LGV</v>
      </c>
      <c r="DN8" s="24" t="str">
        <f>$F$8</f>
        <v>HGV 2X</v>
      </c>
      <c r="DO8" s="24" t="str">
        <f>$G$8</f>
        <v>HGV 3X</v>
      </c>
      <c r="DP8" s="24" t="str">
        <f>$H$8</f>
        <v>HGV 4x</v>
      </c>
      <c r="DQ8" s="24" t="str">
        <f>$I$8</f>
        <v>HGV 5+X</v>
      </c>
      <c r="DR8" s="24" t="str">
        <f>$J$8</f>
        <v>Dbus</v>
      </c>
      <c r="DS8" s="24" t="str">
        <f>$K$8</f>
        <v>Obus</v>
      </c>
      <c r="DT8" s="51" t="str">
        <f>$L$8</f>
        <v>Taxi</v>
      </c>
      <c r="DU8" s="205"/>
      <c r="DV8" s="205"/>
      <c r="DW8" s="203"/>
      <c r="DX8" s="23" t="str">
        <f>$B$8</f>
        <v>P/C</v>
      </c>
      <c r="DY8" s="24" t="str">
        <f>$C$8</f>
        <v>M/C</v>
      </c>
      <c r="DZ8" s="24" t="str">
        <f>$D$8</f>
        <v>Car</v>
      </c>
      <c r="EA8" s="24" t="str">
        <f>$E$8</f>
        <v>LGV</v>
      </c>
      <c r="EB8" s="24" t="str">
        <f>$F$8</f>
        <v>HGV 2X</v>
      </c>
      <c r="EC8" s="24" t="str">
        <f>$G$8</f>
        <v>HGV 3X</v>
      </c>
      <c r="ED8" s="24" t="str">
        <f>$H$8</f>
        <v>HGV 4x</v>
      </c>
      <c r="EE8" s="24" t="str">
        <f>$I$8</f>
        <v>HGV 5+X</v>
      </c>
      <c r="EF8" s="24" t="str">
        <f>$J$8</f>
        <v>Dbus</v>
      </c>
      <c r="EG8" s="24" t="str">
        <f>$K$8</f>
        <v>Obus</v>
      </c>
      <c r="EH8" s="51" t="str">
        <f>$L$8</f>
        <v>Taxi</v>
      </c>
      <c r="EI8" s="205"/>
      <c r="EJ8" s="205"/>
      <c r="EK8" s="203"/>
      <c r="EL8" s="23" t="str">
        <f>$B$8</f>
        <v>P/C</v>
      </c>
      <c r="EM8" s="24" t="str">
        <f>$C$8</f>
        <v>M/C</v>
      </c>
      <c r="EN8" s="24" t="str">
        <f>$D$8</f>
        <v>Car</v>
      </c>
      <c r="EO8" s="24" t="str">
        <f>$E$8</f>
        <v>LGV</v>
      </c>
      <c r="EP8" s="24" t="str">
        <f>$F$8</f>
        <v>HGV 2X</v>
      </c>
      <c r="EQ8" s="24" t="str">
        <f>$G$8</f>
        <v>HGV 3X</v>
      </c>
      <c r="ER8" s="24" t="str">
        <f>$H$8</f>
        <v>HGV 4x</v>
      </c>
      <c r="ES8" s="24" t="str">
        <f>$I$8</f>
        <v>HGV 5+X</v>
      </c>
      <c r="ET8" s="24" t="str">
        <f>$J$8</f>
        <v>Dbus</v>
      </c>
      <c r="EU8" s="24" t="str">
        <f>$K$8</f>
        <v>Obus</v>
      </c>
      <c r="EV8" s="51" t="str">
        <f>$L$8</f>
        <v>Taxi</v>
      </c>
      <c r="EW8" s="205"/>
      <c r="EX8" s="205"/>
      <c r="EY8" s="203"/>
      <c r="EZ8" s="23" t="str">
        <f>$B$8</f>
        <v>P/C</v>
      </c>
      <c r="FA8" s="24" t="str">
        <f>$C$8</f>
        <v>M/C</v>
      </c>
      <c r="FB8" s="24" t="str">
        <f>$D$8</f>
        <v>Car</v>
      </c>
      <c r="FC8" s="24" t="str">
        <f>$E$8</f>
        <v>LGV</v>
      </c>
      <c r="FD8" s="24" t="str">
        <f>$F$8</f>
        <v>HGV 2X</v>
      </c>
      <c r="FE8" s="24" t="str">
        <f>$G$8</f>
        <v>HGV 3X</v>
      </c>
      <c r="FF8" s="24" t="str">
        <f>$H$8</f>
        <v>HGV 4x</v>
      </c>
      <c r="FG8" s="24" t="str">
        <f>$I$8</f>
        <v>HGV 5+X</v>
      </c>
      <c r="FH8" s="24" t="str">
        <f>$J$8</f>
        <v>Dbus</v>
      </c>
      <c r="FI8" s="24" t="str">
        <f>$K$8</f>
        <v>Obus</v>
      </c>
      <c r="FJ8" s="51" t="str">
        <f>$L$8</f>
        <v>Taxi</v>
      </c>
      <c r="FK8" s="205"/>
      <c r="FL8" s="205"/>
    </row>
    <row r="9" spans="1:168" ht="13.5" customHeight="1">
      <c r="A9" s="83">
        <v>0.29166666666666702</v>
      </c>
      <c r="B9" s="117">
        <v>4</v>
      </c>
      <c r="C9" s="121">
        <v>1</v>
      </c>
      <c r="D9" s="125">
        <v>4</v>
      </c>
      <c r="E9" s="121">
        <v>3</v>
      </c>
      <c r="F9" s="121">
        <v>0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25">
        <f>SUM(B9:L9)</f>
        <v>12</v>
      </c>
      <c r="N9" s="31">
        <f>ROUND((B9*0.333)+(C9*0.5)+(D9*1)+(E9*1)+(F9*2)+(G9*2)+(H9*2)+(I9*2)+(J9*2)+(K9*2)+(L9*1),0)</f>
        <v>9</v>
      </c>
      <c r="O9" s="29">
        <f t="shared" ref="O9:O12" si="11">$A9</f>
        <v>0.29166666666666702</v>
      </c>
      <c r="P9" s="117">
        <v>1</v>
      </c>
      <c r="Q9" s="121">
        <v>0</v>
      </c>
      <c r="R9" s="125">
        <v>9</v>
      </c>
      <c r="S9" s="121">
        <v>3</v>
      </c>
      <c r="T9" s="121">
        <v>0</v>
      </c>
      <c r="U9" s="121">
        <v>0</v>
      </c>
      <c r="V9" s="121">
        <v>0</v>
      </c>
      <c r="W9" s="121">
        <v>0</v>
      </c>
      <c r="X9" s="121">
        <v>1</v>
      </c>
      <c r="Y9" s="121">
        <v>0</v>
      </c>
      <c r="Z9" s="121">
        <v>0</v>
      </c>
      <c r="AA9" s="25">
        <f t="shared" ref="AA9:AA70" si="12">SUM(P9:Z9)</f>
        <v>14</v>
      </c>
      <c r="AB9" s="25">
        <f t="shared" ref="AB9:AB70" si="13">ROUND((P9*0.333)+(Q9*0.5)+(R9*1)+(S9*1)+(T9*2)+(U9*2)+(V9*2)+(W9*2)+(X9*2)+(Y9*2)+(Z9*1),0)</f>
        <v>14</v>
      </c>
      <c r="AC9" s="29">
        <f t="shared" ref="AC9:AC12" si="14">$A9</f>
        <v>0.29166666666666702</v>
      </c>
      <c r="AD9" s="117">
        <v>0</v>
      </c>
      <c r="AE9" s="121">
        <v>0</v>
      </c>
      <c r="AF9" s="125">
        <v>2</v>
      </c>
      <c r="AG9" s="121">
        <v>1</v>
      </c>
      <c r="AH9" s="121">
        <v>0</v>
      </c>
      <c r="AI9" s="121">
        <v>0</v>
      </c>
      <c r="AJ9" s="121">
        <v>0</v>
      </c>
      <c r="AK9" s="121">
        <v>0</v>
      </c>
      <c r="AL9" s="121">
        <v>0</v>
      </c>
      <c r="AM9" s="121">
        <v>0</v>
      </c>
      <c r="AN9" s="121">
        <v>0</v>
      </c>
      <c r="AO9" s="25">
        <f t="shared" ref="AO9:AO70" si="15">SUM(AD9:AN9)</f>
        <v>3</v>
      </c>
      <c r="AP9" s="25">
        <f t="shared" ref="AP9:AP70" si="16">ROUND((AD9*0.333)+(AE9*0.5)+(AF9*1)+(AG9*1)+(AH9*2)+(AI9*2)+(AJ9*2)+(AK9*2)+(AL9*2)+(AM9*2)+(AN9*1),0)</f>
        <v>3</v>
      </c>
      <c r="AQ9" s="29">
        <f t="shared" ref="AQ9:AQ12" si="17">$A9</f>
        <v>0.29166666666666702</v>
      </c>
      <c r="AR9" s="117">
        <v>0</v>
      </c>
      <c r="AS9" s="121">
        <v>0</v>
      </c>
      <c r="AT9" s="125">
        <v>9</v>
      </c>
      <c r="AU9" s="121">
        <v>1</v>
      </c>
      <c r="AV9" s="121">
        <v>0</v>
      </c>
      <c r="AW9" s="121">
        <v>0</v>
      </c>
      <c r="AX9" s="121">
        <v>0</v>
      </c>
      <c r="AY9" s="121">
        <v>0</v>
      </c>
      <c r="AZ9" s="121">
        <v>0</v>
      </c>
      <c r="BA9" s="121">
        <v>0</v>
      </c>
      <c r="BB9" s="121">
        <v>0</v>
      </c>
      <c r="BC9" s="25">
        <f t="shared" ref="BC9:BC70" si="18">SUM(AR9:BB9)</f>
        <v>10</v>
      </c>
      <c r="BD9" s="25">
        <f t="shared" ref="BD9:BD70" si="19">ROUND((AR9*0.333)+(AS9*0.5)+(AT9*1)+(AU9*1)+(AV9*2)+(AW9*2)+(AX9*2)+(AY9*2)+(AZ9*2)+(BA9*2)+(BB9*1),0)</f>
        <v>10</v>
      </c>
      <c r="BE9" s="29">
        <f t="shared" ref="BE9:BE12" si="20">$A9</f>
        <v>0.29166666666666702</v>
      </c>
      <c r="BF9" s="117">
        <v>19</v>
      </c>
      <c r="BG9" s="121">
        <v>1</v>
      </c>
      <c r="BH9" s="125">
        <v>66</v>
      </c>
      <c r="BI9" s="121">
        <v>11</v>
      </c>
      <c r="BJ9" s="121">
        <v>2</v>
      </c>
      <c r="BK9" s="121">
        <v>1</v>
      </c>
      <c r="BL9" s="121">
        <v>1</v>
      </c>
      <c r="BM9" s="121">
        <v>0</v>
      </c>
      <c r="BN9" s="121">
        <v>0</v>
      </c>
      <c r="BO9" s="121">
        <v>0</v>
      </c>
      <c r="BP9" s="121">
        <v>1</v>
      </c>
      <c r="BQ9" s="25">
        <f t="shared" ref="BQ9:BQ70" si="21">SUM(BF9:BP9)</f>
        <v>102</v>
      </c>
      <c r="BR9" s="25">
        <f t="shared" ref="BR9:BR70" si="22">ROUND((BF9*0.333)+(BG9*0.5)+(BH9*1)+(BI9*1)+(BJ9*2)+(BK9*2)+(BL9*2)+(BM9*2)+(BN9*2)+(BO9*2)+(BP9*1),0)</f>
        <v>93</v>
      </c>
      <c r="BS9" s="29">
        <f t="shared" ref="BS9:BS12" si="23">$A9</f>
        <v>0.29166666666666702</v>
      </c>
      <c r="BT9" s="117">
        <v>0</v>
      </c>
      <c r="BU9" s="121">
        <v>0</v>
      </c>
      <c r="BV9" s="125">
        <v>0</v>
      </c>
      <c r="BW9" s="121">
        <v>0</v>
      </c>
      <c r="BX9" s="121">
        <v>0</v>
      </c>
      <c r="BY9" s="121">
        <v>0</v>
      </c>
      <c r="BZ9" s="121">
        <v>0</v>
      </c>
      <c r="CA9" s="121">
        <v>0</v>
      </c>
      <c r="CB9" s="121">
        <v>0</v>
      </c>
      <c r="CC9" s="121">
        <v>0</v>
      </c>
      <c r="CD9" s="121">
        <v>0</v>
      </c>
      <c r="CE9" s="25">
        <f t="shared" ref="CE9:CE70" si="24">SUM(BT9:CD9)</f>
        <v>0</v>
      </c>
      <c r="CF9" s="25">
        <f t="shared" ref="CF9:CF70" si="25">ROUND((BT9*0.333)+(BU9*0.5)+(BV9*1)+(BW9*1)+(BX9*2)+(BY9*2)+(BZ9*2)+(CA9*2)+(CB9*2)+(CC9*2)+(CD9*1),0)</f>
        <v>0</v>
      </c>
      <c r="CG9" s="29">
        <f t="shared" ref="CG9:CG12" si="26">$A9</f>
        <v>0.29166666666666702</v>
      </c>
      <c r="CH9" s="117">
        <v>0</v>
      </c>
      <c r="CI9" s="121">
        <v>0</v>
      </c>
      <c r="CJ9" s="125">
        <v>0</v>
      </c>
      <c r="CK9" s="121">
        <v>0</v>
      </c>
      <c r="CL9" s="121">
        <v>0</v>
      </c>
      <c r="CM9" s="121">
        <v>0</v>
      </c>
      <c r="CN9" s="121">
        <v>0</v>
      </c>
      <c r="CO9" s="121">
        <v>0</v>
      </c>
      <c r="CP9" s="121">
        <v>0</v>
      </c>
      <c r="CQ9" s="121">
        <v>0</v>
      </c>
      <c r="CR9" s="121">
        <v>0</v>
      </c>
      <c r="CS9" s="25">
        <f t="shared" ref="CS9:CS70" si="27">SUM(CH9:CR9)</f>
        <v>0</v>
      </c>
      <c r="CT9" s="25">
        <f t="shared" ref="CT9:CT70" si="28">ROUND((CH9*0.333)+(CI9*0.5)+(CJ9*1)+(CK9*1)+(CL9*2)+(CM9*2)+(CN9*2)+(CO9*2)+(CP9*2)+(CQ9*2)+(CR9*1),0)</f>
        <v>0</v>
      </c>
      <c r="CU9" s="29">
        <f t="shared" ref="CU9:CU12" si="29">$A9</f>
        <v>0.29166666666666702</v>
      </c>
      <c r="CV9" s="117">
        <v>6</v>
      </c>
      <c r="CW9" s="121">
        <v>1</v>
      </c>
      <c r="CX9" s="125">
        <v>62</v>
      </c>
      <c r="CY9" s="121">
        <v>9</v>
      </c>
      <c r="CZ9" s="121">
        <v>0</v>
      </c>
      <c r="DA9" s="121">
        <v>0</v>
      </c>
      <c r="DB9" s="121">
        <v>0</v>
      </c>
      <c r="DC9" s="121">
        <v>0</v>
      </c>
      <c r="DD9" s="121">
        <v>0</v>
      </c>
      <c r="DE9" s="121">
        <v>0</v>
      </c>
      <c r="DF9" s="121">
        <v>4</v>
      </c>
      <c r="DG9" s="25">
        <f t="shared" ref="DG9:DG70" si="30">SUM(CV9:DF9)</f>
        <v>82</v>
      </c>
      <c r="DH9" s="25">
        <f t="shared" ref="DH9:DH70" si="31">ROUND((CV9*0.333)+(CW9*0.5)+(CX9*1)+(CY9*1)+(CZ9*2)+(DA9*2)+(DB9*2)+(DC9*2)+(DD9*2)+(DE9*2)+(DF9*1),0)</f>
        <v>77</v>
      </c>
      <c r="DI9" s="29">
        <f t="shared" ref="DI9:DI12" si="32">$A9</f>
        <v>0.29166666666666702</v>
      </c>
      <c r="DJ9" s="117">
        <v>3</v>
      </c>
      <c r="DK9" s="121">
        <v>0</v>
      </c>
      <c r="DL9" s="125">
        <v>16</v>
      </c>
      <c r="DM9" s="121">
        <v>7</v>
      </c>
      <c r="DN9" s="121">
        <v>1</v>
      </c>
      <c r="DO9" s="121">
        <v>0</v>
      </c>
      <c r="DP9" s="121">
        <v>0</v>
      </c>
      <c r="DQ9" s="121">
        <v>0</v>
      </c>
      <c r="DR9" s="121">
        <v>0</v>
      </c>
      <c r="DS9" s="121">
        <v>0</v>
      </c>
      <c r="DT9" s="121">
        <v>0</v>
      </c>
      <c r="DU9" s="25">
        <f t="shared" ref="DU9:DU70" si="33">SUM(DJ9:DT9)</f>
        <v>27</v>
      </c>
      <c r="DV9" s="25">
        <f t="shared" ref="DV9:DV70" si="34">ROUND((DJ9*0.333)+(DK9*0.5)+(DL9*1)+(DM9*1)+(DN9*2)+(DO9*2)+(DP9*2)+(DQ9*2)+(DR9*2)+(DS9*2)+(DT9*1),0)</f>
        <v>26</v>
      </c>
      <c r="DW9" s="29">
        <f t="shared" ref="DW9:DW12" si="35">$A9</f>
        <v>0.29166666666666702</v>
      </c>
      <c r="DX9" s="117">
        <v>1</v>
      </c>
      <c r="DY9" s="121">
        <v>0</v>
      </c>
      <c r="DZ9" s="125">
        <v>9</v>
      </c>
      <c r="EA9" s="121">
        <v>1</v>
      </c>
      <c r="EB9" s="121">
        <v>0</v>
      </c>
      <c r="EC9" s="121">
        <v>0</v>
      </c>
      <c r="ED9" s="121">
        <v>0</v>
      </c>
      <c r="EE9" s="121">
        <v>0</v>
      </c>
      <c r="EF9" s="121">
        <v>0</v>
      </c>
      <c r="EG9" s="121">
        <v>0</v>
      </c>
      <c r="EH9" s="121">
        <v>0</v>
      </c>
      <c r="EI9" s="25">
        <f t="shared" ref="EI9:EI70" si="36">SUM(DX9:EH9)</f>
        <v>11</v>
      </c>
      <c r="EJ9" s="25">
        <f t="shared" ref="EJ9:EJ70" si="37">ROUND((DX9*0.333)+(DY9*0.5)+(DZ9*1)+(EA9*1)+(EB9*2)+(EC9*2)+(ED9*2)+(EE9*2)+(EF9*2)+(EG9*2)+(EH9*1),0)</f>
        <v>10</v>
      </c>
      <c r="EK9" s="29">
        <f t="shared" ref="EK9:EK12" si="38">$A9</f>
        <v>0.29166666666666702</v>
      </c>
      <c r="EL9" s="117">
        <v>5</v>
      </c>
      <c r="EM9" s="121">
        <v>1</v>
      </c>
      <c r="EN9" s="125">
        <v>62</v>
      </c>
      <c r="EO9" s="121">
        <v>4</v>
      </c>
      <c r="EP9" s="121">
        <v>0</v>
      </c>
      <c r="EQ9" s="121">
        <v>1</v>
      </c>
      <c r="ER9" s="121">
        <v>1</v>
      </c>
      <c r="ES9" s="121">
        <v>0</v>
      </c>
      <c r="ET9" s="121">
        <v>0</v>
      </c>
      <c r="EU9" s="121">
        <v>0</v>
      </c>
      <c r="EV9" s="121">
        <v>5</v>
      </c>
      <c r="EW9" s="25">
        <f t="shared" ref="EW9:EW70" si="39">SUM(EL9:EV9)</f>
        <v>79</v>
      </c>
      <c r="EX9" s="25">
        <f t="shared" ref="EX9:EX70" si="40">ROUND((EL9*0.333)+(EM9*0.5)+(EN9*1)+(EO9*1)+(EP9*2)+(EQ9*2)+(ER9*2)+(ES9*2)+(ET9*2)+(EU9*2)+(EV9*1),0)</f>
        <v>77</v>
      </c>
      <c r="EY9" s="29">
        <f t="shared" ref="EY9:EY12" si="41">$A9</f>
        <v>0.29166666666666702</v>
      </c>
      <c r="EZ9" s="117">
        <v>0</v>
      </c>
      <c r="FA9" s="121">
        <v>0</v>
      </c>
      <c r="FB9" s="125">
        <v>3</v>
      </c>
      <c r="FC9" s="121">
        <v>0</v>
      </c>
      <c r="FD9" s="121">
        <v>0</v>
      </c>
      <c r="FE9" s="121">
        <v>0</v>
      </c>
      <c r="FF9" s="121">
        <v>0</v>
      </c>
      <c r="FG9" s="121">
        <v>0</v>
      </c>
      <c r="FH9" s="121">
        <v>0</v>
      </c>
      <c r="FI9" s="121">
        <v>0</v>
      </c>
      <c r="FJ9" s="121">
        <v>0</v>
      </c>
      <c r="FK9" s="25">
        <f>SUM(EZ9:FJ9)</f>
        <v>3</v>
      </c>
      <c r="FL9" s="31">
        <f>ROUND((EZ9*0.333)+(FA9*0.5)+(FB9*1)+(FC9*1)+(FD9*2)+(FE9*2)+(FF9*2)+(FG9*2)+(FH9*2)+(FI9*2)+(FJ9*1),0)</f>
        <v>3</v>
      </c>
    </row>
    <row r="10" spans="1:168" ht="13.5" customHeight="1">
      <c r="A10" s="84">
        <f t="shared" ref="A10:A12" si="42">A9+"00:15"</f>
        <v>0.3020833333333337</v>
      </c>
      <c r="B10" s="118">
        <v>4</v>
      </c>
      <c r="C10" s="122">
        <v>0</v>
      </c>
      <c r="D10" s="126">
        <v>8</v>
      </c>
      <c r="E10" s="122">
        <v>2</v>
      </c>
      <c r="F10" s="122">
        <v>1</v>
      </c>
      <c r="G10" s="122">
        <v>0</v>
      </c>
      <c r="H10" s="122">
        <v>0</v>
      </c>
      <c r="I10" s="122">
        <v>0</v>
      </c>
      <c r="J10" s="122">
        <v>0</v>
      </c>
      <c r="K10" s="122">
        <v>0</v>
      </c>
      <c r="L10" s="122">
        <v>0</v>
      </c>
      <c r="M10" s="32">
        <f t="shared" ref="M10:M73" si="43">SUM(B10:L10)</f>
        <v>15</v>
      </c>
      <c r="N10" s="32">
        <f t="shared" ref="N10:N73" si="44">ROUND((B10*0.333)+(C10*0.5)+(D10*1)+(E10*1)+(F10*2)+(G10*2)+(H10*2)+(I10*2)+(J10*2)+(K10*2)+(L10*1),0)</f>
        <v>13</v>
      </c>
      <c r="O10" s="29">
        <f t="shared" si="11"/>
        <v>0.3020833333333337</v>
      </c>
      <c r="P10" s="118">
        <v>0</v>
      </c>
      <c r="Q10" s="122">
        <v>0</v>
      </c>
      <c r="R10" s="126">
        <v>13</v>
      </c>
      <c r="S10" s="122">
        <v>1</v>
      </c>
      <c r="T10" s="122">
        <v>1</v>
      </c>
      <c r="U10" s="122">
        <v>0</v>
      </c>
      <c r="V10" s="122">
        <v>0</v>
      </c>
      <c r="W10" s="122">
        <v>0</v>
      </c>
      <c r="X10" s="122">
        <v>0</v>
      </c>
      <c r="Y10" s="122">
        <v>0</v>
      </c>
      <c r="Z10" s="122">
        <v>2</v>
      </c>
      <c r="AA10" s="26">
        <f t="shared" si="12"/>
        <v>17</v>
      </c>
      <c r="AB10" s="26">
        <f t="shared" si="13"/>
        <v>18</v>
      </c>
      <c r="AC10" s="29">
        <f t="shared" si="14"/>
        <v>0.3020833333333337</v>
      </c>
      <c r="AD10" s="118">
        <v>0</v>
      </c>
      <c r="AE10" s="122">
        <v>0</v>
      </c>
      <c r="AF10" s="126">
        <v>0</v>
      </c>
      <c r="AG10" s="122">
        <v>0</v>
      </c>
      <c r="AH10" s="122">
        <v>0</v>
      </c>
      <c r="AI10" s="122">
        <v>0</v>
      </c>
      <c r="AJ10" s="122">
        <v>0</v>
      </c>
      <c r="AK10" s="122">
        <v>0</v>
      </c>
      <c r="AL10" s="122">
        <v>0</v>
      </c>
      <c r="AM10" s="122">
        <v>1</v>
      </c>
      <c r="AN10" s="122">
        <v>0</v>
      </c>
      <c r="AO10" s="26">
        <f t="shared" si="15"/>
        <v>1</v>
      </c>
      <c r="AP10" s="26">
        <f t="shared" si="16"/>
        <v>2</v>
      </c>
      <c r="AQ10" s="29">
        <f t="shared" si="17"/>
        <v>0.3020833333333337</v>
      </c>
      <c r="AR10" s="118">
        <v>1</v>
      </c>
      <c r="AS10" s="122">
        <v>0</v>
      </c>
      <c r="AT10" s="126">
        <v>6</v>
      </c>
      <c r="AU10" s="122">
        <v>2</v>
      </c>
      <c r="AV10" s="122">
        <v>1</v>
      </c>
      <c r="AW10" s="122">
        <v>0</v>
      </c>
      <c r="AX10" s="122">
        <v>0</v>
      </c>
      <c r="AY10" s="122">
        <v>0</v>
      </c>
      <c r="AZ10" s="122">
        <v>0</v>
      </c>
      <c r="BA10" s="122">
        <v>0</v>
      </c>
      <c r="BB10" s="122">
        <v>0</v>
      </c>
      <c r="BC10" s="26">
        <f t="shared" si="18"/>
        <v>10</v>
      </c>
      <c r="BD10" s="26">
        <f t="shared" si="19"/>
        <v>10</v>
      </c>
      <c r="BE10" s="29">
        <f t="shared" si="20"/>
        <v>0.3020833333333337</v>
      </c>
      <c r="BF10" s="118">
        <v>31</v>
      </c>
      <c r="BG10" s="122">
        <v>0</v>
      </c>
      <c r="BH10" s="126">
        <v>47</v>
      </c>
      <c r="BI10" s="122">
        <v>9</v>
      </c>
      <c r="BJ10" s="122">
        <v>3</v>
      </c>
      <c r="BK10" s="122">
        <v>0</v>
      </c>
      <c r="BL10" s="122">
        <v>1</v>
      </c>
      <c r="BM10" s="122">
        <v>0</v>
      </c>
      <c r="BN10" s="122">
        <v>0</v>
      </c>
      <c r="BO10" s="122">
        <v>0</v>
      </c>
      <c r="BP10" s="122">
        <v>1</v>
      </c>
      <c r="BQ10" s="26">
        <f t="shared" si="21"/>
        <v>92</v>
      </c>
      <c r="BR10" s="26">
        <f t="shared" si="22"/>
        <v>75</v>
      </c>
      <c r="BS10" s="29">
        <f t="shared" si="23"/>
        <v>0.3020833333333337</v>
      </c>
      <c r="BT10" s="118">
        <v>0</v>
      </c>
      <c r="BU10" s="122">
        <v>0</v>
      </c>
      <c r="BV10" s="126">
        <v>0</v>
      </c>
      <c r="BW10" s="122">
        <v>0</v>
      </c>
      <c r="BX10" s="122">
        <v>0</v>
      </c>
      <c r="BY10" s="122">
        <v>0</v>
      </c>
      <c r="BZ10" s="122">
        <v>0</v>
      </c>
      <c r="CA10" s="122">
        <v>0</v>
      </c>
      <c r="CB10" s="122">
        <v>0</v>
      </c>
      <c r="CC10" s="122">
        <v>0</v>
      </c>
      <c r="CD10" s="122">
        <v>0</v>
      </c>
      <c r="CE10" s="26">
        <f t="shared" si="24"/>
        <v>0</v>
      </c>
      <c r="CF10" s="26">
        <f t="shared" si="25"/>
        <v>0</v>
      </c>
      <c r="CG10" s="29">
        <f t="shared" si="26"/>
        <v>0.3020833333333337</v>
      </c>
      <c r="CH10" s="118">
        <v>0</v>
      </c>
      <c r="CI10" s="122">
        <v>0</v>
      </c>
      <c r="CJ10" s="126">
        <v>0</v>
      </c>
      <c r="CK10" s="122">
        <v>0</v>
      </c>
      <c r="CL10" s="122">
        <v>0</v>
      </c>
      <c r="CM10" s="122">
        <v>0</v>
      </c>
      <c r="CN10" s="122">
        <v>0</v>
      </c>
      <c r="CO10" s="122">
        <v>0</v>
      </c>
      <c r="CP10" s="122">
        <v>0</v>
      </c>
      <c r="CQ10" s="122">
        <v>0</v>
      </c>
      <c r="CR10" s="122">
        <v>0</v>
      </c>
      <c r="CS10" s="26">
        <f t="shared" si="27"/>
        <v>0</v>
      </c>
      <c r="CT10" s="26">
        <f t="shared" si="28"/>
        <v>0</v>
      </c>
      <c r="CU10" s="29">
        <f t="shared" si="29"/>
        <v>0.3020833333333337</v>
      </c>
      <c r="CV10" s="118">
        <v>3</v>
      </c>
      <c r="CW10" s="122">
        <v>2</v>
      </c>
      <c r="CX10" s="126">
        <v>89</v>
      </c>
      <c r="CY10" s="122">
        <v>17</v>
      </c>
      <c r="CZ10" s="122">
        <v>1</v>
      </c>
      <c r="DA10" s="122">
        <v>0</v>
      </c>
      <c r="DB10" s="122">
        <v>0</v>
      </c>
      <c r="DC10" s="122">
        <v>0</v>
      </c>
      <c r="DD10" s="122">
        <v>1</v>
      </c>
      <c r="DE10" s="122">
        <v>0</v>
      </c>
      <c r="DF10" s="122">
        <v>5</v>
      </c>
      <c r="DG10" s="26">
        <f t="shared" si="30"/>
        <v>118</v>
      </c>
      <c r="DH10" s="26">
        <f t="shared" si="31"/>
        <v>117</v>
      </c>
      <c r="DI10" s="29">
        <f t="shared" si="32"/>
        <v>0.3020833333333337</v>
      </c>
      <c r="DJ10" s="118">
        <v>15</v>
      </c>
      <c r="DK10" s="122">
        <v>0</v>
      </c>
      <c r="DL10" s="126">
        <v>23</v>
      </c>
      <c r="DM10" s="122">
        <v>2</v>
      </c>
      <c r="DN10" s="122">
        <v>0</v>
      </c>
      <c r="DO10" s="122">
        <v>0</v>
      </c>
      <c r="DP10" s="122">
        <v>0</v>
      </c>
      <c r="DQ10" s="122">
        <v>0</v>
      </c>
      <c r="DR10" s="122">
        <v>0</v>
      </c>
      <c r="DS10" s="122">
        <v>0</v>
      </c>
      <c r="DT10" s="122">
        <v>0</v>
      </c>
      <c r="DU10" s="26">
        <f t="shared" si="33"/>
        <v>40</v>
      </c>
      <c r="DV10" s="26">
        <f t="shared" si="34"/>
        <v>30</v>
      </c>
      <c r="DW10" s="29">
        <f t="shared" si="35"/>
        <v>0.3020833333333337</v>
      </c>
      <c r="DX10" s="118">
        <v>0</v>
      </c>
      <c r="DY10" s="122">
        <v>0</v>
      </c>
      <c r="DZ10" s="126">
        <v>10</v>
      </c>
      <c r="EA10" s="122">
        <v>3</v>
      </c>
      <c r="EB10" s="122">
        <v>0</v>
      </c>
      <c r="EC10" s="122">
        <v>0</v>
      </c>
      <c r="ED10" s="122">
        <v>0</v>
      </c>
      <c r="EE10" s="122">
        <v>0</v>
      </c>
      <c r="EF10" s="122">
        <v>0</v>
      </c>
      <c r="EG10" s="122">
        <v>0</v>
      </c>
      <c r="EH10" s="122">
        <v>0</v>
      </c>
      <c r="EI10" s="26">
        <f t="shared" si="36"/>
        <v>13</v>
      </c>
      <c r="EJ10" s="26">
        <f t="shared" si="37"/>
        <v>13</v>
      </c>
      <c r="EK10" s="29">
        <f t="shared" si="38"/>
        <v>0.3020833333333337</v>
      </c>
      <c r="EL10" s="118">
        <v>22</v>
      </c>
      <c r="EM10" s="122">
        <v>1</v>
      </c>
      <c r="EN10" s="126">
        <v>72</v>
      </c>
      <c r="EO10" s="122">
        <v>6</v>
      </c>
      <c r="EP10" s="122">
        <v>2</v>
      </c>
      <c r="EQ10" s="122">
        <v>1</v>
      </c>
      <c r="ER10" s="122">
        <v>1</v>
      </c>
      <c r="ES10" s="122">
        <v>0</v>
      </c>
      <c r="ET10" s="122">
        <v>0</v>
      </c>
      <c r="EU10" s="122">
        <v>2</v>
      </c>
      <c r="EV10" s="122">
        <v>2</v>
      </c>
      <c r="EW10" s="26">
        <f t="shared" si="39"/>
        <v>109</v>
      </c>
      <c r="EX10" s="26">
        <f t="shared" si="40"/>
        <v>100</v>
      </c>
      <c r="EY10" s="29">
        <f t="shared" si="41"/>
        <v>0.3020833333333337</v>
      </c>
      <c r="EZ10" s="118">
        <v>1</v>
      </c>
      <c r="FA10" s="122">
        <v>0</v>
      </c>
      <c r="FB10" s="126">
        <v>12</v>
      </c>
      <c r="FC10" s="122">
        <v>1</v>
      </c>
      <c r="FD10" s="122">
        <v>0</v>
      </c>
      <c r="FE10" s="122">
        <v>0</v>
      </c>
      <c r="FF10" s="122">
        <v>0</v>
      </c>
      <c r="FG10" s="122">
        <v>0</v>
      </c>
      <c r="FH10" s="122">
        <v>0</v>
      </c>
      <c r="FI10" s="122">
        <v>0</v>
      </c>
      <c r="FJ10" s="122">
        <v>0</v>
      </c>
      <c r="FK10" s="32">
        <f t="shared" ref="FK10:FK73" si="45">SUM(EZ10:FJ10)</f>
        <v>14</v>
      </c>
      <c r="FL10" s="32">
        <f t="shared" ref="FL10:FL73" si="46">ROUND((EZ10*0.333)+(FA10*0.5)+(FB10*1)+(FC10*1)+(FD10*2)+(FE10*2)+(FF10*2)+(FG10*2)+(FH10*2)+(FI10*2)+(FJ10*1),0)</f>
        <v>13</v>
      </c>
    </row>
    <row r="11" spans="1:168" ht="13.5" customHeight="1">
      <c r="A11" s="84">
        <f t="shared" si="42"/>
        <v>0.31250000000000039</v>
      </c>
      <c r="B11" s="118">
        <v>11</v>
      </c>
      <c r="C11" s="122">
        <v>0</v>
      </c>
      <c r="D11" s="126">
        <v>19</v>
      </c>
      <c r="E11" s="122">
        <v>3</v>
      </c>
      <c r="F11" s="122">
        <v>0</v>
      </c>
      <c r="G11" s="122">
        <v>0</v>
      </c>
      <c r="H11" s="122">
        <v>0</v>
      </c>
      <c r="I11" s="122">
        <v>0</v>
      </c>
      <c r="J11" s="122">
        <v>0</v>
      </c>
      <c r="K11" s="122">
        <v>0</v>
      </c>
      <c r="L11" s="122">
        <v>0</v>
      </c>
      <c r="M11" s="32">
        <f t="shared" si="43"/>
        <v>33</v>
      </c>
      <c r="N11" s="32">
        <f t="shared" si="44"/>
        <v>26</v>
      </c>
      <c r="O11" s="29">
        <f t="shared" si="11"/>
        <v>0.31250000000000039</v>
      </c>
      <c r="P11" s="118">
        <v>1</v>
      </c>
      <c r="Q11" s="122">
        <v>0</v>
      </c>
      <c r="R11" s="126">
        <v>20</v>
      </c>
      <c r="S11" s="122">
        <v>4</v>
      </c>
      <c r="T11" s="122">
        <v>0</v>
      </c>
      <c r="U11" s="122">
        <v>0</v>
      </c>
      <c r="V11" s="122">
        <v>0</v>
      </c>
      <c r="W11" s="122">
        <v>0</v>
      </c>
      <c r="X11" s="122">
        <v>1</v>
      </c>
      <c r="Y11" s="122">
        <v>0</v>
      </c>
      <c r="Z11" s="122">
        <v>1</v>
      </c>
      <c r="AA11" s="26">
        <f t="shared" si="12"/>
        <v>27</v>
      </c>
      <c r="AB11" s="26">
        <f t="shared" si="13"/>
        <v>27</v>
      </c>
      <c r="AC11" s="29">
        <f t="shared" si="14"/>
        <v>0.31250000000000039</v>
      </c>
      <c r="AD11" s="118">
        <v>0</v>
      </c>
      <c r="AE11" s="122">
        <v>0</v>
      </c>
      <c r="AF11" s="126">
        <v>4</v>
      </c>
      <c r="AG11" s="122">
        <v>0</v>
      </c>
      <c r="AH11" s="122">
        <v>0</v>
      </c>
      <c r="AI11" s="122">
        <v>1</v>
      </c>
      <c r="AJ11" s="122">
        <v>2</v>
      </c>
      <c r="AK11" s="122">
        <v>2</v>
      </c>
      <c r="AL11" s="122">
        <v>0</v>
      </c>
      <c r="AM11" s="122">
        <v>0</v>
      </c>
      <c r="AN11" s="122">
        <v>0</v>
      </c>
      <c r="AO11" s="26">
        <f t="shared" si="15"/>
        <v>9</v>
      </c>
      <c r="AP11" s="26">
        <f t="shared" si="16"/>
        <v>14</v>
      </c>
      <c r="AQ11" s="29">
        <f t="shared" si="17"/>
        <v>0.31250000000000039</v>
      </c>
      <c r="AR11" s="118">
        <v>1</v>
      </c>
      <c r="AS11" s="122">
        <v>0</v>
      </c>
      <c r="AT11" s="126">
        <v>5</v>
      </c>
      <c r="AU11" s="122">
        <v>1</v>
      </c>
      <c r="AV11" s="122">
        <v>1</v>
      </c>
      <c r="AW11" s="122">
        <v>0</v>
      </c>
      <c r="AX11" s="122">
        <v>0</v>
      </c>
      <c r="AY11" s="122">
        <v>0</v>
      </c>
      <c r="AZ11" s="122">
        <v>0</v>
      </c>
      <c r="BA11" s="122">
        <v>1</v>
      </c>
      <c r="BB11" s="122">
        <v>0</v>
      </c>
      <c r="BC11" s="26">
        <f t="shared" si="18"/>
        <v>9</v>
      </c>
      <c r="BD11" s="26">
        <f t="shared" si="19"/>
        <v>10</v>
      </c>
      <c r="BE11" s="29">
        <f t="shared" si="20"/>
        <v>0.31250000000000039</v>
      </c>
      <c r="BF11" s="118">
        <v>48</v>
      </c>
      <c r="BG11" s="122">
        <v>5</v>
      </c>
      <c r="BH11" s="126">
        <v>50</v>
      </c>
      <c r="BI11" s="122">
        <v>6</v>
      </c>
      <c r="BJ11" s="122">
        <v>4</v>
      </c>
      <c r="BK11" s="122">
        <v>2</v>
      </c>
      <c r="BL11" s="122">
        <v>0</v>
      </c>
      <c r="BM11" s="122">
        <v>0</v>
      </c>
      <c r="BN11" s="122">
        <v>0</v>
      </c>
      <c r="BO11" s="122">
        <v>0</v>
      </c>
      <c r="BP11" s="122">
        <v>1</v>
      </c>
      <c r="BQ11" s="26">
        <f t="shared" si="21"/>
        <v>116</v>
      </c>
      <c r="BR11" s="26">
        <f t="shared" si="22"/>
        <v>87</v>
      </c>
      <c r="BS11" s="29">
        <f t="shared" si="23"/>
        <v>0.31250000000000039</v>
      </c>
      <c r="BT11" s="118">
        <v>0</v>
      </c>
      <c r="BU11" s="122">
        <v>0</v>
      </c>
      <c r="BV11" s="126">
        <v>0</v>
      </c>
      <c r="BW11" s="122">
        <v>0</v>
      </c>
      <c r="BX11" s="122">
        <v>0</v>
      </c>
      <c r="BY11" s="122">
        <v>0</v>
      </c>
      <c r="BZ11" s="122">
        <v>0</v>
      </c>
      <c r="CA11" s="122">
        <v>0</v>
      </c>
      <c r="CB11" s="122">
        <v>0</v>
      </c>
      <c r="CC11" s="122">
        <v>0</v>
      </c>
      <c r="CD11" s="122">
        <v>0</v>
      </c>
      <c r="CE11" s="26">
        <f t="shared" si="24"/>
        <v>0</v>
      </c>
      <c r="CF11" s="26">
        <f t="shared" si="25"/>
        <v>0</v>
      </c>
      <c r="CG11" s="29">
        <f t="shared" si="26"/>
        <v>0.31250000000000039</v>
      </c>
      <c r="CH11" s="118">
        <v>0</v>
      </c>
      <c r="CI11" s="122">
        <v>0</v>
      </c>
      <c r="CJ11" s="126">
        <v>1</v>
      </c>
      <c r="CK11" s="122">
        <v>0</v>
      </c>
      <c r="CL11" s="122">
        <v>0</v>
      </c>
      <c r="CM11" s="122">
        <v>0</v>
      </c>
      <c r="CN11" s="122">
        <v>0</v>
      </c>
      <c r="CO11" s="122">
        <v>0</v>
      </c>
      <c r="CP11" s="122">
        <v>0</v>
      </c>
      <c r="CQ11" s="122">
        <v>0</v>
      </c>
      <c r="CR11" s="122">
        <v>0</v>
      </c>
      <c r="CS11" s="26">
        <f t="shared" si="27"/>
        <v>1</v>
      </c>
      <c r="CT11" s="26">
        <f t="shared" si="28"/>
        <v>1</v>
      </c>
      <c r="CU11" s="29">
        <f t="shared" si="29"/>
        <v>0.31250000000000039</v>
      </c>
      <c r="CV11" s="118">
        <v>7</v>
      </c>
      <c r="CW11" s="122">
        <v>1</v>
      </c>
      <c r="CX11" s="126">
        <v>95</v>
      </c>
      <c r="CY11" s="122">
        <v>14</v>
      </c>
      <c r="CZ11" s="122">
        <v>0</v>
      </c>
      <c r="DA11" s="122">
        <v>0</v>
      </c>
      <c r="DB11" s="122">
        <v>0</v>
      </c>
      <c r="DC11" s="122">
        <v>0</v>
      </c>
      <c r="DD11" s="122">
        <v>1</v>
      </c>
      <c r="DE11" s="122">
        <v>0</v>
      </c>
      <c r="DF11" s="122">
        <v>1</v>
      </c>
      <c r="DG11" s="26">
        <f t="shared" si="30"/>
        <v>119</v>
      </c>
      <c r="DH11" s="26">
        <f t="shared" si="31"/>
        <v>115</v>
      </c>
      <c r="DI11" s="29">
        <f t="shared" si="32"/>
        <v>0.31250000000000039</v>
      </c>
      <c r="DJ11" s="118">
        <v>15</v>
      </c>
      <c r="DK11" s="122">
        <v>3</v>
      </c>
      <c r="DL11" s="126">
        <v>13</v>
      </c>
      <c r="DM11" s="122">
        <v>4</v>
      </c>
      <c r="DN11" s="122">
        <v>0</v>
      </c>
      <c r="DO11" s="122">
        <v>0</v>
      </c>
      <c r="DP11" s="122">
        <v>0</v>
      </c>
      <c r="DQ11" s="122">
        <v>0</v>
      </c>
      <c r="DR11" s="122">
        <v>0</v>
      </c>
      <c r="DS11" s="122">
        <v>0</v>
      </c>
      <c r="DT11" s="122">
        <v>0</v>
      </c>
      <c r="DU11" s="26">
        <f t="shared" si="33"/>
        <v>35</v>
      </c>
      <c r="DV11" s="26">
        <f t="shared" si="34"/>
        <v>23</v>
      </c>
      <c r="DW11" s="29">
        <f t="shared" si="35"/>
        <v>0.31250000000000039</v>
      </c>
      <c r="DX11" s="118">
        <v>4</v>
      </c>
      <c r="DY11" s="122">
        <v>0</v>
      </c>
      <c r="DZ11" s="126">
        <v>5</v>
      </c>
      <c r="EA11" s="122">
        <v>1</v>
      </c>
      <c r="EB11" s="122">
        <v>0</v>
      </c>
      <c r="EC11" s="122">
        <v>0</v>
      </c>
      <c r="ED11" s="122">
        <v>0</v>
      </c>
      <c r="EE11" s="122">
        <v>0</v>
      </c>
      <c r="EF11" s="122">
        <v>0</v>
      </c>
      <c r="EG11" s="122">
        <v>0</v>
      </c>
      <c r="EH11" s="122">
        <v>0</v>
      </c>
      <c r="EI11" s="26">
        <f t="shared" si="36"/>
        <v>10</v>
      </c>
      <c r="EJ11" s="26">
        <f t="shared" si="37"/>
        <v>7</v>
      </c>
      <c r="EK11" s="29">
        <f t="shared" si="38"/>
        <v>0.31250000000000039</v>
      </c>
      <c r="EL11" s="118">
        <v>21</v>
      </c>
      <c r="EM11" s="122">
        <v>1</v>
      </c>
      <c r="EN11" s="126">
        <v>95</v>
      </c>
      <c r="EO11" s="122">
        <v>5</v>
      </c>
      <c r="EP11" s="122">
        <v>0</v>
      </c>
      <c r="EQ11" s="122">
        <v>0</v>
      </c>
      <c r="ER11" s="122">
        <v>2</v>
      </c>
      <c r="ES11" s="122">
        <v>0</v>
      </c>
      <c r="ET11" s="122">
        <v>0</v>
      </c>
      <c r="EU11" s="122">
        <v>0</v>
      </c>
      <c r="EV11" s="122">
        <v>1</v>
      </c>
      <c r="EW11" s="26">
        <f t="shared" si="39"/>
        <v>125</v>
      </c>
      <c r="EX11" s="26">
        <f t="shared" si="40"/>
        <v>112</v>
      </c>
      <c r="EY11" s="29">
        <f t="shared" si="41"/>
        <v>0.31250000000000039</v>
      </c>
      <c r="EZ11" s="118">
        <v>3</v>
      </c>
      <c r="FA11" s="122">
        <v>0</v>
      </c>
      <c r="FB11" s="126">
        <v>8</v>
      </c>
      <c r="FC11" s="122">
        <v>0</v>
      </c>
      <c r="FD11" s="122">
        <v>0</v>
      </c>
      <c r="FE11" s="122">
        <v>0</v>
      </c>
      <c r="FF11" s="122">
        <v>0</v>
      </c>
      <c r="FG11" s="122">
        <v>0</v>
      </c>
      <c r="FH11" s="122">
        <v>0</v>
      </c>
      <c r="FI11" s="122">
        <v>0</v>
      </c>
      <c r="FJ11" s="122">
        <v>0</v>
      </c>
      <c r="FK11" s="32">
        <f t="shared" si="45"/>
        <v>11</v>
      </c>
      <c r="FL11" s="32">
        <f t="shared" si="46"/>
        <v>9</v>
      </c>
    </row>
    <row r="12" spans="1:168" ht="13.5" customHeight="1">
      <c r="A12" s="85">
        <f t="shared" si="42"/>
        <v>0.32291666666666707</v>
      </c>
      <c r="B12" s="119">
        <v>8</v>
      </c>
      <c r="C12" s="123">
        <v>0</v>
      </c>
      <c r="D12" s="127">
        <v>10</v>
      </c>
      <c r="E12" s="123">
        <v>1</v>
      </c>
      <c r="F12" s="123">
        <v>0</v>
      </c>
      <c r="G12" s="123">
        <v>0</v>
      </c>
      <c r="H12" s="123">
        <v>0</v>
      </c>
      <c r="I12" s="123">
        <v>0</v>
      </c>
      <c r="J12" s="123">
        <v>0</v>
      </c>
      <c r="K12" s="123">
        <v>0</v>
      </c>
      <c r="L12" s="123">
        <v>0</v>
      </c>
      <c r="M12" s="33">
        <f t="shared" si="43"/>
        <v>19</v>
      </c>
      <c r="N12" s="33">
        <f t="shared" si="44"/>
        <v>14</v>
      </c>
      <c r="O12" s="30">
        <f t="shared" si="11"/>
        <v>0.32291666666666707</v>
      </c>
      <c r="P12" s="119">
        <v>0</v>
      </c>
      <c r="Q12" s="123">
        <v>0</v>
      </c>
      <c r="R12" s="127">
        <v>16</v>
      </c>
      <c r="S12" s="123">
        <v>0</v>
      </c>
      <c r="T12" s="123">
        <v>1</v>
      </c>
      <c r="U12" s="123">
        <v>0</v>
      </c>
      <c r="V12" s="123">
        <v>0</v>
      </c>
      <c r="W12" s="123">
        <v>0</v>
      </c>
      <c r="X12" s="123">
        <v>1</v>
      </c>
      <c r="Y12" s="123">
        <v>0</v>
      </c>
      <c r="Z12" s="123">
        <v>0</v>
      </c>
      <c r="AA12" s="27">
        <f t="shared" si="12"/>
        <v>18</v>
      </c>
      <c r="AB12" s="27">
        <f t="shared" si="13"/>
        <v>20</v>
      </c>
      <c r="AC12" s="30">
        <f t="shared" si="14"/>
        <v>0.32291666666666707</v>
      </c>
      <c r="AD12" s="119">
        <v>0</v>
      </c>
      <c r="AE12" s="123">
        <v>0</v>
      </c>
      <c r="AF12" s="127">
        <v>2</v>
      </c>
      <c r="AG12" s="123">
        <v>1</v>
      </c>
      <c r="AH12" s="123">
        <v>0</v>
      </c>
      <c r="AI12" s="123">
        <v>0</v>
      </c>
      <c r="AJ12" s="123">
        <v>1</v>
      </c>
      <c r="AK12" s="123">
        <v>0</v>
      </c>
      <c r="AL12" s="123">
        <v>0</v>
      </c>
      <c r="AM12" s="123">
        <v>0</v>
      </c>
      <c r="AN12" s="123">
        <v>0</v>
      </c>
      <c r="AO12" s="27">
        <f t="shared" si="15"/>
        <v>4</v>
      </c>
      <c r="AP12" s="27">
        <f t="shared" si="16"/>
        <v>5</v>
      </c>
      <c r="AQ12" s="30">
        <f t="shared" si="17"/>
        <v>0.32291666666666707</v>
      </c>
      <c r="AR12" s="119">
        <v>2</v>
      </c>
      <c r="AS12" s="123">
        <v>0</v>
      </c>
      <c r="AT12" s="127">
        <v>16</v>
      </c>
      <c r="AU12" s="123">
        <v>2</v>
      </c>
      <c r="AV12" s="123">
        <v>0</v>
      </c>
      <c r="AW12" s="123">
        <v>0</v>
      </c>
      <c r="AX12" s="123">
        <v>0</v>
      </c>
      <c r="AY12" s="123">
        <v>0</v>
      </c>
      <c r="AZ12" s="123">
        <v>0</v>
      </c>
      <c r="BA12" s="123">
        <v>0</v>
      </c>
      <c r="BB12" s="123">
        <v>0</v>
      </c>
      <c r="BC12" s="27">
        <f t="shared" si="18"/>
        <v>20</v>
      </c>
      <c r="BD12" s="27">
        <f t="shared" si="19"/>
        <v>19</v>
      </c>
      <c r="BE12" s="30">
        <f t="shared" si="20"/>
        <v>0.32291666666666707</v>
      </c>
      <c r="BF12" s="119">
        <v>59</v>
      </c>
      <c r="BG12" s="123">
        <v>4</v>
      </c>
      <c r="BH12" s="127">
        <v>48</v>
      </c>
      <c r="BI12" s="123">
        <v>17</v>
      </c>
      <c r="BJ12" s="123">
        <v>2</v>
      </c>
      <c r="BK12" s="123">
        <v>2</v>
      </c>
      <c r="BL12" s="123">
        <v>0</v>
      </c>
      <c r="BM12" s="123">
        <v>0</v>
      </c>
      <c r="BN12" s="123">
        <v>0</v>
      </c>
      <c r="BO12" s="123">
        <v>0</v>
      </c>
      <c r="BP12" s="123">
        <v>1</v>
      </c>
      <c r="BQ12" s="27">
        <f t="shared" si="21"/>
        <v>133</v>
      </c>
      <c r="BR12" s="27">
        <f t="shared" si="22"/>
        <v>96</v>
      </c>
      <c r="BS12" s="30">
        <f t="shared" si="23"/>
        <v>0.32291666666666707</v>
      </c>
      <c r="BT12" s="119">
        <v>0</v>
      </c>
      <c r="BU12" s="123">
        <v>0</v>
      </c>
      <c r="BV12" s="127">
        <v>0</v>
      </c>
      <c r="BW12" s="123">
        <v>0</v>
      </c>
      <c r="BX12" s="123">
        <v>0</v>
      </c>
      <c r="BY12" s="123">
        <v>0</v>
      </c>
      <c r="BZ12" s="123">
        <v>0</v>
      </c>
      <c r="CA12" s="123">
        <v>0</v>
      </c>
      <c r="CB12" s="123">
        <v>0</v>
      </c>
      <c r="CC12" s="123">
        <v>0</v>
      </c>
      <c r="CD12" s="123">
        <v>0</v>
      </c>
      <c r="CE12" s="27">
        <f t="shared" si="24"/>
        <v>0</v>
      </c>
      <c r="CF12" s="27">
        <f t="shared" si="25"/>
        <v>0</v>
      </c>
      <c r="CG12" s="30">
        <f t="shared" si="26"/>
        <v>0.32291666666666707</v>
      </c>
      <c r="CH12" s="119">
        <v>0</v>
      </c>
      <c r="CI12" s="123">
        <v>0</v>
      </c>
      <c r="CJ12" s="127">
        <v>1</v>
      </c>
      <c r="CK12" s="123">
        <v>0</v>
      </c>
      <c r="CL12" s="123">
        <v>0</v>
      </c>
      <c r="CM12" s="123">
        <v>0</v>
      </c>
      <c r="CN12" s="123">
        <v>0</v>
      </c>
      <c r="CO12" s="123">
        <v>0</v>
      </c>
      <c r="CP12" s="123">
        <v>0</v>
      </c>
      <c r="CQ12" s="123">
        <v>0</v>
      </c>
      <c r="CR12" s="123">
        <v>0</v>
      </c>
      <c r="CS12" s="27">
        <f t="shared" si="27"/>
        <v>1</v>
      </c>
      <c r="CT12" s="27">
        <f t="shared" si="28"/>
        <v>1</v>
      </c>
      <c r="CU12" s="30">
        <f t="shared" si="29"/>
        <v>0.32291666666666707</v>
      </c>
      <c r="CV12" s="119">
        <v>8</v>
      </c>
      <c r="CW12" s="123">
        <v>0</v>
      </c>
      <c r="CX12" s="127">
        <v>91</v>
      </c>
      <c r="CY12" s="123">
        <v>5</v>
      </c>
      <c r="CZ12" s="123">
        <v>1</v>
      </c>
      <c r="DA12" s="123">
        <v>0</v>
      </c>
      <c r="DB12" s="123">
        <v>0</v>
      </c>
      <c r="DC12" s="123">
        <v>0</v>
      </c>
      <c r="DD12" s="123">
        <v>1</v>
      </c>
      <c r="DE12" s="123">
        <v>0</v>
      </c>
      <c r="DF12" s="123">
        <v>3</v>
      </c>
      <c r="DG12" s="27">
        <f t="shared" si="30"/>
        <v>109</v>
      </c>
      <c r="DH12" s="27">
        <f t="shared" si="31"/>
        <v>106</v>
      </c>
      <c r="DI12" s="30">
        <f t="shared" si="32"/>
        <v>0.32291666666666707</v>
      </c>
      <c r="DJ12" s="119">
        <v>13</v>
      </c>
      <c r="DK12" s="123">
        <v>1</v>
      </c>
      <c r="DL12" s="127">
        <v>17</v>
      </c>
      <c r="DM12" s="123">
        <v>1</v>
      </c>
      <c r="DN12" s="123">
        <v>0</v>
      </c>
      <c r="DO12" s="123">
        <v>0</v>
      </c>
      <c r="DP12" s="123">
        <v>0</v>
      </c>
      <c r="DQ12" s="123">
        <v>0</v>
      </c>
      <c r="DR12" s="123">
        <v>0</v>
      </c>
      <c r="DS12" s="123">
        <v>0</v>
      </c>
      <c r="DT12" s="123">
        <v>0</v>
      </c>
      <c r="DU12" s="27">
        <f t="shared" si="33"/>
        <v>32</v>
      </c>
      <c r="DV12" s="27">
        <f t="shared" si="34"/>
        <v>23</v>
      </c>
      <c r="DW12" s="30">
        <f t="shared" si="35"/>
        <v>0.32291666666666707</v>
      </c>
      <c r="DX12" s="119">
        <v>0</v>
      </c>
      <c r="DY12" s="123">
        <v>1</v>
      </c>
      <c r="DZ12" s="127">
        <v>9</v>
      </c>
      <c r="EA12" s="123">
        <v>0</v>
      </c>
      <c r="EB12" s="123">
        <v>0</v>
      </c>
      <c r="EC12" s="123">
        <v>0</v>
      </c>
      <c r="ED12" s="123">
        <v>0</v>
      </c>
      <c r="EE12" s="123">
        <v>0</v>
      </c>
      <c r="EF12" s="123">
        <v>0</v>
      </c>
      <c r="EG12" s="123">
        <v>0</v>
      </c>
      <c r="EH12" s="123">
        <v>0</v>
      </c>
      <c r="EI12" s="27">
        <f t="shared" si="36"/>
        <v>10</v>
      </c>
      <c r="EJ12" s="27">
        <f t="shared" si="37"/>
        <v>10</v>
      </c>
      <c r="EK12" s="30">
        <f t="shared" si="38"/>
        <v>0.32291666666666707</v>
      </c>
      <c r="EL12" s="119">
        <v>19</v>
      </c>
      <c r="EM12" s="123">
        <v>3</v>
      </c>
      <c r="EN12" s="127">
        <v>79</v>
      </c>
      <c r="EO12" s="123">
        <v>4</v>
      </c>
      <c r="EP12" s="123">
        <v>1</v>
      </c>
      <c r="EQ12" s="123">
        <v>0</v>
      </c>
      <c r="ER12" s="123">
        <v>0</v>
      </c>
      <c r="ES12" s="123">
        <v>0</v>
      </c>
      <c r="ET12" s="123">
        <v>0</v>
      </c>
      <c r="EU12" s="123">
        <v>0</v>
      </c>
      <c r="EV12" s="123">
        <v>2</v>
      </c>
      <c r="EW12" s="27">
        <f t="shared" si="39"/>
        <v>108</v>
      </c>
      <c r="EX12" s="27">
        <f t="shared" si="40"/>
        <v>95</v>
      </c>
      <c r="EY12" s="30">
        <f t="shared" si="41"/>
        <v>0.32291666666666707</v>
      </c>
      <c r="EZ12" s="119">
        <v>2</v>
      </c>
      <c r="FA12" s="123">
        <v>2</v>
      </c>
      <c r="FB12" s="127">
        <v>7</v>
      </c>
      <c r="FC12" s="123">
        <v>3</v>
      </c>
      <c r="FD12" s="123">
        <v>1</v>
      </c>
      <c r="FE12" s="123">
        <v>0</v>
      </c>
      <c r="FF12" s="123">
        <v>0</v>
      </c>
      <c r="FG12" s="123">
        <v>0</v>
      </c>
      <c r="FH12" s="123">
        <v>0</v>
      </c>
      <c r="FI12" s="123">
        <v>0</v>
      </c>
      <c r="FJ12" s="123">
        <v>0</v>
      </c>
      <c r="FK12" s="33">
        <f t="shared" si="45"/>
        <v>15</v>
      </c>
      <c r="FL12" s="33">
        <f t="shared" si="46"/>
        <v>14</v>
      </c>
    </row>
    <row r="13" spans="1:168" s="39" customFormat="1" ht="12" customHeight="1">
      <c r="A13" s="48" t="s">
        <v>24</v>
      </c>
      <c r="B13" s="120">
        <f t="shared" ref="B13:L13" si="47">SUM(B9:B12)</f>
        <v>27</v>
      </c>
      <c r="C13" s="124">
        <f t="shared" si="47"/>
        <v>1</v>
      </c>
      <c r="D13" s="128">
        <f t="shared" si="47"/>
        <v>41</v>
      </c>
      <c r="E13" s="124">
        <f t="shared" si="47"/>
        <v>9</v>
      </c>
      <c r="F13" s="124">
        <f t="shared" si="47"/>
        <v>1</v>
      </c>
      <c r="G13" s="124">
        <f t="shared" si="47"/>
        <v>0</v>
      </c>
      <c r="H13" s="124">
        <f t="shared" si="47"/>
        <v>0</v>
      </c>
      <c r="I13" s="124">
        <f t="shared" si="47"/>
        <v>0</v>
      </c>
      <c r="J13" s="124">
        <f t="shared" si="47"/>
        <v>0</v>
      </c>
      <c r="K13" s="124">
        <f t="shared" si="47"/>
        <v>0</v>
      </c>
      <c r="L13" s="124">
        <f t="shared" si="47"/>
        <v>0</v>
      </c>
      <c r="M13" s="60">
        <f t="shared" si="43"/>
        <v>79</v>
      </c>
      <c r="N13" s="60">
        <f t="shared" si="44"/>
        <v>61</v>
      </c>
      <c r="O13" s="48" t="s">
        <v>24</v>
      </c>
      <c r="P13" s="120">
        <f t="shared" ref="P13:Z13" si="48">SUM(P9:P12)</f>
        <v>2</v>
      </c>
      <c r="Q13" s="124">
        <f t="shared" si="48"/>
        <v>0</v>
      </c>
      <c r="R13" s="128">
        <f t="shared" si="48"/>
        <v>58</v>
      </c>
      <c r="S13" s="124">
        <f t="shared" si="48"/>
        <v>8</v>
      </c>
      <c r="T13" s="124">
        <f t="shared" si="48"/>
        <v>2</v>
      </c>
      <c r="U13" s="124">
        <f t="shared" si="48"/>
        <v>0</v>
      </c>
      <c r="V13" s="124">
        <f t="shared" si="48"/>
        <v>0</v>
      </c>
      <c r="W13" s="124">
        <f t="shared" si="48"/>
        <v>0</v>
      </c>
      <c r="X13" s="124">
        <f t="shared" si="48"/>
        <v>3</v>
      </c>
      <c r="Y13" s="124">
        <f t="shared" si="48"/>
        <v>0</v>
      </c>
      <c r="Z13" s="124">
        <f t="shared" si="48"/>
        <v>3</v>
      </c>
      <c r="AA13" s="60">
        <f t="shared" si="12"/>
        <v>76</v>
      </c>
      <c r="AB13" s="60">
        <f t="shared" si="13"/>
        <v>80</v>
      </c>
      <c r="AC13" s="48" t="s">
        <v>24</v>
      </c>
      <c r="AD13" s="120">
        <f t="shared" ref="AD13:AN13" si="49">SUM(AD9:AD12)</f>
        <v>0</v>
      </c>
      <c r="AE13" s="124">
        <f t="shared" si="49"/>
        <v>0</v>
      </c>
      <c r="AF13" s="128">
        <f t="shared" si="49"/>
        <v>8</v>
      </c>
      <c r="AG13" s="124">
        <f t="shared" si="49"/>
        <v>2</v>
      </c>
      <c r="AH13" s="124">
        <f t="shared" si="49"/>
        <v>0</v>
      </c>
      <c r="AI13" s="124">
        <f t="shared" si="49"/>
        <v>1</v>
      </c>
      <c r="AJ13" s="124">
        <f t="shared" si="49"/>
        <v>3</v>
      </c>
      <c r="AK13" s="124">
        <f t="shared" si="49"/>
        <v>2</v>
      </c>
      <c r="AL13" s="124">
        <f t="shared" si="49"/>
        <v>0</v>
      </c>
      <c r="AM13" s="124">
        <f t="shared" si="49"/>
        <v>1</v>
      </c>
      <c r="AN13" s="124">
        <f t="shared" si="49"/>
        <v>0</v>
      </c>
      <c r="AO13" s="60">
        <f t="shared" si="15"/>
        <v>17</v>
      </c>
      <c r="AP13" s="60">
        <f t="shared" si="16"/>
        <v>24</v>
      </c>
      <c r="AQ13" s="48" t="s">
        <v>24</v>
      </c>
      <c r="AR13" s="120">
        <f t="shared" ref="AR13:BB13" si="50">SUM(AR9:AR12)</f>
        <v>4</v>
      </c>
      <c r="AS13" s="124">
        <f t="shared" si="50"/>
        <v>0</v>
      </c>
      <c r="AT13" s="128">
        <f t="shared" si="50"/>
        <v>36</v>
      </c>
      <c r="AU13" s="124">
        <f t="shared" si="50"/>
        <v>6</v>
      </c>
      <c r="AV13" s="124">
        <f t="shared" si="50"/>
        <v>2</v>
      </c>
      <c r="AW13" s="124">
        <f t="shared" si="50"/>
        <v>0</v>
      </c>
      <c r="AX13" s="124">
        <f t="shared" si="50"/>
        <v>0</v>
      </c>
      <c r="AY13" s="124">
        <f t="shared" si="50"/>
        <v>0</v>
      </c>
      <c r="AZ13" s="124">
        <f t="shared" si="50"/>
        <v>0</v>
      </c>
      <c r="BA13" s="124">
        <f t="shared" si="50"/>
        <v>1</v>
      </c>
      <c r="BB13" s="124">
        <f t="shared" si="50"/>
        <v>0</v>
      </c>
      <c r="BC13" s="60">
        <f t="shared" si="18"/>
        <v>49</v>
      </c>
      <c r="BD13" s="60">
        <f t="shared" si="19"/>
        <v>49</v>
      </c>
      <c r="BE13" s="48" t="s">
        <v>24</v>
      </c>
      <c r="BF13" s="120">
        <f t="shared" ref="BF13:BP13" si="51">SUM(BF9:BF12)</f>
        <v>157</v>
      </c>
      <c r="BG13" s="124">
        <f t="shared" si="51"/>
        <v>10</v>
      </c>
      <c r="BH13" s="128">
        <f t="shared" si="51"/>
        <v>211</v>
      </c>
      <c r="BI13" s="124">
        <f t="shared" si="51"/>
        <v>43</v>
      </c>
      <c r="BJ13" s="124">
        <f t="shared" si="51"/>
        <v>11</v>
      </c>
      <c r="BK13" s="124">
        <f t="shared" si="51"/>
        <v>5</v>
      </c>
      <c r="BL13" s="124">
        <f t="shared" si="51"/>
        <v>2</v>
      </c>
      <c r="BM13" s="124">
        <f t="shared" si="51"/>
        <v>0</v>
      </c>
      <c r="BN13" s="124">
        <f t="shared" si="51"/>
        <v>0</v>
      </c>
      <c r="BO13" s="124">
        <f t="shared" si="51"/>
        <v>0</v>
      </c>
      <c r="BP13" s="124">
        <f t="shared" si="51"/>
        <v>4</v>
      </c>
      <c r="BQ13" s="60">
        <f t="shared" si="21"/>
        <v>443</v>
      </c>
      <c r="BR13" s="60">
        <f t="shared" si="22"/>
        <v>351</v>
      </c>
      <c r="BS13" s="48" t="s">
        <v>24</v>
      </c>
      <c r="BT13" s="120">
        <f t="shared" ref="BT13:CD13" si="52">SUM(BT9:BT12)</f>
        <v>0</v>
      </c>
      <c r="BU13" s="124">
        <f t="shared" si="52"/>
        <v>0</v>
      </c>
      <c r="BV13" s="128">
        <f t="shared" si="52"/>
        <v>0</v>
      </c>
      <c r="BW13" s="124">
        <f t="shared" si="52"/>
        <v>0</v>
      </c>
      <c r="BX13" s="124">
        <f t="shared" si="52"/>
        <v>0</v>
      </c>
      <c r="BY13" s="124">
        <f t="shared" si="52"/>
        <v>0</v>
      </c>
      <c r="BZ13" s="124">
        <f t="shared" si="52"/>
        <v>0</v>
      </c>
      <c r="CA13" s="124">
        <f t="shared" si="52"/>
        <v>0</v>
      </c>
      <c r="CB13" s="124">
        <f t="shared" si="52"/>
        <v>0</v>
      </c>
      <c r="CC13" s="124">
        <f t="shared" si="52"/>
        <v>0</v>
      </c>
      <c r="CD13" s="124">
        <f t="shared" si="52"/>
        <v>0</v>
      </c>
      <c r="CE13" s="60">
        <f t="shared" si="24"/>
        <v>0</v>
      </c>
      <c r="CF13" s="60">
        <f t="shared" si="25"/>
        <v>0</v>
      </c>
      <c r="CG13" s="48" t="s">
        <v>24</v>
      </c>
      <c r="CH13" s="120">
        <f t="shared" ref="CH13:CR13" si="53">SUM(CH9:CH12)</f>
        <v>0</v>
      </c>
      <c r="CI13" s="124">
        <f t="shared" si="53"/>
        <v>0</v>
      </c>
      <c r="CJ13" s="128">
        <f t="shared" si="53"/>
        <v>2</v>
      </c>
      <c r="CK13" s="124">
        <f t="shared" si="53"/>
        <v>0</v>
      </c>
      <c r="CL13" s="124">
        <f t="shared" si="53"/>
        <v>0</v>
      </c>
      <c r="CM13" s="124">
        <f t="shared" si="53"/>
        <v>0</v>
      </c>
      <c r="CN13" s="124">
        <f t="shared" si="53"/>
        <v>0</v>
      </c>
      <c r="CO13" s="124">
        <f t="shared" si="53"/>
        <v>0</v>
      </c>
      <c r="CP13" s="124">
        <f t="shared" si="53"/>
        <v>0</v>
      </c>
      <c r="CQ13" s="124">
        <f t="shared" si="53"/>
        <v>0</v>
      </c>
      <c r="CR13" s="124">
        <f t="shared" si="53"/>
        <v>0</v>
      </c>
      <c r="CS13" s="60">
        <f t="shared" si="27"/>
        <v>2</v>
      </c>
      <c r="CT13" s="60">
        <f t="shared" si="28"/>
        <v>2</v>
      </c>
      <c r="CU13" s="48" t="s">
        <v>24</v>
      </c>
      <c r="CV13" s="120">
        <f t="shared" ref="CV13:DF13" si="54">SUM(CV9:CV12)</f>
        <v>24</v>
      </c>
      <c r="CW13" s="124">
        <f t="shared" si="54"/>
        <v>4</v>
      </c>
      <c r="CX13" s="128">
        <f t="shared" si="54"/>
        <v>337</v>
      </c>
      <c r="CY13" s="124">
        <f t="shared" si="54"/>
        <v>45</v>
      </c>
      <c r="CZ13" s="124">
        <f t="shared" si="54"/>
        <v>2</v>
      </c>
      <c r="DA13" s="124">
        <f t="shared" si="54"/>
        <v>0</v>
      </c>
      <c r="DB13" s="124">
        <f t="shared" si="54"/>
        <v>0</v>
      </c>
      <c r="DC13" s="124">
        <f t="shared" si="54"/>
        <v>0</v>
      </c>
      <c r="DD13" s="124">
        <f t="shared" si="54"/>
        <v>3</v>
      </c>
      <c r="DE13" s="124">
        <f t="shared" si="54"/>
        <v>0</v>
      </c>
      <c r="DF13" s="124">
        <f t="shared" si="54"/>
        <v>13</v>
      </c>
      <c r="DG13" s="60">
        <f t="shared" si="30"/>
        <v>428</v>
      </c>
      <c r="DH13" s="60">
        <f t="shared" si="31"/>
        <v>415</v>
      </c>
      <c r="DI13" s="48" t="s">
        <v>24</v>
      </c>
      <c r="DJ13" s="120">
        <f t="shared" ref="DJ13:DT13" si="55">SUM(DJ9:DJ12)</f>
        <v>46</v>
      </c>
      <c r="DK13" s="124">
        <f t="shared" si="55"/>
        <v>4</v>
      </c>
      <c r="DL13" s="128">
        <f t="shared" si="55"/>
        <v>69</v>
      </c>
      <c r="DM13" s="124">
        <f t="shared" si="55"/>
        <v>14</v>
      </c>
      <c r="DN13" s="124">
        <f t="shared" si="55"/>
        <v>1</v>
      </c>
      <c r="DO13" s="124">
        <f t="shared" si="55"/>
        <v>0</v>
      </c>
      <c r="DP13" s="124">
        <f t="shared" si="55"/>
        <v>0</v>
      </c>
      <c r="DQ13" s="124">
        <f t="shared" si="55"/>
        <v>0</v>
      </c>
      <c r="DR13" s="124">
        <f t="shared" si="55"/>
        <v>0</v>
      </c>
      <c r="DS13" s="124">
        <f t="shared" si="55"/>
        <v>0</v>
      </c>
      <c r="DT13" s="124">
        <f t="shared" si="55"/>
        <v>0</v>
      </c>
      <c r="DU13" s="60">
        <f t="shared" si="33"/>
        <v>134</v>
      </c>
      <c r="DV13" s="60">
        <f t="shared" si="34"/>
        <v>102</v>
      </c>
      <c r="DW13" s="48" t="s">
        <v>24</v>
      </c>
      <c r="DX13" s="120">
        <f t="shared" ref="DX13:EH13" si="56">SUM(DX9:DX12)</f>
        <v>5</v>
      </c>
      <c r="DY13" s="124">
        <f t="shared" si="56"/>
        <v>1</v>
      </c>
      <c r="DZ13" s="128">
        <f t="shared" si="56"/>
        <v>33</v>
      </c>
      <c r="EA13" s="124">
        <f t="shared" si="56"/>
        <v>5</v>
      </c>
      <c r="EB13" s="124">
        <f t="shared" si="56"/>
        <v>0</v>
      </c>
      <c r="EC13" s="124">
        <f t="shared" si="56"/>
        <v>0</v>
      </c>
      <c r="ED13" s="124">
        <f t="shared" si="56"/>
        <v>0</v>
      </c>
      <c r="EE13" s="124">
        <f t="shared" si="56"/>
        <v>0</v>
      </c>
      <c r="EF13" s="124">
        <f t="shared" si="56"/>
        <v>0</v>
      </c>
      <c r="EG13" s="124">
        <f t="shared" si="56"/>
        <v>0</v>
      </c>
      <c r="EH13" s="124">
        <f t="shared" si="56"/>
        <v>0</v>
      </c>
      <c r="EI13" s="60">
        <f t="shared" si="36"/>
        <v>44</v>
      </c>
      <c r="EJ13" s="60">
        <f t="shared" si="37"/>
        <v>40</v>
      </c>
      <c r="EK13" s="48" t="s">
        <v>24</v>
      </c>
      <c r="EL13" s="120">
        <f t="shared" ref="EL13:EV13" si="57">SUM(EL9:EL12)</f>
        <v>67</v>
      </c>
      <c r="EM13" s="124">
        <f t="shared" si="57"/>
        <v>6</v>
      </c>
      <c r="EN13" s="128">
        <f t="shared" si="57"/>
        <v>308</v>
      </c>
      <c r="EO13" s="124">
        <f t="shared" si="57"/>
        <v>19</v>
      </c>
      <c r="EP13" s="124">
        <f t="shared" si="57"/>
        <v>3</v>
      </c>
      <c r="EQ13" s="124">
        <f t="shared" si="57"/>
        <v>2</v>
      </c>
      <c r="ER13" s="124">
        <f t="shared" si="57"/>
        <v>4</v>
      </c>
      <c r="ES13" s="124">
        <f t="shared" si="57"/>
        <v>0</v>
      </c>
      <c r="ET13" s="124">
        <f t="shared" si="57"/>
        <v>0</v>
      </c>
      <c r="EU13" s="124">
        <f t="shared" si="57"/>
        <v>2</v>
      </c>
      <c r="EV13" s="124">
        <f t="shared" si="57"/>
        <v>10</v>
      </c>
      <c r="EW13" s="60">
        <f t="shared" si="39"/>
        <v>421</v>
      </c>
      <c r="EX13" s="60">
        <f t="shared" si="40"/>
        <v>384</v>
      </c>
      <c r="EY13" s="48" t="s">
        <v>24</v>
      </c>
      <c r="EZ13" s="120">
        <f t="shared" ref="EZ13:FJ13" si="58">SUM(EZ9:EZ12)</f>
        <v>6</v>
      </c>
      <c r="FA13" s="124">
        <f t="shared" si="58"/>
        <v>2</v>
      </c>
      <c r="FB13" s="128">
        <f t="shared" si="58"/>
        <v>30</v>
      </c>
      <c r="FC13" s="124">
        <f t="shared" si="58"/>
        <v>4</v>
      </c>
      <c r="FD13" s="124">
        <f t="shared" si="58"/>
        <v>1</v>
      </c>
      <c r="FE13" s="124">
        <f t="shared" si="58"/>
        <v>0</v>
      </c>
      <c r="FF13" s="124">
        <f t="shared" si="58"/>
        <v>0</v>
      </c>
      <c r="FG13" s="124">
        <f t="shared" si="58"/>
        <v>0</v>
      </c>
      <c r="FH13" s="124">
        <f t="shared" si="58"/>
        <v>0</v>
      </c>
      <c r="FI13" s="124">
        <f t="shared" si="58"/>
        <v>0</v>
      </c>
      <c r="FJ13" s="124">
        <f t="shared" si="58"/>
        <v>0</v>
      </c>
      <c r="FK13" s="60">
        <f t="shared" si="45"/>
        <v>43</v>
      </c>
      <c r="FL13" s="60">
        <f t="shared" si="46"/>
        <v>39</v>
      </c>
    </row>
    <row r="14" spans="1:168" ht="13.5" customHeight="1">
      <c r="A14" s="29">
        <f>A12+"00:15"</f>
        <v>0.33333333333333376</v>
      </c>
      <c r="B14" s="117">
        <v>13</v>
      </c>
      <c r="C14" s="121">
        <v>0</v>
      </c>
      <c r="D14" s="125">
        <v>10</v>
      </c>
      <c r="E14" s="121">
        <v>3</v>
      </c>
      <c r="F14" s="121">
        <v>0</v>
      </c>
      <c r="G14" s="121">
        <v>0</v>
      </c>
      <c r="H14" s="121">
        <v>0</v>
      </c>
      <c r="I14" s="121">
        <v>0</v>
      </c>
      <c r="J14" s="121">
        <v>0</v>
      </c>
      <c r="K14" s="121">
        <v>0</v>
      </c>
      <c r="L14" s="121">
        <v>0</v>
      </c>
      <c r="M14" s="31">
        <f t="shared" si="43"/>
        <v>26</v>
      </c>
      <c r="N14" s="31">
        <f t="shared" si="44"/>
        <v>17</v>
      </c>
      <c r="O14" s="29">
        <f t="shared" ref="O14:O17" si="59">$A14</f>
        <v>0.33333333333333376</v>
      </c>
      <c r="P14" s="117">
        <v>1</v>
      </c>
      <c r="Q14" s="121">
        <v>0</v>
      </c>
      <c r="R14" s="125">
        <v>35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3</v>
      </c>
      <c r="AA14" s="25">
        <f t="shared" si="12"/>
        <v>39</v>
      </c>
      <c r="AB14" s="25">
        <f t="shared" si="13"/>
        <v>38</v>
      </c>
      <c r="AC14" s="29">
        <f t="shared" ref="AC14:AC17" si="60">$A14</f>
        <v>0.33333333333333376</v>
      </c>
      <c r="AD14" s="117">
        <v>1</v>
      </c>
      <c r="AE14" s="121">
        <v>0</v>
      </c>
      <c r="AF14" s="125">
        <v>5</v>
      </c>
      <c r="AG14" s="121">
        <v>0</v>
      </c>
      <c r="AH14" s="121">
        <v>2</v>
      </c>
      <c r="AI14" s="121">
        <v>0</v>
      </c>
      <c r="AJ14" s="121">
        <v>0</v>
      </c>
      <c r="AK14" s="121">
        <v>0</v>
      </c>
      <c r="AL14" s="121">
        <v>0</v>
      </c>
      <c r="AM14" s="121">
        <v>0</v>
      </c>
      <c r="AN14" s="121">
        <v>0</v>
      </c>
      <c r="AO14" s="25">
        <f t="shared" si="15"/>
        <v>8</v>
      </c>
      <c r="AP14" s="25">
        <f t="shared" si="16"/>
        <v>9</v>
      </c>
      <c r="AQ14" s="29">
        <f t="shared" ref="AQ14:AQ17" si="61">$A14</f>
        <v>0.33333333333333376</v>
      </c>
      <c r="AR14" s="117">
        <v>2</v>
      </c>
      <c r="AS14" s="121">
        <v>0</v>
      </c>
      <c r="AT14" s="125">
        <v>15</v>
      </c>
      <c r="AU14" s="121">
        <v>3</v>
      </c>
      <c r="AV14" s="121">
        <v>0</v>
      </c>
      <c r="AW14" s="121">
        <v>0</v>
      </c>
      <c r="AX14" s="121">
        <v>0</v>
      </c>
      <c r="AY14" s="121">
        <v>0</v>
      </c>
      <c r="AZ14" s="121">
        <v>0</v>
      </c>
      <c r="BA14" s="121">
        <v>1</v>
      </c>
      <c r="BB14" s="121">
        <v>1</v>
      </c>
      <c r="BC14" s="25">
        <f t="shared" si="18"/>
        <v>22</v>
      </c>
      <c r="BD14" s="25">
        <f t="shared" si="19"/>
        <v>22</v>
      </c>
      <c r="BE14" s="29">
        <f t="shared" ref="BE14:BE17" si="62">$A14</f>
        <v>0.33333333333333376</v>
      </c>
      <c r="BF14" s="117">
        <v>78</v>
      </c>
      <c r="BG14" s="121">
        <v>5</v>
      </c>
      <c r="BH14" s="125">
        <v>45</v>
      </c>
      <c r="BI14" s="121">
        <v>8</v>
      </c>
      <c r="BJ14" s="121">
        <v>3</v>
      </c>
      <c r="BK14" s="121">
        <v>0</v>
      </c>
      <c r="BL14" s="121">
        <v>0</v>
      </c>
      <c r="BM14" s="121">
        <v>0</v>
      </c>
      <c r="BN14" s="121">
        <v>0</v>
      </c>
      <c r="BO14" s="121">
        <v>0</v>
      </c>
      <c r="BP14" s="121">
        <v>0</v>
      </c>
      <c r="BQ14" s="25">
        <f t="shared" si="21"/>
        <v>139</v>
      </c>
      <c r="BR14" s="25">
        <f t="shared" si="22"/>
        <v>87</v>
      </c>
      <c r="BS14" s="29">
        <f t="shared" ref="BS14:BS17" si="63">$A14</f>
        <v>0.33333333333333376</v>
      </c>
      <c r="BT14" s="117">
        <v>0</v>
      </c>
      <c r="BU14" s="121">
        <v>0</v>
      </c>
      <c r="BV14" s="125">
        <v>0</v>
      </c>
      <c r="BW14" s="121">
        <v>0</v>
      </c>
      <c r="BX14" s="121">
        <v>0</v>
      </c>
      <c r="BY14" s="121">
        <v>0</v>
      </c>
      <c r="BZ14" s="121">
        <v>0</v>
      </c>
      <c r="CA14" s="121">
        <v>0</v>
      </c>
      <c r="CB14" s="121">
        <v>0</v>
      </c>
      <c r="CC14" s="121">
        <v>0</v>
      </c>
      <c r="CD14" s="121">
        <v>0</v>
      </c>
      <c r="CE14" s="25">
        <f t="shared" si="24"/>
        <v>0</v>
      </c>
      <c r="CF14" s="25">
        <f t="shared" si="25"/>
        <v>0</v>
      </c>
      <c r="CG14" s="29">
        <f t="shared" ref="CG14:CG17" si="64">$A14</f>
        <v>0.33333333333333376</v>
      </c>
      <c r="CH14" s="117">
        <v>0</v>
      </c>
      <c r="CI14" s="121">
        <v>0</v>
      </c>
      <c r="CJ14" s="125">
        <v>0</v>
      </c>
      <c r="CK14" s="121">
        <v>0</v>
      </c>
      <c r="CL14" s="121">
        <v>0</v>
      </c>
      <c r="CM14" s="121">
        <v>0</v>
      </c>
      <c r="CN14" s="121">
        <v>0</v>
      </c>
      <c r="CO14" s="121">
        <v>0</v>
      </c>
      <c r="CP14" s="121">
        <v>0</v>
      </c>
      <c r="CQ14" s="121">
        <v>0</v>
      </c>
      <c r="CR14" s="121">
        <v>0</v>
      </c>
      <c r="CS14" s="25">
        <f t="shared" si="27"/>
        <v>0</v>
      </c>
      <c r="CT14" s="25">
        <f t="shared" si="28"/>
        <v>0</v>
      </c>
      <c r="CU14" s="29">
        <f t="shared" ref="CU14:CU17" si="65">$A14</f>
        <v>0.33333333333333376</v>
      </c>
      <c r="CV14" s="117">
        <v>11</v>
      </c>
      <c r="CW14" s="121">
        <v>2</v>
      </c>
      <c r="CX14" s="125">
        <v>102</v>
      </c>
      <c r="CY14" s="121">
        <v>13</v>
      </c>
      <c r="CZ14" s="121">
        <v>2</v>
      </c>
      <c r="DA14" s="121">
        <v>0</v>
      </c>
      <c r="DB14" s="121">
        <v>0</v>
      </c>
      <c r="DC14" s="121">
        <v>0</v>
      </c>
      <c r="DD14" s="121">
        <v>0</v>
      </c>
      <c r="DE14" s="121">
        <v>1</v>
      </c>
      <c r="DF14" s="121">
        <v>7</v>
      </c>
      <c r="DG14" s="25">
        <f t="shared" si="30"/>
        <v>138</v>
      </c>
      <c r="DH14" s="25">
        <f t="shared" si="31"/>
        <v>133</v>
      </c>
      <c r="DI14" s="29">
        <f t="shared" ref="DI14:DI17" si="66">$A14</f>
        <v>0.33333333333333376</v>
      </c>
      <c r="DJ14" s="117">
        <v>19</v>
      </c>
      <c r="DK14" s="121">
        <v>0</v>
      </c>
      <c r="DL14" s="125">
        <v>17</v>
      </c>
      <c r="DM14" s="121">
        <v>2</v>
      </c>
      <c r="DN14" s="121">
        <v>0</v>
      </c>
      <c r="DO14" s="121">
        <v>0</v>
      </c>
      <c r="DP14" s="121">
        <v>0</v>
      </c>
      <c r="DQ14" s="121">
        <v>0</v>
      </c>
      <c r="DR14" s="121">
        <v>0</v>
      </c>
      <c r="DS14" s="121">
        <v>0</v>
      </c>
      <c r="DT14" s="121">
        <v>0</v>
      </c>
      <c r="DU14" s="25">
        <f t="shared" si="33"/>
        <v>38</v>
      </c>
      <c r="DV14" s="25">
        <f t="shared" si="34"/>
        <v>25</v>
      </c>
      <c r="DW14" s="29">
        <f t="shared" ref="DW14:DW17" si="67">$A14</f>
        <v>0.33333333333333376</v>
      </c>
      <c r="DX14" s="117">
        <v>1</v>
      </c>
      <c r="DY14" s="121">
        <v>0</v>
      </c>
      <c r="DZ14" s="125">
        <v>7</v>
      </c>
      <c r="EA14" s="121">
        <v>1</v>
      </c>
      <c r="EB14" s="121">
        <v>0</v>
      </c>
      <c r="EC14" s="121">
        <v>0</v>
      </c>
      <c r="ED14" s="121">
        <v>0</v>
      </c>
      <c r="EE14" s="121">
        <v>0</v>
      </c>
      <c r="EF14" s="121">
        <v>0</v>
      </c>
      <c r="EG14" s="121">
        <v>0</v>
      </c>
      <c r="EH14" s="121">
        <v>1</v>
      </c>
      <c r="EI14" s="25">
        <f t="shared" si="36"/>
        <v>10</v>
      </c>
      <c r="EJ14" s="25">
        <f t="shared" si="37"/>
        <v>9</v>
      </c>
      <c r="EK14" s="29">
        <f t="shared" ref="EK14:EK17" si="68">$A14</f>
        <v>0.33333333333333376</v>
      </c>
      <c r="EL14" s="117">
        <v>25</v>
      </c>
      <c r="EM14" s="121">
        <v>0</v>
      </c>
      <c r="EN14" s="125">
        <v>67</v>
      </c>
      <c r="EO14" s="121">
        <v>4</v>
      </c>
      <c r="EP14" s="121">
        <v>2</v>
      </c>
      <c r="EQ14" s="121">
        <v>1</v>
      </c>
      <c r="ER14" s="121">
        <v>0</v>
      </c>
      <c r="ES14" s="121">
        <v>0</v>
      </c>
      <c r="ET14" s="121">
        <v>0</v>
      </c>
      <c r="EU14" s="121">
        <v>0</v>
      </c>
      <c r="EV14" s="121">
        <v>2</v>
      </c>
      <c r="EW14" s="25">
        <f t="shared" si="39"/>
        <v>101</v>
      </c>
      <c r="EX14" s="25">
        <f t="shared" si="40"/>
        <v>87</v>
      </c>
      <c r="EY14" s="29">
        <f t="shared" ref="EY14:EY17" si="69">$A14</f>
        <v>0.33333333333333376</v>
      </c>
      <c r="EZ14" s="117">
        <v>2</v>
      </c>
      <c r="FA14" s="121">
        <v>1</v>
      </c>
      <c r="FB14" s="125">
        <v>8</v>
      </c>
      <c r="FC14" s="121">
        <v>1</v>
      </c>
      <c r="FD14" s="121">
        <v>0</v>
      </c>
      <c r="FE14" s="121">
        <v>0</v>
      </c>
      <c r="FF14" s="121">
        <v>0</v>
      </c>
      <c r="FG14" s="121">
        <v>0</v>
      </c>
      <c r="FH14" s="121">
        <v>0</v>
      </c>
      <c r="FI14" s="121">
        <v>0</v>
      </c>
      <c r="FJ14" s="121">
        <v>0</v>
      </c>
      <c r="FK14" s="31">
        <f t="shared" si="45"/>
        <v>12</v>
      </c>
      <c r="FL14" s="31">
        <f t="shared" si="46"/>
        <v>10</v>
      </c>
    </row>
    <row r="15" spans="1:168" ht="13.5" customHeight="1">
      <c r="A15" s="84">
        <f t="shared" ref="A15:A17" si="70">A14+"00:15"</f>
        <v>0.34375000000000044</v>
      </c>
      <c r="B15" s="118">
        <v>23</v>
      </c>
      <c r="C15" s="122">
        <v>2</v>
      </c>
      <c r="D15" s="126">
        <v>11</v>
      </c>
      <c r="E15" s="122">
        <v>6</v>
      </c>
      <c r="F15" s="122">
        <v>0</v>
      </c>
      <c r="G15" s="122">
        <v>0</v>
      </c>
      <c r="H15" s="122">
        <v>0</v>
      </c>
      <c r="I15" s="122">
        <v>0</v>
      </c>
      <c r="J15" s="122">
        <v>0</v>
      </c>
      <c r="K15" s="122">
        <v>0</v>
      </c>
      <c r="L15" s="122">
        <v>0</v>
      </c>
      <c r="M15" s="32">
        <f t="shared" si="43"/>
        <v>42</v>
      </c>
      <c r="N15" s="32">
        <f t="shared" si="44"/>
        <v>26</v>
      </c>
      <c r="O15" s="29">
        <f t="shared" si="59"/>
        <v>0.34375000000000044</v>
      </c>
      <c r="P15" s="118">
        <v>1</v>
      </c>
      <c r="Q15" s="122">
        <v>1</v>
      </c>
      <c r="R15" s="126">
        <v>20</v>
      </c>
      <c r="S15" s="122">
        <v>0</v>
      </c>
      <c r="T15" s="122">
        <v>0</v>
      </c>
      <c r="U15" s="122">
        <v>0</v>
      </c>
      <c r="V15" s="122">
        <v>0</v>
      </c>
      <c r="W15" s="122">
        <v>0</v>
      </c>
      <c r="X15" s="122">
        <v>0</v>
      </c>
      <c r="Y15" s="122">
        <v>0</v>
      </c>
      <c r="Z15" s="122">
        <v>1</v>
      </c>
      <c r="AA15" s="26">
        <f t="shared" si="12"/>
        <v>23</v>
      </c>
      <c r="AB15" s="26">
        <f t="shared" si="13"/>
        <v>22</v>
      </c>
      <c r="AC15" s="29">
        <f t="shared" si="60"/>
        <v>0.34375000000000044</v>
      </c>
      <c r="AD15" s="118">
        <v>0</v>
      </c>
      <c r="AE15" s="122">
        <v>0</v>
      </c>
      <c r="AF15" s="126">
        <v>2</v>
      </c>
      <c r="AG15" s="122">
        <v>1</v>
      </c>
      <c r="AH15" s="122">
        <v>1</v>
      </c>
      <c r="AI15" s="122">
        <v>0</v>
      </c>
      <c r="AJ15" s="122">
        <v>0</v>
      </c>
      <c r="AK15" s="122">
        <v>0</v>
      </c>
      <c r="AL15" s="122">
        <v>0</v>
      </c>
      <c r="AM15" s="122">
        <v>0</v>
      </c>
      <c r="AN15" s="122">
        <v>0</v>
      </c>
      <c r="AO15" s="26">
        <f t="shared" si="15"/>
        <v>4</v>
      </c>
      <c r="AP15" s="26">
        <f t="shared" si="16"/>
        <v>5</v>
      </c>
      <c r="AQ15" s="29">
        <f t="shared" si="61"/>
        <v>0.34375000000000044</v>
      </c>
      <c r="AR15" s="118">
        <v>5</v>
      </c>
      <c r="AS15" s="122">
        <v>0</v>
      </c>
      <c r="AT15" s="126">
        <v>12</v>
      </c>
      <c r="AU15" s="122">
        <v>1</v>
      </c>
      <c r="AV15" s="122">
        <v>0</v>
      </c>
      <c r="AW15" s="122">
        <v>0</v>
      </c>
      <c r="AX15" s="122">
        <v>0</v>
      </c>
      <c r="AY15" s="122">
        <v>0</v>
      </c>
      <c r="AZ15" s="122">
        <v>0</v>
      </c>
      <c r="BA15" s="122">
        <v>0</v>
      </c>
      <c r="BB15" s="122">
        <v>0</v>
      </c>
      <c r="BC15" s="26">
        <f t="shared" si="18"/>
        <v>18</v>
      </c>
      <c r="BD15" s="26">
        <f t="shared" si="19"/>
        <v>15</v>
      </c>
      <c r="BE15" s="29">
        <f t="shared" si="62"/>
        <v>0.34375000000000044</v>
      </c>
      <c r="BF15" s="118">
        <v>107</v>
      </c>
      <c r="BG15" s="122">
        <v>11</v>
      </c>
      <c r="BH15" s="126">
        <v>57</v>
      </c>
      <c r="BI15" s="122">
        <v>7</v>
      </c>
      <c r="BJ15" s="122">
        <v>4</v>
      </c>
      <c r="BK15" s="122">
        <v>0</v>
      </c>
      <c r="BL15" s="122">
        <v>2</v>
      </c>
      <c r="BM15" s="122">
        <v>0</v>
      </c>
      <c r="BN15" s="122">
        <v>0</v>
      </c>
      <c r="BO15" s="122">
        <v>0</v>
      </c>
      <c r="BP15" s="122">
        <v>1</v>
      </c>
      <c r="BQ15" s="26">
        <f t="shared" si="21"/>
        <v>189</v>
      </c>
      <c r="BR15" s="26">
        <f t="shared" si="22"/>
        <v>118</v>
      </c>
      <c r="BS15" s="29">
        <f t="shared" si="63"/>
        <v>0.34375000000000044</v>
      </c>
      <c r="BT15" s="118">
        <v>0</v>
      </c>
      <c r="BU15" s="122">
        <v>0</v>
      </c>
      <c r="BV15" s="126">
        <v>0</v>
      </c>
      <c r="BW15" s="122">
        <v>0</v>
      </c>
      <c r="BX15" s="122">
        <v>0</v>
      </c>
      <c r="BY15" s="122">
        <v>0</v>
      </c>
      <c r="BZ15" s="122">
        <v>0</v>
      </c>
      <c r="CA15" s="122">
        <v>0</v>
      </c>
      <c r="CB15" s="122">
        <v>0</v>
      </c>
      <c r="CC15" s="122">
        <v>0</v>
      </c>
      <c r="CD15" s="122">
        <v>0</v>
      </c>
      <c r="CE15" s="26">
        <f t="shared" si="24"/>
        <v>0</v>
      </c>
      <c r="CF15" s="26">
        <f t="shared" si="25"/>
        <v>0</v>
      </c>
      <c r="CG15" s="29">
        <f t="shared" si="64"/>
        <v>0.34375000000000044</v>
      </c>
      <c r="CH15" s="118">
        <v>0</v>
      </c>
      <c r="CI15" s="122">
        <v>0</v>
      </c>
      <c r="CJ15" s="126">
        <v>0</v>
      </c>
      <c r="CK15" s="122">
        <v>0</v>
      </c>
      <c r="CL15" s="122">
        <v>0</v>
      </c>
      <c r="CM15" s="122">
        <v>0</v>
      </c>
      <c r="CN15" s="122">
        <v>0</v>
      </c>
      <c r="CO15" s="122">
        <v>0</v>
      </c>
      <c r="CP15" s="122">
        <v>0</v>
      </c>
      <c r="CQ15" s="122">
        <v>0</v>
      </c>
      <c r="CR15" s="122">
        <v>0</v>
      </c>
      <c r="CS15" s="26">
        <f t="shared" si="27"/>
        <v>0</v>
      </c>
      <c r="CT15" s="26">
        <f t="shared" si="28"/>
        <v>0</v>
      </c>
      <c r="CU15" s="29">
        <f t="shared" si="65"/>
        <v>0.34375000000000044</v>
      </c>
      <c r="CV15" s="118">
        <v>11</v>
      </c>
      <c r="CW15" s="122">
        <v>4</v>
      </c>
      <c r="CX15" s="126">
        <v>106</v>
      </c>
      <c r="CY15" s="122">
        <v>6</v>
      </c>
      <c r="CZ15" s="122">
        <v>0</v>
      </c>
      <c r="DA15" s="122">
        <v>0</v>
      </c>
      <c r="DB15" s="122">
        <v>0</v>
      </c>
      <c r="DC15" s="122">
        <v>0</v>
      </c>
      <c r="DD15" s="122">
        <v>1</v>
      </c>
      <c r="DE15" s="122">
        <v>0</v>
      </c>
      <c r="DF15" s="122">
        <v>3</v>
      </c>
      <c r="DG15" s="26">
        <f t="shared" si="30"/>
        <v>131</v>
      </c>
      <c r="DH15" s="26">
        <f t="shared" si="31"/>
        <v>123</v>
      </c>
      <c r="DI15" s="29">
        <f t="shared" si="66"/>
        <v>0.34375000000000044</v>
      </c>
      <c r="DJ15" s="118">
        <v>22</v>
      </c>
      <c r="DK15" s="122">
        <v>4</v>
      </c>
      <c r="DL15" s="126">
        <v>15</v>
      </c>
      <c r="DM15" s="122">
        <v>1</v>
      </c>
      <c r="DN15" s="122">
        <v>0</v>
      </c>
      <c r="DO15" s="122">
        <v>0</v>
      </c>
      <c r="DP15" s="122">
        <v>1</v>
      </c>
      <c r="DQ15" s="122">
        <v>0</v>
      </c>
      <c r="DR15" s="122">
        <v>0</v>
      </c>
      <c r="DS15" s="122">
        <v>0</v>
      </c>
      <c r="DT15" s="122">
        <v>0</v>
      </c>
      <c r="DU15" s="26">
        <f t="shared" si="33"/>
        <v>43</v>
      </c>
      <c r="DV15" s="26">
        <f t="shared" si="34"/>
        <v>27</v>
      </c>
      <c r="DW15" s="29">
        <f t="shared" si="67"/>
        <v>0.34375000000000044</v>
      </c>
      <c r="DX15" s="118">
        <v>3</v>
      </c>
      <c r="DY15" s="122">
        <v>1</v>
      </c>
      <c r="DZ15" s="126">
        <v>6</v>
      </c>
      <c r="EA15" s="122">
        <v>1</v>
      </c>
      <c r="EB15" s="122">
        <v>0</v>
      </c>
      <c r="EC15" s="122">
        <v>0</v>
      </c>
      <c r="ED15" s="122">
        <v>0</v>
      </c>
      <c r="EE15" s="122">
        <v>0</v>
      </c>
      <c r="EF15" s="122">
        <v>0</v>
      </c>
      <c r="EG15" s="122">
        <v>0</v>
      </c>
      <c r="EH15" s="122">
        <v>0</v>
      </c>
      <c r="EI15" s="26">
        <f t="shared" si="36"/>
        <v>11</v>
      </c>
      <c r="EJ15" s="26">
        <f t="shared" si="37"/>
        <v>8</v>
      </c>
      <c r="EK15" s="29">
        <f t="shared" si="68"/>
        <v>0.34375000000000044</v>
      </c>
      <c r="EL15" s="118">
        <v>22</v>
      </c>
      <c r="EM15" s="122">
        <v>1</v>
      </c>
      <c r="EN15" s="126">
        <v>80</v>
      </c>
      <c r="EO15" s="122">
        <v>5</v>
      </c>
      <c r="EP15" s="122">
        <v>0</v>
      </c>
      <c r="EQ15" s="122">
        <v>0</v>
      </c>
      <c r="ER15" s="122">
        <v>0</v>
      </c>
      <c r="ES15" s="122">
        <v>0</v>
      </c>
      <c r="ET15" s="122">
        <v>0</v>
      </c>
      <c r="EU15" s="122">
        <v>1</v>
      </c>
      <c r="EV15" s="122">
        <v>3</v>
      </c>
      <c r="EW15" s="26">
        <f t="shared" si="39"/>
        <v>112</v>
      </c>
      <c r="EX15" s="26">
        <f t="shared" si="40"/>
        <v>98</v>
      </c>
      <c r="EY15" s="29">
        <f t="shared" si="69"/>
        <v>0.34375000000000044</v>
      </c>
      <c r="EZ15" s="118">
        <v>3</v>
      </c>
      <c r="FA15" s="122">
        <v>1</v>
      </c>
      <c r="FB15" s="126">
        <v>11</v>
      </c>
      <c r="FC15" s="122">
        <v>5</v>
      </c>
      <c r="FD15" s="122">
        <v>0</v>
      </c>
      <c r="FE15" s="122">
        <v>0</v>
      </c>
      <c r="FF15" s="122">
        <v>0</v>
      </c>
      <c r="FG15" s="122">
        <v>0</v>
      </c>
      <c r="FH15" s="122">
        <v>0</v>
      </c>
      <c r="FI15" s="122">
        <v>0</v>
      </c>
      <c r="FJ15" s="122">
        <v>0</v>
      </c>
      <c r="FK15" s="32">
        <f t="shared" si="45"/>
        <v>20</v>
      </c>
      <c r="FL15" s="32">
        <f t="shared" si="46"/>
        <v>17</v>
      </c>
    </row>
    <row r="16" spans="1:168" ht="13.5" customHeight="1">
      <c r="A16" s="84">
        <f t="shared" si="70"/>
        <v>0.35416666666666713</v>
      </c>
      <c r="B16" s="118">
        <v>22</v>
      </c>
      <c r="C16" s="122">
        <v>2</v>
      </c>
      <c r="D16" s="126">
        <v>12</v>
      </c>
      <c r="E16" s="122">
        <v>2</v>
      </c>
      <c r="F16" s="122">
        <v>0</v>
      </c>
      <c r="G16" s="122">
        <v>0</v>
      </c>
      <c r="H16" s="122">
        <v>0</v>
      </c>
      <c r="I16" s="122">
        <v>0</v>
      </c>
      <c r="J16" s="122">
        <v>0</v>
      </c>
      <c r="K16" s="122">
        <v>0</v>
      </c>
      <c r="L16" s="122">
        <v>0</v>
      </c>
      <c r="M16" s="32">
        <f t="shared" si="43"/>
        <v>38</v>
      </c>
      <c r="N16" s="32">
        <f t="shared" si="44"/>
        <v>22</v>
      </c>
      <c r="O16" s="29">
        <f t="shared" si="59"/>
        <v>0.35416666666666713</v>
      </c>
      <c r="P16" s="118">
        <v>0</v>
      </c>
      <c r="Q16" s="122">
        <v>0</v>
      </c>
      <c r="R16" s="126">
        <v>26</v>
      </c>
      <c r="S16" s="122">
        <v>3</v>
      </c>
      <c r="T16" s="122">
        <v>1</v>
      </c>
      <c r="U16" s="122">
        <v>0</v>
      </c>
      <c r="V16" s="122">
        <v>0</v>
      </c>
      <c r="W16" s="122">
        <v>0</v>
      </c>
      <c r="X16" s="122">
        <v>1</v>
      </c>
      <c r="Y16" s="122">
        <v>0</v>
      </c>
      <c r="Z16" s="122">
        <v>0</v>
      </c>
      <c r="AA16" s="26">
        <f t="shared" si="12"/>
        <v>31</v>
      </c>
      <c r="AB16" s="26">
        <f t="shared" si="13"/>
        <v>33</v>
      </c>
      <c r="AC16" s="29">
        <f t="shared" si="60"/>
        <v>0.35416666666666713</v>
      </c>
      <c r="AD16" s="118">
        <v>1</v>
      </c>
      <c r="AE16" s="122">
        <v>0</v>
      </c>
      <c r="AF16" s="126">
        <v>1</v>
      </c>
      <c r="AG16" s="122">
        <v>0</v>
      </c>
      <c r="AH16" s="122">
        <v>0</v>
      </c>
      <c r="AI16" s="122">
        <v>0</v>
      </c>
      <c r="AJ16" s="122">
        <v>0</v>
      </c>
      <c r="AK16" s="122">
        <v>0</v>
      </c>
      <c r="AL16" s="122">
        <v>0</v>
      </c>
      <c r="AM16" s="122">
        <v>0</v>
      </c>
      <c r="AN16" s="122">
        <v>0</v>
      </c>
      <c r="AO16" s="26">
        <f t="shared" si="15"/>
        <v>2</v>
      </c>
      <c r="AP16" s="26">
        <f t="shared" si="16"/>
        <v>1</v>
      </c>
      <c r="AQ16" s="29">
        <f t="shared" si="61"/>
        <v>0.35416666666666713</v>
      </c>
      <c r="AR16" s="118">
        <v>13</v>
      </c>
      <c r="AS16" s="122">
        <v>0</v>
      </c>
      <c r="AT16" s="126">
        <v>18</v>
      </c>
      <c r="AU16" s="122">
        <v>1</v>
      </c>
      <c r="AV16" s="122">
        <v>0</v>
      </c>
      <c r="AW16" s="122">
        <v>0</v>
      </c>
      <c r="AX16" s="122">
        <v>0</v>
      </c>
      <c r="AY16" s="122">
        <v>0</v>
      </c>
      <c r="AZ16" s="122">
        <v>0</v>
      </c>
      <c r="BA16" s="122">
        <v>1</v>
      </c>
      <c r="BB16" s="122">
        <v>0</v>
      </c>
      <c r="BC16" s="26">
        <f t="shared" si="18"/>
        <v>33</v>
      </c>
      <c r="BD16" s="26">
        <f t="shared" si="19"/>
        <v>25</v>
      </c>
      <c r="BE16" s="29">
        <f t="shared" si="62"/>
        <v>0.35416666666666713</v>
      </c>
      <c r="BF16" s="118">
        <v>117</v>
      </c>
      <c r="BG16" s="122">
        <v>7</v>
      </c>
      <c r="BH16" s="126">
        <v>30</v>
      </c>
      <c r="BI16" s="122">
        <v>9</v>
      </c>
      <c r="BJ16" s="122">
        <v>5</v>
      </c>
      <c r="BK16" s="122">
        <v>1</v>
      </c>
      <c r="BL16" s="122">
        <v>0</v>
      </c>
      <c r="BM16" s="122">
        <v>0</v>
      </c>
      <c r="BN16" s="122">
        <v>0</v>
      </c>
      <c r="BO16" s="122">
        <v>0</v>
      </c>
      <c r="BP16" s="122">
        <v>0</v>
      </c>
      <c r="BQ16" s="26">
        <f t="shared" si="21"/>
        <v>169</v>
      </c>
      <c r="BR16" s="26">
        <f t="shared" si="22"/>
        <v>93</v>
      </c>
      <c r="BS16" s="29">
        <f t="shared" si="63"/>
        <v>0.35416666666666713</v>
      </c>
      <c r="BT16" s="118">
        <v>0</v>
      </c>
      <c r="BU16" s="122">
        <v>0</v>
      </c>
      <c r="BV16" s="126">
        <v>1</v>
      </c>
      <c r="BW16" s="122">
        <v>0</v>
      </c>
      <c r="BX16" s="122">
        <v>0</v>
      </c>
      <c r="BY16" s="122">
        <v>0</v>
      </c>
      <c r="BZ16" s="122">
        <v>0</v>
      </c>
      <c r="CA16" s="122">
        <v>0</v>
      </c>
      <c r="CB16" s="122">
        <v>0</v>
      </c>
      <c r="CC16" s="122">
        <v>0</v>
      </c>
      <c r="CD16" s="122">
        <v>0</v>
      </c>
      <c r="CE16" s="26">
        <f t="shared" si="24"/>
        <v>1</v>
      </c>
      <c r="CF16" s="26">
        <f t="shared" si="25"/>
        <v>1</v>
      </c>
      <c r="CG16" s="29">
        <f t="shared" si="64"/>
        <v>0.35416666666666713</v>
      </c>
      <c r="CH16" s="118">
        <v>0</v>
      </c>
      <c r="CI16" s="122">
        <v>0</v>
      </c>
      <c r="CJ16" s="126">
        <v>0</v>
      </c>
      <c r="CK16" s="122">
        <v>0</v>
      </c>
      <c r="CL16" s="122">
        <v>0</v>
      </c>
      <c r="CM16" s="122">
        <v>0</v>
      </c>
      <c r="CN16" s="122">
        <v>0</v>
      </c>
      <c r="CO16" s="122">
        <v>0</v>
      </c>
      <c r="CP16" s="122">
        <v>0</v>
      </c>
      <c r="CQ16" s="122">
        <v>0</v>
      </c>
      <c r="CR16" s="122">
        <v>0</v>
      </c>
      <c r="CS16" s="26">
        <f t="shared" si="27"/>
        <v>0</v>
      </c>
      <c r="CT16" s="26">
        <f t="shared" si="28"/>
        <v>0</v>
      </c>
      <c r="CU16" s="29">
        <f t="shared" si="65"/>
        <v>0.35416666666666713</v>
      </c>
      <c r="CV16" s="118">
        <v>12</v>
      </c>
      <c r="CW16" s="122">
        <v>0</v>
      </c>
      <c r="CX16" s="126">
        <v>81</v>
      </c>
      <c r="CY16" s="122">
        <v>11</v>
      </c>
      <c r="CZ16" s="122">
        <v>0</v>
      </c>
      <c r="DA16" s="122">
        <v>0</v>
      </c>
      <c r="DB16" s="122">
        <v>0</v>
      </c>
      <c r="DC16" s="122">
        <v>0</v>
      </c>
      <c r="DD16" s="122">
        <v>0</v>
      </c>
      <c r="DE16" s="122">
        <v>0</v>
      </c>
      <c r="DF16" s="122">
        <v>2</v>
      </c>
      <c r="DG16" s="26">
        <f t="shared" si="30"/>
        <v>106</v>
      </c>
      <c r="DH16" s="26">
        <f t="shared" si="31"/>
        <v>98</v>
      </c>
      <c r="DI16" s="29">
        <f t="shared" si="66"/>
        <v>0.35416666666666713</v>
      </c>
      <c r="DJ16" s="118">
        <v>27</v>
      </c>
      <c r="DK16" s="122">
        <v>2</v>
      </c>
      <c r="DL16" s="126">
        <v>17</v>
      </c>
      <c r="DM16" s="122">
        <v>2</v>
      </c>
      <c r="DN16" s="122">
        <v>0</v>
      </c>
      <c r="DO16" s="122">
        <v>0</v>
      </c>
      <c r="DP16" s="122">
        <v>0</v>
      </c>
      <c r="DQ16" s="122">
        <v>0</v>
      </c>
      <c r="DR16" s="122">
        <v>0</v>
      </c>
      <c r="DS16" s="122">
        <v>0</v>
      </c>
      <c r="DT16" s="122">
        <v>2</v>
      </c>
      <c r="DU16" s="26">
        <f t="shared" si="33"/>
        <v>50</v>
      </c>
      <c r="DV16" s="26">
        <f t="shared" si="34"/>
        <v>31</v>
      </c>
      <c r="DW16" s="29">
        <f t="shared" si="67"/>
        <v>0.35416666666666713</v>
      </c>
      <c r="DX16" s="118">
        <v>1</v>
      </c>
      <c r="DY16" s="122">
        <v>0</v>
      </c>
      <c r="DZ16" s="126">
        <v>14</v>
      </c>
      <c r="EA16" s="122">
        <v>1</v>
      </c>
      <c r="EB16" s="122">
        <v>0</v>
      </c>
      <c r="EC16" s="122">
        <v>0</v>
      </c>
      <c r="ED16" s="122">
        <v>0</v>
      </c>
      <c r="EE16" s="122">
        <v>0</v>
      </c>
      <c r="EF16" s="122">
        <v>0</v>
      </c>
      <c r="EG16" s="122">
        <v>0</v>
      </c>
      <c r="EH16" s="122">
        <v>0</v>
      </c>
      <c r="EI16" s="26">
        <f t="shared" si="36"/>
        <v>16</v>
      </c>
      <c r="EJ16" s="26">
        <f t="shared" si="37"/>
        <v>15</v>
      </c>
      <c r="EK16" s="29">
        <f t="shared" si="68"/>
        <v>0.35416666666666713</v>
      </c>
      <c r="EL16" s="118">
        <v>22</v>
      </c>
      <c r="EM16" s="122">
        <v>0</v>
      </c>
      <c r="EN16" s="126">
        <v>75</v>
      </c>
      <c r="EO16" s="122">
        <v>8</v>
      </c>
      <c r="EP16" s="122">
        <v>4</v>
      </c>
      <c r="EQ16" s="122">
        <v>1</v>
      </c>
      <c r="ER16" s="122">
        <v>0</v>
      </c>
      <c r="ES16" s="122">
        <v>0</v>
      </c>
      <c r="ET16" s="122">
        <v>0</v>
      </c>
      <c r="EU16" s="122">
        <v>0</v>
      </c>
      <c r="EV16" s="122">
        <v>4</v>
      </c>
      <c r="EW16" s="26">
        <f t="shared" si="39"/>
        <v>114</v>
      </c>
      <c r="EX16" s="26">
        <f t="shared" si="40"/>
        <v>104</v>
      </c>
      <c r="EY16" s="29">
        <f t="shared" si="69"/>
        <v>0.35416666666666713</v>
      </c>
      <c r="EZ16" s="118">
        <v>3</v>
      </c>
      <c r="FA16" s="122">
        <v>0</v>
      </c>
      <c r="FB16" s="126">
        <v>12</v>
      </c>
      <c r="FC16" s="122">
        <v>1</v>
      </c>
      <c r="FD16" s="122">
        <v>0</v>
      </c>
      <c r="FE16" s="122">
        <v>0</v>
      </c>
      <c r="FF16" s="122">
        <v>0</v>
      </c>
      <c r="FG16" s="122">
        <v>0</v>
      </c>
      <c r="FH16" s="122">
        <v>0</v>
      </c>
      <c r="FI16" s="122">
        <v>0</v>
      </c>
      <c r="FJ16" s="122">
        <v>0</v>
      </c>
      <c r="FK16" s="32">
        <f t="shared" si="45"/>
        <v>16</v>
      </c>
      <c r="FL16" s="32">
        <f t="shared" si="46"/>
        <v>14</v>
      </c>
    </row>
    <row r="17" spans="1:168" ht="13.5" customHeight="1">
      <c r="A17" s="85">
        <f t="shared" si="70"/>
        <v>0.36458333333333381</v>
      </c>
      <c r="B17" s="119">
        <v>20</v>
      </c>
      <c r="C17" s="123">
        <v>0</v>
      </c>
      <c r="D17" s="127">
        <v>13</v>
      </c>
      <c r="E17" s="123">
        <v>4</v>
      </c>
      <c r="F17" s="123">
        <v>0</v>
      </c>
      <c r="G17" s="123">
        <v>0</v>
      </c>
      <c r="H17" s="123">
        <v>0</v>
      </c>
      <c r="I17" s="123">
        <v>0</v>
      </c>
      <c r="J17" s="123">
        <v>0</v>
      </c>
      <c r="K17" s="123">
        <v>0</v>
      </c>
      <c r="L17" s="123">
        <v>0</v>
      </c>
      <c r="M17" s="33">
        <f t="shared" si="43"/>
        <v>37</v>
      </c>
      <c r="N17" s="33">
        <f t="shared" si="44"/>
        <v>24</v>
      </c>
      <c r="O17" s="30">
        <f t="shared" si="59"/>
        <v>0.36458333333333381</v>
      </c>
      <c r="P17" s="119">
        <v>3</v>
      </c>
      <c r="Q17" s="123">
        <v>0</v>
      </c>
      <c r="R17" s="127">
        <v>23</v>
      </c>
      <c r="S17" s="123">
        <v>1</v>
      </c>
      <c r="T17" s="123">
        <v>0</v>
      </c>
      <c r="U17" s="123">
        <v>0</v>
      </c>
      <c r="V17" s="123">
        <v>0</v>
      </c>
      <c r="W17" s="123">
        <v>0</v>
      </c>
      <c r="X17" s="123">
        <v>2</v>
      </c>
      <c r="Y17" s="123">
        <v>0</v>
      </c>
      <c r="Z17" s="123">
        <v>3</v>
      </c>
      <c r="AA17" s="27">
        <f t="shared" si="12"/>
        <v>32</v>
      </c>
      <c r="AB17" s="27">
        <f t="shared" si="13"/>
        <v>32</v>
      </c>
      <c r="AC17" s="30">
        <f t="shared" si="60"/>
        <v>0.36458333333333381</v>
      </c>
      <c r="AD17" s="119">
        <v>2</v>
      </c>
      <c r="AE17" s="123">
        <v>1</v>
      </c>
      <c r="AF17" s="127">
        <v>5</v>
      </c>
      <c r="AG17" s="123">
        <v>1</v>
      </c>
      <c r="AH17" s="123">
        <v>0</v>
      </c>
      <c r="AI17" s="123">
        <v>0</v>
      </c>
      <c r="AJ17" s="123">
        <v>0</v>
      </c>
      <c r="AK17" s="123">
        <v>0</v>
      </c>
      <c r="AL17" s="123">
        <v>0</v>
      </c>
      <c r="AM17" s="123">
        <v>0</v>
      </c>
      <c r="AN17" s="123">
        <v>0</v>
      </c>
      <c r="AO17" s="27">
        <f t="shared" si="15"/>
        <v>9</v>
      </c>
      <c r="AP17" s="27">
        <f t="shared" si="16"/>
        <v>7</v>
      </c>
      <c r="AQ17" s="30">
        <f t="shared" si="61"/>
        <v>0.36458333333333381</v>
      </c>
      <c r="AR17" s="119">
        <v>2</v>
      </c>
      <c r="AS17" s="123">
        <v>0</v>
      </c>
      <c r="AT17" s="127">
        <v>7</v>
      </c>
      <c r="AU17" s="123">
        <v>2</v>
      </c>
      <c r="AV17" s="123">
        <v>0</v>
      </c>
      <c r="AW17" s="123">
        <v>0</v>
      </c>
      <c r="AX17" s="123">
        <v>0</v>
      </c>
      <c r="AY17" s="123">
        <v>0</v>
      </c>
      <c r="AZ17" s="123">
        <v>0</v>
      </c>
      <c r="BA17" s="123">
        <v>0</v>
      </c>
      <c r="BB17" s="123">
        <v>0</v>
      </c>
      <c r="BC17" s="27">
        <f t="shared" si="18"/>
        <v>11</v>
      </c>
      <c r="BD17" s="27">
        <f t="shared" si="19"/>
        <v>10</v>
      </c>
      <c r="BE17" s="30">
        <f t="shared" si="62"/>
        <v>0.36458333333333381</v>
      </c>
      <c r="BF17" s="119">
        <v>124</v>
      </c>
      <c r="BG17" s="123">
        <v>14</v>
      </c>
      <c r="BH17" s="127">
        <v>37</v>
      </c>
      <c r="BI17" s="123">
        <v>7</v>
      </c>
      <c r="BJ17" s="123">
        <v>2</v>
      </c>
      <c r="BK17" s="123">
        <v>0</v>
      </c>
      <c r="BL17" s="123">
        <v>1</v>
      </c>
      <c r="BM17" s="123">
        <v>0</v>
      </c>
      <c r="BN17" s="123">
        <v>0</v>
      </c>
      <c r="BO17" s="123">
        <v>0</v>
      </c>
      <c r="BP17" s="123">
        <v>2</v>
      </c>
      <c r="BQ17" s="27">
        <f t="shared" si="21"/>
        <v>187</v>
      </c>
      <c r="BR17" s="27">
        <f t="shared" si="22"/>
        <v>100</v>
      </c>
      <c r="BS17" s="30">
        <f t="shared" si="63"/>
        <v>0.36458333333333381</v>
      </c>
      <c r="BT17" s="119">
        <v>0</v>
      </c>
      <c r="BU17" s="123">
        <v>0</v>
      </c>
      <c r="BV17" s="127">
        <v>1</v>
      </c>
      <c r="BW17" s="123">
        <v>1</v>
      </c>
      <c r="BX17" s="123">
        <v>0</v>
      </c>
      <c r="BY17" s="123">
        <v>0</v>
      </c>
      <c r="BZ17" s="123">
        <v>0</v>
      </c>
      <c r="CA17" s="123">
        <v>0</v>
      </c>
      <c r="CB17" s="123">
        <v>0</v>
      </c>
      <c r="CC17" s="123">
        <v>0</v>
      </c>
      <c r="CD17" s="123">
        <v>0</v>
      </c>
      <c r="CE17" s="27">
        <f t="shared" si="24"/>
        <v>2</v>
      </c>
      <c r="CF17" s="27">
        <f t="shared" si="25"/>
        <v>2</v>
      </c>
      <c r="CG17" s="30">
        <f t="shared" si="64"/>
        <v>0.36458333333333381</v>
      </c>
      <c r="CH17" s="119">
        <v>0</v>
      </c>
      <c r="CI17" s="123">
        <v>0</v>
      </c>
      <c r="CJ17" s="127">
        <v>0</v>
      </c>
      <c r="CK17" s="123">
        <v>0</v>
      </c>
      <c r="CL17" s="123">
        <v>0</v>
      </c>
      <c r="CM17" s="123">
        <v>0</v>
      </c>
      <c r="CN17" s="123">
        <v>0</v>
      </c>
      <c r="CO17" s="123">
        <v>0</v>
      </c>
      <c r="CP17" s="123">
        <v>0</v>
      </c>
      <c r="CQ17" s="123">
        <v>0</v>
      </c>
      <c r="CR17" s="123">
        <v>0</v>
      </c>
      <c r="CS17" s="27">
        <f t="shared" si="27"/>
        <v>0</v>
      </c>
      <c r="CT17" s="27">
        <f t="shared" si="28"/>
        <v>0</v>
      </c>
      <c r="CU17" s="30">
        <f t="shared" si="65"/>
        <v>0.36458333333333381</v>
      </c>
      <c r="CV17" s="119">
        <v>6</v>
      </c>
      <c r="CW17" s="123">
        <v>3</v>
      </c>
      <c r="CX17" s="127">
        <v>57</v>
      </c>
      <c r="CY17" s="123">
        <v>2</v>
      </c>
      <c r="CZ17" s="123">
        <v>1</v>
      </c>
      <c r="DA17" s="123">
        <v>0</v>
      </c>
      <c r="DB17" s="123">
        <v>0</v>
      </c>
      <c r="DC17" s="123">
        <v>0</v>
      </c>
      <c r="DD17" s="123">
        <v>1</v>
      </c>
      <c r="DE17" s="123">
        <v>0</v>
      </c>
      <c r="DF17" s="123">
        <v>5</v>
      </c>
      <c r="DG17" s="27">
        <f t="shared" si="30"/>
        <v>75</v>
      </c>
      <c r="DH17" s="27">
        <f t="shared" si="31"/>
        <v>71</v>
      </c>
      <c r="DI17" s="30">
        <f t="shared" si="66"/>
        <v>0.36458333333333381</v>
      </c>
      <c r="DJ17" s="119">
        <v>29</v>
      </c>
      <c r="DK17" s="123">
        <v>4</v>
      </c>
      <c r="DL17" s="127">
        <v>9</v>
      </c>
      <c r="DM17" s="123">
        <v>2</v>
      </c>
      <c r="DN17" s="123">
        <v>0</v>
      </c>
      <c r="DO17" s="123">
        <v>0</v>
      </c>
      <c r="DP17" s="123">
        <v>1</v>
      </c>
      <c r="DQ17" s="123">
        <v>0</v>
      </c>
      <c r="DR17" s="123">
        <v>0</v>
      </c>
      <c r="DS17" s="123">
        <v>0</v>
      </c>
      <c r="DT17" s="123">
        <v>1</v>
      </c>
      <c r="DU17" s="27">
        <f t="shared" si="33"/>
        <v>46</v>
      </c>
      <c r="DV17" s="27">
        <f t="shared" si="34"/>
        <v>26</v>
      </c>
      <c r="DW17" s="30">
        <f t="shared" si="67"/>
        <v>0.36458333333333381</v>
      </c>
      <c r="DX17" s="119">
        <v>1</v>
      </c>
      <c r="DY17" s="123">
        <v>0</v>
      </c>
      <c r="DZ17" s="127">
        <v>14</v>
      </c>
      <c r="EA17" s="123">
        <v>6</v>
      </c>
      <c r="EB17" s="123">
        <v>0</v>
      </c>
      <c r="EC17" s="123">
        <v>0</v>
      </c>
      <c r="ED17" s="123">
        <v>0</v>
      </c>
      <c r="EE17" s="123">
        <v>0</v>
      </c>
      <c r="EF17" s="123">
        <v>0</v>
      </c>
      <c r="EG17" s="123">
        <v>0</v>
      </c>
      <c r="EH17" s="123">
        <v>0</v>
      </c>
      <c r="EI17" s="27">
        <f t="shared" si="36"/>
        <v>21</v>
      </c>
      <c r="EJ17" s="27">
        <f t="shared" si="37"/>
        <v>20</v>
      </c>
      <c r="EK17" s="30">
        <f t="shared" si="68"/>
        <v>0.36458333333333381</v>
      </c>
      <c r="EL17" s="119">
        <v>19</v>
      </c>
      <c r="EM17" s="123">
        <v>1</v>
      </c>
      <c r="EN17" s="127">
        <v>70</v>
      </c>
      <c r="EO17" s="123">
        <v>11</v>
      </c>
      <c r="EP17" s="123">
        <v>1</v>
      </c>
      <c r="EQ17" s="123">
        <v>0</v>
      </c>
      <c r="ER17" s="123">
        <v>0</v>
      </c>
      <c r="ES17" s="123">
        <v>0</v>
      </c>
      <c r="ET17" s="123">
        <v>0</v>
      </c>
      <c r="EU17" s="123">
        <v>0</v>
      </c>
      <c r="EV17" s="123">
        <v>4</v>
      </c>
      <c r="EW17" s="27">
        <f t="shared" si="39"/>
        <v>106</v>
      </c>
      <c r="EX17" s="27">
        <f t="shared" si="40"/>
        <v>94</v>
      </c>
      <c r="EY17" s="30">
        <f t="shared" si="69"/>
        <v>0.36458333333333381</v>
      </c>
      <c r="EZ17" s="119">
        <v>2</v>
      </c>
      <c r="FA17" s="123">
        <v>0</v>
      </c>
      <c r="FB17" s="127">
        <v>16</v>
      </c>
      <c r="FC17" s="123">
        <v>3</v>
      </c>
      <c r="FD17" s="123">
        <v>0</v>
      </c>
      <c r="FE17" s="123">
        <v>0</v>
      </c>
      <c r="FF17" s="123">
        <v>0</v>
      </c>
      <c r="FG17" s="123">
        <v>0</v>
      </c>
      <c r="FH17" s="123">
        <v>0</v>
      </c>
      <c r="FI17" s="123">
        <v>0</v>
      </c>
      <c r="FJ17" s="123">
        <v>1</v>
      </c>
      <c r="FK17" s="33">
        <f t="shared" si="45"/>
        <v>22</v>
      </c>
      <c r="FL17" s="33">
        <f t="shared" si="46"/>
        <v>21</v>
      </c>
    </row>
    <row r="18" spans="1:168" s="39" customFormat="1" ht="12" customHeight="1">
      <c r="A18" s="48" t="s">
        <v>24</v>
      </c>
      <c r="B18" s="120">
        <f t="shared" ref="B18:L18" si="71">SUM(B14:B17)</f>
        <v>78</v>
      </c>
      <c r="C18" s="124">
        <f t="shared" si="71"/>
        <v>4</v>
      </c>
      <c r="D18" s="128">
        <f t="shared" si="71"/>
        <v>46</v>
      </c>
      <c r="E18" s="124">
        <f t="shared" si="71"/>
        <v>15</v>
      </c>
      <c r="F18" s="124">
        <f t="shared" si="71"/>
        <v>0</v>
      </c>
      <c r="G18" s="124">
        <f t="shared" si="71"/>
        <v>0</v>
      </c>
      <c r="H18" s="124">
        <f t="shared" si="71"/>
        <v>0</v>
      </c>
      <c r="I18" s="124">
        <f t="shared" si="71"/>
        <v>0</v>
      </c>
      <c r="J18" s="124">
        <f t="shared" si="71"/>
        <v>0</v>
      </c>
      <c r="K18" s="124">
        <f t="shared" si="71"/>
        <v>0</v>
      </c>
      <c r="L18" s="124">
        <f t="shared" si="71"/>
        <v>0</v>
      </c>
      <c r="M18" s="60">
        <f t="shared" si="43"/>
        <v>143</v>
      </c>
      <c r="N18" s="60">
        <f t="shared" si="44"/>
        <v>89</v>
      </c>
      <c r="O18" s="48" t="s">
        <v>24</v>
      </c>
      <c r="P18" s="120">
        <f t="shared" ref="P18:Z18" si="72">SUM(P14:P17)</f>
        <v>5</v>
      </c>
      <c r="Q18" s="124">
        <f t="shared" si="72"/>
        <v>1</v>
      </c>
      <c r="R18" s="128">
        <f t="shared" si="72"/>
        <v>104</v>
      </c>
      <c r="S18" s="124">
        <f t="shared" si="72"/>
        <v>4</v>
      </c>
      <c r="T18" s="124">
        <f t="shared" si="72"/>
        <v>1</v>
      </c>
      <c r="U18" s="124">
        <f t="shared" si="72"/>
        <v>0</v>
      </c>
      <c r="V18" s="124">
        <f t="shared" si="72"/>
        <v>0</v>
      </c>
      <c r="W18" s="124">
        <f t="shared" si="72"/>
        <v>0</v>
      </c>
      <c r="X18" s="124">
        <f t="shared" si="72"/>
        <v>3</v>
      </c>
      <c r="Y18" s="124">
        <f t="shared" si="72"/>
        <v>0</v>
      </c>
      <c r="Z18" s="124">
        <f t="shared" si="72"/>
        <v>7</v>
      </c>
      <c r="AA18" s="60">
        <f t="shared" si="12"/>
        <v>125</v>
      </c>
      <c r="AB18" s="60">
        <f t="shared" si="13"/>
        <v>125</v>
      </c>
      <c r="AC18" s="48" t="s">
        <v>24</v>
      </c>
      <c r="AD18" s="120">
        <f t="shared" ref="AD18:AN18" si="73">SUM(AD14:AD17)</f>
        <v>4</v>
      </c>
      <c r="AE18" s="124">
        <f t="shared" si="73"/>
        <v>1</v>
      </c>
      <c r="AF18" s="128">
        <f t="shared" si="73"/>
        <v>13</v>
      </c>
      <c r="AG18" s="124">
        <f t="shared" si="73"/>
        <v>2</v>
      </c>
      <c r="AH18" s="124">
        <f t="shared" si="73"/>
        <v>3</v>
      </c>
      <c r="AI18" s="124">
        <f t="shared" si="73"/>
        <v>0</v>
      </c>
      <c r="AJ18" s="124">
        <f t="shared" si="73"/>
        <v>0</v>
      </c>
      <c r="AK18" s="124">
        <f t="shared" si="73"/>
        <v>0</v>
      </c>
      <c r="AL18" s="124">
        <f t="shared" si="73"/>
        <v>0</v>
      </c>
      <c r="AM18" s="124">
        <f t="shared" si="73"/>
        <v>0</v>
      </c>
      <c r="AN18" s="124">
        <f t="shared" si="73"/>
        <v>0</v>
      </c>
      <c r="AO18" s="60">
        <f t="shared" si="15"/>
        <v>23</v>
      </c>
      <c r="AP18" s="60">
        <f t="shared" si="16"/>
        <v>23</v>
      </c>
      <c r="AQ18" s="48" t="s">
        <v>24</v>
      </c>
      <c r="AR18" s="120">
        <f t="shared" ref="AR18:BB18" si="74">SUM(AR14:AR17)</f>
        <v>22</v>
      </c>
      <c r="AS18" s="124">
        <f t="shared" si="74"/>
        <v>0</v>
      </c>
      <c r="AT18" s="128">
        <f t="shared" si="74"/>
        <v>52</v>
      </c>
      <c r="AU18" s="124">
        <f t="shared" si="74"/>
        <v>7</v>
      </c>
      <c r="AV18" s="124">
        <f t="shared" si="74"/>
        <v>0</v>
      </c>
      <c r="AW18" s="124">
        <f t="shared" si="74"/>
        <v>0</v>
      </c>
      <c r="AX18" s="124">
        <f t="shared" si="74"/>
        <v>0</v>
      </c>
      <c r="AY18" s="124">
        <f t="shared" si="74"/>
        <v>0</v>
      </c>
      <c r="AZ18" s="124">
        <f t="shared" si="74"/>
        <v>0</v>
      </c>
      <c r="BA18" s="124">
        <f t="shared" si="74"/>
        <v>2</v>
      </c>
      <c r="BB18" s="124">
        <f t="shared" si="74"/>
        <v>1</v>
      </c>
      <c r="BC18" s="60">
        <f t="shared" si="18"/>
        <v>84</v>
      </c>
      <c r="BD18" s="60">
        <f t="shared" si="19"/>
        <v>71</v>
      </c>
      <c r="BE18" s="48" t="s">
        <v>24</v>
      </c>
      <c r="BF18" s="120">
        <f t="shared" ref="BF18:BP18" si="75">SUM(BF14:BF17)</f>
        <v>426</v>
      </c>
      <c r="BG18" s="124">
        <f t="shared" si="75"/>
        <v>37</v>
      </c>
      <c r="BH18" s="128">
        <f t="shared" si="75"/>
        <v>169</v>
      </c>
      <c r="BI18" s="124">
        <f t="shared" si="75"/>
        <v>31</v>
      </c>
      <c r="BJ18" s="124">
        <f t="shared" si="75"/>
        <v>14</v>
      </c>
      <c r="BK18" s="124">
        <f t="shared" si="75"/>
        <v>1</v>
      </c>
      <c r="BL18" s="124">
        <f t="shared" si="75"/>
        <v>3</v>
      </c>
      <c r="BM18" s="124">
        <f t="shared" si="75"/>
        <v>0</v>
      </c>
      <c r="BN18" s="124">
        <f t="shared" si="75"/>
        <v>0</v>
      </c>
      <c r="BO18" s="124">
        <f t="shared" si="75"/>
        <v>0</v>
      </c>
      <c r="BP18" s="124">
        <f t="shared" si="75"/>
        <v>3</v>
      </c>
      <c r="BQ18" s="60">
        <f t="shared" si="21"/>
        <v>684</v>
      </c>
      <c r="BR18" s="60">
        <f t="shared" si="22"/>
        <v>399</v>
      </c>
      <c r="BS18" s="48" t="s">
        <v>24</v>
      </c>
      <c r="BT18" s="120">
        <f t="shared" ref="BT18:CD18" si="76">SUM(BT14:BT17)</f>
        <v>0</v>
      </c>
      <c r="BU18" s="124">
        <f t="shared" si="76"/>
        <v>0</v>
      </c>
      <c r="BV18" s="128">
        <f t="shared" si="76"/>
        <v>2</v>
      </c>
      <c r="BW18" s="124">
        <f t="shared" si="76"/>
        <v>1</v>
      </c>
      <c r="BX18" s="124">
        <f t="shared" si="76"/>
        <v>0</v>
      </c>
      <c r="BY18" s="124">
        <f t="shared" si="76"/>
        <v>0</v>
      </c>
      <c r="BZ18" s="124">
        <f t="shared" si="76"/>
        <v>0</v>
      </c>
      <c r="CA18" s="124">
        <f t="shared" si="76"/>
        <v>0</v>
      </c>
      <c r="CB18" s="124">
        <f t="shared" si="76"/>
        <v>0</v>
      </c>
      <c r="CC18" s="124">
        <f t="shared" si="76"/>
        <v>0</v>
      </c>
      <c r="CD18" s="124">
        <f t="shared" si="76"/>
        <v>0</v>
      </c>
      <c r="CE18" s="60">
        <f t="shared" si="24"/>
        <v>3</v>
      </c>
      <c r="CF18" s="60">
        <f t="shared" si="25"/>
        <v>3</v>
      </c>
      <c r="CG18" s="48" t="s">
        <v>24</v>
      </c>
      <c r="CH18" s="120">
        <f t="shared" ref="CH18:CR18" si="77">SUM(CH14:CH17)</f>
        <v>0</v>
      </c>
      <c r="CI18" s="124">
        <f t="shared" si="77"/>
        <v>0</v>
      </c>
      <c r="CJ18" s="128">
        <f t="shared" si="77"/>
        <v>0</v>
      </c>
      <c r="CK18" s="124">
        <f t="shared" si="77"/>
        <v>0</v>
      </c>
      <c r="CL18" s="124">
        <f t="shared" si="77"/>
        <v>0</v>
      </c>
      <c r="CM18" s="124">
        <f t="shared" si="77"/>
        <v>0</v>
      </c>
      <c r="CN18" s="124">
        <f t="shared" si="77"/>
        <v>0</v>
      </c>
      <c r="CO18" s="124">
        <f t="shared" si="77"/>
        <v>0</v>
      </c>
      <c r="CP18" s="124">
        <f t="shared" si="77"/>
        <v>0</v>
      </c>
      <c r="CQ18" s="124">
        <f t="shared" si="77"/>
        <v>0</v>
      </c>
      <c r="CR18" s="124">
        <f t="shared" si="77"/>
        <v>0</v>
      </c>
      <c r="CS18" s="60">
        <f t="shared" si="27"/>
        <v>0</v>
      </c>
      <c r="CT18" s="60">
        <f t="shared" si="28"/>
        <v>0</v>
      </c>
      <c r="CU18" s="48" t="s">
        <v>24</v>
      </c>
      <c r="CV18" s="120">
        <f t="shared" ref="CV18:DF18" si="78">SUM(CV14:CV17)</f>
        <v>40</v>
      </c>
      <c r="CW18" s="124">
        <f t="shared" si="78"/>
        <v>9</v>
      </c>
      <c r="CX18" s="128">
        <f t="shared" si="78"/>
        <v>346</v>
      </c>
      <c r="CY18" s="124">
        <f t="shared" si="78"/>
        <v>32</v>
      </c>
      <c r="CZ18" s="124">
        <f t="shared" si="78"/>
        <v>3</v>
      </c>
      <c r="DA18" s="124">
        <f t="shared" si="78"/>
        <v>0</v>
      </c>
      <c r="DB18" s="124">
        <f t="shared" si="78"/>
        <v>0</v>
      </c>
      <c r="DC18" s="124">
        <f t="shared" si="78"/>
        <v>0</v>
      </c>
      <c r="DD18" s="124">
        <f t="shared" si="78"/>
        <v>2</v>
      </c>
      <c r="DE18" s="124">
        <f t="shared" si="78"/>
        <v>1</v>
      </c>
      <c r="DF18" s="124">
        <f t="shared" si="78"/>
        <v>17</v>
      </c>
      <c r="DG18" s="60">
        <f t="shared" si="30"/>
        <v>450</v>
      </c>
      <c r="DH18" s="60">
        <f t="shared" si="31"/>
        <v>425</v>
      </c>
      <c r="DI18" s="48" t="s">
        <v>24</v>
      </c>
      <c r="DJ18" s="120">
        <f t="shared" ref="DJ18:DT18" si="79">SUM(DJ14:DJ17)</f>
        <v>97</v>
      </c>
      <c r="DK18" s="124">
        <f t="shared" si="79"/>
        <v>10</v>
      </c>
      <c r="DL18" s="128">
        <f t="shared" si="79"/>
        <v>58</v>
      </c>
      <c r="DM18" s="124">
        <f t="shared" si="79"/>
        <v>7</v>
      </c>
      <c r="DN18" s="124">
        <f t="shared" si="79"/>
        <v>0</v>
      </c>
      <c r="DO18" s="124">
        <f t="shared" si="79"/>
        <v>0</v>
      </c>
      <c r="DP18" s="124">
        <f t="shared" si="79"/>
        <v>2</v>
      </c>
      <c r="DQ18" s="124">
        <f t="shared" si="79"/>
        <v>0</v>
      </c>
      <c r="DR18" s="124">
        <f t="shared" si="79"/>
        <v>0</v>
      </c>
      <c r="DS18" s="124">
        <f t="shared" si="79"/>
        <v>0</v>
      </c>
      <c r="DT18" s="124">
        <f t="shared" si="79"/>
        <v>3</v>
      </c>
      <c r="DU18" s="60">
        <f t="shared" si="33"/>
        <v>177</v>
      </c>
      <c r="DV18" s="60">
        <f t="shared" si="34"/>
        <v>109</v>
      </c>
      <c r="DW18" s="48" t="s">
        <v>24</v>
      </c>
      <c r="DX18" s="120">
        <f t="shared" ref="DX18:EH18" si="80">SUM(DX14:DX17)</f>
        <v>6</v>
      </c>
      <c r="DY18" s="124">
        <f t="shared" si="80"/>
        <v>1</v>
      </c>
      <c r="DZ18" s="128">
        <f t="shared" si="80"/>
        <v>41</v>
      </c>
      <c r="EA18" s="124">
        <f t="shared" si="80"/>
        <v>9</v>
      </c>
      <c r="EB18" s="124">
        <f t="shared" si="80"/>
        <v>0</v>
      </c>
      <c r="EC18" s="124">
        <f t="shared" si="80"/>
        <v>0</v>
      </c>
      <c r="ED18" s="124">
        <f t="shared" si="80"/>
        <v>0</v>
      </c>
      <c r="EE18" s="124">
        <f t="shared" si="80"/>
        <v>0</v>
      </c>
      <c r="EF18" s="124">
        <f t="shared" si="80"/>
        <v>0</v>
      </c>
      <c r="EG18" s="124">
        <f t="shared" si="80"/>
        <v>0</v>
      </c>
      <c r="EH18" s="124">
        <f t="shared" si="80"/>
        <v>1</v>
      </c>
      <c r="EI18" s="60">
        <f t="shared" si="36"/>
        <v>58</v>
      </c>
      <c r="EJ18" s="60">
        <f t="shared" si="37"/>
        <v>53</v>
      </c>
      <c r="EK18" s="48" t="s">
        <v>24</v>
      </c>
      <c r="EL18" s="120">
        <f t="shared" ref="EL18:EV18" si="81">SUM(EL14:EL17)</f>
        <v>88</v>
      </c>
      <c r="EM18" s="124">
        <f t="shared" si="81"/>
        <v>2</v>
      </c>
      <c r="EN18" s="128">
        <f t="shared" si="81"/>
        <v>292</v>
      </c>
      <c r="EO18" s="124">
        <f t="shared" si="81"/>
        <v>28</v>
      </c>
      <c r="EP18" s="124">
        <f t="shared" si="81"/>
        <v>7</v>
      </c>
      <c r="EQ18" s="124">
        <f t="shared" si="81"/>
        <v>2</v>
      </c>
      <c r="ER18" s="124">
        <f t="shared" si="81"/>
        <v>0</v>
      </c>
      <c r="ES18" s="124">
        <f t="shared" si="81"/>
        <v>0</v>
      </c>
      <c r="ET18" s="124">
        <f t="shared" si="81"/>
        <v>0</v>
      </c>
      <c r="EU18" s="124">
        <f t="shared" si="81"/>
        <v>1</v>
      </c>
      <c r="EV18" s="124">
        <f t="shared" si="81"/>
        <v>13</v>
      </c>
      <c r="EW18" s="60">
        <f t="shared" si="39"/>
        <v>433</v>
      </c>
      <c r="EX18" s="60">
        <f t="shared" si="40"/>
        <v>383</v>
      </c>
      <c r="EY18" s="48" t="s">
        <v>24</v>
      </c>
      <c r="EZ18" s="120">
        <f t="shared" ref="EZ18:FJ18" si="82">SUM(EZ14:EZ17)</f>
        <v>10</v>
      </c>
      <c r="FA18" s="124">
        <f t="shared" si="82"/>
        <v>2</v>
      </c>
      <c r="FB18" s="128">
        <f t="shared" si="82"/>
        <v>47</v>
      </c>
      <c r="FC18" s="124">
        <f t="shared" si="82"/>
        <v>10</v>
      </c>
      <c r="FD18" s="124">
        <f t="shared" si="82"/>
        <v>0</v>
      </c>
      <c r="FE18" s="124">
        <f t="shared" si="82"/>
        <v>0</v>
      </c>
      <c r="FF18" s="124">
        <f t="shared" si="82"/>
        <v>0</v>
      </c>
      <c r="FG18" s="124">
        <f t="shared" si="82"/>
        <v>0</v>
      </c>
      <c r="FH18" s="124">
        <f t="shared" si="82"/>
        <v>0</v>
      </c>
      <c r="FI18" s="124">
        <f t="shared" si="82"/>
        <v>0</v>
      </c>
      <c r="FJ18" s="124">
        <f t="shared" si="82"/>
        <v>1</v>
      </c>
      <c r="FK18" s="60">
        <f t="shared" si="45"/>
        <v>70</v>
      </c>
      <c r="FL18" s="60">
        <f t="shared" si="46"/>
        <v>62</v>
      </c>
    </row>
    <row r="19" spans="1:168" ht="13.5" customHeight="1">
      <c r="A19" s="29">
        <f>A17+"00:15"</f>
        <v>0.3750000000000005</v>
      </c>
      <c r="B19" s="117">
        <v>4</v>
      </c>
      <c r="C19" s="121">
        <v>2</v>
      </c>
      <c r="D19" s="125">
        <v>11</v>
      </c>
      <c r="E19" s="121">
        <v>1</v>
      </c>
      <c r="F19" s="121">
        <v>0</v>
      </c>
      <c r="G19" s="121">
        <v>0</v>
      </c>
      <c r="H19" s="121">
        <v>0</v>
      </c>
      <c r="I19" s="121">
        <v>0</v>
      </c>
      <c r="J19" s="121">
        <v>0</v>
      </c>
      <c r="K19" s="121">
        <v>0</v>
      </c>
      <c r="L19" s="121">
        <v>0</v>
      </c>
      <c r="M19" s="31">
        <f t="shared" si="43"/>
        <v>18</v>
      </c>
      <c r="N19" s="31">
        <f t="shared" si="44"/>
        <v>14</v>
      </c>
      <c r="O19" s="29">
        <f t="shared" ref="O19:O22" si="83">$A19</f>
        <v>0.3750000000000005</v>
      </c>
      <c r="P19" s="117">
        <v>1</v>
      </c>
      <c r="Q19" s="121">
        <v>1</v>
      </c>
      <c r="R19" s="125">
        <v>22</v>
      </c>
      <c r="S19" s="121">
        <v>3</v>
      </c>
      <c r="T19" s="121">
        <v>2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2</v>
      </c>
      <c r="AA19" s="25">
        <f t="shared" si="12"/>
        <v>31</v>
      </c>
      <c r="AB19" s="25">
        <f t="shared" si="13"/>
        <v>32</v>
      </c>
      <c r="AC19" s="29">
        <f t="shared" ref="AC19:AC22" si="84">$A19</f>
        <v>0.3750000000000005</v>
      </c>
      <c r="AD19" s="117">
        <v>1</v>
      </c>
      <c r="AE19" s="121">
        <v>0</v>
      </c>
      <c r="AF19" s="125">
        <v>4</v>
      </c>
      <c r="AG19" s="121">
        <v>0</v>
      </c>
      <c r="AH19" s="121">
        <v>0</v>
      </c>
      <c r="AI19" s="121">
        <v>0</v>
      </c>
      <c r="AJ19" s="121">
        <v>0</v>
      </c>
      <c r="AK19" s="121">
        <v>0</v>
      </c>
      <c r="AL19" s="121">
        <v>0</v>
      </c>
      <c r="AM19" s="121">
        <v>1</v>
      </c>
      <c r="AN19" s="121">
        <v>0</v>
      </c>
      <c r="AO19" s="25">
        <f t="shared" si="15"/>
        <v>6</v>
      </c>
      <c r="AP19" s="25">
        <f t="shared" si="16"/>
        <v>6</v>
      </c>
      <c r="AQ19" s="29">
        <f t="shared" ref="AQ19:AQ22" si="85">$A19</f>
        <v>0.3750000000000005</v>
      </c>
      <c r="AR19" s="117">
        <v>4</v>
      </c>
      <c r="AS19" s="121">
        <v>0</v>
      </c>
      <c r="AT19" s="125">
        <v>5</v>
      </c>
      <c r="AU19" s="121">
        <v>3</v>
      </c>
      <c r="AV19" s="121">
        <v>0</v>
      </c>
      <c r="AW19" s="121">
        <v>0</v>
      </c>
      <c r="AX19" s="121">
        <v>0</v>
      </c>
      <c r="AY19" s="121">
        <v>0</v>
      </c>
      <c r="AZ19" s="121">
        <v>0</v>
      </c>
      <c r="BA19" s="121">
        <v>0</v>
      </c>
      <c r="BB19" s="121">
        <v>1</v>
      </c>
      <c r="BC19" s="25">
        <f t="shared" si="18"/>
        <v>13</v>
      </c>
      <c r="BD19" s="25">
        <f t="shared" si="19"/>
        <v>10</v>
      </c>
      <c r="BE19" s="29">
        <f t="shared" ref="BE19:BE22" si="86">$A19</f>
        <v>0.3750000000000005</v>
      </c>
      <c r="BF19" s="117">
        <v>64</v>
      </c>
      <c r="BG19" s="121">
        <v>4</v>
      </c>
      <c r="BH19" s="125">
        <v>31</v>
      </c>
      <c r="BI19" s="121">
        <v>9</v>
      </c>
      <c r="BJ19" s="121">
        <v>4</v>
      </c>
      <c r="BK19" s="121">
        <v>0</v>
      </c>
      <c r="BL19" s="121">
        <v>0</v>
      </c>
      <c r="BM19" s="121">
        <v>5</v>
      </c>
      <c r="BN19" s="121">
        <v>0</v>
      </c>
      <c r="BO19" s="121">
        <v>0</v>
      </c>
      <c r="BP19" s="121">
        <v>1</v>
      </c>
      <c r="BQ19" s="25">
        <f t="shared" si="21"/>
        <v>118</v>
      </c>
      <c r="BR19" s="25">
        <f t="shared" si="22"/>
        <v>82</v>
      </c>
      <c r="BS19" s="29">
        <f t="shared" ref="BS19:BS22" si="87">$A19</f>
        <v>0.3750000000000005</v>
      </c>
      <c r="BT19" s="117">
        <v>0</v>
      </c>
      <c r="BU19" s="121">
        <v>0</v>
      </c>
      <c r="BV19" s="125">
        <v>0</v>
      </c>
      <c r="BW19" s="121">
        <v>0</v>
      </c>
      <c r="BX19" s="121">
        <v>1</v>
      </c>
      <c r="BY19" s="121">
        <v>0</v>
      </c>
      <c r="BZ19" s="121">
        <v>0</v>
      </c>
      <c r="CA19" s="121">
        <v>0</v>
      </c>
      <c r="CB19" s="121">
        <v>0</v>
      </c>
      <c r="CC19" s="121">
        <v>0</v>
      </c>
      <c r="CD19" s="121">
        <v>0</v>
      </c>
      <c r="CE19" s="25">
        <f t="shared" si="24"/>
        <v>1</v>
      </c>
      <c r="CF19" s="25">
        <f t="shared" si="25"/>
        <v>2</v>
      </c>
      <c r="CG19" s="29">
        <f t="shared" ref="CG19:CG22" si="88">$A19</f>
        <v>0.3750000000000005</v>
      </c>
      <c r="CH19" s="117">
        <v>0</v>
      </c>
      <c r="CI19" s="121">
        <v>0</v>
      </c>
      <c r="CJ19" s="125">
        <v>0</v>
      </c>
      <c r="CK19" s="121">
        <v>0</v>
      </c>
      <c r="CL19" s="121">
        <v>0</v>
      </c>
      <c r="CM19" s="121">
        <v>0</v>
      </c>
      <c r="CN19" s="121">
        <v>0</v>
      </c>
      <c r="CO19" s="121">
        <v>0</v>
      </c>
      <c r="CP19" s="121">
        <v>0</v>
      </c>
      <c r="CQ19" s="121">
        <v>0</v>
      </c>
      <c r="CR19" s="121">
        <v>0</v>
      </c>
      <c r="CS19" s="25">
        <f t="shared" si="27"/>
        <v>0</v>
      </c>
      <c r="CT19" s="25">
        <f t="shared" si="28"/>
        <v>0</v>
      </c>
      <c r="CU19" s="29">
        <f t="shared" ref="CU19:CU22" si="89">$A19</f>
        <v>0.3750000000000005</v>
      </c>
      <c r="CV19" s="117">
        <v>11</v>
      </c>
      <c r="CW19" s="121">
        <v>1</v>
      </c>
      <c r="CX19" s="125">
        <v>77</v>
      </c>
      <c r="CY19" s="121">
        <v>12</v>
      </c>
      <c r="CZ19" s="121">
        <v>0</v>
      </c>
      <c r="DA19" s="121">
        <v>0</v>
      </c>
      <c r="DB19" s="121">
        <v>0</v>
      </c>
      <c r="DC19" s="121">
        <v>0</v>
      </c>
      <c r="DD19" s="121">
        <v>1</v>
      </c>
      <c r="DE19" s="121">
        <v>0</v>
      </c>
      <c r="DF19" s="121">
        <v>2</v>
      </c>
      <c r="DG19" s="25">
        <f t="shared" si="30"/>
        <v>104</v>
      </c>
      <c r="DH19" s="25">
        <f t="shared" si="31"/>
        <v>97</v>
      </c>
      <c r="DI19" s="29">
        <f t="shared" ref="DI19:DI22" si="90">$A19</f>
        <v>0.3750000000000005</v>
      </c>
      <c r="DJ19" s="117">
        <v>15</v>
      </c>
      <c r="DK19" s="121">
        <v>1</v>
      </c>
      <c r="DL19" s="125">
        <v>9</v>
      </c>
      <c r="DM19" s="121">
        <v>5</v>
      </c>
      <c r="DN19" s="121">
        <v>0</v>
      </c>
      <c r="DO19" s="121">
        <v>0</v>
      </c>
      <c r="DP19" s="121">
        <v>0</v>
      </c>
      <c r="DQ19" s="121">
        <v>0</v>
      </c>
      <c r="DR19" s="121">
        <v>0</v>
      </c>
      <c r="DS19" s="121">
        <v>0</v>
      </c>
      <c r="DT19" s="121">
        <v>2</v>
      </c>
      <c r="DU19" s="25">
        <f t="shared" si="33"/>
        <v>32</v>
      </c>
      <c r="DV19" s="25">
        <f t="shared" si="34"/>
        <v>21</v>
      </c>
      <c r="DW19" s="29">
        <f t="shared" ref="DW19:DW22" si="91">$A19</f>
        <v>0.3750000000000005</v>
      </c>
      <c r="DX19" s="117">
        <v>5</v>
      </c>
      <c r="DY19" s="121">
        <v>0</v>
      </c>
      <c r="DZ19" s="125">
        <v>6</v>
      </c>
      <c r="EA19" s="121">
        <v>0</v>
      </c>
      <c r="EB19" s="121">
        <v>0</v>
      </c>
      <c r="EC19" s="121">
        <v>0</v>
      </c>
      <c r="ED19" s="121">
        <v>0</v>
      </c>
      <c r="EE19" s="121">
        <v>0</v>
      </c>
      <c r="EF19" s="121">
        <v>0</v>
      </c>
      <c r="EG19" s="121">
        <v>0</v>
      </c>
      <c r="EH19" s="121">
        <v>1</v>
      </c>
      <c r="EI19" s="25">
        <f t="shared" si="36"/>
        <v>12</v>
      </c>
      <c r="EJ19" s="25">
        <f t="shared" si="37"/>
        <v>9</v>
      </c>
      <c r="EK19" s="29">
        <f t="shared" ref="EK19:EK22" si="92">$A19</f>
        <v>0.3750000000000005</v>
      </c>
      <c r="EL19" s="117">
        <v>12</v>
      </c>
      <c r="EM19" s="121">
        <v>1</v>
      </c>
      <c r="EN19" s="125">
        <v>60</v>
      </c>
      <c r="EO19" s="121">
        <v>9</v>
      </c>
      <c r="EP19" s="121">
        <v>2</v>
      </c>
      <c r="EQ19" s="121">
        <v>0</v>
      </c>
      <c r="ER19" s="121">
        <v>1</v>
      </c>
      <c r="ES19" s="121">
        <v>0</v>
      </c>
      <c r="ET19" s="121">
        <v>0</v>
      </c>
      <c r="EU19" s="121">
        <v>0</v>
      </c>
      <c r="EV19" s="121">
        <v>2</v>
      </c>
      <c r="EW19" s="25">
        <f t="shared" si="39"/>
        <v>87</v>
      </c>
      <c r="EX19" s="25">
        <f t="shared" si="40"/>
        <v>81</v>
      </c>
      <c r="EY19" s="29">
        <f t="shared" ref="EY19:EY22" si="93">$A19</f>
        <v>0.3750000000000005</v>
      </c>
      <c r="EZ19" s="117">
        <v>0</v>
      </c>
      <c r="FA19" s="121">
        <v>0</v>
      </c>
      <c r="FB19" s="125">
        <v>17</v>
      </c>
      <c r="FC19" s="121">
        <v>0</v>
      </c>
      <c r="FD19" s="121">
        <v>1</v>
      </c>
      <c r="FE19" s="121">
        <v>0</v>
      </c>
      <c r="FF19" s="121">
        <v>0</v>
      </c>
      <c r="FG19" s="121">
        <v>0</v>
      </c>
      <c r="FH19" s="121">
        <v>0</v>
      </c>
      <c r="FI19" s="121">
        <v>0</v>
      </c>
      <c r="FJ19" s="121">
        <v>1</v>
      </c>
      <c r="FK19" s="31">
        <f t="shared" si="45"/>
        <v>19</v>
      </c>
      <c r="FL19" s="31">
        <f t="shared" si="46"/>
        <v>20</v>
      </c>
    </row>
    <row r="20" spans="1:168" ht="13.5" customHeight="1">
      <c r="A20" s="84">
        <f t="shared" ref="A20:A22" si="94">A19+"00:15"</f>
        <v>0.38541666666666718</v>
      </c>
      <c r="B20" s="118">
        <v>5</v>
      </c>
      <c r="C20" s="122">
        <v>0</v>
      </c>
      <c r="D20" s="126">
        <v>15</v>
      </c>
      <c r="E20" s="122">
        <v>4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32">
        <f t="shared" si="43"/>
        <v>24</v>
      </c>
      <c r="N20" s="32">
        <f t="shared" si="44"/>
        <v>21</v>
      </c>
      <c r="O20" s="29">
        <f t="shared" si="83"/>
        <v>0.38541666666666718</v>
      </c>
      <c r="P20" s="118">
        <v>1</v>
      </c>
      <c r="Q20" s="122">
        <v>0</v>
      </c>
      <c r="R20" s="126">
        <v>19</v>
      </c>
      <c r="S20" s="122">
        <v>5</v>
      </c>
      <c r="T20" s="122">
        <v>0</v>
      </c>
      <c r="U20" s="122">
        <v>1</v>
      </c>
      <c r="V20" s="122">
        <v>0</v>
      </c>
      <c r="W20" s="122">
        <v>0</v>
      </c>
      <c r="X20" s="122">
        <v>1</v>
      </c>
      <c r="Y20" s="122">
        <v>0</v>
      </c>
      <c r="Z20" s="122">
        <v>1</v>
      </c>
      <c r="AA20" s="26">
        <f t="shared" si="12"/>
        <v>28</v>
      </c>
      <c r="AB20" s="26">
        <f t="shared" si="13"/>
        <v>29</v>
      </c>
      <c r="AC20" s="29">
        <f t="shared" si="84"/>
        <v>0.38541666666666718</v>
      </c>
      <c r="AD20" s="118">
        <v>0</v>
      </c>
      <c r="AE20" s="122">
        <v>0</v>
      </c>
      <c r="AF20" s="126">
        <v>3</v>
      </c>
      <c r="AG20" s="122">
        <v>0</v>
      </c>
      <c r="AH20" s="122">
        <v>0</v>
      </c>
      <c r="AI20" s="122">
        <v>0</v>
      </c>
      <c r="AJ20" s="122">
        <v>0</v>
      </c>
      <c r="AK20" s="122">
        <v>0</v>
      </c>
      <c r="AL20" s="122">
        <v>0</v>
      </c>
      <c r="AM20" s="122">
        <v>0</v>
      </c>
      <c r="AN20" s="122">
        <v>0</v>
      </c>
      <c r="AO20" s="26">
        <f t="shared" si="15"/>
        <v>3</v>
      </c>
      <c r="AP20" s="26">
        <f t="shared" si="16"/>
        <v>3</v>
      </c>
      <c r="AQ20" s="29">
        <f t="shared" si="85"/>
        <v>0.38541666666666718</v>
      </c>
      <c r="AR20" s="118">
        <v>5</v>
      </c>
      <c r="AS20" s="122">
        <v>0</v>
      </c>
      <c r="AT20" s="126">
        <v>9</v>
      </c>
      <c r="AU20" s="122">
        <v>1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26">
        <f t="shared" si="18"/>
        <v>15</v>
      </c>
      <c r="BD20" s="26">
        <f t="shared" si="19"/>
        <v>12</v>
      </c>
      <c r="BE20" s="29">
        <f t="shared" si="86"/>
        <v>0.38541666666666718</v>
      </c>
      <c r="BF20" s="118">
        <v>29</v>
      </c>
      <c r="BG20" s="122">
        <v>4</v>
      </c>
      <c r="BH20" s="126">
        <v>44</v>
      </c>
      <c r="BI20" s="122">
        <v>9</v>
      </c>
      <c r="BJ20" s="122">
        <v>3</v>
      </c>
      <c r="BK20" s="122">
        <v>0</v>
      </c>
      <c r="BL20" s="122">
        <v>5</v>
      </c>
      <c r="BM20" s="122">
        <v>4</v>
      </c>
      <c r="BN20" s="122">
        <v>0</v>
      </c>
      <c r="BO20" s="122">
        <v>2</v>
      </c>
      <c r="BP20" s="122">
        <v>0</v>
      </c>
      <c r="BQ20" s="26">
        <f t="shared" si="21"/>
        <v>100</v>
      </c>
      <c r="BR20" s="26">
        <f t="shared" si="22"/>
        <v>93</v>
      </c>
      <c r="BS20" s="29">
        <f t="shared" si="87"/>
        <v>0.38541666666666718</v>
      </c>
      <c r="BT20" s="118">
        <v>0</v>
      </c>
      <c r="BU20" s="122">
        <v>0</v>
      </c>
      <c r="BV20" s="126">
        <v>0</v>
      </c>
      <c r="BW20" s="122">
        <v>0</v>
      </c>
      <c r="BX20" s="122">
        <v>0</v>
      </c>
      <c r="BY20" s="122">
        <v>0</v>
      </c>
      <c r="BZ20" s="122">
        <v>0</v>
      </c>
      <c r="CA20" s="122">
        <v>0</v>
      </c>
      <c r="CB20" s="122">
        <v>0</v>
      </c>
      <c r="CC20" s="122">
        <v>0</v>
      </c>
      <c r="CD20" s="122">
        <v>0</v>
      </c>
      <c r="CE20" s="26">
        <f t="shared" si="24"/>
        <v>0</v>
      </c>
      <c r="CF20" s="26">
        <f t="shared" si="25"/>
        <v>0</v>
      </c>
      <c r="CG20" s="29">
        <f t="shared" si="88"/>
        <v>0.38541666666666718</v>
      </c>
      <c r="CH20" s="118">
        <v>0</v>
      </c>
      <c r="CI20" s="122">
        <v>0</v>
      </c>
      <c r="CJ20" s="126">
        <v>0</v>
      </c>
      <c r="CK20" s="122">
        <v>0</v>
      </c>
      <c r="CL20" s="122">
        <v>0</v>
      </c>
      <c r="CM20" s="122">
        <v>0</v>
      </c>
      <c r="CN20" s="122">
        <v>0</v>
      </c>
      <c r="CO20" s="122">
        <v>0</v>
      </c>
      <c r="CP20" s="122">
        <v>0</v>
      </c>
      <c r="CQ20" s="122">
        <v>0</v>
      </c>
      <c r="CR20" s="122">
        <v>0</v>
      </c>
      <c r="CS20" s="26">
        <f t="shared" si="27"/>
        <v>0</v>
      </c>
      <c r="CT20" s="26">
        <f t="shared" si="28"/>
        <v>0</v>
      </c>
      <c r="CU20" s="29">
        <f t="shared" si="89"/>
        <v>0.38541666666666718</v>
      </c>
      <c r="CV20" s="118">
        <v>4</v>
      </c>
      <c r="CW20" s="122">
        <v>1</v>
      </c>
      <c r="CX20" s="126">
        <v>58</v>
      </c>
      <c r="CY20" s="122">
        <v>10</v>
      </c>
      <c r="CZ20" s="122">
        <v>0</v>
      </c>
      <c r="DA20" s="122">
        <v>0</v>
      </c>
      <c r="DB20" s="122">
        <v>0</v>
      </c>
      <c r="DC20" s="122">
        <v>0</v>
      </c>
      <c r="DD20" s="122">
        <v>1</v>
      </c>
      <c r="DE20" s="122">
        <v>0</v>
      </c>
      <c r="DF20" s="122">
        <v>6</v>
      </c>
      <c r="DG20" s="26">
        <f t="shared" si="30"/>
        <v>80</v>
      </c>
      <c r="DH20" s="26">
        <f t="shared" si="31"/>
        <v>78</v>
      </c>
      <c r="DI20" s="29">
        <f t="shared" si="90"/>
        <v>0.38541666666666718</v>
      </c>
      <c r="DJ20" s="118">
        <v>6</v>
      </c>
      <c r="DK20" s="122">
        <v>2</v>
      </c>
      <c r="DL20" s="126">
        <v>18</v>
      </c>
      <c r="DM20" s="122">
        <v>6</v>
      </c>
      <c r="DN20" s="122">
        <v>0</v>
      </c>
      <c r="DO20" s="122">
        <v>0</v>
      </c>
      <c r="DP20" s="122">
        <v>0</v>
      </c>
      <c r="DQ20" s="122">
        <v>0</v>
      </c>
      <c r="DR20" s="122">
        <v>0</v>
      </c>
      <c r="DS20" s="122">
        <v>0</v>
      </c>
      <c r="DT20" s="122">
        <v>0</v>
      </c>
      <c r="DU20" s="26">
        <f t="shared" si="33"/>
        <v>32</v>
      </c>
      <c r="DV20" s="26">
        <f t="shared" si="34"/>
        <v>27</v>
      </c>
      <c r="DW20" s="29">
        <f t="shared" si="91"/>
        <v>0.38541666666666718</v>
      </c>
      <c r="DX20" s="118">
        <v>3</v>
      </c>
      <c r="DY20" s="122">
        <v>0</v>
      </c>
      <c r="DZ20" s="126">
        <v>9</v>
      </c>
      <c r="EA20" s="122">
        <v>2</v>
      </c>
      <c r="EB20" s="122">
        <v>0</v>
      </c>
      <c r="EC20" s="122">
        <v>0</v>
      </c>
      <c r="ED20" s="122">
        <v>0</v>
      </c>
      <c r="EE20" s="122">
        <v>0</v>
      </c>
      <c r="EF20" s="122">
        <v>0</v>
      </c>
      <c r="EG20" s="122">
        <v>1</v>
      </c>
      <c r="EH20" s="122">
        <v>1</v>
      </c>
      <c r="EI20" s="26">
        <f t="shared" si="36"/>
        <v>16</v>
      </c>
      <c r="EJ20" s="26">
        <f t="shared" si="37"/>
        <v>15</v>
      </c>
      <c r="EK20" s="29">
        <f t="shared" si="92"/>
        <v>0.38541666666666718</v>
      </c>
      <c r="EL20" s="118">
        <v>13</v>
      </c>
      <c r="EM20" s="122">
        <v>0</v>
      </c>
      <c r="EN20" s="126">
        <v>45</v>
      </c>
      <c r="EO20" s="122">
        <v>11</v>
      </c>
      <c r="EP20" s="122">
        <v>6</v>
      </c>
      <c r="EQ20" s="122">
        <v>0</v>
      </c>
      <c r="ER20" s="122">
        <v>0</v>
      </c>
      <c r="ES20" s="122">
        <v>0</v>
      </c>
      <c r="ET20" s="122">
        <v>1</v>
      </c>
      <c r="EU20" s="122">
        <v>0</v>
      </c>
      <c r="EV20" s="122">
        <v>4</v>
      </c>
      <c r="EW20" s="26">
        <f t="shared" si="39"/>
        <v>80</v>
      </c>
      <c r="EX20" s="26">
        <f t="shared" si="40"/>
        <v>78</v>
      </c>
      <c r="EY20" s="29">
        <f t="shared" si="93"/>
        <v>0.38541666666666718</v>
      </c>
      <c r="EZ20" s="118">
        <v>2</v>
      </c>
      <c r="FA20" s="122">
        <v>0</v>
      </c>
      <c r="FB20" s="126">
        <v>13</v>
      </c>
      <c r="FC20" s="122">
        <v>2</v>
      </c>
      <c r="FD20" s="122">
        <v>0</v>
      </c>
      <c r="FE20" s="122">
        <v>0</v>
      </c>
      <c r="FF20" s="122">
        <v>0</v>
      </c>
      <c r="FG20" s="122">
        <v>0</v>
      </c>
      <c r="FH20" s="122">
        <v>0</v>
      </c>
      <c r="FI20" s="122">
        <v>0</v>
      </c>
      <c r="FJ20" s="122">
        <v>1</v>
      </c>
      <c r="FK20" s="32">
        <f t="shared" si="45"/>
        <v>18</v>
      </c>
      <c r="FL20" s="32">
        <f t="shared" si="46"/>
        <v>17</v>
      </c>
    </row>
    <row r="21" spans="1:168" ht="13.5" customHeight="1">
      <c r="A21" s="84">
        <f t="shared" si="94"/>
        <v>0.39583333333333387</v>
      </c>
      <c r="B21" s="118">
        <v>14</v>
      </c>
      <c r="C21" s="122">
        <v>0</v>
      </c>
      <c r="D21" s="126">
        <v>9</v>
      </c>
      <c r="E21" s="122">
        <v>1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1</v>
      </c>
      <c r="M21" s="32">
        <f t="shared" si="43"/>
        <v>25</v>
      </c>
      <c r="N21" s="32">
        <f t="shared" si="44"/>
        <v>16</v>
      </c>
      <c r="O21" s="29">
        <f t="shared" si="83"/>
        <v>0.39583333333333387</v>
      </c>
      <c r="P21" s="118">
        <v>0</v>
      </c>
      <c r="Q21" s="122">
        <v>1</v>
      </c>
      <c r="R21" s="126">
        <v>28</v>
      </c>
      <c r="S21" s="122">
        <v>1</v>
      </c>
      <c r="T21" s="122">
        <v>0</v>
      </c>
      <c r="U21" s="122">
        <v>0</v>
      </c>
      <c r="V21" s="122">
        <v>0</v>
      </c>
      <c r="W21" s="122">
        <v>0</v>
      </c>
      <c r="X21" s="122">
        <v>0</v>
      </c>
      <c r="Y21" s="122">
        <v>0</v>
      </c>
      <c r="Z21" s="122">
        <v>3</v>
      </c>
      <c r="AA21" s="26">
        <f t="shared" si="12"/>
        <v>33</v>
      </c>
      <c r="AB21" s="26">
        <f t="shared" si="13"/>
        <v>33</v>
      </c>
      <c r="AC21" s="29">
        <f t="shared" si="84"/>
        <v>0.39583333333333387</v>
      </c>
      <c r="AD21" s="118">
        <v>0</v>
      </c>
      <c r="AE21" s="122">
        <v>0</v>
      </c>
      <c r="AF21" s="126">
        <v>4</v>
      </c>
      <c r="AG21" s="122">
        <v>1</v>
      </c>
      <c r="AH21" s="122">
        <v>0</v>
      </c>
      <c r="AI21" s="122">
        <v>0</v>
      </c>
      <c r="AJ21" s="122">
        <v>0</v>
      </c>
      <c r="AK21" s="122">
        <v>1</v>
      </c>
      <c r="AL21" s="122">
        <v>0</v>
      </c>
      <c r="AM21" s="122">
        <v>0</v>
      </c>
      <c r="AN21" s="122">
        <v>1</v>
      </c>
      <c r="AO21" s="26">
        <f t="shared" si="15"/>
        <v>7</v>
      </c>
      <c r="AP21" s="26">
        <f t="shared" si="16"/>
        <v>8</v>
      </c>
      <c r="AQ21" s="29">
        <f t="shared" si="85"/>
        <v>0.39583333333333387</v>
      </c>
      <c r="AR21" s="118">
        <v>2</v>
      </c>
      <c r="AS21" s="122">
        <v>0</v>
      </c>
      <c r="AT21" s="126">
        <v>10</v>
      </c>
      <c r="AU21" s="122">
        <v>1</v>
      </c>
      <c r="AV21" s="122">
        <v>0</v>
      </c>
      <c r="AW21" s="122">
        <v>0</v>
      </c>
      <c r="AX21" s="122">
        <v>0</v>
      </c>
      <c r="AY21" s="122">
        <v>0</v>
      </c>
      <c r="AZ21" s="122">
        <v>0</v>
      </c>
      <c r="BA21" s="122">
        <v>0</v>
      </c>
      <c r="BB21" s="122">
        <v>1</v>
      </c>
      <c r="BC21" s="26">
        <f t="shared" si="18"/>
        <v>14</v>
      </c>
      <c r="BD21" s="26">
        <f t="shared" si="19"/>
        <v>13</v>
      </c>
      <c r="BE21" s="29">
        <f t="shared" si="86"/>
        <v>0.39583333333333387</v>
      </c>
      <c r="BF21" s="118">
        <v>25</v>
      </c>
      <c r="BG21" s="122">
        <v>4</v>
      </c>
      <c r="BH21" s="126">
        <v>58</v>
      </c>
      <c r="BI21" s="122">
        <v>17</v>
      </c>
      <c r="BJ21" s="122">
        <v>1</v>
      </c>
      <c r="BK21" s="122">
        <v>0</v>
      </c>
      <c r="BL21" s="122">
        <v>3</v>
      </c>
      <c r="BM21" s="122">
        <v>1</v>
      </c>
      <c r="BN21" s="122">
        <v>0</v>
      </c>
      <c r="BO21" s="122">
        <v>1</v>
      </c>
      <c r="BP21" s="122">
        <v>3</v>
      </c>
      <c r="BQ21" s="26">
        <f t="shared" si="21"/>
        <v>113</v>
      </c>
      <c r="BR21" s="26">
        <f t="shared" si="22"/>
        <v>100</v>
      </c>
      <c r="BS21" s="29">
        <f t="shared" si="87"/>
        <v>0.39583333333333387</v>
      </c>
      <c r="BT21" s="118">
        <v>0</v>
      </c>
      <c r="BU21" s="122">
        <v>0</v>
      </c>
      <c r="BV21" s="126">
        <v>0</v>
      </c>
      <c r="BW21" s="122">
        <v>0</v>
      </c>
      <c r="BX21" s="122">
        <v>0</v>
      </c>
      <c r="BY21" s="122">
        <v>0</v>
      </c>
      <c r="BZ21" s="122">
        <v>0</v>
      </c>
      <c r="CA21" s="122">
        <v>0</v>
      </c>
      <c r="CB21" s="122">
        <v>0</v>
      </c>
      <c r="CC21" s="122">
        <v>0</v>
      </c>
      <c r="CD21" s="122">
        <v>0</v>
      </c>
      <c r="CE21" s="26">
        <f t="shared" si="24"/>
        <v>0</v>
      </c>
      <c r="CF21" s="26">
        <f t="shared" si="25"/>
        <v>0</v>
      </c>
      <c r="CG21" s="29">
        <f t="shared" si="88"/>
        <v>0.39583333333333387</v>
      </c>
      <c r="CH21" s="118">
        <v>0</v>
      </c>
      <c r="CI21" s="122">
        <v>0</v>
      </c>
      <c r="CJ21" s="126">
        <v>0</v>
      </c>
      <c r="CK21" s="122">
        <v>1</v>
      </c>
      <c r="CL21" s="122">
        <v>0</v>
      </c>
      <c r="CM21" s="122">
        <v>0</v>
      </c>
      <c r="CN21" s="122">
        <v>0</v>
      </c>
      <c r="CO21" s="122">
        <v>0</v>
      </c>
      <c r="CP21" s="122">
        <v>0</v>
      </c>
      <c r="CQ21" s="122">
        <v>0</v>
      </c>
      <c r="CR21" s="122">
        <v>0</v>
      </c>
      <c r="CS21" s="26">
        <f t="shared" si="27"/>
        <v>1</v>
      </c>
      <c r="CT21" s="26">
        <f t="shared" si="28"/>
        <v>1</v>
      </c>
      <c r="CU21" s="29">
        <f t="shared" si="89"/>
        <v>0.39583333333333387</v>
      </c>
      <c r="CV21" s="118">
        <v>9</v>
      </c>
      <c r="CW21" s="122">
        <v>1</v>
      </c>
      <c r="CX21" s="126">
        <v>71</v>
      </c>
      <c r="CY21" s="122">
        <v>7</v>
      </c>
      <c r="CZ21" s="122">
        <v>1</v>
      </c>
      <c r="DA21" s="122">
        <v>0</v>
      </c>
      <c r="DB21" s="122">
        <v>0</v>
      </c>
      <c r="DC21" s="122">
        <v>0</v>
      </c>
      <c r="DD21" s="122">
        <v>1</v>
      </c>
      <c r="DE21" s="122">
        <v>0</v>
      </c>
      <c r="DF21" s="122">
        <v>5</v>
      </c>
      <c r="DG21" s="26">
        <f t="shared" si="30"/>
        <v>95</v>
      </c>
      <c r="DH21" s="26">
        <f t="shared" si="31"/>
        <v>90</v>
      </c>
      <c r="DI21" s="29">
        <f t="shared" si="90"/>
        <v>0.39583333333333387</v>
      </c>
      <c r="DJ21" s="118">
        <v>10</v>
      </c>
      <c r="DK21" s="122">
        <v>2</v>
      </c>
      <c r="DL21" s="126">
        <v>17</v>
      </c>
      <c r="DM21" s="122">
        <v>0</v>
      </c>
      <c r="DN21" s="122">
        <v>0</v>
      </c>
      <c r="DO21" s="122">
        <v>0</v>
      </c>
      <c r="DP21" s="122">
        <v>0</v>
      </c>
      <c r="DQ21" s="122">
        <v>0</v>
      </c>
      <c r="DR21" s="122">
        <v>0</v>
      </c>
      <c r="DS21" s="122">
        <v>0</v>
      </c>
      <c r="DT21" s="122">
        <v>1</v>
      </c>
      <c r="DU21" s="26">
        <f t="shared" si="33"/>
        <v>30</v>
      </c>
      <c r="DV21" s="26">
        <f t="shared" si="34"/>
        <v>22</v>
      </c>
      <c r="DW21" s="29">
        <f t="shared" si="91"/>
        <v>0.39583333333333387</v>
      </c>
      <c r="DX21" s="118">
        <v>0</v>
      </c>
      <c r="DY21" s="122">
        <v>0</v>
      </c>
      <c r="DZ21" s="126">
        <v>8</v>
      </c>
      <c r="EA21" s="122">
        <v>2</v>
      </c>
      <c r="EB21" s="122">
        <v>0</v>
      </c>
      <c r="EC21" s="122">
        <v>0</v>
      </c>
      <c r="ED21" s="122">
        <v>0</v>
      </c>
      <c r="EE21" s="122">
        <v>0</v>
      </c>
      <c r="EF21" s="122">
        <v>0</v>
      </c>
      <c r="EG21" s="122">
        <v>0</v>
      </c>
      <c r="EH21" s="122">
        <v>0</v>
      </c>
      <c r="EI21" s="26">
        <f t="shared" si="36"/>
        <v>10</v>
      </c>
      <c r="EJ21" s="26">
        <f t="shared" si="37"/>
        <v>10</v>
      </c>
      <c r="EK21" s="29">
        <f t="shared" si="92"/>
        <v>0.39583333333333387</v>
      </c>
      <c r="EL21" s="118">
        <v>2</v>
      </c>
      <c r="EM21" s="122">
        <v>1</v>
      </c>
      <c r="EN21" s="126">
        <v>51</v>
      </c>
      <c r="EO21" s="122">
        <v>13</v>
      </c>
      <c r="EP21" s="122">
        <v>4</v>
      </c>
      <c r="EQ21" s="122">
        <v>2</v>
      </c>
      <c r="ER21" s="122">
        <v>0</v>
      </c>
      <c r="ES21" s="122">
        <v>0</v>
      </c>
      <c r="ET21" s="122">
        <v>0</v>
      </c>
      <c r="EU21" s="122">
        <v>0</v>
      </c>
      <c r="EV21" s="122">
        <v>5</v>
      </c>
      <c r="EW21" s="26">
        <f t="shared" si="39"/>
        <v>78</v>
      </c>
      <c r="EX21" s="26">
        <f t="shared" si="40"/>
        <v>82</v>
      </c>
      <c r="EY21" s="29">
        <f t="shared" si="93"/>
        <v>0.39583333333333387</v>
      </c>
      <c r="EZ21" s="118">
        <v>1</v>
      </c>
      <c r="FA21" s="122">
        <v>0</v>
      </c>
      <c r="FB21" s="126">
        <v>11</v>
      </c>
      <c r="FC21" s="122">
        <v>2</v>
      </c>
      <c r="FD21" s="122">
        <v>1</v>
      </c>
      <c r="FE21" s="122">
        <v>1</v>
      </c>
      <c r="FF21" s="122">
        <v>0</v>
      </c>
      <c r="FG21" s="122">
        <v>0</v>
      </c>
      <c r="FH21" s="122">
        <v>0</v>
      </c>
      <c r="FI21" s="122">
        <v>0</v>
      </c>
      <c r="FJ21" s="122">
        <v>1</v>
      </c>
      <c r="FK21" s="32">
        <f t="shared" si="45"/>
        <v>17</v>
      </c>
      <c r="FL21" s="32">
        <f t="shared" si="46"/>
        <v>18</v>
      </c>
    </row>
    <row r="22" spans="1:168" ht="13.5" customHeight="1">
      <c r="A22" s="85">
        <f t="shared" si="94"/>
        <v>0.40625000000000056</v>
      </c>
      <c r="B22" s="119">
        <v>1</v>
      </c>
      <c r="C22" s="123">
        <v>0</v>
      </c>
      <c r="D22" s="127">
        <v>11</v>
      </c>
      <c r="E22" s="123">
        <v>2</v>
      </c>
      <c r="F22" s="123">
        <v>0</v>
      </c>
      <c r="G22" s="123">
        <v>0</v>
      </c>
      <c r="H22" s="123">
        <v>0</v>
      </c>
      <c r="I22" s="123">
        <v>0</v>
      </c>
      <c r="J22" s="123">
        <v>0</v>
      </c>
      <c r="K22" s="123">
        <v>0</v>
      </c>
      <c r="L22" s="123">
        <v>3</v>
      </c>
      <c r="M22" s="33">
        <f t="shared" si="43"/>
        <v>17</v>
      </c>
      <c r="N22" s="33">
        <f t="shared" si="44"/>
        <v>16</v>
      </c>
      <c r="O22" s="30">
        <f t="shared" si="83"/>
        <v>0.40625000000000056</v>
      </c>
      <c r="P22" s="119">
        <v>0</v>
      </c>
      <c r="Q22" s="123">
        <v>0</v>
      </c>
      <c r="R22" s="127">
        <v>14</v>
      </c>
      <c r="S22" s="123">
        <v>2</v>
      </c>
      <c r="T22" s="123">
        <v>0</v>
      </c>
      <c r="U22" s="123">
        <v>0</v>
      </c>
      <c r="V22" s="123">
        <v>0</v>
      </c>
      <c r="W22" s="123">
        <v>0</v>
      </c>
      <c r="X22" s="123">
        <v>1</v>
      </c>
      <c r="Y22" s="123">
        <v>1</v>
      </c>
      <c r="Z22" s="123">
        <v>4</v>
      </c>
      <c r="AA22" s="27">
        <f t="shared" si="12"/>
        <v>22</v>
      </c>
      <c r="AB22" s="27">
        <f t="shared" si="13"/>
        <v>24</v>
      </c>
      <c r="AC22" s="30">
        <f t="shared" si="84"/>
        <v>0.40625000000000056</v>
      </c>
      <c r="AD22" s="119">
        <v>0</v>
      </c>
      <c r="AE22" s="123">
        <v>0</v>
      </c>
      <c r="AF22" s="127">
        <v>2</v>
      </c>
      <c r="AG22" s="123">
        <v>4</v>
      </c>
      <c r="AH22" s="123">
        <v>1</v>
      </c>
      <c r="AI22" s="123">
        <v>0</v>
      </c>
      <c r="AJ22" s="123">
        <v>1</v>
      </c>
      <c r="AK22" s="123">
        <v>3</v>
      </c>
      <c r="AL22" s="123">
        <v>0</v>
      </c>
      <c r="AM22" s="123">
        <v>0</v>
      </c>
      <c r="AN22" s="123">
        <v>0</v>
      </c>
      <c r="AO22" s="27">
        <f t="shared" si="15"/>
        <v>11</v>
      </c>
      <c r="AP22" s="27">
        <f t="shared" si="16"/>
        <v>16</v>
      </c>
      <c r="AQ22" s="30">
        <f t="shared" si="85"/>
        <v>0.40625000000000056</v>
      </c>
      <c r="AR22" s="119">
        <v>2</v>
      </c>
      <c r="AS22" s="123">
        <v>0</v>
      </c>
      <c r="AT22" s="127">
        <v>8</v>
      </c>
      <c r="AU22" s="123">
        <v>0</v>
      </c>
      <c r="AV22" s="123">
        <v>3</v>
      </c>
      <c r="AW22" s="123">
        <v>0</v>
      </c>
      <c r="AX22" s="123">
        <v>0</v>
      </c>
      <c r="AY22" s="123">
        <v>0</v>
      </c>
      <c r="AZ22" s="123">
        <v>0</v>
      </c>
      <c r="BA22" s="123">
        <v>0</v>
      </c>
      <c r="BB22" s="123">
        <v>1</v>
      </c>
      <c r="BC22" s="27">
        <f t="shared" si="18"/>
        <v>14</v>
      </c>
      <c r="BD22" s="27">
        <f t="shared" si="19"/>
        <v>16</v>
      </c>
      <c r="BE22" s="30">
        <f t="shared" si="86"/>
        <v>0.40625000000000056</v>
      </c>
      <c r="BF22" s="119">
        <v>25</v>
      </c>
      <c r="BG22" s="123">
        <v>5</v>
      </c>
      <c r="BH22" s="127">
        <v>53</v>
      </c>
      <c r="BI22" s="123">
        <v>14</v>
      </c>
      <c r="BJ22" s="123">
        <v>3</v>
      </c>
      <c r="BK22" s="123">
        <v>0</v>
      </c>
      <c r="BL22" s="123">
        <v>0</v>
      </c>
      <c r="BM22" s="123">
        <v>2</v>
      </c>
      <c r="BN22" s="123">
        <v>0</v>
      </c>
      <c r="BO22" s="123">
        <v>0</v>
      </c>
      <c r="BP22" s="123">
        <v>2</v>
      </c>
      <c r="BQ22" s="27">
        <f t="shared" si="21"/>
        <v>104</v>
      </c>
      <c r="BR22" s="27">
        <f t="shared" si="22"/>
        <v>90</v>
      </c>
      <c r="BS22" s="30">
        <f t="shared" si="87"/>
        <v>0.40625000000000056</v>
      </c>
      <c r="BT22" s="119">
        <v>0</v>
      </c>
      <c r="BU22" s="123">
        <v>0</v>
      </c>
      <c r="BV22" s="127">
        <v>0</v>
      </c>
      <c r="BW22" s="123">
        <v>0</v>
      </c>
      <c r="BX22" s="123">
        <v>0</v>
      </c>
      <c r="BY22" s="123">
        <v>0</v>
      </c>
      <c r="BZ22" s="123">
        <v>0</v>
      </c>
      <c r="CA22" s="123">
        <v>0</v>
      </c>
      <c r="CB22" s="123">
        <v>0</v>
      </c>
      <c r="CC22" s="123">
        <v>0</v>
      </c>
      <c r="CD22" s="123">
        <v>0</v>
      </c>
      <c r="CE22" s="27">
        <f t="shared" si="24"/>
        <v>0</v>
      </c>
      <c r="CF22" s="27">
        <f t="shared" si="25"/>
        <v>0</v>
      </c>
      <c r="CG22" s="30">
        <f t="shared" si="88"/>
        <v>0.40625000000000056</v>
      </c>
      <c r="CH22" s="119">
        <v>0</v>
      </c>
      <c r="CI22" s="123">
        <v>0</v>
      </c>
      <c r="CJ22" s="127">
        <v>0</v>
      </c>
      <c r="CK22" s="123">
        <v>0</v>
      </c>
      <c r="CL22" s="123">
        <v>0</v>
      </c>
      <c r="CM22" s="123">
        <v>0</v>
      </c>
      <c r="CN22" s="123">
        <v>0</v>
      </c>
      <c r="CO22" s="123">
        <v>0</v>
      </c>
      <c r="CP22" s="123">
        <v>0</v>
      </c>
      <c r="CQ22" s="123">
        <v>0</v>
      </c>
      <c r="CR22" s="123">
        <v>0</v>
      </c>
      <c r="CS22" s="27">
        <f t="shared" si="27"/>
        <v>0</v>
      </c>
      <c r="CT22" s="27">
        <f t="shared" si="28"/>
        <v>0</v>
      </c>
      <c r="CU22" s="30">
        <f t="shared" si="89"/>
        <v>0.40625000000000056</v>
      </c>
      <c r="CV22" s="119">
        <v>6</v>
      </c>
      <c r="CW22" s="123">
        <v>1</v>
      </c>
      <c r="CX22" s="127">
        <v>57</v>
      </c>
      <c r="CY22" s="123">
        <v>6</v>
      </c>
      <c r="CZ22" s="123">
        <v>3</v>
      </c>
      <c r="DA22" s="123">
        <v>0</v>
      </c>
      <c r="DB22" s="123">
        <v>0</v>
      </c>
      <c r="DC22" s="123">
        <v>0</v>
      </c>
      <c r="DD22" s="123">
        <v>2</v>
      </c>
      <c r="DE22" s="123">
        <v>0</v>
      </c>
      <c r="DF22" s="123">
        <v>4</v>
      </c>
      <c r="DG22" s="27">
        <f t="shared" si="30"/>
        <v>79</v>
      </c>
      <c r="DH22" s="27">
        <f t="shared" si="31"/>
        <v>79</v>
      </c>
      <c r="DI22" s="30">
        <f t="shared" si="90"/>
        <v>0.40625000000000056</v>
      </c>
      <c r="DJ22" s="119">
        <v>6</v>
      </c>
      <c r="DK22" s="123">
        <v>0</v>
      </c>
      <c r="DL22" s="127">
        <v>13</v>
      </c>
      <c r="DM22" s="123">
        <v>5</v>
      </c>
      <c r="DN22" s="123">
        <v>0</v>
      </c>
      <c r="DO22" s="123">
        <v>0</v>
      </c>
      <c r="DP22" s="123">
        <v>0</v>
      </c>
      <c r="DQ22" s="123">
        <v>0</v>
      </c>
      <c r="DR22" s="123">
        <v>0</v>
      </c>
      <c r="DS22" s="123">
        <v>0</v>
      </c>
      <c r="DT22" s="123">
        <v>0</v>
      </c>
      <c r="DU22" s="27">
        <f t="shared" si="33"/>
        <v>24</v>
      </c>
      <c r="DV22" s="27">
        <f t="shared" si="34"/>
        <v>20</v>
      </c>
      <c r="DW22" s="30">
        <f t="shared" si="91"/>
        <v>0.40625000000000056</v>
      </c>
      <c r="DX22" s="119">
        <v>0</v>
      </c>
      <c r="DY22" s="123">
        <v>0</v>
      </c>
      <c r="DZ22" s="127">
        <v>3</v>
      </c>
      <c r="EA22" s="123">
        <v>0</v>
      </c>
      <c r="EB22" s="123">
        <v>0</v>
      </c>
      <c r="EC22" s="123">
        <v>0</v>
      </c>
      <c r="ED22" s="123">
        <v>0</v>
      </c>
      <c r="EE22" s="123">
        <v>0</v>
      </c>
      <c r="EF22" s="123">
        <v>0</v>
      </c>
      <c r="EG22" s="123">
        <v>1</v>
      </c>
      <c r="EH22" s="123">
        <v>0</v>
      </c>
      <c r="EI22" s="27">
        <f t="shared" si="36"/>
        <v>4</v>
      </c>
      <c r="EJ22" s="27">
        <f t="shared" si="37"/>
        <v>5</v>
      </c>
      <c r="EK22" s="30">
        <f t="shared" si="92"/>
        <v>0.40625000000000056</v>
      </c>
      <c r="EL22" s="119">
        <v>5</v>
      </c>
      <c r="EM22" s="123">
        <v>0</v>
      </c>
      <c r="EN22" s="127">
        <v>68</v>
      </c>
      <c r="EO22" s="123">
        <v>7</v>
      </c>
      <c r="EP22" s="123">
        <v>2</v>
      </c>
      <c r="EQ22" s="123">
        <v>0</v>
      </c>
      <c r="ER22" s="123">
        <v>2</v>
      </c>
      <c r="ES22" s="123">
        <v>0</v>
      </c>
      <c r="ET22" s="123">
        <v>0</v>
      </c>
      <c r="EU22" s="123">
        <v>1</v>
      </c>
      <c r="EV22" s="123">
        <v>2</v>
      </c>
      <c r="EW22" s="27">
        <f t="shared" si="39"/>
        <v>87</v>
      </c>
      <c r="EX22" s="27">
        <f t="shared" si="40"/>
        <v>89</v>
      </c>
      <c r="EY22" s="30">
        <f t="shared" si="93"/>
        <v>0.40625000000000056</v>
      </c>
      <c r="EZ22" s="119">
        <v>0</v>
      </c>
      <c r="FA22" s="123">
        <v>1</v>
      </c>
      <c r="FB22" s="127">
        <v>9</v>
      </c>
      <c r="FC22" s="123">
        <v>3</v>
      </c>
      <c r="FD22" s="123">
        <v>0</v>
      </c>
      <c r="FE22" s="123">
        <v>0</v>
      </c>
      <c r="FF22" s="123">
        <v>0</v>
      </c>
      <c r="FG22" s="123">
        <v>0</v>
      </c>
      <c r="FH22" s="123">
        <v>0</v>
      </c>
      <c r="FI22" s="123">
        <v>0</v>
      </c>
      <c r="FJ22" s="123">
        <v>2</v>
      </c>
      <c r="FK22" s="33">
        <f t="shared" si="45"/>
        <v>15</v>
      </c>
      <c r="FL22" s="33">
        <f t="shared" si="46"/>
        <v>15</v>
      </c>
    </row>
    <row r="23" spans="1:168" s="39" customFormat="1" ht="12" customHeight="1">
      <c r="A23" s="48" t="s">
        <v>24</v>
      </c>
      <c r="B23" s="120">
        <f t="shared" ref="B23:L23" si="95">SUM(B19:B22)</f>
        <v>24</v>
      </c>
      <c r="C23" s="124">
        <f t="shared" si="95"/>
        <v>2</v>
      </c>
      <c r="D23" s="128">
        <f t="shared" si="95"/>
        <v>46</v>
      </c>
      <c r="E23" s="124">
        <f t="shared" si="95"/>
        <v>8</v>
      </c>
      <c r="F23" s="124">
        <f t="shared" si="95"/>
        <v>0</v>
      </c>
      <c r="G23" s="124">
        <f t="shared" si="95"/>
        <v>0</v>
      </c>
      <c r="H23" s="124">
        <f t="shared" si="95"/>
        <v>0</v>
      </c>
      <c r="I23" s="124">
        <f t="shared" si="95"/>
        <v>0</v>
      </c>
      <c r="J23" s="124">
        <f t="shared" si="95"/>
        <v>0</v>
      </c>
      <c r="K23" s="124">
        <f t="shared" si="95"/>
        <v>0</v>
      </c>
      <c r="L23" s="124">
        <f t="shared" si="95"/>
        <v>4</v>
      </c>
      <c r="M23" s="60">
        <f t="shared" si="43"/>
        <v>84</v>
      </c>
      <c r="N23" s="60">
        <f t="shared" si="44"/>
        <v>67</v>
      </c>
      <c r="O23" s="48" t="s">
        <v>24</v>
      </c>
      <c r="P23" s="120">
        <f t="shared" ref="P23:Z23" si="96">SUM(P19:P22)</f>
        <v>2</v>
      </c>
      <c r="Q23" s="124">
        <f t="shared" si="96"/>
        <v>2</v>
      </c>
      <c r="R23" s="128">
        <f t="shared" si="96"/>
        <v>83</v>
      </c>
      <c r="S23" s="124">
        <f t="shared" si="96"/>
        <v>11</v>
      </c>
      <c r="T23" s="124">
        <f t="shared" si="96"/>
        <v>2</v>
      </c>
      <c r="U23" s="124">
        <f t="shared" si="96"/>
        <v>1</v>
      </c>
      <c r="V23" s="124">
        <f t="shared" si="96"/>
        <v>0</v>
      </c>
      <c r="W23" s="124">
        <f t="shared" si="96"/>
        <v>0</v>
      </c>
      <c r="X23" s="124">
        <f t="shared" si="96"/>
        <v>2</v>
      </c>
      <c r="Y23" s="124">
        <f t="shared" si="96"/>
        <v>1</v>
      </c>
      <c r="Z23" s="124">
        <f t="shared" si="96"/>
        <v>10</v>
      </c>
      <c r="AA23" s="60">
        <f t="shared" si="12"/>
        <v>114</v>
      </c>
      <c r="AB23" s="60">
        <f t="shared" si="13"/>
        <v>118</v>
      </c>
      <c r="AC23" s="48" t="s">
        <v>24</v>
      </c>
      <c r="AD23" s="120">
        <f t="shared" ref="AD23:AN23" si="97">SUM(AD19:AD22)</f>
        <v>1</v>
      </c>
      <c r="AE23" s="124">
        <f t="shared" si="97"/>
        <v>0</v>
      </c>
      <c r="AF23" s="128">
        <f t="shared" si="97"/>
        <v>13</v>
      </c>
      <c r="AG23" s="124">
        <f t="shared" si="97"/>
        <v>5</v>
      </c>
      <c r="AH23" s="124">
        <f t="shared" si="97"/>
        <v>1</v>
      </c>
      <c r="AI23" s="124">
        <f t="shared" si="97"/>
        <v>0</v>
      </c>
      <c r="AJ23" s="124">
        <f t="shared" si="97"/>
        <v>1</v>
      </c>
      <c r="AK23" s="124">
        <f t="shared" si="97"/>
        <v>4</v>
      </c>
      <c r="AL23" s="124">
        <f t="shared" si="97"/>
        <v>0</v>
      </c>
      <c r="AM23" s="124">
        <f t="shared" si="97"/>
        <v>1</v>
      </c>
      <c r="AN23" s="124">
        <f t="shared" si="97"/>
        <v>1</v>
      </c>
      <c r="AO23" s="60">
        <f t="shared" si="15"/>
        <v>27</v>
      </c>
      <c r="AP23" s="60">
        <f t="shared" si="16"/>
        <v>33</v>
      </c>
      <c r="AQ23" s="48" t="s">
        <v>24</v>
      </c>
      <c r="AR23" s="120">
        <f t="shared" ref="AR23:BB23" si="98">SUM(AR19:AR22)</f>
        <v>13</v>
      </c>
      <c r="AS23" s="124">
        <f t="shared" si="98"/>
        <v>0</v>
      </c>
      <c r="AT23" s="128">
        <f t="shared" si="98"/>
        <v>32</v>
      </c>
      <c r="AU23" s="124">
        <f t="shared" si="98"/>
        <v>5</v>
      </c>
      <c r="AV23" s="124">
        <f t="shared" si="98"/>
        <v>3</v>
      </c>
      <c r="AW23" s="124">
        <f t="shared" si="98"/>
        <v>0</v>
      </c>
      <c r="AX23" s="124">
        <f t="shared" si="98"/>
        <v>0</v>
      </c>
      <c r="AY23" s="124">
        <f t="shared" si="98"/>
        <v>0</v>
      </c>
      <c r="AZ23" s="124">
        <f t="shared" si="98"/>
        <v>0</v>
      </c>
      <c r="BA23" s="124">
        <f t="shared" si="98"/>
        <v>0</v>
      </c>
      <c r="BB23" s="124">
        <f t="shared" si="98"/>
        <v>3</v>
      </c>
      <c r="BC23" s="60">
        <f t="shared" si="18"/>
        <v>56</v>
      </c>
      <c r="BD23" s="60">
        <f t="shared" si="19"/>
        <v>50</v>
      </c>
      <c r="BE23" s="48" t="s">
        <v>24</v>
      </c>
      <c r="BF23" s="120">
        <f t="shared" ref="BF23:BP23" si="99">SUM(BF19:BF22)</f>
        <v>143</v>
      </c>
      <c r="BG23" s="124">
        <f t="shared" si="99"/>
        <v>17</v>
      </c>
      <c r="BH23" s="128">
        <f t="shared" si="99"/>
        <v>186</v>
      </c>
      <c r="BI23" s="124">
        <f t="shared" si="99"/>
        <v>49</v>
      </c>
      <c r="BJ23" s="124">
        <f t="shared" si="99"/>
        <v>11</v>
      </c>
      <c r="BK23" s="124">
        <f t="shared" si="99"/>
        <v>0</v>
      </c>
      <c r="BL23" s="124">
        <f t="shared" si="99"/>
        <v>8</v>
      </c>
      <c r="BM23" s="124">
        <f t="shared" si="99"/>
        <v>12</v>
      </c>
      <c r="BN23" s="124">
        <f t="shared" si="99"/>
        <v>0</v>
      </c>
      <c r="BO23" s="124">
        <f t="shared" si="99"/>
        <v>3</v>
      </c>
      <c r="BP23" s="124">
        <f t="shared" si="99"/>
        <v>6</v>
      </c>
      <c r="BQ23" s="60">
        <f t="shared" si="21"/>
        <v>435</v>
      </c>
      <c r="BR23" s="60">
        <f t="shared" si="22"/>
        <v>365</v>
      </c>
      <c r="BS23" s="48" t="s">
        <v>24</v>
      </c>
      <c r="BT23" s="120">
        <f t="shared" ref="BT23:CD23" si="100">SUM(BT19:BT22)</f>
        <v>0</v>
      </c>
      <c r="BU23" s="124">
        <f t="shared" si="100"/>
        <v>0</v>
      </c>
      <c r="BV23" s="128">
        <f t="shared" si="100"/>
        <v>0</v>
      </c>
      <c r="BW23" s="124">
        <f t="shared" si="100"/>
        <v>0</v>
      </c>
      <c r="BX23" s="124">
        <f t="shared" si="100"/>
        <v>1</v>
      </c>
      <c r="BY23" s="124">
        <f t="shared" si="100"/>
        <v>0</v>
      </c>
      <c r="BZ23" s="124">
        <f t="shared" si="100"/>
        <v>0</v>
      </c>
      <c r="CA23" s="124">
        <f t="shared" si="100"/>
        <v>0</v>
      </c>
      <c r="CB23" s="124">
        <f t="shared" si="100"/>
        <v>0</v>
      </c>
      <c r="CC23" s="124">
        <f t="shared" si="100"/>
        <v>0</v>
      </c>
      <c r="CD23" s="124">
        <f t="shared" si="100"/>
        <v>0</v>
      </c>
      <c r="CE23" s="60">
        <f t="shared" si="24"/>
        <v>1</v>
      </c>
      <c r="CF23" s="60">
        <f t="shared" si="25"/>
        <v>2</v>
      </c>
      <c r="CG23" s="48" t="s">
        <v>24</v>
      </c>
      <c r="CH23" s="120">
        <f t="shared" ref="CH23:CR23" si="101">SUM(CH19:CH22)</f>
        <v>0</v>
      </c>
      <c r="CI23" s="124">
        <f t="shared" si="101"/>
        <v>0</v>
      </c>
      <c r="CJ23" s="128">
        <f t="shared" si="101"/>
        <v>0</v>
      </c>
      <c r="CK23" s="124">
        <f t="shared" si="101"/>
        <v>1</v>
      </c>
      <c r="CL23" s="124">
        <f t="shared" si="101"/>
        <v>0</v>
      </c>
      <c r="CM23" s="124">
        <f t="shared" si="101"/>
        <v>0</v>
      </c>
      <c r="CN23" s="124">
        <f t="shared" si="101"/>
        <v>0</v>
      </c>
      <c r="CO23" s="124">
        <f t="shared" si="101"/>
        <v>0</v>
      </c>
      <c r="CP23" s="124">
        <f t="shared" si="101"/>
        <v>0</v>
      </c>
      <c r="CQ23" s="124">
        <f t="shared" si="101"/>
        <v>0</v>
      </c>
      <c r="CR23" s="124">
        <f t="shared" si="101"/>
        <v>0</v>
      </c>
      <c r="CS23" s="60">
        <f t="shared" si="27"/>
        <v>1</v>
      </c>
      <c r="CT23" s="60">
        <f t="shared" si="28"/>
        <v>1</v>
      </c>
      <c r="CU23" s="48" t="s">
        <v>24</v>
      </c>
      <c r="CV23" s="120">
        <f t="shared" ref="CV23:DF23" si="102">SUM(CV19:CV22)</f>
        <v>30</v>
      </c>
      <c r="CW23" s="124">
        <f t="shared" si="102"/>
        <v>4</v>
      </c>
      <c r="CX23" s="128">
        <f t="shared" si="102"/>
        <v>263</v>
      </c>
      <c r="CY23" s="124">
        <f t="shared" si="102"/>
        <v>35</v>
      </c>
      <c r="CZ23" s="124">
        <f t="shared" si="102"/>
        <v>4</v>
      </c>
      <c r="DA23" s="124">
        <f t="shared" si="102"/>
        <v>0</v>
      </c>
      <c r="DB23" s="124">
        <f t="shared" si="102"/>
        <v>0</v>
      </c>
      <c r="DC23" s="124">
        <f t="shared" si="102"/>
        <v>0</v>
      </c>
      <c r="DD23" s="124">
        <f t="shared" si="102"/>
        <v>5</v>
      </c>
      <c r="DE23" s="124">
        <f t="shared" si="102"/>
        <v>0</v>
      </c>
      <c r="DF23" s="124">
        <f t="shared" si="102"/>
        <v>17</v>
      </c>
      <c r="DG23" s="60">
        <f t="shared" si="30"/>
        <v>358</v>
      </c>
      <c r="DH23" s="60">
        <f t="shared" si="31"/>
        <v>345</v>
      </c>
      <c r="DI23" s="48" t="s">
        <v>24</v>
      </c>
      <c r="DJ23" s="120">
        <f t="shared" ref="DJ23:DT23" si="103">SUM(DJ19:DJ22)</f>
        <v>37</v>
      </c>
      <c r="DK23" s="124">
        <f t="shared" si="103"/>
        <v>5</v>
      </c>
      <c r="DL23" s="128">
        <f t="shared" si="103"/>
        <v>57</v>
      </c>
      <c r="DM23" s="124">
        <f t="shared" si="103"/>
        <v>16</v>
      </c>
      <c r="DN23" s="124">
        <f t="shared" si="103"/>
        <v>0</v>
      </c>
      <c r="DO23" s="124">
        <f t="shared" si="103"/>
        <v>0</v>
      </c>
      <c r="DP23" s="124">
        <f t="shared" si="103"/>
        <v>0</v>
      </c>
      <c r="DQ23" s="124">
        <f t="shared" si="103"/>
        <v>0</v>
      </c>
      <c r="DR23" s="124">
        <f t="shared" si="103"/>
        <v>0</v>
      </c>
      <c r="DS23" s="124">
        <f t="shared" si="103"/>
        <v>0</v>
      </c>
      <c r="DT23" s="124">
        <f t="shared" si="103"/>
        <v>3</v>
      </c>
      <c r="DU23" s="60">
        <f t="shared" si="33"/>
        <v>118</v>
      </c>
      <c r="DV23" s="60">
        <f t="shared" si="34"/>
        <v>91</v>
      </c>
      <c r="DW23" s="48" t="s">
        <v>24</v>
      </c>
      <c r="DX23" s="120">
        <f t="shared" ref="DX23:EH23" si="104">SUM(DX19:DX22)</f>
        <v>8</v>
      </c>
      <c r="DY23" s="124">
        <f t="shared" si="104"/>
        <v>0</v>
      </c>
      <c r="DZ23" s="128">
        <f t="shared" si="104"/>
        <v>26</v>
      </c>
      <c r="EA23" s="124">
        <f t="shared" si="104"/>
        <v>4</v>
      </c>
      <c r="EB23" s="124">
        <f t="shared" si="104"/>
        <v>0</v>
      </c>
      <c r="EC23" s="124">
        <f t="shared" si="104"/>
        <v>0</v>
      </c>
      <c r="ED23" s="124">
        <f t="shared" si="104"/>
        <v>0</v>
      </c>
      <c r="EE23" s="124">
        <f t="shared" si="104"/>
        <v>0</v>
      </c>
      <c r="EF23" s="124">
        <f t="shared" si="104"/>
        <v>0</v>
      </c>
      <c r="EG23" s="124">
        <f t="shared" si="104"/>
        <v>2</v>
      </c>
      <c r="EH23" s="124">
        <f t="shared" si="104"/>
        <v>2</v>
      </c>
      <c r="EI23" s="60">
        <f t="shared" si="36"/>
        <v>42</v>
      </c>
      <c r="EJ23" s="60">
        <f t="shared" si="37"/>
        <v>39</v>
      </c>
      <c r="EK23" s="48" t="s">
        <v>24</v>
      </c>
      <c r="EL23" s="120">
        <f t="shared" ref="EL23:EV23" si="105">SUM(EL19:EL22)</f>
        <v>32</v>
      </c>
      <c r="EM23" s="124">
        <f t="shared" si="105"/>
        <v>2</v>
      </c>
      <c r="EN23" s="128">
        <f t="shared" si="105"/>
        <v>224</v>
      </c>
      <c r="EO23" s="124">
        <f t="shared" si="105"/>
        <v>40</v>
      </c>
      <c r="EP23" s="124">
        <f t="shared" si="105"/>
        <v>14</v>
      </c>
      <c r="EQ23" s="124">
        <f t="shared" si="105"/>
        <v>2</v>
      </c>
      <c r="ER23" s="124">
        <f t="shared" si="105"/>
        <v>3</v>
      </c>
      <c r="ES23" s="124">
        <f t="shared" si="105"/>
        <v>0</v>
      </c>
      <c r="ET23" s="124">
        <f t="shared" si="105"/>
        <v>1</v>
      </c>
      <c r="EU23" s="124">
        <f t="shared" si="105"/>
        <v>1</v>
      </c>
      <c r="EV23" s="124">
        <f t="shared" si="105"/>
        <v>13</v>
      </c>
      <c r="EW23" s="60">
        <f t="shared" si="39"/>
        <v>332</v>
      </c>
      <c r="EX23" s="60">
        <f t="shared" si="40"/>
        <v>331</v>
      </c>
      <c r="EY23" s="48" t="s">
        <v>24</v>
      </c>
      <c r="EZ23" s="120">
        <f t="shared" ref="EZ23:FJ23" si="106">SUM(EZ19:EZ22)</f>
        <v>3</v>
      </c>
      <c r="FA23" s="124">
        <f t="shared" si="106"/>
        <v>1</v>
      </c>
      <c r="FB23" s="128">
        <f t="shared" si="106"/>
        <v>50</v>
      </c>
      <c r="FC23" s="124">
        <f t="shared" si="106"/>
        <v>7</v>
      </c>
      <c r="FD23" s="124">
        <f t="shared" si="106"/>
        <v>2</v>
      </c>
      <c r="FE23" s="124">
        <f t="shared" si="106"/>
        <v>1</v>
      </c>
      <c r="FF23" s="124">
        <f t="shared" si="106"/>
        <v>0</v>
      </c>
      <c r="FG23" s="124">
        <f t="shared" si="106"/>
        <v>0</v>
      </c>
      <c r="FH23" s="124">
        <f t="shared" si="106"/>
        <v>0</v>
      </c>
      <c r="FI23" s="124">
        <f t="shared" si="106"/>
        <v>0</v>
      </c>
      <c r="FJ23" s="124">
        <f t="shared" si="106"/>
        <v>5</v>
      </c>
      <c r="FK23" s="60">
        <f t="shared" si="45"/>
        <v>69</v>
      </c>
      <c r="FL23" s="60">
        <f t="shared" si="46"/>
        <v>69</v>
      </c>
    </row>
    <row r="24" spans="1:168" s="39" customFormat="1" ht="12" customHeight="1">
      <c r="A24" s="48" t="s">
        <v>25</v>
      </c>
      <c r="B24" s="120">
        <f t="shared" ref="B24:L24" si="107">SUM(B23+B18+B13)</f>
        <v>129</v>
      </c>
      <c r="C24" s="124">
        <f t="shared" si="107"/>
        <v>7</v>
      </c>
      <c r="D24" s="128">
        <f t="shared" si="107"/>
        <v>133</v>
      </c>
      <c r="E24" s="124">
        <f t="shared" si="107"/>
        <v>32</v>
      </c>
      <c r="F24" s="124">
        <f t="shared" si="107"/>
        <v>1</v>
      </c>
      <c r="G24" s="124">
        <f t="shared" si="107"/>
        <v>0</v>
      </c>
      <c r="H24" s="124">
        <f t="shared" si="107"/>
        <v>0</v>
      </c>
      <c r="I24" s="124">
        <f t="shared" si="107"/>
        <v>0</v>
      </c>
      <c r="J24" s="124">
        <f t="shared" si="107"/>
        <v>0</v>
      </c>
      <c r="K24" s="124">
        <f t="shared" si="107"/>
        <v>0</v>
      </c>
      <c r="L24" s="124">
        <f t="shared" si="107"/>
        <v>4</v>
      </c>
      <c r="M24" s="60">
        <f t="shared" si="43"/>
        <v>306</v>
      </c>
      <c r="N24" s="60">
        <f t="shared" si="44"/>
        <v>217</v>
      </c>
      <c r="O24" s="48" t="s">
        <v>25</v>
      </c>
      <c r="P24" s="120">
        <f t="shared" ref="P24:Z24" si="108">SUM(P23+P18+P13)</f>
        <v>9</v>
      </c>
      <c r="Q24" s="124">
        <f t="shared" si="108"/>
        <v>3</v>
      </c>
      <c r="R24" s="128">
        <f t="shared" si="108"/>
        <v>245</v>
      </c>
      <c r="S24" s="124">
        <f t="shared" si="108"/>
        <v>23</v>
      </c>
      <c r="T24" s="124">
        <f t="shared" si="108"/>
        <v>5</v>
      </c>
      <c r="U24" s="124">
        <f t="shared" si="108"/>
        <v>1</v>
      </c>
      <c r="V24" s="124">
        <f t="shared" si="108"/>
        <v>0</v>
      </c>
      <c r="W24" s="124">
        <f t="shared" si="108"/>
        <v>0</v>
      </c>
      <c r="X24" s="124">
        <f t="shared" si="108"/>
        <v>8</v>
      </c>
      <c r="Y24" s="124">
        <f t="shared" si="108"/>
        <v>1</v>
      </c>
      <c r="Z24" s="124">
        <f t="shared" si="108"/>
        <v>20</v>
      </c>
      <c r="AA24" s="60">
        <f t="shared" si="12"/>
        <v>315</v>
      </c>
      <c r="AB24" s="60">
        <f t="shared" si="13"/>
        <v>322</v>
      </c>
      <c r="AC24" s="48" t="s">
        <v>25</v>
      </c>
      <c r="AD24" s="120">
        <f t="shared" ref="AD24:AN24" si="109">SUM(AD23+AD18+AD13)</f>
        <v>5</v>
      </c>
      <c r="AE24" s="124">
        <f t="shared" si="109"/>
        <v>1</v>
      </c>
      <c r="AF24" s="128">
        <f t="shared" si="109"/>
        <v>34</v>
      </c>
      <c r="AG24" s="124">
        <f t="shared" si="109"/>
        <v>9</v>
      </c>
      <c r="AH24" s="124">
        <f t="shared" si="109"/>
        <v>4</v>
      </c>
      <c r="AI24" s="124">
        <f t="shared" si="109"/>
        <v>1</v>
      </c>
      <c r="AJ24" s="124">
        <f t="shared" si="109"/>
        <v>4</v>
      </c>
      <c r="AK24" s="124">
        <f t="shared" si="109"/>
        <v>6</v>
      </c>
      <c r="AL24" s="124">
        <f t="shared" si="109"/>
        <v>0</v>
      </c>
      <c r="AM24" s="124">
        <f t="shared" si="109"/>
        <v>2</v>
      </c>
      <c r="AN24" s="124">
        <f t="shared" si="109"/>
        <v>1</v>
      </c>
      <c r="AO24" s="60">
        <f t="shared" si="15"/>
        <v>67</v>
      </c>
      <c r="AP24" s="60">
        <f t="shared" si="16"/>
        <v>80</v>
      </c>
      <c r="AQ24" s="48" t="s">
        <v>25</v>
      </c>
      <c r="AR24" s="120">
        <f t="shared" ref="AR24:BB24" si="110">SUM(AR23+AR18+AR13)</f>
        <v>39</v>
      </c>
      <c r="AS24" s="124">
        <f t="shared" si="110"/>
        <v>0</v>
      </c>
      <c r="AT24" s="128">
        <f t="shared" si="110"/>
        <v>120</v>
      </c>
      <c r="AU24" s="124">
        <f t="shared" si="110"/>
        <v>18</v>
      </c>
      <c r="AV24" s="124">
        <f t="shared" si="110"/>
        <v>5</v>
      </c>
      <c r="AW24" s="124">
        <f t="shared" si="110"/>
        <v>0</v>
      </c>
      <c r="AX24" s="124">
        <f t="shared" si="110"/>
        <v>0</v>
      </c>
      <c r="AY24" s="124">
        <f t="shared" si="110"/>
        <v>0</v>
      </c>
      <c r="AZ24" s="124">
        <f t="shared" si="110"/>
        <v>0</v>
      </c>
      <c r="BA24" s="124">
        <f t="shared" si="110"/>
        <v>3</v>
      </c>
      <c r="BB24" s="124">
        <f t="shared" si="110"/>
        <v>4</v>
      </c>
      <c r="BC24" s="60">
        <f t="shared" si="18"/>
        <v>189</v>
      </c>
      <c r="BD24" s="60">
        <f t="shared" si="19"/>
        <v>171</v>
      </c>
      <c r="BE24" s="48" t="s">
        <v>25</v>
      </c>
      <c r="BF24" s="120">
        <f t="shared" ref="BF24:BP24" si="111">SUM(BF23+BF18+BF13)</f>
        <v>726</v>
      </c>
      <c r="BG24" s="124">
        <f t="shared" si="111"/>
        <v>64</v>
      </c>
      <c r="BH24" s="128">
        <f t="shared" si="111"/>
        <v>566</v>
      </c>
      <c r="BI24" s="124">
        <f t="shared" si="111"/>
        <v>123</v>
      </c>
      <c r="BJ24" s="124">
        <f t="shared" si="111"/>
        <v>36</v>
      </c>
      <c r="BK24" s="124">
        <f t="shared" si="111"/>
        <v>6</v>
      </c>
      <c r="BL24" s="124">
        <f t="shared" si="111"/>
        <v>13</v>
      </c>
      <c r="BM24" s="124">
        <f t="shared" si="111"/>
        <v>12</v>
      </c>
      <c r="BN24" s="124">
        <f t="shared" si="111"/>
        <v>0</v>
      </c>
      <c r="BO24" s="124">
        <f t="shared" si="111"/>
        <v>3</v>
      </c>
      <c r="BP24" s="124">
        <f t="shared" si="111"/>
        <v>13</v>
      </c>
      <c r="BQ24" s="60">
        <f t="shared" si="21"/>
        <v>1562</v>
      </c>
      <c r="BR24" s="60">
        <f t="shared" si="22"/>
        <v>1116</v>
      </c>
      <c r="BS24" s="48" t="s">
        <v>25</v>
      </c>
      <c r="BT24" s="120">
        <f t="shared" ref="BT24:CD24" si="112">SUM(BT23+BT18+BT13)</f>
        <v>0</v>
      </c>
      <c r="BU24" s="124">
        <f t="shared" si="112"/>
        <v>0</v>
      </c>
      <c r="BV24" s="128">
        <f t="shared" si="112"/>
        <v>2</v>
      </c>
      <c r="BW24" s="124">
        <f t="shared" si="112"/>
        <v>1</v>
      </c>
      <c r="BX24" s="124">
        <f t="shared" si="112"/>
        <v>1</v>
      </c>
      <c r="BY24" s="124">
        <f t="shared" si="112"/>
        <v>0</v>
      </c>
      <c r="BZ24" s="124">
        <f t="shared" si="112"/>
        <v>0</v>
      </c>
      <c r="CA24" s="124">
        <f t="shared" si="112"/>
        <v>0</v>
      </c>
      <c r="CB24" s="124">
        <f t="shared" si="112"/>
        <v>0</v>
      </c>
      <c r="CC24" s="124">
        <f t="shared" si="112"/>
        <v>0</v>
      </c>
      <c r="CD24" s="124">
        <f t="shared" si="112"/>
        <v>0</v>
      </c>
      <c r="CE24" s="60">
        <f t="shared" si="24"/>
        <v>4</v>
      </c>
      <c r="CF24" s="60">
        <f t="shared" si="25"/>
        <v>5</v>
      </c>
      <c r="CG24" s="48" t="s">
        <v>25</v>
      </c>
      <c r="CH24" s="120">
        <f t="shared" ref="CH24:CR24" si="113">SUM(CH23+CH18+CH13)</f>
        <v>0</v>
      </c>
      <c r="CI24" s="124">
        <f t="shared" si="113"/>
        <v>0</v>
      </c>
      <c r="CJ24" s="128">
        <f t="shared" si="113"/>
        <v>2</v>
      </c>
      <c r="CK24" s="124">
        <f t="shared" si="113"/>
        <v>1</v>
      </c>
      <c r="CL24" s="124">
        <f t="shared" si="113"/>
        <v>0</v>
      </c>
      <c r="CM24" s="124">
        <f t="shared" si="113"/>
        <v>0</v>
      </c>
      <c r="CN24" s="124">
        <f t="shared" si="113"/>
        <v>0</v>
      </c>
      <c r="CO24" s="124">
        <f t="shared" si="113"/>
        <v>0</v>
      </c>
      <c r="CP24" s="124">
        <f t="shared" si="113"/>
        <v>0</v>
      </c>
      <c r="CQ24" s="124">
        <f t="shared" si="113"/>
        <v>0</v>
      </c>
      <c r="CR24" s="124">
        <f t="shared" si="113"/>
        <v>0</v>
      </c>
      <c r="CS24" s="60">
        <f t="shared" si="27"/>
        <v>3</v>
      </c>
      <c r="CT24" s="60">
        <f t="shared" si="28"/>
        <v>3</v>
      </c>
      <c r="CU24" s="48" t="s">
        <v>25</v>
      </c>
      <c r="CV24" s="120">
        <f t="shared" ref="CV24:DF24" si="114">SUM(CV23+CV18+CV13)</f>
        <v>94</v>
      </c>
      <c r="CW24" s="124">
        <f t="shared" si="114"/>
        <v>17</v>
      </c>
      <c r="CX24" s="128">
        <f t="shared" si="114"/>
        <v>946</v>
      </c>
      <c r="CY24" s="124">
        <f t="shared" si="114"/>
        <v>112</v>
      </c>
      <c r="CZ24" s="124">
        <f t="shared" si="114"/>
        <v>9</v>
      </c>
      <c r="DA24" s="124">
        <f t="shared" si="114"/>
        <v>0</v>
      </c>
      <c r="DB24" s="124">
        <f t="shared" si="114"/>
        <v>0</v>
      </c>
      <c r="DC24" s="124">
        <f t="shared" si="114"/>
        <v>0</v>
      </c>
      <c r="DD24" s="124">
        <f t="shared" si="114"/>
        <v>10</v>
      </c>
      <c r="DE24" s="124">
        <f t="shared" si="114"/>
        <v>1</v>
      </c>
      <c r="DF24" s="124">
        <f t="shared" si="114"/>
        <v>47</v>
      </c>
      <c r="DG24" s="60">
        <f t="shared" si="30"/>
        <v>1236</v>
      </c>
      <c r="DH24" s="60">
        <f t="shared" si="31"/>
        <v>1185</v>
      </c>
      <c r="DI24" s="48" t="s">
        <v>25</v>
      </c>
      <c r="DJ24" s="120">
        <f t="shared" ref="DJ24:DT24" si="115">SUM(DJ23+DJ18+DJ13)</f>
        <v>180</v>
      </c>
      <c r="DK24" s="124">
        <f t="shared" si="115"/>
        <v>19</v>
      </c>
      <c r="DL24" s="128">
        <f t="shared" si="115"/>
        <v>184</v>
      </c>
      <c r="DM24" s="124">
        <f t="shared" si="115"/>
        <v>37</v>
      </c>
      <c r="DN24" s="124">
        <f t="shared" si="115"/>
        <v>1</v>
      </c>
      <c r="DO24" s="124">
        <f t="shared" si="115"/>
        <v>0</v>
      </c>
      <c r="DP24" s="124">
        <f t="shared" si="115"/>
        <v>2</v>
      </c>
      <c r="DQ24" s="124">
        <f t="shared" si="115"/>
        <v>0</v>
      </c>
      <c r="DR24" s="124">
        <f t="shared" si="115"/>
        <v>0</v>
      </c>
      <c r="DS24" s="124">
        <f t="shared" si="115"/>
        <v>0</v>
      </c>
      <c r="DT24" s="124">
        <f t="shared" si="115"/>
        <v>6</v>
      </c>
      <c r="DU24" s="60">
        <f t="shared" si="33"/>
        <v>429</v>
      </c>
      <c r="DV24" s="60">
        <f t="shared" si="34"/>
        <v>302</v>
      </c>
      <c r="DW24" s="48" t="s">
        <v>25</v>
      </c>
      <c r="DX24" s="120">
        <f t="shared" ref="DX24:EH24" si="116">SUM(DX23+DX18+DX13)</f>
        <v>19</v>
      </c>
      <c r="DY24" s="124">
        <f t="shared" si="116"/>
        <v>2</v>
      </c>
      <c r="DZ24" s="128">
        <f t="shared" si="116"/>
        <v>100</v>
      </c>
      <c r="EA24" s="124">
        <f t="shared" si="116"/>
        <v>18</v>
      </c>
      <c r="EB24" s="124">
        <f t="shared" si="116"/>
        <v>0</v>
      </c>
      <c r="EC24" s="124">
        <f t="shared" si="116"/>
        <v>0</v>
      </c>
      <c r="ED24" s="124">
        <f t="shared" si="116"/>
        <v>0</v>
      </c>
      <c r="EE24" s="124">
        <f t="shared" si="116"/>
        <v>0</v>
      </c>
      <c r="EF24" s="124">
        <f t="shared" si="116"/>
        <v>0</v>
      </c>
      <c r="EG24" s="124">
        <f t="shared" si="116"/>
        <v>2</v>
      </c>
      <c r="EH24" s="124">
        <f t="shared" si="116"/>
        <v>3</v>
      </c>
      <c r="EI24" s="60">
        <f t="shared" si="36"/>
        <v>144</v>
      </c>
      <c r="EJ24" s="60">
        <f t="shared" si="37"/>
        <v>132</v>
      </c>
      <c r="EK24" s="48" t="s">
        <v>25</v>
      </c>
      <c r="EL24" s="120">
        <f t="shared" ref="EL24:EV24" si="117">SUM(EL23+EL18+EL13)</f>
        <v>187</v>
      </c>
      <c r="EM24" s="124">
        <f t="shared" si="117"/>
        <v>10</v>
      </c>
      <c r="EN24" s="128">
        <f t="shared" si="117"/>
        <v>824</v>
      </c>
      <c r="EO24" s="124">
        <f t="shared" si="117"/>
        <v>87</v>
      </c>
      <c r="EP24" s="124">
        <f t="shared" si="117"/>
        <v>24</v>
      </c>
      <c r="EQ24" s="124">
        <f t="shared" si="117"/>
        <v>6</v>
      </c>
      <c r="ER24" s="124">
        <f t="shared" si="117"/>
        <v>7</v>
      </c>
      <c r="ES24" s="124">
        <f t="shared" si="117"/>
        <v>0</v>
      </c>
      <c r="ET24" s="124">
        <f t="shared" si="117"/>
        <v>1</v>
      </c>
      <c r="EU24" s="124">
        <f t="shared" si="117"/>
        <v>4</v>
      </c>
      <c r="EV24" s="124">
        <f t="shared" si="117"/>
        <v>36</v>
      </c>
      <c r="EW24" s="60">
        <f t="shared" si="39"/>
        <v>1186</v>
      </c>
      <c r="EX24" s="60">
        <f t="shared" si="40"/>
        <v>1098</v>
      </c>
      <c r="EY24" s="48" t="s">
        <v>25</v>
      </c>
      <c r="EZ24" s="120">
        <f t="shared" ref="EZ24:FJ24" si="118">SUM(EZ23+EZ18+EZ13)</f>
        <v>19</v>
      </c>
      <c r="FA24" s="124">
        <f t="shared" si="118"/>
        <v>5</v>
      </c>
      <c r="FB24" s="128">
        <f t="shared" si="118"/>
        <v>127</v>
      </c>
      <c r="FC24" s="124">
        <f t="shared" si="118"/>
        <v>21</v>
      </c>
      <c r="FD24" s="124">
        <f t="shared" si="118"/>
        <v>3</v>
      </c>
      <c r="FE24" s="124">
        <f t="shared" si="118"/>
        <v>1</v>
      </c>
      <c r="FF24" s="124">
        <f t="shared" si="118"/>
        <v>0</v>
      </c>
      <c r="FG24" s="124">
        <f t="shared" si="118"/>
        <v>0</v>
      </c>
      <c r="FH24" s="124">
        <f t="shared" si="118"/>
        <v>0</v>
      </c>
      <c r="FI24" s="124">
        <f t="shared" si="118"/>
        <v>0</v>
      </c>
      <c r="FJ24" s="124">
        <f t="shared" si="118"/>
        <v>6</v>
      </c>
      <c r="FK24" s="60">
        <f t="shared" si="45"/>
        <v>182</v>
      </c>
      <c r="FL24" s="60">
        <f t="shared" si="46"/>
        <v>171</v>
      </c>
    </row>
    <row r="25" spans="1:168" ht="13.5" customHeight="1">
      <c r="A25" s="29">
        <f>A22+"00:15"</f>
        <v>0.41666666666666724</v>
      </c>
      <c r="B25" s="117">
        <v>3</v>
      </c>
      <c r="C25" s="121">
        <v>1</v>
      </c>
      <c r="D25" s="125">
        <v>12</v>
      </c>
      <c r="E25" s="121">
        <v>2</v>
      </c>
      <c r="F25" s="121">
        <v>0</v>
      </c>
      <c r="G25" s="121">
        <v>0</v>
      </c>
      <c r="H25" s="121">
        <v>0</v>
      </c>
      <c r="I25" s="121">
        <v>0</v>
      </c>
      <c r="J25" s="121">
        <v>0</v>
      </c>
      <c r="K25" s="121">
        <v>0</v>
      </c>
      <c r="L25" s="121">
        <v>1</v>
      </c>
      <c r="M25" s="31">
        <f t="shared" si="43"/>
        <v>19</v>
      </c>
      <c r="N25" s="31">
        <f t="shared" si="44"/>
        <v>16</v>
      </c>
      <c r="O25" s="29">
        <f t="shared" ref="O25:O28" si="119">$A25</f>
        <v>0.41666666666666724</v>
      </c>
      <c r="P25" s="117">
        <v>3</v>
      </c>
      <c r="Q25" s="121">
        <v>1</v>
      </c>
      <c r="R25" s="125">
        <v>18</v>
      </c>
      <c r="S25" s="121">
        <v>5</v>
      </c>
      <c r="T25" s="121">
        <v>1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7</v>
      </c>
      <c r="AA25" s="25">
        <f t="shared" si="12"/>
        <v>35</v>
      </c>
      <c r="AB25" s="25">
        <f t="shared" si="13"/>
        <v>33</v>
      </c>
      <c r="AC25" s="29">
        <f t="shared" ref="AC25:AC28" si="120">$A25</f>
        <v>0.41666666666666724</v>
      </c>
      <c r="AD25" s="117">
        <v>0</v>
      </c>
      <c r="AE25" s="121">
        <v>0</v>
      </c>
      <c r="AF25" s="125">
        <v>4</v>
      </c>
      <c r="AG25" s="121">
        <v>2</v>
      </c>
      <c r="AH25" s="121">
        <v>0</v>
      </c>
      <c r="AI25" s="121">
        <v>0</v>
      </c>
      <c r="AJ25" s="121">
        <v>0</v>
      </c>
      <c r="AK25" s="121">
        <v>0</v>
      </c>
      <c r="AL25" s="121">
        <v>0</v>
      </c>
      <c r="AM25" s="121">
        <v>0</v>
      </c>
      <c r="AN25" s="121">
        <v>1</v>
      </c>
      <c r="AO25" s="25">
        <f t="shared" si="15"/>
        <v>7</v>
      </c>
      <c r="AP25" s="25">
        <f t="shared" si="16"/>
        <v>7</v>
      </c>
      <c r="AQ25" s="29">
        <f t="shared" ref="AQ25:AQ28" si="121">$A25</f>
        <v>0.41666666666666724</v>
      </c>
      <c r="AR25" s="117">
        <v>1</v>
      </c>
      <c r="AS25" s="121">
        <v>0</v>
      </c>
      <c r="AT25" s="125">
        <v>3</v>
      </c>
      <c r="AU25" s="121">
        <v>0</v>
      </c>
      <c r="AV25" s="121">
        <v>0</v>
      </c>
      <c r="AW25" s="121">
        <v>0</v>
      </c>
      <c r="AX25" s="121">
        <v>1</v>
      </c>
      <c r="AY25" s="121">
        <v>0</v>
      </c>
      <c r="AZ25" s="121">
        <v>0</v>
      </c>
      <c r="BA25" s="121">
        <v>0</v>
      </c>
      <c r="BB25" s="121">
        <v>0</v>
      </c>
      <c r="BC25" s="25">
        <f t="shared" si="18"/>
        <v>5</v>
      </c>
      <c r="BD25" s="25">
        <f t="shared" si="19"/>
        <v>5</v>
      </c>
      <c r="BE25" s="29">
        <f t="shared" ref="BE25:BE28" si="122">$A25</f>
        <v>0.41666666666666724</v>
      </c>
      <c r="BF25" s="117">
        <v>12</v>
      </c>
      <c r="BG25" s="121">
        <v>5</v>
      </c>
      <c r="BH25" s="125">
        <v>61</v>
      </c>
      <c r="BI25" s="121">
        <v>14</v>
      </c>
      <c r="BJ25" s="121">
        <v>2</v>
      </c>
      <c r="BK25" s="121">
        <v>0</v>
      </c>
      <c r="BL25" s="121">
        <v>0</v>
      </c>
      <c r="BM25" s="121">
        <v>1</v>
      </c>
      <c r="BN25" s="121">
        <v>0</v>
      </c>
      <c r="BO25" s="121">
        <v>0</v>
      </c>
      <c r="BP25" s="121">
        <v>1</v>
      </c>
      <c r="BQ25" s="25">
        <f t="shared" si="21"/>
        <v>96</v>
      </c>
      <c r="BR25" s="25">
        <f t="shared" si="22"/>
        <v>88</v>
      </c>
      <c r="BS25" s="29">
        <f t="shared" ref="BS25:BS28" si="123">$A25</f>
        <v>0.41666666666666724</v>
      </c>
      <c r="BT25" s="117">
        <v>0</v>
      </c>
      <c r="BU25" s="121">
        <v>0</v>
      </c>
      <c r="BV25" s="125">
        <v>1</v>
      </c>
      <c r="BW25" s="121">
        <v>0</v>
      </c>
      <c r="BX25" s="121">
        <v>0</v>
      </c>
      <c r="BY25" s="121">
        <v>0</v>
      </c>
      <c r="BZ25" s="121">
        <v>0</v>
      </c>
      <c r="CA25" s="121">
        <v>0</v>
      </c>
      <c r="CB25" s="121">
        <v>0</v>
      </c>
      <c r="CC25" s="121">
        <v>0</v>
      </c>
      <c r="CD25" s="121">
        <v>0</v>
      </c>
      <c r="CE25" s="25">
        <f t="shared" si="24"/>
        <v>1</v>
      </c>
      <c r="CF25" s="25">
        <f t="shared" si="25"/>
        <v>1</v>
      </c>
      <c r="CG25" s="29">
        <f t="shared" ref="CG25:CG28" si="124">$A25</f>
        <v>0.41666666666666724</v>
      </c>
      <c r="CH25" s="117">
        <v>0</v>
      </c>
      <c r="CI25" s="121">
        <v>0</v>
      </c>
      <c r="CJ25" s="125">
        <v>0</v>
      </c>
      <c r="CK25" s="121">
        <v>0</v>
      </c>
      <c r="CL25" s="121">
        <v>0</v>
      </c>
      <c r="CM25" s="121">
        <v>0</v>
      </c>
      <c r="CN25" s="121">
        <v>0</v>
      </c>
      <c r="CO25" s="121">
        <v>0</v>
      </c>
      <c r="CP25" s="121">
        <v>0</v>
      </c>
      <c r="CQ25" s="121">
        <v>0</v>
      </c>
      <c r="CR25" s="121">
        <v>0</v>
      </c>
      <c r="CS25" s="25">
        <f t="shared" si="27"/>
        <v>0</v>
      </c>
      <c r="CT25" s="25">
        <f t="shared" si="28"/>
        <v>0</v>
      </c>
      <c r="CU25" s="29">
        <f t="shared" ref="CU25:CU28" si="125">$A25</f>
        <v>0.41666666666666724</v>
      </c>
      <c r="CV25" s="117">
        <v>6</v>
      </c>
      <c r="CW25" s="121">
        <v>0</v>
      </c>
      <c r="CX25" s="125">
        <v>28</v>
      </c>
      <c r="CY25" s="121">
        <v>12</v>
      </c>
      <c r="CZ25" s="121">
        <v>0</v>
      </c>
      <c r="DA25" s="121">
        <v>0</v>
      </c>
      <c r="DB25" s="121">
        <v>0</v>
      </c>
      <c r="DC25" s="121">
        <v>0</v>
      </c>
      <c r="DD25" s="121">
        <v>1</v>
      </c>
      <c r="DE25" s="121">
        <v>0</v>
      </c>
      <c r="DF25" s="121">
        <v>3</v>
      </c>
      <c r="DG25" s="25">
        <f t="shared" si="30"/>
        <v>50</v>
      </c>
      <c r="DH25" s="25">
        <f t="shared" si="31"/>
        <v>47</v>
      </c>
      <c r="DI25" s="29">
        <f t="shared" ref="DI25:DI28" si="126">$A25</f>
        <v>0.41666666666666724</v>
      </c>
      <c r="DJ25" s="117">
        <v>3</v>
      </c>
      <c r="DK25" s="121">
        <v>0</v>
      </c>
      <c r="DL25" s="125">
        <v>12</v>
      </c>
      <c r="DM25" s="121">
        <v>2</v>
      </c>
      <c r="DN25" s="121">
        <v>0</v>
      </c>
      <c r="DO25" s="121">
        <v>0</v>
      </c>
      <c r="DP25" s="121">
        <v>0</v>
      </c>
      <c r="DQ25" s="121">
        <v>0</v>
      </c>
      <c r="DR25" s="121">
        <v>0</v>
      </c>
      <c r="DS25" s="121">
        <v>0</v>
      </c>
      <c r="DT25" s="121">
        <v>1</v>
      </c>
      <c r="DU25" s="25">
        <f t="shared" si="33"/>
        <v>18</v>
      </c>
      <c r="DV25" s="25">
        <f t="shared" si="34"/>
        <v>16</v>
      </c>
      <c r="DW25" s="29">
        <f t="shared" ref="DW25:DW28" si="127">$A25</f>
        <v>0.41666666666666724</v>
      </c>
      <c r="DX25" s="117">
        <v>0</v>
      </c>
      <c r="DY25" s="121">
        <v>1</v>
      </c>
      <c r="DZ25" s="125">
        <v>11</v>
      </c>
      <c r="EA25" s="121">
        <v>3</v>
      </c>
      <c r="EB25" s="121">
        <v>0</v>
      </c>
      <c r="EC25" s="121">
        <v>0</v>
      </c>
      <c r="ED25" s="121">
        <v>0</v>
      </c>
      <c r="EE25" s="121">
        <v>0</v>
      </c>
      <c r="EF25" s="121">
        <v>0</v>
      </c>
      <c r="EG25" s="121">
        <v>0</v>
      </c>
      <c r="EH25" s="121">
        <v>1</v>
      </c>
      <c r="EI25" s="25">
        <f t="shared" si="36"/>
        <v>16</v>
      </c>
      <c r="EJ25" s="25">
        <f t="shared" si="37"/>
        <v>16</v>
      </c>
      <c r="EK25" s="29">
        <f t="shared" ref="EK25:EK28" si="128">$A25</f>
        <v>0.41666666666666724</v>
      </c>
      <c r="EL25" s="117">
        <v>6</v>
      </c>
      <c r="EM25" s="121">
        <v>0</v>
      </c>
      <c r="EN25" s="125">
        <v>57</v>
      </c>
      <c r="EO25" s="121">
        <v>15</v>
      </c>
      <c r="EP25" s="121">
        <v>2</v>
      </c>
      <c r="EQ25" s="121">
        <v>0</v>
      </c>
      <c r="ER25" s="121">
        <v>4</v>
      </c>
      <c r="ES25" s="121">
        <v>0</v>
      </c>
      <c r="ET25" s="121">
        <v>1</v>
      </c>
      <c r="EU25" s="121">
        <v>0</v>
      </c>
      <c r="EV25" s="121">
        <v>8</v>
      </c>
      <c r="EW25" s="25">
        <f t="shared" si="39"/>
        <v>93</v>
      </c>
      <c r="EX25" s="25">
        <f t="shared" si="40"/>
        <v>96</v>
      </c>
      <c r="EY25" s="29">
        <f t="shared" ref="EY25:EY28" si="129">$A25</f>
        <v>0.41666666666666724</v>
      </c>
      <c r="EZ25" s="117">
        <v>0</v>
      </c>
      <c r="FA25" s="121">
        <v>0</v>
      </c>
      <c r="FB25" s="125">
        <v>9</v>
      </c>
      <c r="FC25" s="121">
        <v>1</v>
      </c>
      <c r="FD25" s="121">
        <v>1</v>
      </c>
      <c r="FE25" s="121">
        <v>0</v>
      </c>
      <c r="FF25" s="121">
        <v>0</v>
      </c>
      <c r="FG25" s="121">
        <v>0</v>
      </c>
      <c r="FH25" s="121">
        <v>0</v>
      </c>
      <c r="FI25" s="121">
        <v>0</v>
      </c>
      <c r="FJ25" s="121">
        <v>2</v>
      </c>
      <c r="FK25" s="31">
        <f t="shared" si="45"/>
        <v>13</v>
      </c>
      <c r="FL25" s="31">
        <f t="shared" si="46"/>
        <v>14</v>
      </c>
    </row>
    <row r="26" spans="1:168" ht="13.5" customHeight="1">
      <c r="A26" s="84">
        <f t="shared" ref="A26:A28" si="130">A25+"00:15"</f>
        <v>0.42708333333333393</v>
      </c>
      <c r="B26" s="118">
        <v>2</v>
      </c>
      <c r="C26" s="122">
        <v>0</v>
      </c>
      <c r="D26" s="126">
        <v>7</v>
      </c>
      <c r="E26" s="122">
        <v>3</v>
      </c>
      <c r="F26" s="122">
        <v>0</v>
      </c>
      <c r="G26" s="122">
        <v>0</v>
      </c>
      <c r="H26" s="122">
        <v>0</v>
      </c>
      <c r="I26" s="122">
        <v>0</v>
      </c>
      <c r="J26" s="122">
        <v>0</v>
      </c>
      <c r="K26" s="122">
        <v>0</v>
      </c>
      <c r="L26" s="122">
        <v>2</v>
      </c>
      <c r="M26" s="32">
        <f t="shared" si="43"/>
        <v>14</v>
      </c>
      <c r="N26" s="32">
        <f t="shared" si="44"/>
        <v>13</v>
      </c>
      <c r="O26" s="29">
        <f t="shared" si="119"/>
        <v>0.42708333333333393</v>
      </c>
      <c r="P26" s="118">
        <v>0</v>
      </c>
      <c r="Q26" s="122">
        <v>0</v>
      </c>
      <c r="R26" s="126">
        <v>21</v>
      </c>
      <c r="S26" s="122">
        <v>2</v>
      </c>
      <c r="T26" s="122">
        <v>1</v>
      </c>
      <c r="U26" s="122">
        <v>0</v>
      </c>
      <c r="V26" s="122">
        <v>0</v>
      </c>
      <c r="W26" s="122">
        <v>0</v>
      </c>
      <c r="X26" s="122">
        <v>1</v>
      </c>
      <c r="Y26" s="122">
        <v>0</v>
      </c>
      <c r="Z26" s="122">
        <v>2</v>
      </c>
      <c r="AA26" s="26">
        <f t="shared" si="12"/>
        <v>27</v>
      </c>
      <c r="AB26" s="26">
        <f t="shared" si="13"/>
        <v>29</v>
      </c>
      <c r="AC26" s="29">
        <f t="shared" si="120"/>
        <v>0.42708333333333393</v>
      </c>
      <c r="AD26" s="118">
        <v>0</v>
      </c>
      <c r="AE26" s="122">
        <v>0</v>
      </c>
      <c r="AF26" s="126">
        <v>5</v>
      </c>
      <c r="AG26" s="122">
        <v>2</v>
      </c>
      <c r="AH26" s="122">
        <v>0</v>
      </c>
      <c r="AI26" s="122">
        <v>0</v>
      </c>
      <c r="AJ26" s="122">
        <v>0</v>
      </c>
      <c r="AK26" s="122">
        <v>0</v>
      </c>
      <c r="AL26" s="122">
        <v>0</v>
      </c>
      <c r="AM26" s="122">
        <v>0</v>
      </c>
      <c r="AN26" s="122">
        <v>0</v>
      </c>
      <c r="AO26" s="26">
        <f t="shared" si="15"/>
        <v>7</v>
      </c>
      <c r="AP26" s="26">
        <f t="shared" si="16"/>
        <v>7</v>
      </c>
      <c r="AQ26" s="29">
        <f t="shared" si="121"/>
        <v>0.42708333333333393</v>
      </c>
      <c r="AR26" s="118">
        <v>0</v>
      </c>
      <c r="AS26" s="122">
        <v>0</v>
      </c>
      <c r="AT26" s="126">
        <v>8</v>
      </c>
      <c r="AU26" s="122">
        <v>4</v>
      </c>
      <c r="AV26" s="122">
        <v>1</v>
      </c>
      <c r="AW26" s="122">
        <v>0</v>
      </c>
      <c r="AX26" s="122">
        <v>0</v>
      </c>
      <c r="AY26" s="122">
        <v>0</v>
      </c>
      <c r="AZ26" s="122">
        <v>0</v>
      </c>
      <c r="BA26" s="122">
        <v>0</v>
      </c>
      <c r="BB26" s="122">
        <v>0</v>
      </c>
      <c r="BC26" s="26">
        <f t="shared" si="18"/>
        <v>13</v>
      </c>
      <c r="BD26" s="26">
        <f t="shared" si="19"/>
        <v>14</v>
      </c>
      <c r="BE26" s="29">
        <f t="shared" si="122"/>
        <v>0.42708333333333393</v>
      </c>
      <c r="BF26" s="118">
        <v>7</v>
      </c>
      <c r="BG26" s="122">
        <v>3</v>
      </c>
      <c r="BH26" s="126">
        <v>74</v>
      </c>
      <c r="BI26" s="122">
        <v>11</v>
      </c>
      <c r="BJ26" s="122">
        <v>3</v>
      </c>
      <c r="BK26" s="122">
        <v>1</v>
      </c>
      <c r="BL26" s="122">
        <v>1</v>
      </c>
      <c r="BM26" s="122">
        <v>0</v>
      </c>
      <c r="BN26" s="122">
        <v>0</v>
      </c>
      <c r="BO26" s="122">
        <v>0</v>
      </c>
      <c r="BP26" s="122">
        <v>1</v>
      </c>
      <c r="BQ26" s="26">
        <f t="shared" si="21"/>
        <v>101</v>
      </c>
      <c r="BR26" s="26">
        <f t="shared" si="22"/>
        <v>100</v>
      </c>
      <c r="BS26" s="29">
        <f t="shared" si="123"/>
        <v>0.42708333333333393</v>
      </c>
      <c r="BT26" s="118">
        <v>0</v>
      </c>
      <c r="BU26" s="122">
        <v>0</v>
      </c>
      <c r="BV26" s="126">
        <v>0</v>
      </c>
      <c r="BW26" s="122">
        <v>0</v>
      </c>
      <c r="BX26" s="122">
        <v>0</v>
      </c>
      <c r="BY26" s="122">
        <v>0</v>
      </c>
      <c r="BZ26" s="122">
        <v>0</v>
      </c>
      <c r="CA26" s="122">
        <v>0</v>
      </c>
      <c r="CB26" s="122">
        <v>0</v>
      </c>
      <c r="CC26" s="122">
        <v>0</v>
      </c>
      <c r="CD26" s="122">
        <v>0</v>
      </c>
      <c r="CE26" s="26">
        <f t="shared" si="24"/>
        <v>0</v>
      </c>
      <c r="CF26" s="26">
        <f t="shared" si="25"/>
        <v>0</v>
      </c>
      <c r="CG26" s="29">
        <f t="shared" si="124"/>
        <v>0.42708333333333393</v>
      </c>
      <c r="CH26" s="118">
        <v>0</v>
      </c>
      <c r="CI26" s="122">
        <v>0</v>
      </c>
      <c r="CJ26" s="126">
        <v>0</v>
      </c>
      <c r="CK26" s="122">
        <v>0</v>
      </c>
      <c r="CL26" s="122">
        <v>0</v>
      </c>
      <c r="CM26" s="122">
        <v>0</v>
      </c>
      <c r="CN26" s="122">
        <v>0</v>
      </c>
      <c r="CO26" s="122">
        <v>0</v>
      </c>
      <c r="CP26" s="122">
        <v>0</v>
      </c>
      <c r="CQ26" s="122">
        <v>0</v>
      </c>
      <c r="CR26" s="122">
        <v>0</v>
      </c>
      <c r="CS26" s="26">
        <f t="shared" si="27"/>
        <v>0</v>
      </c>
      <c r="CT26" s="26">
        <f t="shared" si="28"/>
        <v>0</v>
      </c>
      <c r="CU26" s="29">
        <f t="shared" si="125"/>
        <v>0.42708333333333393</v>
      </c>
      <c r="CV26" s="118">
        <v>0</v>
      </c>
      <c r="CW26" s="122">
        <v>0</v>
      </c>
      <c r="CX26" s="126">
        <v>49</v>
      </c>
      <c r="CY26" s="122">
        <v>8</v>
      </c>
      <c r="CZ26" s="122">
        <v>1</v>
      </c>
      <c r="DA26" s="122">
        <v>0</v>
      </c>
      <c r="DB26" s="122">
        <v>2</v>
      </c>
      <c r="DC26" s="122">
        <v>0</v>
      </c>
      <c r="DD26" s="122">
        <v>1</v>
      </c>
      <c r="DE26" s="122">
        <v>0</v>
      </c>
      <c r="DF26" s="122">
        <v>1</v>
      </c>
      <c r="DG26" s="26">
        <f t="shared" si="30"/>
        <v>62</v>
      </c>
      <c r="DH26" s="26">
        <f t="shared" si="31"/>
        <v>66</v>
      </c>
      <c r="DI26" s="29">
        <f t="shared" si="126"/>
        <v>0.42708333333333393</v>
      </c>
      <c r="DJ26" s="118">
        <v>1</v>
      </c>
      <c r="DK26" s="122">
        <v>2</v>
      </c>
      <c r="DL26" s="126">
        <v>14</v>
      </c>
      <c r="DM26" s="122">
        <v>3</v>
      </c>
      <c r="DN26" s="122">
        <v>0</v>
      </c>
      <c r="DO26" s="122">
        <v>0</v>
      </c>
      <c r="DP26" s="122">
        <v>0</v>
      </c>
      <c r="DQ26" s="122">
        <v>0</v>
      </c>
      <c r="DR26" s="122">
        <v>0</v>
      </c>
      <c r="DS26" s="122">
        <v>0</v>
      </c>
      <c r="DT26" s="122">
        <v>0</v>
      </c>
      <c r="DU26" s="26">
        <f t="shared" si="33"/>
        <v>20</v>
      </c>
      <c r="DV26" s="26">
        <f t="shared" si="34"/>
        <v>18</v>
      </c>
      <c r="DW26" s="29">
        <f t="shared" si="127"/>
        <v>0.42708333333333393</v>
      </c>
      <c r="DX26" s="118">
        <v>0</v>
      </c>
      <c r="DY26" s="122">
        <v>1</v>
      </c>
      <c r="DZ26" s="126">
        <v>7</v>
      </c>
      <c r="EA26" s="122">
        <v>3</v>
      </c>
      <c r="EB26" s="122">
        <v>0</v>
      </c>
      <c r="EC26" s="122">
        <v>0</v>
      </c>
      <c r="ED26" s="122">
        <v>0</v>
      </c>
      <c r="EE26" s="122">
        <v>0</v>
      </c>
      <c r="EF26" s="122">
        <v>0</v>
      </c>
      <c r="EG26" s="122">
        <v>0</v>
      </c>
      <c r="EH26" s="122">
        <v>2</v>
      </c>
      <c r="EI26" s="26">
        <f t="shared" si="36"/>
        <v>13</v>
      </c>
      <c r="EJ26" s="26">
        <f t="shared" si="37"/>
        <v>13</v>
      </c>
      <c r="EK26" s="29">
        <f t="shared" si="128"/>
        <v>0.42708333333333393</v>
      </c>
      <c r="EL26" s="118">
        <v>2</v>
      </c>
      <c r="EM26" s="122">
        <v>0</v>
      </c>
      <c r="EN26" s="126">
        <v>45</v>
      </c>
      <c r="EO26" s="122">
        <v>17</v>
      </c>
      <c r="EP26" s="122">
        <v>6</v>
      </c>
      <c r="EQ26" s="122">
        <v>0</v>
      </c>
      <c r="ER26" s="122">
        <v>4</v>
      </c>
      <c r="ES26" s="122">
        <v>0</v>
      </c>
      <c r="ET26" s="122">
        <v>0</v>
      </c>
      <c r="EU26" s="122">
        <v>0</v>
      </c>
      <c r="EV26" s="122">
        <v>6</v>
      </c>
      <c r="EW26" s="26">
        <f t="shared" si="39"/>
        <v>80</v>
      </c>
      <c r="EX26" s="26">
        <f t="shared" si="40"/>
        <v>89</v>
      </c>
      <c r="EY26" s="29">
        <f t="shared" si="129"/>
        <v>0.42708333333333393</v>
      </c>
      <c r="EZ26" s="118">
        <v>1</v>
      </c>
      <c r="FA26" s="122">
        <v>0</v>
      </c>
      <c r="FB26" s="126">
        <v>6</v>
      </c>
      <c r="FC26" s="122">
        <v>1</v>
      </c>
      <c r="FD26" s="122">
        <v>0</v>
      </c>
      <c r="FE26" s="122">
        <v>0</v>
      </c>
      <c r="FF26" s="122">
        <v>0</v>
      </c>
      <c r="FG26" s="122">
        <v>0</v>
      </c>
      <c r="FH26" s="122">
        <v>0</v>
      </c>
      <c r="FI26" s="122">
        <v>0</v>
      </c>
      <c r="FJ26" s="122">
        <v>0</v>
      </c>
      <c r="FK26" s="32">
        <f t="shared" si="45"/>
        <v>8</v>
      </c>
      <c r="FL26" s="32">
        <f t="shared" si="46"/>
        <v>7</v>
      </c>
    </row>
    <row r="27" spans="1:168" ht="13.5" customHeight="1">
      <c r="A27" s="84">
        <f t="shared" si="130"/>
        <v>0.43750000000000061</v>
      </c>
      <c r="B27" s="118">
        <v>1</v>
      </c>
      <c r="C27" s="122">
        <v>0</v>
      </c>
      <c r="D27" s="126">
        <v>7</v>
      </c>
      <c r="E27" s="122">
        <v>2</v>
      </c>
      <c r="F27" s="122">
        <v>1</v>
      </c>
      <c r="G27" s="122">
        <v>1</v>
      </c>
      <c r="H27" s="122">
        <v>0</v>
      </c>
      <c r="I27" s="122">
        <v>0</v>
      </c>
      <c r="J27" s="122">
        <v>0</v>
      </c>
      <c r="K27" s="122">
        <v>0</v>
      </c>
      <c r="L27" s="122">
        <v>2</v>
      </c>
      <c r="M27" s="32">
        <f t="shared" si="43"/>
        <v>14</v>
      </c>
      <c r="N27" s="32">
        <f t="shared" si="44"/>
        <v>15</v>
      </c>
      <c r="O27" s="29">
        <f t="shared" si="119"/>
        <v>0.43750000000000061</v>
      </c>
      <c r="P27" s="118">
        <v>2</v>
      </c>
      <c r="Q27" s="122">
        <v>0</v>
      </c>
      <c r="R27" s="126">
        <v>20</v>
      </c>
      <c r="S27" s="122">
        <v>5</v>
      </c>
      <c r="T27" s="122">
        <v>2</v>
      </c>
      <c r="U27" s="122">
        <v>0</v>
      </c>
      <c r="V27" s="122">
        <v>0</v>
      </c>
      <c r="W27" s="122">
        <v>0</v>
      </c>
      <c r="X27" s="122">
        <v>2</v>
      </c>
      <c r="Y27" s="122">
        <v>0</v>
      </c>
      <c r="Z27" s="122">
        <v>3</v>
      </c>
      <c r="AA27" s="26">
        <f t="shared" si="12"/>
        <v>34</v>
      </c>
      <c r="AB27" s="26">
        <f t="shared" si="13"/>
        <v>37</v>
      </c>
      <c r="AC27" s="29">
        <f t="shared" si="120"/>
        <v>0.43750000000000061</v>
      </c>
      <c r="AD27" s="118">
        <v>0</v>
      </c>
      <c r="AE27" s="122">
        <v>0</v>
      </c>
      <c r="AF27" s="126">
        <v>4</v>
      </c>
      <c r="AG27" s="122">
        <v>3</v>
      </c>
      <c r="AH27" s="122">
        <v>0</v>
      </c>
      <c r="AI27" s="122">
        <v>1</v>
      </c>
      <c r="AJ27" s="122">
        <v>0</v>
      </c>
      <c r="AK27" s="122">
        <v>0</v>
      </c>
      <c r="AL27" s="122">
        <v>0</v>
      </c>
      <c r="AM27" s="122">
        <v>0</v>
      </c>
      <c r="AN27" s="122">
        <v>2</v>
      </c>
      <c r="AO27" s="26">
        <f t="shared" si="15"/>
        <v>10</v>
      </c>
      <c r="AP27" s="26">
        <f t="shared" si="16"/>
        <v>11</v>
      </c>
      <c r="AQ27" s="29">
        <f t="shared" si="121"/>
        <v>0.43750000000000061</v>
      </c>
      <c r="AR27" s="118">
        <v>2</v>
      </c>
      <c r="AS27" s="122">
        <v>0</v>
      </c>
      <c r="AT27" s="126">
        <v>9</v>
      </c>
      <c r="AU27" s="122">
        <v>3</v>
      </c>
      <c r="AV27" s="122">
        <v>1</v>
      </c>
      <c r="AW27" s="122">
        <v>0</v>
      </c>
      <c r="AX27" s="122">
        <v>0</v>
      </c>
      <c r="AY27" s="122">
        <v>0</v>
      </c>
      <c r="AZ27" s="122">
        <v>0</v>
      </c>
      <c r="BA27" s="122">
        <v>0</v>
      </c>
      <c r="BB27" s="122">
        <v>0</v>
      </c>
      <c r="BC27" s="26">
        <f t="shared" si="18"/>
        <v>15</v>
      </c>
      <c r="BD27" s="26">
        <f t="shared" si="19"/>
        <v>15</v>
      </c>
      <c r="BE27" s="29">
        <f t="shared" si="122"/>
        <v>0.43750000000000061</v>
      </c>
      <c r="BF27" s="118">
        <v>10</v>
      </c>
      <c r="BG27" s="122">
        <v>1</v>
      </c>
      <c r="BH27" s="126">
        <v>52</v>
      </c>
      <c r="BI27" s="122">
        <v>18</v>
      </c>
      <c r="BJ27" s="122">
        <v>8</v>
      </c>
      <c r="BK27" s="122">
        <v>0</v>
      </c>
      <c r="BL27" s="122">
        <v>0</v>
      </c>
      <c r="BM27" s="122">
        <v>0</v>
      </c>
      <c r="BN27" s="122">
        <v>0</v>
      </c>
      <c r="BO27" s="122">
        <v>0</v>
      </c>
      <c r="BP27" s="122">
        <v>4</v>
      </c>
      <c r="BQ27" s="26">
        <f t="shared" si="21"/>
        <v>93</v>
      </c>
      <c r="BR27" s="26">
        <f t="shared" si="22"/>
        <v>94</v>
      </c>
      <c r="BS27" s="29">
        <f t="shared" si="123"/>
        <v>0.43750000000000061</v>
      </c>
      <c r="BT27" s="118">
        <v>0</v>
      </c>
      <c r="BU27" s="122">
        <v>0</v>
      </c>
      <c r="BV27" s="126">
        <v>1</v>
      </c>
      <c r="BW27" s="122">
        <v>0</v>
      </c>
      <c r="BX27" s="122">
        <v>1</v>
      </c>
      <c r="BY27" s="122">
        <v>0</v>
      </c>
      <c r="BZ27" s="122">
        <v>0</v>
      </c>
      <c r="CA27" s="122">
        <v>0</v>
      </c>
      <c r="CB27" s="122">
        <v>0</v>
      </c>
      <c r="CC27" s="122">
        <v>0</v>
      </c>
      <c r="CD27" s="122">
        <v>0</v>
      </c>
      <c r="CE27" s="26">
        <f t="shared" si="24"/>
        <v>2</v>
      </c>
      <c r="CF27" s="26">
        <f t="shared" si="25"/>
        <v>3</v>
      </c>
      <c r="CG27" s="29">
        <f t="shared" si="124"/>
        <v>0.43750000000000061</v>
      </c>
      <c r="CH27" s="118">
        <v>0</v>
      </c>
      <c r="CI27" s="122">
        <v>0</v>
      </c>
      <c r="CJ27" s="126">
        <v>1</v>
      </c>
      <c r="CK27" s="122">
        <v>0</v>
      </c>
      <c r="CL27" s="122">
        <v>0</v>
      </c>
      <c r="CM27" s="122">
        <v>0</v>
      </c>
      <c r="CN27" s="122">
        <v>0</v>
      </c>
      <c r="CO27" s="122">
        <v>0</v>
      </c>
      <c r="CP27" s="122">
        <v>0</v>
      </c>
      <c r="CQ27" s="122">
        <v>0</v>
      </c>
      <c r="CR27" s="122">
        <v>0</v>
      </c>
      <c r="CS27" s="26">
        <f t="shared" si="27"/>
        <v>1</v>
      </c>
      <c r="CT27" s="26">
        <f t="shared" si="28"/>
        <v>1</v>
      </c>
      <c r="CU27" s="29">
        <f t="shared" si="125"/>
        <v>0.43750000000000061</v>
      </c>
      <c r="CV27" s="118">
        <v>3</v>
      </c>
      <c r="CW27" s="122">
        <v>0</v>
      </c>
      <c r="CX27" s="126">
        <v>45</v>
      </c>
      <c r="CY27" s="122">
        <v>12</v>
      </c>
      <c r="CZ27" s="122">
        <v>1</v>
      </c>
      <c r="DA27" s="122">
        <v>0</v>
      </c>
      <c r="DB27" s="122">
        <v>0</v>
      </c>
      <c r="DC27" s="122">
        <v>0</v>
      </c>
      <c r="DD27" s="122">
        <v>0</v>
      </c>
      <c r="DE27" s="122">
        <v>1</v>
      </c>
      <c r="DF27" s="122">
        <v>4</v>
      </c>
      <c r="DG27" s="26">
        <f t="shared" si="30"/>
        <v>66</v>
      </c>
      <c r="DH27" s="26">
        <f t="shared" si="31"/>
        <v>66</v>
      </c>
      <c r="DI27" s="29">
        <f t="shared" si="126"/>
        <v>0.43750000000000061</v>
      </c>
      <c r="DJ27" s="118">
        <v>0</v>
      </c>
      <c r="DK27" s="122">
        <v>0</v>
      </c>
      <c r="DL27" s="126">
        <v>10</v>
      </c>
      <c r="DM27" s="122">
        <v>3</v>
      </c>
      <c r="DN27" s="122">
        <v>0</v>
      </c>
      <c r="DO27" s="122">
        <v>0</v>
      </c>
      <c r="DP27" s="122">
        <v>0</v>
      </c>
      <c r="DQ27" s="122">
        <v>0</v>
      </c>
      <c r="DR27" s="122">
        <v>0</v>
      </c>
      <c r="DS27" s="122">
        <v>0</v>
      </c>
      <c r="DT27" s="122">
        <v>0</v>
      </c>
      <c r="DU27" s="26">
        <f t="shared" si="33"/>
        <v>13</v>
      </c>
      <c r="DV27" s="26">
        <f t="shared" si="34"/>
        <v>13</v>
      </c>
      <c r="DW27" s="29">
        <f t="shared" si="127"/>
        <v>0.43750000000000061</v>
      </c>
      <c r="DX27" s="118">
        <v>0</v>
      </c>
      <c r="DY27" s="122">
        <v>0</v>
      </c>
      <c r="DZ27" s="126">
        <v>12</v>
      </c>
      <c r="EA27" s="122">
        <v>2</v>
      </c>
      <c r="EB27" s="122">
        <v>0</v>
      </c>
      <c r="EC27" s="122">
        <v>0</v>
      </c>
      <c r="ED27" s="122">
        <v>0</v>
      </c>
      <c r="EE27" s="122">
        <v>0</v>
      </c>
      <c r="EF27" s="122">
        <v>0</v>
      </c>
      <c r="EG27" s="122">
        <v>0</v>
      </c>
      <c r="EH27" s="122">
        <v>0</v>
      </c>
      <c r="EI27" s="26">
        <f t="shared" si="36"/>
        <v>14</v>
      </c>
      <c r="EJ27" s="26">
        <f t="shared" si="37"/>
        <v>14</v>
      </c>
      <c r="EK27" s="29">
        <f t="shared" si="128"/>
        <v>0.43750000000000061</v>
      </c>
      <c r="EL27" s="118">
        <v>3</v>
      </c>
      <c r="EM27" s="122">
        <v>0</v>
      </c>
      <c r="EN27" s="126">
        <v>56</v>
      </c>
      <c r="EO27" s="122">
        <v>15</v>
      </c>
      <c r="EP27" s="122">
        <v>5</v>
      </c>
      <c r="EQ27" s="122">
        <v>0</v>
      </c>
      <c r="ER27" s="122">
        <v>1</v>
      </c>
      <c r="ES27" s="122">
        <v>0</v>
      </c>
      <c r="ET27" s="122">
        <v>0</v>
      </c>
      <c r="EU27" s="122">
        <v>0</v>
      </c>
      <c r="EV27" s="122">
        <v>3</v>
      </c>
      <c r="EW27" s="26">
        <f t="shared" si="39"/>
        <v>83</v>
      </c>
      <c r="EX27" s="26">
        <f t="shared" si="40"/>
        <v>87</v>
      </c>
      <c r="EY27" s="29">
        <f t="shared" si="129"/>
        <v>0.43750000000000061</v>
      </c>
      <c r="EZ27" s="118">
        <v>0</v>
      </c>
      <c r="FA27" s="122">
        <v>0</v>
      </c>
      <c r="FB27" s="126">
        <v>16</v>
      </c>
      <c r="FC27" s="122">
        <v>3</v>
      </c>
      <c r="FD27" s="122">
        <v>2</v>
      </c>
      <c r="FE27" s="122">
        <v>0</v>
      </c>
      <c r="FF27" s="122">
        <v>0</v>
      </c>
      <c r="FG27" s="122">
        <v>0</v>
      </c>
      <c r="FH27" s="122">
        <v>0</v>
      </c>
      <c r="FI27" s="122">
        <v>0</v>
      </c>
      <c r="FJ27" s="122">
        <v>0</v>
      </c>
      <c r="FK27" s="32">
        <f t="shared" si="45"/>
        <v>21</v>
      </c>
      <c r="FL27" s="32">
        <f t="shared" si="46"/>
        <v>23</v>
      </c>
    </row>
    <row r="28" spans="1:168" ht="13.5" customHeight="1">
      <c r="A28" s="85">
        <f t="shared" si="130"/>
        <v>0.4479166666666673</v>
      </c>
      <c r="B28" s="119">
        <v>1</v>
      </c>
      <c r="C28" s="123">
        <v>1</v>
      </c>
      <c r="D28" s="127">
        <v>7</v>
      </c>
      <c r="E28" s="123">
        <v>3</v>
      </c>
      <c r="F28" s="123">
        <v>0</v>
      </c>
      <c r="G28" s="123">
        <v>0</v>
      </c>
      <c r="H28" s="123">
        <v>0</v>
      </c>
      <c r="I28" s="123">
        <v>0</v>
      </c>
      <c r="J28" s="123">
        <v>0</v>
      </c>
      <c r="K28" s="123">
        <v>0</v>
      </c>
      <c r="L28" s="123">
        <v>0</v>
      </c>
      <c r="M28" s="33">
        <f t="shared" si="43"/>
        <v>12</v>
      </c>
      <c r="N28" s="33">
        <f t="shared" si="44"/>
        <v>11</v>
      </c>
      <c r="O28" s="30">
        <f t="shared" si="119"/>
        <v>0.4479166666666673</v>
      </c>
      <c r="P28" s="119">
        <v>2</v>
      </c>
      <c r="Q28" s="123">
        <v>1</v>
      </c>
      <c r="R28" s="127">
        <v>22</v>
      </c>
      <c r="S28" s="123">
        <v>4</v>
      </c>
      <c r="T28" s="123">
        <v>0</v>
      </c>
      <c r="U28" s="123">
        <v>0</v>
      </c>
      <c r="V28" s="123">
        <v>0</v>
      </c>
      <c r="W28" s="123">
        <v>0</v>
      </c>
      <c r="X28" s="123">
        <v>0</v>
      </c>
      <c r="Y28" s="123">
        <v>0</v>
      </c>
      <c r="Z28" s="123">
        <v>6</v>
      </c>
      <c r="AA28" s="27">
        <f t="shared" si="12"/>
        <v>35</v>
      </c>
      <c r="AB28" s="27">
        <f t="shared" si="13"/>
        <v>33</v>
      </c>
      <c r="AC28" s="30">
        <f t="shared" si="120"/>
        <v>0.4479166666666673</v>
      </c>
      <c r="AD28" s="119">
        <v>0</v>
      </c>
      <c r="AE28" s="123">
        <v>2</v>
      </c>
      <c r="AF28" s="127">
        <v>5</v>
      </c>
      <c r="AG28" s="123">
        <v>3</v>
      </c>
      <c r="AH28" s="123">
        <v>1</v>
      </c>
      <c r="AI28" s="123">
        <v>0</v>
      </c>
      <c r="AJ28" s="123">
        <v>1</v>
      </c>
      <c r="AK28" s="123">
        <v>0</v>
      </c>
      <c r="AL28" s="123">
        <v>0</v>
      </c>
      <c r="AM28" s="123">
        <v>0</v>
      </c>
      <c r="AN28" s="123">
        <v>0</v>
      </c>
      <c r="AO28" s="27">
        <f t="shared" si="15"/>
        <v>12</v>
      </c>
      <c r="AP28" s="27">
        <f t="shared" si="16"/>
        <v>13</v>
      </c>
      <c r="AQ28" s="30">
        <f t="shared" si="121"/>
        <v>0.4479166666666673</v>
      </c>
      <c r="AR28" s="119">
        <v>0</v>
      </c>
      <c r="AS28" s="123">
        <v>0</v>
      </c>
      <c r="AT28" s="127">
        <v>1</v>
      </c>
      <c r="AU28" s="123">
        <v>1</v>
      </c>
      <c r="AV28" s="123">
        <v>0</v>
      </c>
      <c r="AW28" s="123">
        <v>0</v>
      </c>
      <c r="AX28" s="123">
        <v>0</v>
      </c>
      <c r="AY28" s="123">
        <v>0</v>
      </c>
      <c r="AZ28" s="123">
        <v>0</v>
      </c>
      <c r="BA28" s="123">
        <v>0</v>
      </c>
      <c r="BB28" s="123">
        <v>0</v>
      </c>
      <c r="BC28" s="27">
        <f t="shared" si="18"/>
        <v>2</v>
      </c>
      <c r="BD28" s="27">
        <f t="shared" si="19"/>
        <v>2</v>
      </c>
      <c r="BE28" s="30">
        <f t="shared" si="122"/>
        <v>0.4479166666666673</v>
      </c>
      <c r="BF28" s="119">
        <v>16</v>
      </c>
      <c r="BG28" s="123">
        <v>3</v>
      </c>
      <c r="BH28" s="127">
        <v>64</v>
      </c>
      <c r="BI28" s="123">
        <v>16</v>
      </c>
      <c r="BJ28" s="123">
        <v>6</v>
      </c>
      <c r="BK28" s="123">
        <v>1</v>
      </c>
      <c r="BL28" s="123">
        <v>3</v>
      </c>
      <c r="BM28" s="123">
        <v>1</v>
      </c>
      <c r="BN28" s="123">
        <v>0</v>
      </c>
      <c r="BO28" s="123">
        <v>0</v>
      </c>
      <c r="BP28" s="123">
        <v>2</v>
      </c>
      <c r="BQ28" s="27">
        <f t="shared" si="21"/>
        <v>112</v>
      </c>
      <c r="BR28" s="27">
        <f t="shared" si="22"/>
        <v>111</v>
      </c>
      <c r="BS28" s="30">
        <f t="shared" si="123"/>
        <v>0.4479166666666673</v>
      </c>
      <c r="BT28" s="119">
        <v>0</v>
      </c>
      <c r="BU28" s="123">
        <v>0</v>
      </c>
      <c r="BV28" s="127">
        <v>0</v>
      </c>
      <c r="BW28" s="123">
        <v>0</v>
      </c>
      <c r="BX28" s="123">
        <v>0</v>
      </c>
      <c r="BY28" s="123">
        <v>0</v>
      </c>
      <c r="BZ28" s="123">
        <v>0</v>
      </c>
      <c r="CA28" s="123">
        <v>0</v>
      </c>
      <c r="CB28" s="123">
        <v>0</v>
      </c>
      <c r="CC28" s="123">
        <v>0</v>
      </c>
      <c r="CD28" s="123">
        <v>0</v>
      </c>
      <c r="CE28" s="27">
        <f t="shared" si="24"/>
        <v>0</v>
      </c>
      <c r="CF28" s="27">
        <f t="shared" si="25"/>
        <v>0</v>
      </c>
      <c r="CG28" s="30">
        <f t="shared" si="124"/>
        <v>0.4479166666666673</v>
      </c>
      <c r="CH28" s="119">
        <v>0</v>
      </c>
      <c r="CI28" s="123">
        <v>0</v>
      </c>
      <c r="CJ28" s="127">
        <v>0</v>
      </c>
      <c r="CK28" s="123">
        <v>0</v>
      </c>
      <c r="CL28" s="123">
        <v>0</v>
      </c>
      <c r="CM28" s="123">
        <v>0</v>
      </c>
      <c r="CN28" s="123">
        <v>0</v>
      </c>
      <c r="CO28" s="123">
        <v>0</v>
      </c>
      <c r="CP28" s="123">
        <v>0</v>
      </c>
      <c r="CQ28" s="123">
        <v>0</v>
      </c>
      <c r="CR28" s="123">
        <v>0</v>
      </c>
      <c r="CS28" s="27">
        <f t="shared" si="27"/>
        <v>0</v>
      </c>
      <c r="CT28" s="27">
        <f t="shared" si="28"/>
        <v>0</v>
      </c>
      <c r="CU28" s="30">
        <f t="shared" si="125"/>
        <v>0.4479166666666673</v>
      </c>
      <c r="CV28" s="119">
        <v>1</v>
      </c>
      <c r="CW28" s="123">
        <v>1</v>
      </c>
      <c r="CX28" s="127">
        <v>39</v>
      </c>
      <c r="CY28" s="123">
        <v>4</v>
      </c>
      <c r="CZ28" s="123">
        <v>1</v>
      </c>
      <c r="DA28" s="123">
        <v>0</v>
      </c>
      <c r="DB28" s="123">
        <v>1</v>
      </c>
      <c r="DC28" s="123">
        <v>1</v>
      </c>
      <c r="DD28" s="123">
        <v>0</v>
      </c>
      <c r="DE28" s="123">
        <v>0</v>
      </c>
      <c r="DF28" s="123">
        <v>4</v>
      </c>
      <c r="DG28" s="27">
        <f t="shared" si="30"/>
        <v>52</v>
      </c>
      <c r="DH28" s="27">
        <f t="shared" si="31"/>
        <v>54</v>
      </c>
      <c r="DI28" s="30">
        <f t="shared" si="126"/>
        <v>0.4479166666666673</v>
      </c>
      <c r="DJ28" s="119">
        <v>2</v>
      </c>
      <c r="DK28" s="123">
        <v>2</v>
      </c>
      <c r="DL28" s="127">
        <v>10</v>
      </c>
      <c r="DM28" s="123">
        <v>1</v>
      </c>
      <c r="DN28" s="123">
        <v>1</v>
      </c>
      <c r="DO28" s="123">
        <v>0</v>
      </c>
      <c r="DP28" s="123">
        <v>0</v>
      </c>
      <c r="DQ28" s="123">
        <v>0</v>
      </c>
      <c r="DR28" s="123">
        <v>0</v>
      </c>
      <c r="DS28" s="123">
        <v>0</v>
      </c>
      <c r="DT28" s="123">
        <v>0</v>
      </c>
      <c r="DU28" s="27">
        <f t="shared" si="33"/>
        <v>16</v>
      </c>
      <c r="DV28" s="27">
        <f t="shared" si="34"/>
        <v>15</v>
      </c>
      <c r="DW28" s="30">
        <f t="shared" si="127"/>
        <v>0.4479166666666673</v>
      </c>
      <c r="DX28" s="119">
        <v>2</v>
      </c>
      <c r="DY28" s="123">
        <v>0</v>
      </c>
      <c r="DZ28" s="127">
        <v>8</v>
      </c>
      <c r="EA28" s="123">
        <v>1</v>
      </c>
      <c r="EB28" s="123">
        <v>0</v>
      </c>
      <c r="EC28" s="123">
        <v>0</v>
      </c>
      <c r="ED28" s="123">
        <v>0</v>
      </c>
      <c r="EE28" s="123">
        <v>0</v>
      </c>
      <c r="EF28" s="123">
        <v>0</v>
      </c>
      <c r="EG28" s="123">
        <v>0</v>
      </c>
      <c r="EH28" s="123">
        <v>0</v>
      </c>
      <c r="EI28" s="27">
        <f t="shared" si="36"/>
        <v>11</v>
      </c>
      <c r="EJ28" s="27">
        <f t="shared" si="37"/>
        <v>10</v>
      </c>
      <c r="EK28" s="30">
        <f t="shared" si="128"/>
        <v>0.4479166666666673</v>
      </c>
      <c r="EL28" s="119">
        <v>4</v>
      </c>
      <c r="EM28" s="123">
        <v>1</v>
      </c>
      <c r="EN28" s="127">
        <v>70</v>
      </c>
      <c r="EO28" s="123">
        <v>11</v>
      </c>
      <c r="EP28" s="123">
        <v>7</v>
      </c>
      <c r="EQ28" s="123">
        <v>0</v>
      </c>
      <c r="ER28" s="123">
        <v>0</v>
      </c>
      <c r="ES28" s="123">
        <v>0</v>
      </c>
      <c r="ET28" s="123">
        <v>0</v>
      </c>
      <c r="EU28" s="123">
        <v>1</v>
      </c>
      <c r="EV28" s="123">
        <v>4</v>
      </c>
      <c r="EW28" s="27">
        <f t="shared" si="39"/>
        <v>98</v>
      </c>
      <c r="EX28" s="27">
        <f t="shared" si="40"/>
        <v>103</v>
      </c>
      <c r="EY28" s="30">
        <f t="shared" si="129"/>
        <v>0.4479166666666673</v>
      </c>
      <c r="EZ28" s="119">
        <v>1</v>
      </c>
      <c r="FA28" s="123">
        <v>0</v>
      </c>
      <c r="FB28" s="127">
        <v>8</v>
      </c>
      <c r="FC28" s="123">
        <v>1</v>
      </c>
      <c r="FD28" s="123">
        <v>1</v>
      </c>
      <c r="FE28" s="123">
        <v>0</v>
      </c>
      <c r="FF28" s="123">
        <v>0</v>
      </c>
      <c r="FG28" s="123">
        <v>0</v>
      </c>
      <c r="FH28" s="123">
        <v>0</v>
      </c>
      <c r="FI28" s="123">
        <v>0</v>
      </c>
      <c r="FJ28" s="123">
        <v>2</v>
      </c>
      <c r="FK28" s="33">
        <f t="shared" si="45"/>
        <v>13</v>
      </c>
      <c r="FL28" s="33">
        <f t="shared" si="46"/>
        <v>13</v>
      </c>
    </row>
    <row r="29" spans="1:168" s="39" customFormat="1" ht="12" customHeight="1">
      <c r="A29" s="48" t="s">
        <v>24</v>
      </c>
      <c r="B29" s="120">
        <f t="shared" ref="B29:L29" si="131">SUM(B25:B28)</f>
        <v>7</v>
      </c>
      <c r="C29" s="124">
        <f t="shared" si="131"/>
        <v>2</v>
      </c>
      <c r="D29" s="128">
        <f t="shared" si="131"/>
        <v>33</v>
      </c>
      <c r="E29" s="124">
        <f t="shared" si="131"/>
        <v>10</v>
      </c>
      <c r="F29" s="124">
        <f t="shared" si="131"/>
        <v>1</v>
      </c>
      <c r="G29" s="124">
        <f t="shared" si="131"/>
        <v>1</v>
      </c>
      <c r="H29" s="124">
        <f t="shared" si="131"/>
        <v>0</v>
      </c>
      <c r="I29" s="124">
        <f t="shared" si="131"/>
        <v>0</v>
      </c>
      <c r="J29" s="124">
        <f t="shared" si="131"/>
        <v>0</v>
      </c>
      <c r="K29" s="124">
        <f t="shared" si="131"/>
        <v>0</v>
      </c>
      <c r="L29" s="124">
        <f t="shared" si="131"/>
        <v>5</v>
      </c>
      <c r="M29" s="60">
        <f t="shared" si="43"/>
        <v>59</v>
      </c>
      <c r="N29" s="60">
        <f t="shared" si="44"/>
        <v>55</v>
      </c>
      <c r="O29" s="48" t="s">
        <v>24</v>
      </c>
      <c r="P29" s="120">
        <f t="shared" ref="P29:Z29" si="132">SUM(P25:P28)</f>
        <v>7</v>
      </c>
      <c r="Q29" s="124">
        <f t="shared" si="132"/>
        <v>2</v>
      </c>
      <c r="R29" s="128">
        <f t="shared" si="132"/>
        <v>81</v>
      </c>
      <c r="S29" s="124">
        <f t="shared" si="132"/>
        <v>16</v>
      </c>
      <c r="T29" s="124">
        <f t="shared" si="132"/>
        <v>4</v>
      </c>
      <c r="U29" s="124">
        <f t="shared" si="132"/>
        <v>0</v>
      </c>
      <c r="V29" s="124">
        <f t="shared" si="132"/>
        <v>0</v>
      </c>
      <c r="W29" s="124">
        <f t="shared" si="132"/>
        <v>0</v>
      </c>
      <c r="X29" s="124">
        <f t="shared" si="132"/>
        <v>3</v>
      </c>
      <c r="Y29" s="124">
        <f t="shared" si="132"/>
        <v>0</v>
      </c>
      <c r="Z29" s="124">
        <f t="shared" si="132"/>
        <v>18</v>
      </c>
      <c r="AA29" s="60">
        <f t="shared" si="12"/>
        <v>131</v>
      </c>
      <c r="AB29" s="60">
        <f t="shared" si="13"/>
        <v>132</v>
      </c>
      <c r="AC29" s="48" t="s">
        <v>24</v>
      </c>
      <c r="AD29" s="120">
        <f t="shared" ref="AD29:AN29" si="133">SUM(AD25:AD28)</f>
        <v>0</v>
      </c>
      <c r="AE29" s="124">
        <f t="shared" si="133"/>
        <v>2</v>
      </c>
      <c r="AF29" s="128">
        <f t="shared" si="133"/>
        <v>18</v>
      </c>
      <c r="AG29" s="124">
        <f t="shared" si="133"/>
        <v>10</v>
      </c>
      <c r="AH29" s="124">
        <f t="shared" si="133"/>
        <v>1</v>
      </c>
      <c r="AI29" s="124">
        <f t="shared" si="133"/>
        <v>1</v>
      </c>
      <c r="AJ29" s="124">
        <f t="shared" si="133"/>
        <v>1</v>
      </c>
      <c r="AK29" s="124">
        <f t="shared" si="133"/>
        <v>0</v>
      </c>
      <c r="AL29" s="124">
        <f t="shared" si="133"/>
        <v>0</v>
      </c>
      <c r="AM29" s="124">
        <f t="shared" si="133"/>
        <v>0</v>
      </c>
      <c r="AN29" s="124">
        <f t="shared" si="133"/>
        <v>3</v>
      </c>
      <c r="AO29" s="60">
        <f t="shared" si="15"/>
        <v>36</v>
      </c>
      <c r="AP29" s="60">
        <f t="shared" si="16"/>
        <v>38</v>
      </c>
      <c r="AQ29" s="48" t="s">
        <v>24</v>
      </c>
      <c r="AR29" s="120">
        <f t="shared" ref="AR29:BB29" si="134">SUM(AR25:AR28)</f>
        <v>3</v>
      </c>
      <c r="AS29" s="124">
        <f t="shared" si="134"/>
        <v>0</v>
      </c>
      <c r="AT29" s="128">
        <f t="shared" si="134"/>
        <v>21</v>
      </c>
      <c r="AU29" s="124">
        <f t="shared" si="134"/>
        <v>8</v>
      </c>
      <c r="AV29" s="124">
        <f t="shared" si="134"/>
        <v>2</v>
      </c>
      <c r="AW29" s="124">
        <f t="shared" si="134"/>
        <v>0</v>
      </c>
      <c r="AX29" s="124">
        <f t="shared" si="134"/>
        <v>1</v>
      </c>
      <c r="AY29" s="124">
        <f t="shared" si="134"/>
        <v>0</v>
      </c>
      <c r="AZ29" s="124">
        <f t="shared" si="134"/>
        <v>0</v>
      </c>
      <c r="BA29" s="124">
        <f t="shared" si="134"/>
        <v>0</v>
      </c>
      <c r="BB29" s="124">
        <f t="shared" si="134"/>
        <v>0</v>
      </c>
      <c r="BC29" s="60">
        <f t="shared" si="18"/>
        <v>35</v>
      </c>
      <c r="BD29" s="60">
        <f t="shared" si="19"/>
        <v>36</v>
      </c>
      <c r="BE29" s="48" t="s">
        <v>24</v>
      </c>
      <c r="BF29" s="120">
        <f t="shared" ref="BF29:BP29" si="135">SUM(BF25:BF28)</f>
        <v>45</v>
      </c>
      <c r="BG29" s="124">
        <f t="shared" si="135"/>
        <v>12</v>
      </c>
      <c r="BH29" s="128">
        <f t="shared" si="135"/>
        <v>251</v>
      </c>
      <c r="BI29" s="124">
        <f t="shared" si="135"/>
        <v>59</v>
      </c>
      <c r="BJ29" s="124">
        <f t="shared" si="135"/>
        <v>19</v>
      </c>
      <c r="BK29" s="124">
        <f t="shared" si="135"/>
        <v>2</v>
      </c>
      <c r="BL29" s="124">
        <f t="shared" si="135"/>
        <v>4</v>
      </c>
      <c r="BM29" s="124">
        <f t="shared" si="135"/>
        <v>2</v>
      </c>
      <c r="BN29" s="124">
        <f t="shared" si="135"/>
        <v>0</v>
      </c>
      <c r="BO29" s="124">
        <f t="shared" si="135"/>
        <v>0</v>
      </c>
      <c r="BP29" s="124">
        <f t="shared" si="135"/>
        <v>8</v>
      </c>
      <c r="BQ29" s="60">
        <f t="shared" si="21"/>
        <v>402</v>
      </c>
      <c r="BR29" s="60">
        <f t="shared" si="22"/>
        <v>393</v>
      </c>
      <c r="BS29" s="48" t="s">
        <v>24</v>
      </c>
      <c r="BT29" s="120">
        <f t="shared" ref="BT29:CD29" si="136">SUM(BT25:BT28)</f>
        <v>0</v>
      </c>
      <c r="BU29" s="124">
        <f t="shared" si="136"/>
        <v>0</v>
      </c>
      <c r="BV29" s="128">
        <f t="shared" si="136"/>
        <v>2</v>
      </c>
      <c r="BW29" s="124">
        <f t="shared" si="136"/>
        <v>0</v>
      </c>
      <c r="BX29" s="124">
        <f t="shared" si="136"/>
        <v>1</v>
      </c>
      <c r="BY29" s="124">
        <f t="shared" si="136"/>
        <v>0</v>
      </c>
      <c r="BZ29" s="124">
        <f t="shared" si="136"/>
        <v>0</v>
      </c>
      <c r="CA29" s="124">
        <f t="shared" si="136"/>
        <v>0</v>
      </c>
      <c r="CB29" s="124">
        <f t="shared" si="136"/>
        <v>0</v>
      </c>
      <c r="CC29" s="124">
        <f t="shared" si="136"/>
        <v>0</v>
      </c>
      <c r="CD29" s="124">
        <f t="shared" si="136"/>
        <v>0</v>
      </c>
      <c r="CE29" s="60">
        <f t="shared" si="24"/>
        <v>3</v>
      </c>
      <c r="CF29" s="60">
        <f t="shared" si="25"/>
        <v>4</v>
      </c>
      <c r="CG29" s="48" t="s">
        <v>24</v>
      </c>
      <c r="CH29" s="120">
        <f t="shared" ref="CH29:CR29" si="137">SUM(CH25:CH28)</f>
        <v>0</v>
      </c>
      <c r="CI29" s="124">
        <f t="shared" si="137"/>
        <v>0</v>
      </c>
      <c r="CJ29" s="128">
        <f t="shared" si="137"/>
        <v>1</v>
      </c>
      <c r="CK29" s="124">
        <f t="shared" si="137"/>
        <v>0</v>
      </c>
      <c r="CL29" s="124">
        <f t="shared" si="137"/>
        <v>0</v>
      </c>
      <c r="CM29" s="124">
        <f t="shared" si="137"/>
        <v>0</v>
      </c>
      <c r="CN29" s="124">
        <f t="shared" si="137"/>
        <v>0</v>
      </c>
      <c r="CO29" s="124">
        <f t="shared" si="137"/>
        <v>0</v>
      </c>
      <c r="CP29" s="124">
        <f t="shared" si="137"/>
        <v>0</v>
      </c>
      <c r="CQ29" s="124">
        <f t="shared" si="137"/>
        <v>0</v>
      </c>
      <c r="CR29" s="124">
        <f t="shared" si="137"/>
        <v>0</v>
      </c>
      <c r="CS29" s="60">
        <f t="shared" si="27"/>
        <v>1</v>
      </c>
      <c r="CT29" s="60">
        <f t="shared" si="28"/>
        <v>1</v>
      </c>
      <c r="CU29" s="48" t="s">
        <v>24</v>
      </c>
      <c r="CV29" s="120">
        <f t="shared" ref="CV29:DF29" si="138">SUM(CV25:CV28)</f>
        <v>10</v>
      </c>
      <c r="CW29" s="124">
        <f t="shared" si="138"/>
        <v>1</v>
      </c>
      <c r="CX29" s="128">
        <f t="shared" si="138"/>
        <v>161</v>
      </c>
      <c r="CY29" s="124">
        <f t="shared" si="138"/>
        <v>36</v>
      </c>
      <c r="CZ29" s="124">
        <f t="shared" si="138"/>
        <v>3</v>
      </c>
      <c r="DA29" s="124">
        <f t="shared" si="138"/>
        <v>0</v>
      </c>
      <c r="DB29" s="124">
        <f t="shared" si="138"/>
        <v>3</v>
      </c>
      <c r="DC29" s="124">
        <f t="shared" si="138"/>
        <v>1</v>
      </c>
      <c r="DD29" s="124">
        <f t="shared" si="138"/>
        <v>2</v>
      </c>
      <c r="DE29" s="124">
        <f t="shared" si="138"/>
        <v>1</v>
      </c>
      <c r="DF29" s="124">
        <f t="shared" si="138"/>
        <v>12</v>
      </c>
      <c r="DG29" s="60">
        <f t="shared" si="30"/>
        <v>230</v>
      </c>
      <c r="DH29" s="60">
        <f t="shared" si="31"/>
        <v>233</v>
      </c>
      <c r="DI29" s="48" t="s">
        <v>24</v>
      </c>
      <c r="DJ29" s="120">
        <f t="shared" ref="DJ29:DT29" si="139">SUM(DJ25:DJ28)</f>
        <v>6</v>
      </c>
      <c r="DK29" s="124">
        <f t="shared" si="139"/>
        <v>4</v>
      </c>
      <c r="DL29" s="128">
        <f t="shared" si="139"/>
        <v>46</v>
      </c>
      <c r="DM29" s="124">
        <f t="shared" si="139"/>
        <v>9</v>
      </c>
      <c r="DN29" s="124">
        <f t="shared" si="139"/>
        <v>1</v>
      </c>
      <c r="DO29" s="124">
        <f t="shared" si="139"/>
        <v>0</v>
      </c>
      <c r="DP29" s="124">
        <f t="shared" si="139"/>
        <v>0</v>
      </c>
      <c r="DQ29" s="124">
        <f t="shared" si="139"/>
        <v>0</v>
      </c>
      <c r="DR29" s="124">
        <f t="shared" si="139"/>
        <v>0</v>
      </c>
      <c r="DS29" s="124">
        <f t="shared" si="139"/>
        <v>0</v>
      </c>
      <c r="DT29" s="124">
        <f t="shared" si="139"/>
        <v>1</v>
      </c>
      <c r="DU29" s="60">
        <f t="shared" si="33"/>
        <v>67</v>
      </c>
      <c r="DV29" s="60">
        <f t="shared" si="34"/>
        <v>62</v>
      </c>
      <c r="DW29" s="48" t="s">
        <v>24</v>
      </c>
      <c r="DX29" s="120">
        <f t="shared" ref="DX29:EH29" si="140">SUM(DX25:DX28)</f>
        <v>2</v>
      </c>
      <c r="DY29" s="124">
        <f t="shared" si="140"/>
        <v>2</v>
      </c>
      <c r="DZ29" s="128">
        <f t="shared" si="140"/>
        <v>38</v>
      </c>
      <c r="EA29" s="124">
        <f t="shared" si="140"/>
        <v>9</v>
      </c>
      <c r="EB29" s="124">
        <f t="shared" si="140"/>
        <v>0</v>
      </c>
      <c r="EC29" s="124">
        <f t="shared" si="140"/>
        <v>0</v>
      </c>
      <c r="ED29" s="124">
        <f t="shared" si="140"/>
        <v>0</v>
      </c>
      <c r="EE29" s="124">
        <f t="shared" si="140"/>
        <v>0</v>
      </c>
      <c r="EF29" s="124">
        <f t="shared" si="140"/>
        <v>0</v>
      </c>
      <c r="EG29" s="124">
        <f t="shared" si="140"/>
        <v>0</v>
      </c>
      <c r="EH29" s="124">
        <f t="shared" si="140"/>
        <v>3</v>
      </c>
      <c r="EI29" s="60">
        <f t="shared" si="36"/>
        <v>54</v>
      </c>
      <c r="EJ29" s="60">
        <f t="shared" si="37"/>
        <v>52</v>
      </c>
      <c r="EK29" s="48" t="s">
        <v>24</v>
      </c>
      <c r="EL29" s="120">
        <f t="shared" ref="EL29:EV29" si="141">SUM(EL25:EL28)</f>
        <v>15</v>
      </c>
      <c r="EM29" s="124">
        <f t="shared" si="141"/>
        <v>1</v>
      </c>
      <c r="EN29" s="128">
        <f t="shared" si="141"/>
        <v>228</v>
      </c>
      <c r="EO29" s="124">
        <f t="shared" si="141"/>
        <v>58</v>
      </c>
      <c r="EP29" s="124">
        <f t="shared" si="141"/>
        <v>20</v>
      </c>
      <c r="EQ29" s="124">
        <f t="shared" si="141"/>
        <v>0</v>
      </c>
      <c r="ER29" s="124">
        <f t="shared" si="141"/>
        <v>9</v>
      </c>
      <c r="ES29" s="124">
        <f t="shared" si="141"/>
        <v>0</v>
      </c>
      <c r="ET29" s="124">
        <f t="shared" si="141"/>
        <v>1</v>
      </c>
      <c r="EU29" s="124">
        <f t="shared" si="141"/>
        <v>1</v>
      </c>
      <c r="EV29" s="124">
        <f t="shared" si="141"/>
        <v>21</v>
      </c>
      <c r="EW29" s="60">
        <f t="shared" si="39"/>
        <v>354</v>
      </c>
      <c r="EX29" s="60">
        <f t="shared" si="40"/>
        <v>374</v>
      </c>
      <c r="EY29" s="48" t="s">
        <v>24</v>
      </c>
      <c r="EZ29" s="120">
        <f t="shared" ref="EZ29:FJ29" si="142">SUM(EZ25:EZ28)</f>
        <v>2</v>
      </c>
      <c r="FA29" s="124">
        <f t="shared" si="142"/>
        <v>0</v>
      </c>
      <c r="FB29" s="128">
        <f t="shared" si="142"/>
        <v>39</v>
      </c>
      <c r="FC29" s="124">
        <f t="shared" si="142"/>
        <v>6</v>
      </c>
      <c r="FD29" s="124">
        <f t="shared" si="142"/>
        <v>4</v>
      </c>
      <c r="FE29" s="124">
        <f t="shared" si="142"/>
        <v>0</v>
      </c>
      <c r="FF29" s="124">
        <f t="shared" si="142"/>
        <v>0</v>
      </c>
      <c r="FG29" s="124">
        <f t="shared" si="142"/>
        <v>0</v>
      </c>
      <c r="FH29" s="124">
        <f t="shared" si="142"/>
        <v>0</v>
      </c>
      <c r="FI29" s="124">
        <f t="shared" si="142"/>
        <v>0</v>
      </c>
      <c r="FJ29" s="124">
        <f t="shared" si="142"/>
        <v>4</v>
      </c>
      <c r="FK29" s="60">
        <f t="shared" si="45"/>
        <v>55</v>
      </c>
      <c r="FL29" s="60">
        <f t="shared" si="46"/>
        <v>58</v>
      </c>
    </row>
    <row r="30" spans="1:168" ht="13.5" customHeight="1">
      <c r="A30" s="29">
        <f>A28+"00:15"</f>
        <v>0.45833333333333398</v>
      </c>
      <c r="B30" s="117">
        <v>2</v>
      </c>
      <c r="C30" s="121">
        <v>0</v>
      </c>
      <c r="D30" s="125">
        <v>13</v>
      </c>
      <c r="E30" s="121">
        <v>7</v>
      </c>
      <c r="F30" s="121">
        <v>2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31">
        <f t="shared" si="43"/>
        <v>24</v>
      </c>
      <c r="N30" s="31">
        <f t="shared" si="44"/>
        <v>25</v>
      </c>
      <c r="O30" s="29">
        <f t="shared" ref="O30:O33" si="143">$A30</f>
        <v>0.45833333333333398</v>
      </c>
      <c r="P30" s="117">
        <v>5</v>
      </c>
      <c r="Q30" s="121">
        <v>2</v>
      </c>
      <c r="R30" s="125">
        <v>26</v>
      </c>
      <c r="S30" s="121">
        <v>4</v>
      </c>
      <c r="T30" s="121">
        <v>1</v>
      </c>
      <c r="U30" s="121">
        <v>0</v>
      </c>
      <c r="V30" s="121">
        <v>0</v>
      </c>
      <c r="W30" s="121">
        <v>0</v>
      </c>
      <c r="X30" s="121">
        <v>1</v>
      </c>
      <c r="Y30" s="121">
        <v>0</v>
      </c>
      <c r="Z30" s="121">
        <v>0</v>
      </c>
      <c r="AA30" s="25">
        <f t="shared" si="12"/>
        <v>39</v>
      </c>
      <c r="AB30" s="25">
        <f t="shared" si="13"/>
        <v>37</v>
      </c>
      <c r="AC30" s="29">
        <f t="shared" ref="AC30:AC33" si="144">$A30</f>
        <v>0.45833333333333398</v>
      </c>
      <c r="AD30" s="117">
        <v>1</v>
      </c>
      <c r="AE30" s="121">
        <v>1</v>
      </c>
      <c r="AF30" s="125">
        <v>3</v>
      </c>
      <c r="AG30" s="121">
        <v>2</v>
      </c>
      <c r="AH30" s="121">
        <v>0</v>
      </c>
      <c r="AI30" s="121">
        <v>0</v>
      </c>
      <c r="AJ30" s="121">
        <v>0</v>
      </c>
      <c r="AK30" s="121">
        <v>0</v>
      </c>
      <c r="AL30" s="121">
        <v>0</v>
      </c>
      <c r="AM30" s="121">
        <v>0</v>
      </c>
      <c r="AN30" s="121">
        <v>1</v>
      </c>
      <c r="AO30" s="25">
        <f t="shared" si="15"/>
        <v>8</v>
      </c>
      <c r="AP30" s="25">
        <f t="shared" si="16"/>
        <v>7</v>
      </c>
      <c r="AQ30" s="29">
        <f t="shared" ref="AQ30:AQ33" si="145">$A30</f>
        <v>0.45833333333333398</v>
      </c>
      <c r="AR30" s="117">
        <v>0</v>
      </c>
      <c r="AS30" s="121">
        <v>0</v>
      </c>
      <c r="AT30" s="125">
        <v>1</v>
      </c>
      <c r="AU30" s="121">
        <v>1</v>
      </c>
      <c r="AV30" s="121">
        <v>0</v>
      </c>
      <c r="AW30" s="121">
        <v>0</v>
      </c>
      <c r="AX30" s="121">
        <v>0</v>
      </c>
      <c r="AY30" s="121">
        <v>2</v>
      </c>
      <c r="AZ30" s="121">
        <v>0</v>
      </c>
      <c r="BA30" s="121">
        <v>0</v>
      </c>
      <c r="BB30" s="121">
        <v>0</v>
      </c>
      <c r="BC30" s="25">
        <f t="shared" si="18"/>
        <v>4</v>
      </c>
      <c r="BD30" s="25">
        <f t="shared" si="19"/>
        <v>6</v>
      </c>
      <c r="BE30" s="29">
        <f t="shared" ref="BE30:BE33" si="146">$A30</f>
        <v>0.45833333333333398</v>
      </c>
      <c r="BF30" s="117">
        <v>12</v>
      </c>
      <c r="BG30" s="121">
        <v>3</v>
      </c>
      <c r="BH30" s="125">
        <v>66</v>
      </c>
      <c r="BI30" s="121">
        <v>13</v>
      </c>
      <c r="BJ30" s="121">
        <v>15</v>
      </c>
      <c r="BK30" s="121">
        <v>0</v>
      </c>
      <c r="BL30" s="121">
        <v>0</v>
      </c>
      <c r="BM30" s="121">
        <v>1</v>
      </c>
      <c r="BN30" s="121">
        <v>1</v>
      </c>
      <c r="BO30" s="121">
        <v>0</v>
      </c>
      <c r="BP30" s="121">
        <v>2</v>
      </c>
      <c r="BQ30" s="25">
        <f t="shared" si="21"/>
        <v>113</v>
      </c>
      <c r="BR30" s="25">
        <f t="shared" si="22"/>
        <v>120</v>
      </c>
      <c r="BS30" s="29">
        <f t="shared" ref="BS30:BS33" si="147">$A30</f>
        <v>0.45833333333333398</v>
      </c>
      <c r="BT30" s="117">
        <v>0</v>
      </c>
      <c r="BU30" s="121">
        <v>0</v>
      </c>
      <c r="BV30" s="125">
        <v>0</v>
      </c>
      <c r="BW30" s="121">
        <v>0</v>
      </c>
      <c r="BX30" s="121">
        <v>0</v>
      </c>
      <c r="BY30" s="121">
        <v>0</v>
      </c>
      <c r="BZ30" s="121">
        <v>0</v>
      </c>
      <c r="CA30" s="121">
        <v>0</v>
      </c>
      <c r="CB30" s="121">
        <v>0</v>
      </c>
      <c r="CC30" s="121">
        <v>0</v>
      </c>
      <c r="CD30" s="121">
        <v>0</v>
      </c>
      <c r="CE30" s="25">
        <f t="shared" si="24"/>
        <v>0</v>
      </c>
      <c r="CF30" s="25">
        <f t="shared" si="25"/>
        <v>0</v>
      </c>
      <c r="CG30" s="29">
        <f t="shared" ref="CG30:CG33" si="148">$A30</f>
        <v>0.45833333333333398</v>
      </c>
      <c r="CH30" s="117">
        <v>0</v>
      </c>
      <c r="CI30" s="121">
        <v>0</v>
      </c>
      <c r="CJ30" s="125">
        <v>0</v>
      </c>
      <c r="CK30" s="121">
        <v>0</v>
      </c>
      <c r="CL30" s="121">
        <v>0</v>
      </c>
      <c r="CM30" s="121">
        <v>0</v>
      </c>
      <c r="CN30" s="121">
        <v>0</v>
      </c>
      <c r="CO30" s="121">
        <v>0</v>
      </c>
      <c r="CP30" s="121">
        <v>0</v>
      </c>
      <c r="CQ30" s="121">
        <v>0</v>
      </c>
      <c r="CR30" s="121">
        <v>0</v>
      </c>
      <c r="CS30" s="25">
        <f t="shared" si="27"/>
        <v>0</v>
      </c>
      <c r="CT30" s="25">
        <f t="shared" si="28"/>
        <v>0</v>
      </c>
      <c r="CU30" s="29">
        <f t="shared" ref="CU30:CU33" si="149">$A30</f>
        <v>0.45833333333333398</v>
      </c>
      <c r="CV30" s="117">
        <v>3</v>
      </c>
      <c r="CW30" s="121">
        <v>2</v>
      </c>
      <c r="CX30" s="125">
        <v>27</v>
      </c>
      <c r="CY30" s="121">
        <v>4</v>
      </c>
      <c r="CZ30" s="121">
        <v>1</v>
      </c>
      <c r="DA30" s="121">
        <v>0</v>
      </c>
      <c r="DB30" s="121">
        <v>0</v>
      </c>
      <c r="DC30" s="121">
        <v>0</v>
      </c>
      <c r="DD30" s="121">
        <v>2</v>
      </c>
      <c r="DE30" s="121">
        <v>0</v>
      </c>
      <c r="DF30" s="121">
        <v>2</v>
      </c>
      <c r="DG30" s="25">
        <f t="shared" si="30"/>
        <v>41</v>
      </c>
      <c r="DH30" s="25">
        <f t="shared" si="31"/>
        <v>41</v>
      </c>
      <c r="DI30" s="29">
        <f t="shared" ref="DI30:DI33" si="150">$A30</f>
        <v>0.45833333333333398</v>
      </c>
      <c r="DJ30" s="117">
        <v>1</v>
      </c>
      <c r="DK30" s="121">
        <v>2</v>
      </c>
      <c r="DL30" s="125">
        <v>10</v>
      </c>
      <c r="DM30" s="121">
        <v>5</v>
      </c>
      <c r="DN30" s="121">
        <v>0</v>
      </c>
      <c r="DO30" s="121">
        <v>0</v>
      </c>
      <c r="DP30" s="121">
        <v>0</v>
      </c>
      <c r="DQ30" s="121">
        <v>0</v>
      </c>
      <c r="DR30" s="121">
        <v>0</v>
      </c>
      <c r="DS30" s="121">
        <v>0</v>
      </c>
      <c r="DT30" s="121">
        <v>0</v>
      </c>
      <c r="DU30" s="25">
        <f t="shared" si="33"/>
        <v>18</v>
      </c>
      <c r="DV30" s="25">
        <f t="shared" si="34"/>
        <v>16</v>
      </c>
      <c r="DW30" s="29">
        <f t="shared" ref="DW30:DW33" si="151">$A30</f>
        <v>0.45833333333333398</v>
      </c>
      <c r="DX30" s="117">
        <v>0</v>
      </c>
      <c r="DY30" s="121">
        <v>1</v>
      </c>
      <c r="DZ30" s="125">
        <v>7</v>
      </c>
      <c r="EA30" s="121">
        <v>2</v>
      </c>
      <c r="EB30" s="121">
        <v>0</v>
      </c>
      <c r="EC30" s="121">
        <v>0</v>
      </c>
      <c r="ED30" s="121">
        <v>0</v>
      </c>
      <c r="EE30" s="121">
        <v>0</v>
      </c>
      <c r="EF30" s="121">
        <v>0</v>
      </c>
      <c r="EG30" s="121">
        <v>0</v>
      </c>
      <c r="EH30" s="121">
        <v>2</v>
      </c>
      <c r="EI30" s="25">
        <f t="shared" si="36"/>
        <v>12</v>
      </c>
      <c r="EJ30" s="25">
        <f t="shared" si="37"/>
        <v>12</v>
      </c>
      <c r="EK30" s="29">
        <f t="shared" ref="EK30:EK33" si="152">$A30</f>
        <v>0.45833333333333398</v>
      </c>
      <c r="EL30" s="117">
        <v>3</v>
      </c>
      <c r="EM30" s="121">
        <v>1</v>
      </c>
      <c r="EN30" s="125">
        <v>56</v>
      </c>
      <c r="EO30" s="121">
        <v>15</v>
      </c>
      <c r="EP30" s="121">
        <v>4</v>
      </c>
      <c r="EQ30" s="121">
        <v>1</v>
      </c>
      <c r="ER30" s="121">
        <v>1</v>
      </c>
      <c r="ES30" s="121">
        <v>0</v>
      </c>
      <c r="ET30" s="121">
        <v>0</v>
      </c>
      <c r="EU30" s="121">
        <v>0</v>
      </c>
      <c r="EV30" s="121">
        <v>6</v>
      </c>
      <c r="EW30" s="25">
        <f t="shared" si="39"/>
        <v>87</v>
      </c>
      <c r="EX30" s="25">
        <f t="shared" si="40"/>
        <v>90</v>
      </c>
      <c r="EY30" s="29">
        <f t="shared" ref="EY30:EY33" si="153">$A30</f>
        <v>0.45833333333333398</v>
      </c>
      <c r="EZ30" s="117">
        <v>3</v>
      </c>
      <c r="FA30" s="121">
        <v>1</v>
      </c>
      <c r="FB30" s="125">
        <v>7</v>
      </c>
      <c r="FC30" s="121">
        <v>1</v>
      </c>
      <c r="FD30" s="121">
        <v>1</v>
      </c>
      <c r="FE30" s="121">
        <v>0</v>
      </c>
      <c r="FF30" s="121">
        <v>0</v>
      </c>
      <c r="FG30" s="121">
        <v>0</v>
      </c>
      <c r="FH30" s="121">
        <v>0</v>
      </c>
      <c r="FI30" s="121">
        <v>0</v>
      </c>
      <c r="FJ30" s="121">
        <v>0</v>
      </c>
      <c r="FK30" s="31">
        <f t="shared" si="45"/>
        <v>13</v>
      </c>
      <c r="FL30" s="31">
        <f t="shared" si="46"/>
        <v>11</v>
      </c>
    </row>
    <row r="31" spans="1:168" ht="13.5" customHeight="1">
      <c r="A31" s="84">
        <f t="shared" ref="A31:A33" si="154">A30+"00:15"</f>
        <v>0.46875000000000067</v>
      </c>
      <c r="B31" s="118">
        <v>1</v>
      </c>
      <c r="C31" s="122">
        <v>0</v>
      </c>
      <c r="D31" s="126">
        <v>6</v>
      </c>
      <c r="E31" s="122">
        <v>7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3</v>
      </c>
      <c r="M31" s="32">
        <f t="shared" si="43"/>
        <v>17</v>
      </c>
      <c r="N31" s="32">
        <f t="shared" si="44"/>
        <v>16</v>
      </c>
      <c r="O31" s="29">
        <f t="shared" si="143"/>
        <v>0.46875000000000067</v>
      </c>
      <c r="P31" s="118">
        <v>1</v>
      </c>
      <c r="Q31" s="122">
        <v>2</v>
      </c>
      <c r="R31" s="126">
        <v>20</v>
      </c>
      <c r="S31" s="122">
        <v>9</v>
      </c>
      <c r="T31" s="122">
        <v>1</v>
      </c>
      <c r="U31" s="122">
        <v>0</v>
      </c>
      <c r="V31" s="122">
        <v>0</v>
      </c>
      <c r="W31" s="122">
        <v>0</v>
      </c>
      <c r="X31" s="122">
        <v>1</v>
      </c>
      <c r="Y31" s="122">
        <v>0</v>
      </c>
      <c r="Z31" s="122">
        <v>5</v>
      </c>
      <c r="AA31" s="26">
        <f t="shared" si="12"/>
        <v>39</v>
      </c>
      <c r="AB31" s="26">
        <f t="shared" si="13"/>
        <v>39</v>
      </c>
      <c r="AC31" s="29">
        <f t="shared" si="144"/>
        <v>0.46875000000000067</v>
      </c>
      <c r="AD31" s="118">
        <v>0</v>
      </c>
      <c r="AE31" s="122">
        <v>0</v>
      </c>
      <c r="AF31" s="126">
        <v>6</v>
      </c>
      <c r="AG31" s="122">
        <v>4</v>
      </c>
      <c r="AH31" s="122">
        <v>0</v>
      </c>
      <c r="AI31" s="122">
        <v>0</v>
      </c>
      <c r="AJ31" s="122">
        <v>0</v>
      </c>
      <c r="AK31" s="122">
        <v>0</v>
      </c>
      <c r="AL31" s="122">
        <v>0</v>
      </c>
      <c r="AM31" s="122">
        <v>0</v>
      </c>
      <c r="AN31" s="122">
        <v>1</v>
      </c>
      <c r="AO31" s="26">
        <f t="shared" si="15"/>
        <v>11</v>
      </c>
      <c r="AP31" s="26">
        <f t="shared" si="16"/>
        <v>11</v>
      </c>
      <c r="AQ31" s="29">
        <f t="shared" si="145"/>
        <v>0.46875000000000067</v>
      </c>
      <c r="AR31" s="118">
        <v>0</v>
      </c>
      <c r="AS31" s="122">
        <v>0</v>
      </c>
      <c r="AT31" s="126">
        <v>7</v>
      </c>
      <c r="AU31" s="122">
        <v>0</v>
      </c>
      <c r="AV31" s="122">
        <v>0</v>
      </c>
      <c r="AW31" s="122">
        <v>0</v>
      </c>
      <c r="AX31" s="122">
        <v>0</v>
      </c>
      <c r="AY31" s="122">
        <v>1</v>
      </c>
      <c r="AZ31" s="122">
        <v>0</v>
      </c>
      <c r="BA31" s="122">
        <v>0</v>
      </c>
      <c r="BB31" s="122">
        <v>1</v>
      </c>
      <c r="BC31" s="26">
        <f t="shared" si="18"/>
        <v>9</v>
      </c>
      <c r="BD31" s="26">
        <f t="shared" si="19"/>
        <v>10</v>
      </c>
      <c r="BE31" s="29">
        <f t="shared" si="146"/>
        <v>0.46875000000000067</v>
      </c>
      <c r="BF31" s="118">
        <v>6</v>
      </c>
      <c r="BG31" s="122">
        <v>1</v>
      </c>
      <c r="BH31" s="126">
        <v>55</v>
      </c>
      <c r="BI31" s="122">
        <v>12</v>
      </c>
      <c r="BJ31" s="122">
        <v>5</v>
      </c>
      <c r="BK31" s="122">
        <v>0</v>
      </c>
      <c r="BL31" s="122">
        <v>1</v>
      </c>
      <c r="BM31" s="122">
        <v>2</v>
      </c>
      <c r="BN31" s="122">
        <v>0</v>
      </c>
      <c r="BO31" s="122">
        <v>1</v>
      </c>
      <c r="BP31" s="122">
        <v>1</v>
      </c>
      <c r="BQ31" s="26">
        <f t="shared" si="21"/>
        <v>84</v>
      </c>
      <c r="BR31" s="26">
        <f t="shared" si="22"/>
        <v>88</v>
      </c>
      <c r="BS31" s="29">
        <f t="shared" si="147"/>
        <v>0.46875000000000067</v>
      </c>
      <c r="BT31" s="118">
        <v>0</v>
      </c>
      <c r="BU31" s="122">
        <v>0</v>
      </c>
      <c r="BV31" s="126">
        <v>3</v>
      </c>
      <c r="BW31" s="122">
        <v>0</v>
      </c>
      <c r="BX31" s="122">
        <v>0</v>
      </c>
      <c r="BY31" s="122">
        <v>0</v>
      </c>
      <c r="BZ31" s="122">
        <v>0</v>
      </c>
      <c r="CA31" s="122">
        <v>0</v>
      </c>
      <c r="CB31" s="122">
        <v>0</v>
      </c>
      <c r="CC31" s="122">
        <v>0</v>
      </c>
      <c r="CD31" s="122">
        <v>0</v>
      </c>
      <c r="CE31" s="26">
        <f t="shared" si="24"/>
        <v>3</v>
      </c>
      <c r="CF31" s="26">
        <f t="shared" si="25"/>
        <v>3</v>
      </c>
      <c r="CG31" s="29">
        <f t="shared" si="148"/>
        <v>0.46875000000000067</v>
      </c>
      <c r="CH31" s="118">
        <v>0</v>
      </c>
      <c r="CI31" s="122">
        <v>0</v>
      </c>
      <c r="CJ31" s="126">
        <v>1</v>
      </c>
      <c r="CK31" s="122">
        <v>0</v>
      </c>
      <c r="CL31" s="122">
        <v>0</v>
      </c>
      <c r="CM31" s="122">
        <v>0</v>
      </c>
      <c r="CN31" s="122">
        <v>0</v>
      </c>
      <c r="CO31" s="122">
        <v>0</v>
      </c>
      <c r="CP31" s="122">
        <v>0</v>
      </c>
      <c r="CQ31" s="122">
        <v>0</v>
      </c>
      <c r="CR31" s="122">
        <v>0</v>
      </c>
      <c r="CS31" s="26">
        <f t="shared" si="27"/>
        <v>1</v>
      </c>
      <c r="CT31" s="26">
        <f t="shared" si="28"/>
        <v>1</v>
      </c>
      <c r="CU31" s="29">
        <f t="shared" si="149"/>
        <v>0.46875000000000067</v>
      </c>
      <c r="CV31" s="118">
        <v>1</v>
      </c>
      <c r="CW31" s="122">
        <v>2</v>
      </c>
      <c r="CX31" s="126">
        <v>28</v>
      </c>
      <c r="CY31" s="122">
        <v>6</v>
      </c>
      <c r="CZ31" s="122">
        <v>1</v>
      </c>
      <c r="DA31" s="122">
        <v>0</v>
      </c>
      <c r="DB31" s="122">
        <v>0</v>
      </c>
      <c r="DC31" s="122">
        <v>0</v>
      </c>
      <c r="DD31" s="122">
        <v>1</v>
      </c>
      <c r="DE31" s="122">
        <v>0</v>
      </c>
      <c r="DF31" s="122">
        <v>3</v>
      </c>
      <c r="DG31" s="26">
        <f t="shared" si="30"/>
        <v>42</v>
      </c>
      <c r="DH31" s="26">
        <f t="shared" si="31"/>
        <v>42</v>
      </c>
      <c r="DI31" s="29">
        <f t="shared" si="150"/>
        <v>0.46875000000000067</v>
      </c>
      <c r="DJ31" s="118">
        <v>0</v>
      </c>
      <c r="DK31" s="122">
        <v>0</v>
      </c>
      <c r="DL31" s="126">
        <v>13</v>
      </c>
      <c r="DM31" s="122">
        <v>1</v>
      </c>
      <c r="DN31" s="122">
        <v>1</v>
      </c>
      <c r="DO31" s="122">
        <v>0</v>
      </c>
      <c r="DP31" s="122">
        <v>0</v>
      </c>
      <c r="DQ31" s="122">
        <v>0</v>
      </c>
      <c r="DR31" s="122">
        <v>0</v>
      </c>
      <c r="DS31" s="122">
        <v>0</v>
      </c>
      <c r="DT31" s="122">
        <v>0</v>
      </c>
      <c r="DU31" s="26">
        <f t="shared" si="33"/>
        <v>15</v>
      </c>
      <c r="DV31" s="26">
        <f t="shared" si="34"/>
        <v>16</v>
      </c>
      <c r="DW31" s="29">
        <f t="shared" si="151"/>
        <v>0.46875000000000067</v>
      </c>
      <c r="DX31" s="118">
        <v>0</v>
      </c>
      <c r="DY31" s="122">
        <v>1</v>
      </c>
      <c r="DZ31" s="126">
        <v>11</v>
      </c>
      <c r="EA31" s="122">
        <v>1</v>
      </c>
      <c r="EB31" s="122">
        <v>0</v>
      </c>
      <c r="EC31" s="122">
        <v>0</v>
      </c>
      <c r="ED31" s="122">
        <v>0</v>
      </c>
      <c r="EE31" s="122">
        <v>0</v>
      </c>
      <c r="EF31" s="122">
        <v>0</v>
      </c>
      <c r="EG31" s="122">
        <v>0</v>
      </c>
      <c r="EH31" s="122">
        <v>0</v>
      </c>
      <c r="EI31" s="26">
        <f t="shared" si="36"/>
        <v>13</v>
      </c>
      <c r="EJ31" s="26">
        <f t="shared" si="37"/>
        <v>13</v>
      </c>
      <c r="EK31" s="29">
        <f t="shared" si="152"/>
        <v>0.46875000000000067</v>
      </c>
      <c r="EL31" s="118">
        <v>3</v>
      </c>
      <c r="EM31" s="122">
        <v>1</v>
      </c>
      <c r="EN31" s="126">
        <v>60</v>
      </c>
      <c r="EO31" s="122">
        <v>12</v>
      </c>
      <c r="EP31" s="122">
        <v>2</v>
      </c>
      <c r="EQ31" s="122">
        <v>0</v>
      </c>
      <c r="ER31" s="122">
        <v>0</v>
      </c>
      <c r="ES31" s="122">
        <v>0</v>
      </c>
      <c r="ET31" s="122">
        <v>0</v>
      </c>
      <c r="EU31" s="122">
        <v>0</v>
      </c>
      <c r="EV31" s="122">
        <v>2</v>
      </c>
      <c r="EW31" s="26">
        <f t="shared" si="39"/>
        <v>80</v>
      </c>
      <c r="EX31" s="26">
        <f t="shared" si="40"/>
        <v>79</v>
      </c>
      <c r="EY31" s="29">
        <f t="shared" si="153"/>
        <v>0.46875000000000067</v>
      </c>
      <c r="EZ31" s="118">
        <v>0</v>
      </c>
      <c r="FA31" s="122">
        <v>0</v>
      </c>
      <c r="FB31" s="126">
        <v>11</v>
      </c>
      <c r="FC31" s="122">
        <v>2</v>
      </c>
      <c r="FD31" s="122">
        <v>2</v>
      </c>
      <c r="FE31" s="122">
        <v>0</v>
      </c>
      <c r="FF31" s="122">
        <v>0</v>
      </c>
      <c r="FG31" s="122">
        <v>0</v>
      </c>
      <c r="FH31" s="122">
        <v>0</v>
      </c>
      <c r="FI31" s="122">
        <v>0</v>
      </c>
      <c r="FJ31" s="122">
        <v>0</v>
      </c>
      <c r="FK31" s="32">
        <f t="shared" si="45"/>
        <v>15</v>
      </c>
      <c r="FL31" s="32">
        <f t="shared" si="46"/>
        <v>17</v>
      </c>
    </row>
    <row r="32" spans="1:168" ht="13.5" customHeight="1">
      <c r="A32" s="84">
        <f t="shared" si="154"/>
        <v>0.47916666666666735</v>
      </c>
      <c r="B32" s="118">
        <v>3</v>
      </c>
      <c r="C32" s="122">
        <v>0</v>
      </c>
      <c r="D32" s="126">
        <v>14</v>
      </c>
      <c r="E32" s="122">
        <v>5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0</v>
      </c>
      <c r="L32" s="122">
        <v>1</v>
      </c>
      <c r="M32" s="32">
        <f t="shared" si="43"/>
        <v>23</v>
      </c>
      <c r="N32" s="32">
        <f t="shared" si="44"/>
        <v>21</v>
      </c>
      <c r="O32" s="29">
        <f t="shared" si="143"/>
        <v>0.47916666666666735</v>
      </c>
      <c r="P32" s="118">
        <v>0</v>
      </c>
      <c r="Q32" s="122">
        <v>1</v>
      </c>
      <c r="R32" s="126">
        <v>35</v>
      </c>
      <c r="S32" s="122">
        <v>12</v>
      </c>
      <c r="T32" s="122">
        <v>2</v>
      </c>
      <c r="U32" s="122">
        <v>0</v>
      </c>
      <c r="V32" s="122">
        <v>1</v>
      </c>
      <c r="W32" s="122">
        <v>0</v>
      </c>
      <c r="X32" s="122">
        <v>0</v>
      </c>
      <c r="Y32" s="122">
        <v>0</v>
      </c>
      <c r="Z32" s="122">
        <v>6</v>
      </c>
      <c r="AA32" s="26">
        <f t="shared" si="12"/>
        <v>57</v>
      </c>
      <c r="AB32" s="26">
        <f t="shared" si="13"/>
        <v>60</v>
      </c>
      <c r="AC32" s="29">
        <f t="shared" si="144"/>
        <v>0.47916666666666735</v>
      </c>
      <c r="AD32" s="118">
        <v>0</v>
      </c>
      <c r="AE32" s="122">
        <v>0</v>
      </c>
      <c r="AF32" s="126">
        <v>4</v>
      </c>
      <c r="AG32" s="122">
        <v>2</v>
      </c>
      <c r="AH32" s="122">
        <v>0</v>
      </c>
      <c r="AI32" s="122">
        <v>0</v>
      </c>
      <c r="AJ32" s="122">
        <v>1</v>
      </c>
      <c r="AK32" s="122">
        <v>2</v>
      </c>
      <c r="AL32" s="122">
        <v>0</v>
      </c>
      <c r="AM32" s="122">
        <v>0</v>
      </c>
      <c r="AN32" s="122">
        <v>0</v>
      </c>
      <c r="AO32" s="26">
        <f t="shared" si="15"/>
        <v>9</v>
      </c>
      <c r="AP32" s="26">
        <f t="shared" si="16"/>
        <v>12</v>
      </c>
      <c r="AQ32" s="29">
        <f t="shared" si="145"/>
        <v>0.47916666666666735</v>
      </c>
      <c r="AR32" s="118">
        <v>0</v>
      </c>
      <c r="AS32" s="122">
        <v>0</v>
      </c>
      <c r="AT32" s="126">
        <v>9</v>
      </c>
      <c r="AU32" s="122">
        <v>2</v>
      </c>
      <c r="AV32" s="122">
        <v>1</v>
      </c>
      <c r="AW32" s="122">
        <v>0</v>
      </c>
      <c r="AX32" s="122">
        <v>0</v>
      </c>
      <c r="AY32" s="122">
        <v>0</v>
      </c>
      <c r="AZ32" s="122">
        <v>0</v>
      </c>
      <c r="BA32" s="122">
        <v>0</v>
      </c>
      <c r="BB32" s="122">
        <v>0</v>
      </c>
      <c r="BC32" s="26">
        <f t="shared" si="18"/>
        <v>12</v>
      </c>
      <c r="BD32" s="26">
        <f t="shared" si="19"/>
        <v>13</v>
      </c>
      <c r="BE32" s="29">
        <f t="shared" si="146"/>
        <v>0.47916666666666735</v>
      </c>
      <c r="BF32" s="118">
        <v>7</v>
      </c>
      <c r="BG32" s="122">
        <v>0</v>
      </c>
      <c r="BH32" s="126">
        <v>61</v>
      </c>
      <c r="BI32" s="122">
        <v>23</v>
      </c>
      <c r="BJ32" s="122">
        <v>3</v>
      </c>
      <c r="BK32" s="122">
        <v>0</v>
      </c>
      <c r="BL32" s="122">
        <v>3</v>
      </c>
      <c r="BM32" s="122">
        <v>1</v>
      </c>
      <c r="BN32" s="122">
        <v>1</v>
      </c>
      <c r="BO32" s="122">
        <v>0</v>
      </c>
      <c r="BP32" s="122">
        <v>9</v>
      </c>
      <c r="BQ32" s="26">
        <f t="shared" si="21"/>
        <v>108</v>
      </c>
      <c r="BR32" s="26">
        <f t="shared" si="22"/>
        <v>111</v>
      </c>
      <c r="BS32" s="29">
        <f t="shared" si="147"/>
        <v>0.47916666666666735</v>
      </c>
      <c r="BT32" s="118">
        <v>0</v>
      </c>
      <c r="BU32" s="122">
        <v>0</v>
      </c>
      <c r="BV32" s="126">
        <v>3</v>
      </c>
      <c r="BW32" s="122">
        <v>0</v>
      </c>
      <c r="BX32" s="122">
        <v>0</v>
      </c>
      <c r="BY32" s="122">
        <v>0</v>
      </c>
      <c r="BZ32" s="122">
        <v>0</v>
      </c>
      <c r="CA32" s="122">
        <v>0</v>
      </c>
      <c r="CB32" s="122">
        <v>0</v>
      </c>
      <c r="CC32" s="122">
        <v>0</v>
      </c>
      <c r="CD32" s="122">
        <v>0</v>
      </c>
      <c r="CE32" s="26">
        <f t="shared" si="24"/>
        <v>3</v>
      </c>
      <c r="CF32" s="26">
        <f t="shared" si="25"/>
        <v>3</v>
      </c>
      <c r="CG32" s="29">
        <f t="shared" si="148"/>
        <v>0.47916666666666735</v>
      </c>
      <c r="CH32" s="118">
        <v>0</v>
      </c>
      <c r="CI32" s="122">
        <v>0</v>
      </c>
      <c r="CJ32" s="126">
        <v>1</v>
      </c>
      <c r="CK32" s="122">
        <v>1</v>
      </c>
      <c r="CL32" s="122">
        <v>0</v>
      </c>
      <c r="CM32" s="122">
        <v>0</v>
      </c>
      <c r="CN32" s="122">
        <v>0</v>
      </c>
      <c r="CO32" s="122">
        <v>0</v>
      </c>
      <c r="CP32" s="122">
        <v>0</v>
      </c>
      <c r="CQ32" s="122">
        <v>0</v>
      </c>
      <c r="CR32" s="122">
        <v>0</v>
      </c>
      <c r="CS32" s="26">
        <f t="shared" si="27"/>
        <v>2</v>
      </c>
      <c r="CT32" s="26">
        <f t="shared" si="28"/>
        <v>2</v>
      </c>
      <c r="CU32" s="29">
        <f t="shared" si="149"/>
        <v>0.47916666666666735</v>
      </c>
      <c r="CV32" s="118">
        <v>1</v>
      </c>
      <c r="CW32" s="122">
        <v>0</v>
      </c>
      <c r="CX32" s="126">
        <v>35</v>
      </c>
      <c r="CY32" s="122">
        <v>7</v>
      </c>
      <c r="CZ32" s="122">
        <v>4</v>
      </c>
      <c r="DA32" s="122">
        <v>0</v>
      </c>
      <c r="DB32" s="122">
        <v>0</v>
      </c>
      <c r="DC32" s="122">
        <v>0</v>
      </c>
      <c r="DD32" s="122">
        <v>1</v>
      </c>
      <c r="DE32" s="122">
        <v>0</v>
      </c>
      <c r="DF32" s="122">
        <v>2</v>
      </c>
      <c r="DG32" s="26">
        <f t="shared" si="30"/>
        <v>50</v>
      </c>
      <c r="DH32" s="26">
        <f t="shared" si="31"/>
        <v>54</v>
      </c>
      <c r="DI32" s="29">
        <f t="shared" si="150"/>
        <v>0.47916666666666735</v>
      </c>
      <c r="DJ32" s="118">
        <v>0</v>
      </c>
      <c r="DK32" s="122">
        <v>1</v>
      </c>
      <c r="DL32" s="126">
        <v>9</v>
      </c>
      <c r="DM32" s="122">
        <v>0</v>
      </c>
      <c r="DN32" s="122">
        <v>1</v>
      </c>
      <c r="DO32" s="122">
        <v>0</v>
      </c>
      <c r="DP32" s="122">
        <v>0</v>
      </c>
      <c r="DQ32" s="122">
        <v>0</v>
      </c>
      <c r="DR32" s="122">
        <v>0</v>
      </c>
      <c r="DS32" s="122">
        <v>0</v>
      </c>
      <c r="DT32" s="122">
        <v>0</v>
      </c>
      <c r="DU32" s="26">
        <f t="shared" si="33"/>
        <v>11</v>
      </c>
      <c r="DV32" s="26">
        <f t="shared" si="34"/>
        <v>12</v>
      </c>
      <c r="DW32" s="29">
        <f t="shared" si="151"/>
        <v>0.47916666666666735</v>
      </c>
      <c r="DX32" s="118">
        <v>0</v>
      </c>
      <c r="DY32" s="122">
        <v>0</v>
      </c>
      <c r="DZ32" s="126">
        <v>12</v>
      </c>
      <c r="EA32" s="122">
        <v>6</v>
      </c>
      <c r="EB32" s="122">
        <v>2</v>
      </c>
      <c r="EC32" s="122">
        <v>0</v>
      </c>
      <c r="ED32" s="122">
        <v>0</v>
      </c>
      <c r="EE32" s="122">
        <v>0</v>
      </c>
      <c r="EF32" s="122">
        <v>0</v>
      </c>
      <c r="EG32" s="122">
        <v>0</v>
      </c>
      <c r="EH32" s="122">
        <v>2</v>
      </c>
      <c r="EI32" s="26">
        <f t="shared" si="36"/>
        <v>22</v>
      </c>
      <c r="EJ32" s="26">
        <f t="shared" si="37"/>
        <v>24</v>
      </c>
      <c r="EK32" s="29">
        <f t="shared" si="152"/>
        <v>0.47916666666666735</v>
      </c>
      <c r="EL32" s="118">
        <v>2</v>
      </c>
      <c r="EM32" s="122">
        <v>1</v>
      </c>
      <c r="EN32" s="126">
        <v>68</v>
      </c>
      <c r="EO32" s="122">
        <v>9</v>
      </c>
      <c r="EP32" s="122">
        <v>6</v>
      </c>
      <c r="EQ32" s="122">
        <v>0</v>
      </c>
      <c r="ER32" s="122">
        <v>0</v>
      </c>
      <c r="ES32" s="122">
        <v>1</v>
      </c>
      <c r="ET32" s="122">
        <v>0</v>
      </c>
      <c r="EU32" s="122">
        <v>1</v>
      </c>
      <c r="EV32" s="122">
        <v>6</v>
      </c>
      <c r="EW32" s="26">
        <f t="shared" si="39"/>
        <v>94</v>
      </c>
      <c r="EX32" s="26">
        <f t="shared" si="40"/>
        <v>100</v>
      </c>
      <c r="EY32" s="29">
        <f t="shared" si="153"/>
        <v>0.47916666666666735</v>
      </c>
      <c r="EZ32" s="118">
        <v>0</v>
      </c>
      <c r="FA32" s="122">
        <v>0</v>
      </c>
      <c r="FB32" s="126">
        <v>15</v>
      </c>
      <c r="FC32" s="122">
        <v>5</v>
      </c>
      <c r="FD32" s="122">
        <v>2</v>
      </c>
      <c r="FE32" s="122">
        <v>0</v>
      </c>
      <c r="FF32" s="122">
        <v>0</v>
      </c>
      <c r="FG32" s="122">
        <v>0</v>
      </c>
      <c r="FH32" s="122">
        <v>0</v>
      </c>
      <c r="FI32" s="122">
        <v>0</v>
      </c>
      <c r="FJ32" s="122">
        <v>0</v>
      </c>
      <c r="FK32" s="32">
        <f t="shared" si="45"/>
        <v>22</v>
      </c>
      <c r="FL32" s="32">
        <f t="shared" si="46"/>
        <v>24</v>
      </c>
    </row>
    <row r="33" spans="1:168" ht="13.5" customHeight="1">
      <c r="A33" s="85">
        <f t="shared" si="154"/>
        <v>0.48958333333333404</v>
      </c>
      <c r="B33" s="119">
        <v>2</v>
      </c>
      <c r="C33" s="123">
        <v>1</v>
      </c>
      <c r="D33" s="127">
        <v>9</v>
      </c>
      <c r="E33" s="123">
        <v>0</v>
      </c>
      <c r="F33" s="123">
        <v>1</v>
      </c>
      <c r="G33" s="123">
        <v>0</v>
      </c>
      <c r="H33" s="123">
        <v>0</v>
      </c>
      <c r="I33" s="123">
        <v>0</v>
      </c>
      <c r="J33" s="123">
        <v>0</v>
      </c>
      <c r="K33" s="123">
        <v>0</v>
      </c>
      <c r="L33" s="123">
        <v>0</v>
      </c>
      <c r="M33" s="33">
        <f t="shared" si="43"/>
        <v>13</v>
      </c>
      <c r="N33" s="33">
        <f t="shared" si="44"/>
        <v>12</v>
      </c>
      <c r="O33" s="30">
        <f t="shared" si="143"/>
        <v>0.48958333333333404</v>
      </c>
      <c r="P33" s="119">
        <v>2</v>
      </c>
      <c r="Q33" s="123">
        <v>0</v>
      </c>
      <c r="R33" s="127">
        <v>35</v>
      </c>
      <c r="S33" s="123">
        <v>8</v>
      </c>
      <c r="T33" s="123">
        <v>1</v>
      </c>
      <c r="U33" s="123">
        <v>0</v>
      </c>
      <c r="V33" s="123">
        <v>0</v>
      </c>
      <c r="W33" s="123">
        <v>0</v>
      </c>
      <c r="X33" s="123">
        <v>1</v>
      </c>
      <c r="Y33" s="123">
        <v>0</v>
      </c>
      <c r="Z33" s="123">
        <v>3</v>
      </c>
      <c r="AA33" s="27">
        <f t="shared" si="12"/>
        <v>50</v>
      </c>
      <c r="AB33" s="27">
        <f t="shared" si="13"/>
        <v>51</v>
      </c>
      <c r="AC33" s="30">
        <f t="shared" si="144"/>
        <v>0.48958333333333404</v>
      </c>
      <c r="AD33" s="119">
        <v>0</v>
      </c>
      <c r="AE33" s="123">
        <v>1</v>
      </c>
      <c r="AF33" s="127">
        <v>6</v>
      </c>
      <c r="AG33" s="123">
        <v>3</v>
      </c>
      <c r="AH33" s="123">
        <v>0</v>
      </c>
      <c r="AI33" s="123">
        <v>1</v>
      </c>
      <c r="AJ33" s="123">
        <v>0</v>
      </c>
      <c r="AK33" s="123">
        <v>0</v>
      </c>
      <c r="AL33" s="123">
        <v>0</v>
      </c>
      <c r="AM33" s="123">
        <v>0</v>
      </c>
      <c r="AN33" s="123">
        <v>0</v>
      </c>
      <c r="AO33" s="27">
        <f t="shared" si="15"/>
        <v>11</v>
      </c>
      <c r="AP33" s="27">
        <f t="shared" si="16"/>
        <v>12</v>
      </c>
      <c r="AQ33" s="30">
        <f t="shared" si="145"/>
        <v>0.48958333333333404</v>
      </c>
      <c r="AR33" s="119">
        <v>0</v>
      </c>
      <c r="AS33" s="123">
        <v>1</v>
      </c>
      <c r="AT33" s="127">
        <v>11</v>
      </c>
      <c r="AU33" s="123">
        <v>0</v>
      </c>
      <c r="AV33" s="123">
        <v>1</v>
      </c>
      <c r="AW33" s="123">
        <v>0</v>
      </c>
      <c r="AX33" s="123">
        <v>0</v>
      </c>
      <c r="AY33" s="123">
        <v>1</v>
      </c>
      <c r="AZ33" s="123">
        <v>0</v>
      </c>
      <c r="BA33" s="123">
        <v>1</v>
      </c>
      <c r="BB33" s="123">
        <v>0</v>
      </c>
      <c r="BC33" s="27">
        <f t="shared" si="18"/>
        <v>15</v>
      </c>
      <c r="BD33" s="27">
        <f t="shared" si="19"/>
        <v>18</v>
      </c>
      <c r="BE33" s="30">
        <f t="shared" si="146"/>
        <v>0.48958333333333404</v>
      </c>
      <c r="BF33" s="119">
        <v>4</v>
      </c>
      <c r="BG33" s="123">
        <v>3</v>
      </c>
      <c r="BH33" s="127">
        <v>72</v>
      </c>
      <c r="BI33" s="123">
        <v>19</v>
      </c>
      <c r="BJ33" s="123">
        <v>3</v>
      </c>
      <c r="BK33" s="123">
        <v>0</v>
      </c>
      <c r="BL33" s="123">
        <v>0</v>
      </c>
      <c r="BM33" s="123">
        <v>0</v>
      </c>
      <c r="BN33" s="123">
        <v>0</v>
      </c>
      <c r="BO33" s="123">
        <v>0</v>
      </c>
      <c r="BP33" s="123">
        <v>4</v>
      </c>
      <c r="BQ33" s="27">
        <f t="shared" si="21"/>
        <v>105</v>
      </c>
      <c r="BR33" s="27">
        <f t="shared" si="22"/>
        <v>104</v>
      </c>
      <c r="BS33" s="30">
        <f t="shared" si="147"/>
        <v>0.48958333333333404</v>
      </c>
      <c r="BT33" s="119">
        <v>0</v>
      </c>
      <c r="BU33" s="123">
        <v>0</v>
      </c>
      <c r="BV33" s="127">
        <v>0</v>
      </c>
      <c r="BW33" s="123">
        <v>0</v>
      </c>
      <c r="BX33" s="123">
        <v>0</v>
      </c>
      <c r="BY33" s="123">
        <v>0</v>
      </c>
      <c r="BZ33" s="123">
        <v>0</v>
      </c>
      <c r="CA33" s="123">
        <v>0</v>
      </c>
      <c r="CB33" s="123">
        <v>0</v>
      </c>
      <c r="CC33" s="123">
        <v>0</v>
      </c>
      <c r="CD33" s="123">
        <v>0</v>
      </c>
      <c r="CE33" s="27">
        <f t="shared" si="24"/>
        <v>0</v>
      </c>
      <c r="CF33" s="27">
        <f t="shared" si="25"/>
        <v>0</v>
      </c>
      <c r="CG33" s="30">
        <f t="shared" si="148"/>
        <v>0.48958333333333404</v>
      </c>
      <c r="CH33" s="119">
        <v>0</v>
      </c>
      <c r="CI33" s="123">
        <v>0</v>
      </c>
      <c r="CJ33" s="127">
        <v>2</v>
      </c>
      <c r="CK33" s="123">
        <v>0</v>
      </c>
      <c r="CL33" s="123">
        <v>0</v>
      </c>
      <c r="CM33" s="123">
        <v>0</v>
      </c>
      <c r="CN33" s="123">
        <v>0</v>
      </c>
      <c r="CO33" s="123">
        <v>0</v>
      </c>
      <c r="CP33" s="123">
        <v>0</v>
      </c>
      <c r="CQ33" s="123">
        <v>0</v>
      </c>
      <c r="CR33" s="123">
        <v>0</v>
      </c>
      <c r="CS33" s="27">
        <f t="shared" si="27"/>
        <v>2</v>
      </c>
      <c r="CT33" s="27">
        <f t="shared" si="28"/>
        <v>2</v>
      </c>
      <c r="CU33" s="30">
        <f t="shared" si="149"/>
        <v>0.48958333333333404</v>
      </c>
      <c r="CV33" s="119">
        <v>0</v>
      </c>
      <c r="CW33" s="123">
        <v>0</v>
      </c>
      <c r="CX33" s="127">
        <v>34</v>
      </c>
      <c r="CY33" s="123">
        <v>11</v>
      </c>
      <c r="CZ33" s="123">
        <v>1</v>
      </c>
      <c r="DA33" s="123">
        <v>0</v>
      </c>
      <c r="DB33" s="123">
        <v>0</v>
      </c>
      <c r="DC33" s="123">
        <v>0</v>
      </c>
      <c r="DD33" s="123">
        <v>0</v>
      </c>
      <c r="DE33" s="123">
        <v>0</v>
      </c>
      <c r="DF33" s="123">
        <v>4</v>
      </c>
      <c r="DG33" s="27">
        <f t="shared" si="30"/>
        <v>50</v>
      </c>
      <c r="DH33" s="27">
        <f t="shared" si="31"/>
        <v>51</v>
      </c>
      <c r="DI33" s="30">
        <f t="shared" si="150"/>
        <v>0.48958333333333404</v>
      </c>
      <c r="DJ33" s="119">
        <v>3</v>
      </c>
      <c r="DK33" s="123">
        <v>1</v>
      </c>
      <c r="DL33" s="127">
        <v>12</v>
      </c>
      <c r="DM33" s="123">
        <v>1</v>
      </c>
      <c r="DN33" s="123">
        <v>0</v>
      </c>
      <c r="DO33" s="123">
        <v>0</v>
      </c>
      <c r="DP33" s="123">
        <v>0</v>
      </c>
      <c r="DQ33" s="123">
        <v>0</v>
      </c>
      <c r="DR33" s="123">
        <v>0</v>
      </c>
      <c r="DS33" s="123">
        <v>0</v>
      </c>
      <c r="DT33" s="123">
        <v>1</v>
      </c>
      <c r="DU33" s="27">
        <f t="shared" si="33"/>
        <v>18</v>
      </c>
      <c r="DV33" s="27">
        <f t="shared" si="34"/>
        <v>15</v>
      </c>
      <c r="DW33" s="30">
        <f t="shared" si="151"/>
        <v>0.48958333333333404</v>
      </c>
      <c r="DX33" s="119">
        <v>1</v>
      </c>
      <c r="DY33" s="123">
        <v>1</v>
      </c>
      <c r="DZ33" s="127">
        <v>11</v>
      </c>
      <c r="EA33" s="123">
        <v>3</v>
      </c>
      <c r="EB33" s="123">
        <v>1</v>
      </c>
      <c r="EC33" s="123">
        <v>0</v>
      </c>
      <c r="ED33" s="123">
        <v>0</v>
      </c>
      <c r="EE33" s="123">
        <v>0</v>
      </c>
      <c r="EF33" s="123">
        <v>0</v>
      </c>
      <c r="EG33" s="123">
        <v>0</v>
      </c>
      <c r="EH33" s="123">
        <v>1</v>
      </c>
      <c r="EI33" s="27">
        <f t="shared" si="36"/>
        <v>18</v>
      </c>
      <c r="EJ33" s="27">
        <f t="shared" si="37"/>
        <v>18</v>
      </c>
      <c r="EK33" s="30">
        <f t="shared" si="152"/>
        <v>0.48958333333333404</v>
      </c>
      <c r="EL33" s="119">
        <v>4</v>
      </c>
      <c r="EM33" s="123">
        <v>0</v>
      </c>
      <c r="EN33" s="127">
        <v>70</v>
      </c>
      <c r="EO33" s="123">
        <v>20</v>
      </c>
      <c r="EP33" s="123">
        <v>6</v>
      </c>
      <c r="EQ33" s="123">
        <v>0</v>
      </c>
      <c r="ER33" s="123">
        <v>2</v>
      </c>
      <c r="ES33" s="123">
        <v>0</v>
      </c>
      <c r="ET33" s="123">
        <v>0</v>
      </c>
      <c r="EU33" s="123">
        <v>0</v>
      </c>
      <c r="EV33" s="123">
        <v>3</v>
      </c>
      <c r="EW33" s="27">
        <f t="shared" si="39"/>
        <v>105</v>
      </c>
      <c r="EX33" s="27">
        <f t="shared" si="40"/>
        <v>110</v>
      </c>
      <c r="EY33" s="30">
        <f t="shared" si="153"/>
        <v>0.48958333333333404</v>
      </c>
      <c r="EZ33" s="119">
        <v>0</v>
      </c>
      <c r="FA33" s="123">
        <v>1</v>
      </c>
      <c r="FB33" s="127">
        <v>10</v>
      </c>
      <c r="FC33" s="123">
        <v>3</v>
      </c>
      <c r="FD33" s="123">
        <v>2</v>
      </c>
      <c r="FE33" s="123">
        <v>0</v>
      </c>
      <c r="FF33" s="123">
        <v>0</v>
      </c>
      <c r="FG33" s="123">
        <v>0</v>
      </c>
      <c r="FH33" s="123">
        <v>0</v>
      </c>
      <c r="FI33" s="123">
        <v>0</v>
      </c>
      <c r="FJ33" s="123">
        <v>1</v>
      </c>
      <c r="FK33" s="33">
        <f t="shared" si="45"/>
        <v>17</v>
      </c>
      <c r="FL33" s="33">
        <f t="shared" si="46"/>
        <v>19</v>
      </c>
    </row>
    <row r="34" spans="1:168" s="39" customFormat="1" ht="12" customHeight="1">
      <c r="A34" s="48" t="s">
        <v>24</v>
      </c>
      <c r="B34" s="120">
        <f t="shared" ref="B34:L34" si="155">SUM(B30:B33)</f>
        <v>8</v>
      </c>
      <c r="C34" s="124">
        <f t="shared" si="155"/>
        <v>1</v>
      </c>
      <c r="D34" s="128">
        <f t="shared" si="155"/>
        <v>42</v>
      </c>
      <c r="E34" s="124">
        <f t="shared" si="155"/>
        <v>19</v>
      </c>
      <c r="F34" s="124">
        <f t="shared" si="155"/>
        <v>3</v>
      </c>
      <c r="G34" s="124">
        <f t="shared" si="155"/>
        <v>0</v>
      </c>
      <c r="H34" s="124">
        <f t="shared" si="155"/>
        <v>0</v>
      </c>
      <c r="I34" s="124">
        <f t="shared" si="155"/>
        <v>0</v>
      </c>
      <c r="J34" s="124">
        <f t="shared" si="155"/>
        <v>0</v>
      </c>
      <c r="K34" s="124">
        <f t="shared" si="155"/>
        <v>0</v>
      </c>
      <c r="L34" s="124">
        <f t="shared" si="155"/>
        <v>4</v>
      </c>
      <c r="M34" s="60">
        <f t="shared" si="43"/>
        <v>77</v>
      </c>
      <c r="N34" s="60">
        <f t="shared" si="44"/>
        <v>74</v>
      </c>
      <c r="O34" s="48" t="s">
        <v>24</v>
      </c>
      <c r="P34" s="120">
        <f t="shared" ref="P34:Z34" si="156">SUM(P30:P33)</f>
        <v>8</v>
      </c>
      <c r="Q34" s="124">
        <f t="shared" si="156"/>
        <v>5</v>
      </c>
      <c r="R34" s="128">
        <f t="shared" si="156"/>
        <v>116</v>
      </c>
      <c r="S34" s="124">
        <f t="shared" si="156"/>
        <v>33</v>
      </c>
      <c r="T34" s="124">
        <f t="shared" si="156"/>
        <v>5</v>
      </c>
      <c r="U34" s="124">
        <f t="shared" si="156"/>
        <v>0</v>
      </c>
      <c r="V34" s="124">
        <f t="shared" si="156"/>
        <v>1</v>
      </c>
      <c r="W34" s="124">
        <f t="shared" si="156"/>
        <v>0</v>
      </c>
      <c r="X34" s="124">
        <f t="shared" si="156"/>
        <v>3</v>
      </c>
      <c r="Y34" s="124">
        <f t="shared" si="156"/>
        <v>0</v>
      </c>
      <c r="Z34" s="124">
        <f t="shared" si="156"/>
        <v>14</v>
      </c>
      <c r="AA34" s="60">
        <f t="shared" si="12"/>
        <v>185</v>
      </c>
      <c r="AB34" s="60">
        <f t="shared" si="13"/>
        <v>186</v>
      </c>
      <c r="AC34" s="48" t="s">
        <v>24</v>
      </c>
      <c r="AD34" s="120">
        <f t="shared" ref="AD34:AN34" si="157">SUM(AD30:AD33)</f>
        <v>1</v>
      </c>
      <c r="AE34" s="124">
        <f t="shared" si="157"/>
        <v>2</v>
      </c>
      <c r="AF34" s="128">
        <f t="shared" si="157"/>
        <v>19</v>
      </c>
      <c r="AG34" s="124">
        <f t="shared" si="157"/>
        <v>11</v>
      </c>
      <c r="AH34" s="124">
        <f t="shared" si="157"/>
        <v>0</v>
      </c>
      <c r="AI34" s="124">
        <f t="shared" si="157"/>
        <v>1</v>
      </c>
      <c r="AJ34" s="124">
        <f t="shared" si="157"/>
        <v>1</v>
      </c>
      <c r="AK34" s="124">
        <f t="shared" si="157"/>
        <v>2</v>
      </c>
      <c r="AL34" s="124">
        <f t="shared" si="157"/>
        <v>0</v>
      </c>
      <c r="AM34" s="124">
        <f t="shared" si="157"/>
        <v>0</v>
      </c>
      <c r="AN34" s="124">
        <f t="shared" si="157"/>
        <v>2</v>
      </c>
      <c r="AO34" s="60">
        <f t="shared" si="15"/>
        <v>39</v>
      </c>
      <c r="AP34" s="60">
        <f t="shared" si="16"/>
        <v>41</v>
      </c>
      <c r="AQ34" s="48" t="s">
        <v>24</v>
      </c>
      <c r="AR34" s="120">
        <f t="shared" ref="AR34:BB34" si="158">SUM(AR30:AR33)</f>
        <v>0</v>
      </c>
      <c r="AS34" s="124">
        <f t="shared" si="158"/>
        <v>1</v>
      </c>
      <c r="AT34" s="128">
        <f t="shared" si="158"/>
        <v>28</v>
      </c>
      <c r="AU34" s="124">
        <f t="shared" si="158"/>
        <v>3</v>
      </c>
      <c r="AV34" s="124">
        <f t="shared" si="158"/>
        <v>2</v>
      </c>
      <c r="AW34" s="124">
        <f t="shared" si="158"/>
        <v>0</v>
      </c>
      <c r="AX34" s="124">
        <f t="shared" si="158"/>
        <v>0</v>
      </c>
      <c r="AY34" s="124">
        <f t="shared" si="158"/>
        <v>4</v>
      </c>
      <c r="AZ34" s="124">
        <f t="shared" si="158"/>
        <v>0</v>
      </c>
      <c r="BA34" s="124">
        <f t="shared" si="158"/>
        <v>1</v>
      </c>
      <c r="BB34" s="124">
        <f t="shared" si="158"/>
        <v>1</v>
      </c>
      <c r="BC34" s="60">
        <f t="shared" si="18"/>
        <v>40</v>
      </c>
      <c r="BD34" s="60">
        <f t="shared" si="19"/>
        <v>47</v>
      </c>
      <c r="BE34" s="48" t="s">
        <v>24</v>
      </c>
      <c r="BF34" s="120">
        <f t="shared" ref="BF34:BP34" si="159">SUM(BF30:BF33)</f>
        <v>29</v>
      </c>
      <c r="BG34" s="124">
        <f t="shared" si="159"/>
        <v>7</v>
      </c>
      <c r="BH34" s="128">
        <f t="shared" si="159"/>
        <v>254</v>
      </c>
      <c r="BI34" s="124">
        <f t="shared" si="159"/>
        <v>67</v>
      </c>
      <c r="BJ34" s="124">
        <f t="shared" si="159"/>
        <v>26</v>
      </c>
      <c r="BK34" s="124">
        <f t="shared" si="159"/>
        <v>0</v>
      </c>
      <c r="BL34" s="124">
        <f t="shared" si="159"/>
        <v>4</v>
      </c>
      <c r="BM34" s="124">
        <f t="shared" si="159"/>
        <v>4</v>
      </c>
      <c r="BN34" s="124">
        <f t="shared" si="159"/>
        <v>2</v>
      </c>
      <c r="BO34" s="124">
        <f t="shared" si="159"/>
        <v>1</v>
      </c>
      <c r="BP34" s="124">
        <f t="shared" si="159"/>
        <v>16</v>
      </c>
      <c r="BQ34" s="60">
        <f t="shared" si="21"/>
        <v>410</v>
      </c>
      <c r="BR34" s="60">
        <f t="shared" si="22"/>
        <v>424</v>
      </c>
      <c r="BS34" s="48" t="s">
        <v>24</v>
      </c>
      <c r="BT34" s="120">
        <f t="shared" ref="BT34:CD34" si="160">SUM(BT30:BT33)</f>
        <v>0</v>
      </c>
      <c r="BU34" s="124">
        <f t="shared" si="160"/>
        <v>0</v>
      </c>
      <c r="BV34" s="128">
        <f t="shared" si="160"/>
        <v>6</v>
      </c>
      <c r="BW34" s="124">
        <f t="shared" si="160"/>
        <v>0</v>
      </c>
      <c r="BX34" s="124">
        <f t="shared" si="160"/>
        <v>0</v>
      </c>
      <c r="BY34" s="124">
        <f t="shared" si="160"/>
        <v>0</v>
      </c>
      <c r="BZ34" s="124">
        <f t="shared" si="160"/>
        <v>0</v>
      </c>
      <c r="CA34" s="124">
        <f t="shared" si="160"/>
        <v>0</v>
      </c>
      <c r="CB34" s="124">
        <f t="shared" si="160"/>
        <v>0</v>
      </c>
      <c r="CC34" s="124">
        <f t="shared" si="160"/>
        <v>0</v>
      </c>
      <c r="CD34" s="124">
        <f t="shared" si="160"/>
        <v>0</v>
      </c>
      <c r="CE34" s="60">
        <f t="shared" si="24"/>
        <v>6</v>
      </c>
      <c r="CF34" s="60">
        <f t="shared" si="25"/>
        <v>6</v>
      </c>
      <c r="CG34" s="48" t="s">
        <v>24</v>
      </c>
      <c r="CH34" s="120">
        <f t="shared" ref="CH34:CR34" si="161">SUM(CH30:CH33)</f>
        <v>0</v>
      </c>
      <c r="CI34" s="124">
        <f t="shared" si="161"/>
        <v>0</v>
      </c>
      <c r="CJ34" s="128">
        <f t="shared" si="161"/>
        <v>4</v>
      </c>
      <c r="CK34" s="124">
        <f t="shared" si="161"/>
        <v>1</v>
      </c>
      <c r="CL34" s="124">
        <f t="shared" si="161"/>
        <v>0</v>
      </c>
      <c r="CM34" s="124">
        <f t="shared" si="161"/>
        <v>0</v>
      </c>
      <c r="CN34" s="124">
        <f t="shared" si="161"/>
        <v>0</v>
      </c>
      <c r="CO34" s="124">
        <f t="shared" si="161"/>
        <v>0</v>
      </c>
      <c r="CP34" s="124">
        <f t="shared" si="161"/>
        <v>0</v>
      </c>
      <c r="CQ34" s="124">
        <f t="shared" si="161"/>
        <v>0</v>
      </c>
      <c r="CR34" s="124">
        <f t="shared" si="161"/>
        <v>0</v>
      </c>
      <c r="CS34" s="60">
        <f t="shared" si="27"/>
        <v>5</v>
      </c>
      <c r="CT34" s="60">
        <f t="shared" si="28"/>
        <v>5</v>
      </c>
      <c r="CU34" s="48" t="s">
        <v>24</v>
      </c>
      <c r="CV34" s="120">
        <f t="shared" ref="CV34:DF34" si="162">SUM(CV30:CV33)</f>
        <v>5</v>
      </c>
      <c r="CW34" s="124">
        <f t="shared" si="162"/>
        <v>4</v>
      </c>
      <c r="CX34" s="128">
        <f t="shared" si="162"/>
        <v>124</v>
      </c>
      <c r="CY34" s="124">
        <f t="shared" si="162"/>
        <v>28</v>
      </c>
      <c r="CZ34" s="124">
        <f t="shared" si="162"/>
        <v>7</v>
      </c>
      <c r="DA34" s="124">
        <f t="shared" si="162"/>
        <v>0</v>
      </c>
      <c r="DB34" s="124">
        <f t="shared" si="162"/>
        <v>0</v>
      </c>
      <c r="DC34" s="124">
        <f t="shared" si="162"/>
        <v>0</v>
      </c>
      <c r="DD34" s="124">
        <f t="shared" si="162"/>
        <v>4</v>
      </c>
      <c r="DE34" s="124">
        <f t="shared" si="162"/>
        <v>0</v>
      </c>
      <c r="DF34" s="124">
        <f t="shared" si="162"/>
        <v>11</v>
      </c>
      <c r="DG34" s="60">
        <f t="shared" si="30"/>
        <v>183</v>
      </c>
      <c r="DH34" s="60">
        <f t="shared" si="31"/>
        <v>189</v>
      </c>
      <c r="DI34" s="48" t="s">
        <v>24</v>
      </c>
      <c r="DJ34" s="120">
        <f t="shared" ref="DJ34:DT34" si="163">SUM(DJ30:DJ33)</f>
        <v>4</v>
      </c>
      <c r="DK34" s="124">
        <f t="shared" si="163"/>
        <v>4</v>
      </c>
      <c r="DL34" s="128">
        <f t="shared" si="163"/>
        <v>44</v>
      </c>
      <c r="DM34" s="124">
        <f t="shared" si="163"/>
        <v>7</v>
      </c>
      <c r="DN34" s="124">
        <f t="shared" si="163"/>
        <v>2</v>
      </c>
      <c r="DO34" s="124">
        <f t="shared" si="163"/>
        <v>0</v>
      </c>
      <c r="DP34" s="124">
        <f t="shared" si="163"/>
        <v>0</v>
      </c>
      <c r="DQ34" s="124">
        <f t="shared" si="163"/>
        <v>0</v>
      </c>
      <c r="DR34" s="124">
        <f t="shared" si="163"/>
        <v>0</v>
      </c>
      <c r="DS34" s="124">
        <f t="shared" si="163"/>
        <v>0</v>
      </c>
      <c r="DT34" s="124">
        <f t="shared" si="163"/>
        <v>1</v>
      </c>
      <c r="DU34" s="60">
        <f t="shared" si="33"/>
        <v>62</v>
      </c>
      <c r="DV34" s="60">
        <f t="shared" si="34"/>
        <v>59</v>
      </c>
      <c r="DW34" s="48" t="s">
        <v>24</v>
      </c>
      <c r="DX34" s="120">
        <f t="shared" ref="DX34:EH34" si="164">SUM(DX30:DX33)</f>
        <v>1</v>
      </c>
      <c r="DY34" s="124">
        <f t="shared" si="164"/>
        <v>3</v>
      </c>
      <c r="DZ34" s="128">
        <f t="shared" si="164"/>
        <v>41</v>
      </c>
      <c r="EA34" s="124">
        <f t="shared" si="164"/>
        <v>12</v>
      </c>
      <c r="EB34" s="124">
        <f t="shared" si="164"/>
        <v>3</v>
      </c>
      <c r="EC34" s="124">
        <f t="shared" si="164"/>
        <v>0</v>
      </c>
      <c r="ED34" s="124">
        <f t="shared" si="164"/>
        <v>0</v>
      </c>
      <c r="EE34" s="124">
        <f t="shared" si="164"/>
        <v>0</v>
      </c>
      <c r="EF34" s="124">
        <f t="shared" si="164"/>
        <v>0</v>
      </c>
      <c r="EG34" s="124">
        <f t="shared" si="164"/>
        <v>0</v>
      </c>
      <c r="EH34" s="124">
        <f t="shared" si="164"/>
        <v>5</v>
      </c>
      <c r="EI34" s="60">
        <f t="shared" si="36"/>
        <v>65</v>
      </c>
      <c r="EJ34" s="60">
        <f t="shared" si="37"/>
        <v>66</v>
      </c>
      <c r="EK34" s="48" t="s">
        <v>24</v>
      </c>
      <c r="EL34" s="120">
        <f t="shared" ref="EL34:EV34" si="165">SUM(EL30:EL33)</f>
        <v>12</v>
      </c>
      <c r="EM34" s="124">
        <f t="shared" si="165"/>
        <v>3</v>
      </c>
      <c r="EN34" s="128">
        <f t="shared" si="165"/>
        <v>254</v>
      </c>
      <c r="EO34" s="124">
        <f t="shared" si="165"/>
        <v>56</v>
      </c>
      <c r="EP34" s="124">
        <f t="shared" si="165"/>
        <v>18</v>
      </c>
      <c r="EQ34" s="124">
        <f t="shared" si="165"/>
        <v>1</v>
      </c>
      <c r="ER34" s="124">
        <f t="shared" si="165"/>
        <v>3</v>
      </c>
      <c r="ES34" s="124">
        <f t="shared" si="165"/>
        <v>1</v>
      </c>
      <c r="ET34" s="124">
        <f t="shared" si="165"/>
        <v>0</v>
      </c>
      <c r="EU34" s="124">
        <f t="shared" si="165"/>
        <v>1</v>
      </c>
      <c r="EV34" s="124">
        <f t="shared" si="165"/>
        <v>17</v>
      </c>
      <c r="EW34" s="60">
        <f t="shared" si="39"/>
        <v>366</v>
      </c>
      <c r="EX34" s="60">
        <f t="shared" si="40"/>
        <v>380</v>
      </c>
      <c r="EY34" s="48" t="s">
        <v>24</v>
      </c>
      <c r="EZ34" s="120">
        <f t="shared" ref="EZ34:FJ34" si="166">SUM(EZ30:EZ33)</f>
        <v>3</v>
      </c>
      <c r="FA34" s="124">
        <f t="shared" si="166"/>
        <v>2</v>
      </c>
      <c r="FB34" s="128">
        <f t="shared" si="166"/>
        <v>43</v>
      </c>
      <c r="FC34" s="124">
        <f t="shared" si="166"/>
        <v>11</v>
      </c>
      <c r="FD34" s="124">
        <f t="shared" si="166"/>
        <v>7</v>
      </c>
      <c r="FE34" s="124">
        <f t="shared" si="166"/>
        <v>0</v>
      </c>
      <c r="FF34" s="124">
        <f t="shared" si="166"/>
        <v>0</v>
      </c>
      <c r="FG34" s="124">
        <f t="shared" si="166"/>
        <v>0</v>
      </c>
      <c r="FH34" s="124">
        <f t="shared" si="166"/>
        <v>0</v>
      </c>
      <c r="FI34" s="124">
        <f t="shared" si="166"/>
        <v>0</v>
      </c>
      <c r="FJ34" s="124">
        <f t="shared" si="166"/>
        <v>1</v>
      </c>
      <c r="FK34" s="60">
        <f t="shared" si="45"/>
        <v>67</v>
      </c>
      <c r="FL34" s="60">
        <f t="shared" si="46"/>
        <v>71</v>
      </c>
    </row>
    <row r="35" spans="1:168" ht="13.5" customHeight="1">
      <c r="A35" s="29">
        <f>A33+"00:15"</f>
        <v>0.50000000000000067</v>
      </c>
      <c r="B35" s="117">
        <v>0</v>
      </c>
      <c r="C35" s="121">
        <v>0</v>
      </c>
      <c r="D35" s="125">
        <v>11</v>
      </c>
      <c r="E35" s="121">
        <v>3</v>
      </c>
      <c r="F35" s="121">
        <v>0</v>
      </c>
      <c r="G35" s="121">
        <v>0</v>
      </c>
      <c r="H35" s="121">
        <v>0</v>
      </c>
      <c r="I35" s="121">
        <v>0</v>
      </c>
      <c r="J35" s="121">
        <v>0</v>
      </c>
      <c r="K35" s="121">
        <v>0</v>
      </c>
      <c r="L35" s="121">
        <v>3</v>
      </c>
      <c r="M35" s="31">
        <f t="shared" si="43"/>
        <v>17</v>
      </c>
      <c r="N35" s="31">
        <f t="shared" si="44"/>
        <v>17</v>
      </c>
      <c r="O35" s="29">
        <f t="shared" ref="O35:O38" si="167">$A35</f>
        <v>0.50000000000000067</v>
      </c>
      <c r="P35" s="117">
        <v>2</v>
      </c>
      <c r="Q35" s="121">
        <v>0</v>
      </c>
      <c r="R35" s="125">
        <v>37</v>
      </c>
      <c r="S35" s="121">
        <v>4</v>
      </c>
      <c r="T35" s="121">
        <v>1</v>
      </c>
      <c r="U35" s="121">
        <v>0</v>
      </c>
      <c r="V35" s="121">
        <v>0</v>
      </c>
      <c r="W35" s="121">
        <v>0</v>
      </c>
      <c r="X35" s="121">
        <v>1</v>
      </c>
      <c r="Y35" s="121">
        <v>0</v>
      </c>
      <c r="Z35" s="121">
        <v>5</v>
      </c>
      <c r="AA35" s="25">
        <f t="shared" si="12"/>
        <v>50</v>
      </c>
      <c r="AB35" s="25">
        <f t="shared" si="13"/>
        <v>51</v>
      </c>
      <c r="AC35" s="29">
        <f t="shared" ref="AC35:AC38" si="168">$A35</f>
        <v>0.50000000000000067</v>
      </c>
      <c r="AD35" s="117">
        <v>0</v>
      </c>
      <c r="AE35" s="121">
        <v>0</v>
      </c>
      <c r="AF35" s="125">
        <v>8</v>
      </c>
      <c r="AG35" s="121">
        <v>0</v>
      </c>
      <c r="AH35" s="121">
        <v>0</v>
      </c>
      <c r="AI35" s="121">
        <v>0</v>
      </c>
      <c r="AJ35" s="121">
        <v>0</v>
      </c>
      <c r="AK35" s="121">
        <v>0</v>
      </c>
      <c r="AL35" s="121">
        <v>0</v>
      </c>
      <c r="AM35" s="121">
        <v>0</v>
      </c>
      <c r="AN35" s="121">
        <v>1</v>
      </c>
      <c r="AO35" s="25">
        <f t="shared" si="15"/>
        <v>9</v>
      </c>
      <c r="AP35" s="25">
        <f t="shared" si="16"/>
        <v>9</v>
      </c>
      <c r="AQ35" s="29">
        <f t="shared" ref="AQ35:AQ38" si="169">$A35</f>
        <v>0.50000000000000067</v>
      </c>
      <c r="AR35" s="117">
        <v>0</v>
      </c>
      <c r="AS35" s="121">
        <v>0</v>
      </c>
      <c r="AT35" s="125">
        <v>8</v>
      </c>
      <c r="AU35" s="121">
        <v>3</v>
      </c>
      <c r="AV35" s="121">
        <v>0</v>
      </c>
      <c r="AW35" s="121">
        <v>0</v>
      </c>
      <c r="AX35" s="121">
        <v>0</v>
      </c>
      <c r="AY35" s="121">
        <v>0</v>
      </c>
      <c r="AZ35" s="121">
        <v>0</v>
      </c>
      <c r="BA35" s="121">
        <v>1</v>
      </c>
      <c r="BB35" s="121">
        <v>0</v>
      </c>
      <c r="BC35" s="25">
        <f t="shared" si="18"/>
        <v>12</v>
      </c>
      <c r="BD35" s="25">
        <f t="shared" si="19"/>
        <v>13</v>
      </c>
      <c r="BE35" s="29">
        <f t="shared" ref="BE35:BE38" si="170">$A35</f>
        <v>0.50000000000000067</v>
      </c>
      <c r="BF35" s="117">
        <v>8</v>
      </c>
      <c r="BG35" s="121">
        <v>0</v>
      </c>
      <c r="BH35" s="125">
        <v>57</v>
      </c>
      <c r="BI35" s="121">
        <v>14</v>
      </c>
      <c r="BJ35" s="121">
        <v>4</v>
      </c>
      <c r="BK35" s="121">
        <v>0</v>
      </c>
      <c r="BL35" s="121">
        <v>0</v>
      </c>
      <c r="BM35" s="121">
        <v>1</v>
      </c>
      <c r="BN35" s="121">
        <v>0</v>
      </c>
      <c r="BO35" s="121">
        <v>1</v>
      </c>
      <c r="BP35" s="121">
        <v>1</v>
      </c>
      <c r="BQ35" s="25">
        <f t="shared" si="21"/>
        <v>86</v>
      </c>
      <c r="BR35" s="25">
        <f t="shared" si="22"/>
        <v>87</v>
      </c>
      <c r="BS35" s="29">
        <f t="shared" ref="BS35:BS38" si="171">$A35</f>
        <v>0.50000000000000067</v>
      </c>
      <c r="BT35" s="117">
        <v>0</v>
      </c>
      <c r="BU35" s="121">
        <v>0</v>
      </c>
      <c r="BV35" s="125">
        <v>1</v>
      </c>
      <c r="BW35" s="121">
        <v>0</v>
      </c>
      <c r="BX35" s="121">
        <v>1</v>
      </c>
      <c r="BY35" s="121">
        <v>0</v>
      </c>
      <c r="BZ35" s="121">
        <v>0</v>
      </c>
      <c r="CA35" s="121">
        <v>0</v>
      </c>
      <c r="CB35" s="121">
        <v>0</v>
      </c>
      <c r="CC35" s="121">
        <v>0</v>
      </c>
      <c r="CD35" s="121">
        <v>0</v>
      </c>
      <c r="CE35" s="25">
        <f t="shared" si="24"/>
        <v>2</v>
      </c>
      <c r="CF35" s="25">
        <f t="shared" si="25"/>
        <v>3</v>
      </c>
      <c r="CG35" s="29">
        <f t="shared" ref="CG35:CG38" si="172">$A35</f>
        <v>0.50000000000000067</v>
      </c>
      <c r="CH35" s="117">
        <v>0</v>
      </c>
      <c r="CI35" s="121">
        <v>0</v>
      </c>
      <c r="CJ35" s="125">
        <v>0</v>
      </c>
      <c r="CK35" s="121">
        <v>0</v>
      </c>
      <c r="CL35" s="121">
        <v>0</v>
      </c>
      <c r="CM35" s="121">
        <v>0</v>
      </c>
      <c r="CN35" s="121">
        <v>0</v>
      </c>
      <c r="CO35" s="121">
        <v>0</v>
      </c>
      <c r="CP35" s="121">
        <v>0</v>
      </c>
      <c r="CQ35" s="121">
        <v>0</v>
      </c>
      <c r="CR35" s="121">
        <v>0</v>
      </c>
      <c r="CS35" s="25">
        <f t="shared" si="27"/>
        <v>0</v>
      </c>
      <c r="CT35" s="25">
        <f t="shared" si="28"/>
        <v>0</v>
      </c>
      <c r="CU35" s="29">
        <f t="shared" ref="CU35:CU38" si="173">$A35</f>
        <v>0.50000000000000067</v>
      </c>
      <c r="CV35" s="117">
        <v>2</v>
      </c>
      <c r="CW35" s="121">
        <v>0</v>
      </c>
      <c r="CX35" s="125">
        <v>37</v>
      </c>
      <c r="CY35" s="121">
        <v>8</v>
      </c>
      <c r="CZ35" s="121">
        <v>0</v>
      </c>
      <c r="DA35" s="121">
        <v>0</v>
      </c>
      <c r="DB35" s="121">
        <v>0</v>
      </c>
      <c r="DC35" s="121">
        <v>0</v>
      </c>
      <c r="DD35" s="121">
        <v>1</v>
      </c>
      <c r="DE35" s="121">
        <v>0</v>
      </c>
      <c r="DF35" s="121">
        <v>0</v>
      </c>
      <c r="DG35" s="25">
        <f t="shared" si="30"/>
        <v>48</v>
      </c>
      <c r="DH35" s="25">
        <f t="shared" si="31"/>
        <v>48</v>
      </c>
      <c r="DI35" s="29">
        <f t="shared" ref="DI35:DI38" si="174">$A35</f>
        <v>0.50000000000000067</v>
      </c>
      <c r="DJ35" s="117">
        <v>1</v>
      </c>
      <c r="DK35" s="121">
        <v>0</v>
      </c>
      <c r="DL35" s="125">
        <v>10</v>
      </c>
      <c r="DM35" s="121">
        <v>4</v>
      </c>
      <c r="DN35" s="121">
        <v>1</v>
      </c>
      <c r="DO35" s="121">
        <v>0</v>
      </c>
      <c r="DP35" s="121">
        <v>0</v>
      </c>
      <c r="DQ35" s="121">
        <v>0</v>
      </c>
      <c r="DR35" s="121">
        <v>0</v>
      </c>
      <c r="DS35" s="121">
        <v>1</v>
      </c>
      <c r="DT35" s="121">
        <v>0</v>
      </c>
      <c r="DU35" s="25">
        <f t="shared" si="33"/>
        <v>17</v>
      </c>
      <c r="DV35" s="25">
        <f t="shared" si="34"/>
        <v>18</v>
      </c>
      <c r="DW35" s="29">
        <f t="shared" ref="DW35:DW38" si="175">$A35</f>
        <v>0.50000000000000067</v>
      </c>
      <c r="DX35" s="117">
        <v>4</v>
      </c>
      <c r="DY35" s="121">
        <v>0</v>
      </c>
      <c r="DZ35" s="125">
        <v>11</v>
      </c>
      <c r="EA35" s="121">
        <v>1</v>
      </c>
      <c r="EB35" s="121">
        <v>1</v>
      </c>
      <c r="EC35" s="121">
        <v>0</v>
      </c>
      <c r="ED35" s="121">
        <v>0</v>
      </c>
      <c r="EE35" s="121">
        <v>0</v>
      </c>
      <c r="EF35" s="121">
        <v>0</v>
      </c>
      <c r="EG35" s="121">
        <v>0</v>
      </c>
      <c r="EH35" s="121">
        <v>0</v>
      </c>
      <c r="EI35" s="25">
        <f t="shared" si="36"/>
        <v>17</v>
      </c>
      <c r="EJ35" s="25">
        <f t="shared" si="37"/>
        <v>15</v>
      </c>
      <c r="EK35" s="29">
        <f t="shared" ref="EK35:EK38" si="176">$A35</f>
        <v>0.50000000000000067</v>
      </c>
      <c r="EL35" s="117">
        <v>5</v>
      </c>
      <c r="EM35" s="121">
        <v>0</v>
      </c>
      <c r="EN35" s="125">
        <v>73</v>
      </c>
      <c r="EO35" s="121">
        <v>19</v>
      </c>
      <c r="EP35" s="121">
        <v>1</v>
      </c>
      <c r="EQ35" s="121">
        <v>1</v>
      </c>
      <c r="ER35" s="121">
        <v>1</v>
      </c>
      <c r="ES35" s="121">
        <v>0</v>
      </c>
      <c r="ET35" s="121">
        <v>1</v>
      </c>
      <c r="EU35" s="121">
        <v>0</v>
      </c>
      <c r="EV35" s="121">
        <v>4</v>
      </c>
      <c r="EW35" s="25">
        <f t="shared" si="39"/>
        <v>105</v>
      </c>
      <c r="EX35" s="25">
        <f t="shared" si="40"/>
        <v>106</v>
      </c>
      <c r="EY35" s="29">
        <f t="shared" ref="EY35:EY38" si="177">$A35</f>
        <v>0.50000000000000067</v>
      </c>
      <c r="EZ35" s="117">
        <v>1</v>
      </c>
      <c r="FA35" s="121">
        <v>0</v>
      </c>
      <c r="FB35" s="125">
        <v>5</v>
      </c>
      <c r="FC35" s="121">
        <v>3</v>
      </c>
      <c r="FD35" s="121">
        <v>0</v>
      </c>
      <c r="FE35" s="121">
        <v>1</v>
      </c>
      <c r="FF35" s="121">
        <v>0</v>
      </c>
      <c r="FG35" s="121">
        <v>0</v>
      </c>
      <c r="FH35" s="121">
        <v>0</v>
      </c>
      <c r="FI35" s="121">
        <v>0</v>
      </c>
      <c r="FJ35" s="121">
        <v>0</v>
      </c>
      <c r="FK35" s="31">
        <f t="shared" si="45"/>
        <v>10</v>
      </c>
      <c r="FL35" s="31">
        <f t="shared" si="46"/>
        <v>10</v>
      </c>
    </row>
    <row r="36" spans="1:168" ht="13.5" customHeight="1">
      <c r="A36" s="84">
        <f t="shared" ref="A36:A38" si="178">A35+"00:15"</f>
        <v>0.5104166666666673</v>
      </c>
      <c r="B36" s="118">
        <v>2</v>
      </c>
      <c r="C36" s="122">
        <v>0</v>
      </c>
      <c r="D36" s="126">
        <v>17</v>
      </c>
      <c r="E36" s="122">
        <v>3</v>
      </c>
      <c r="F36" s="122">
        <v>0</v>
      </c>
      <c r="G36" s="122">
        <v>0</v>
      </c>
      <c r="H36" s="122">
        <v>0</v>
      </c>
      <c r="I36" s="122">
        <v>0</v>
      </c>
      <c r="J36" s="122">
        <v>0</v>
      </c>
      <c r="K36" s="122">
        <v>0</v>
      </c>
      <c r="L36" s="122">
        <v>1</v>
      </c>
      <c r="M36" s="32">
        <f t="shared" si="43"/>
        <v>23</v>
      </c>
      <c r="N36" s="32">
        <f t="shared" si="44"/>
        <v>22</v>
      </c>
      <c r="O36" s="29">
        <f t="shared" si="167"/>
        <v>0.5104166666666673</v>
      </c>
      <c r="P36" s="118">
        <v>1</v>
      </c>
      <c r="Q36" s="122">
        <v>0</v>
      </c>
      <c r="R36" s="126">
        <v>23</v>
      </c>
      <c r="S36" s="122">
        <v>6</v>
      </c>
      <c r="T36" s="122">
        <v>1</v>
      </c>
      <c r="U36" s="122">
        <v>0</v>
      </c>
      <c r="V36" s="122">
        <v>0</v>
      </c>
      <c r="W36" s="122">
        <v>0</v>
      </c>
      <c r="X36" s="122">
        <v>1</v>
      </c>
      <c r="Y36" s="122">
        <v>0</v>
      </c>
      <c r="Z36" s="122">
        <v>5</v>
      </c>
      <c r="AA36" s="26">
        <f t="shared" si="12"/>
        <v>37</v>
      </c>
      <c r="AB36" s="26">
        <f t="shared" si="13"/>
        <v>38</v>
      </c>
      <c r="AC36" s="29">
        <f t="shared" si="168"/>
        <v>0.5104166666666673</v>
      </c>
      <c r="AD36" s="118">
        <v>0</v>
      </c>
      <c r="AE36" s="122">
        <v>0</v>
      </c>
      <c r="AF36" s="126">
        <v>9</v>
      </c>
      <c r="AG36" s="122">
        <v>1</v>
      </c>
      <c r="AH36" s="122">
        <v>1</v>
      </c>
      <c r="AI36" s="122">
        <v>0</v>
      </c>
      <c r="AJ36" s="122">
        <v>0</v>
      </c>
      <c r="AK36" s="122">
        <v>2</v>
      </c>
      <c r="AL36" s="122">
        <v>0</v>
      </c>
      <c r="AM36" s="122">
        <v>0</v>
      </c>
      <c r="AN36" s="122">
        <v>0</v>
      </c>
      <c r="AO36" s="26">
        <f t="shared" si="15"/>
        <v>13</v>
      </c>
      <c r="AP36" s="26">
        <f t="shared" si="16"/>
        <v>16</v>
      </c>
      <c r="AQ36" s="29">
        <f t="shared" si="169"/>
        <v>0.5104166666666673</v>
      </c>
      <c r="AR36" s="118">
        <v>0</v>
      </c>
      <c r="AS36" s="122">
        <v>1</v>
      </c>
      <c r="AT36" s="126">
        <v>6</v>
      </c>
      <c r="AU36" s="122">
        <v>0</v>
      </c>
      <c r="AV36" s="122">
        <v>0</v>
      </c>
      <c r="AW36" s="122">
        <v>0</v>
      </c>
      <c r="AX36" s="122">
        <v>2</v>
      </c>
      <c r="AY36" s="122">
        <v>0</v>
      </c>
      <c r="AZ36" s="122">
        <v>0</v>
      </c>
      <c r="BA36" s="122">
        <v>0</v>
      </c>
      <c r="BB36" s="122">
        <v>0</v>
      </c>
      <c r="BC36" s="26">
        <f t="shared" si="18"/>
        <v>9</v>
      </c>
      <c r="BD36" s="26">
        <f t="shared" si="19"/>
        <v>11</v>
      </c>
      <c r="BE36" s="29">
        <f t="shared" si="170"/>
        <v>0.5104166666666673</v>
      </c>
      <c r="BF36" s="118">
        <v>6</v>
      </c>
      <c r="BG36" s="122">
        <v>1</v>
      </c>
      <c r="BH36" s="126">
        <v>80</v>
      </c>
      <c r="BI36" s="122">
        <v>10</v>
      </c>
      <c r="BJ36" s="122">
        <v>6</v>
      </c>
      <c r="BK36" s="122">
        <v>0</v>
      </c>
      <c r="BL36" s="122">
        <v>1</v>
      </c>
      <c r="BM36" s="122">
        <v>0</v>
      </c>
      <c r="BN36" s="122">
        <v>0</v>
      </c>
      <c r="BO36" s="122">
        <v>0</v>
      </c>
      <c r="BP36" s="122">
        <v>2</v>
      </c>
      <c r="BQ36" s="26">
        <f t="shared" si="21"/>
        <v>106</v>
      </c>
      <c r="BR36" s="26">
        <f t="shared" si="22"/>
        <v>108</v>
      </c>
      <c r="BS36" s="29">
        <f t="shared" si="171"/>
        <v>0.5104166666666673</v>
      </c>
      <c r="BT36" s="118">
        <v>0</v>
      </c>
      <c r="BU36" s="122">
        <v>0</v>
      </c>
      <c r="BV36" s="126">
        <v>1</v>
      </c>
      <c r="BW36" s="122">
        <v>0</v>
      </c>
      <c r="BX36" s="122">
        <v>0</v>
      </c>
      <c r="BY36" s="122">
        <v>0</v>
      </c>
      <c r="BZ36" s="122">
        <v>0</v>
      </c>
      <c r="CA36" s="122">
        <v>0</v>
      </c>
      <c r="CB36" s="122">
        <v>0</v>
      </c>
      <c r="CC36" s="122">
        <v>0</v>
      </c>
      <c r="CD36" s="122">
        <v>0</v>
      </c>
      <c r="CE36" s="26">
        <f t="shared" si="24"/>
        <v>1</v>
      </c>
      <c r="CF36" s="26">
        <f t="shared" si="25"/>
        <v>1</v>
      </c>
      <c r="CG36" s="29">
        <f t="shared" si="172"/>
        <v>0.5104166666666673</v>
      </c>
      <c r="CH36" s="118">
        <v>0</v>
      </c>
      <c r="CI36" s="122">
        <v>0</v>
      </c>
      <c r="CJ36" s="126">
        <v>1</v>
      </c>
      <c r="CK36" s="122">
        <v>0</v>
      </c>
      <c r="CL36" s="122">
        <v>0</v>
      </c>
      <c r="CM36" s="122">
        <v>0</v>
      </c>
      <c r="CN36" s="122">
        <v>0</v>
      </c>
      <c r="CO36" s="122">
        <v>0</v>
      </c>
      <c r="CP36" s="122">
        <v>0</v>
      </c>
      <c r="CQ36" s="122">
        <v>0</v>
      </c>
      <c r="CR36" s="122">
        <v>0</v>
      </c>
      <c r="CS36" s="26">
        <f t="shared" si="27"/>
        <v>1</v>
      </c>
      <c r="CT36" s="26">
        <f t="shared" si="28"/>
        <v>1</v>
      </c>
      <c r="CU36" s="29">
        <f t="shared" si="173"/>
        <v>0.5104166666666673</v>
      </c>
      <c r="CV36" s="118">
        <v>0</v>
      </c>
      <c r="CW36" s="122">
        <v>0</v>
      </c>
      <c r="CX36" s="126">
        <v>28</v>
      </c>
      <c r="CY36" s="122">
        <v>6</v>
      </c>
      <c r="CZ36" s="122">
        <v>0</v>
      </c>
      <c r="DA36" s="122">
        <v>0</v>
      </c>
      <c r="DB36" s="122">
        <v>0</v>
      </c>
      <c r="DC36" s="122">
        <v>0</v>
      </c>
      <c r="DD36" s="122">
        <v>1</v>
      </c>
      <c r="DE36" s="122">
        <v>0</v>
      </c>
      <c r="DF36" s="122">
        <v>0</v>
      </c>
      <c r="DG36" s="26">
        <f t="shared" si="30"/>
        <v>35</v>
      </c>
      <c r="DH36" s="26">
        <f t="shared" si="31"/>
        <v>36</v>
      </c>
      <c r="DI36" s="29">
        <f t="shared" si="174"/>
        <v>0.5104166666666673</v>
      </c>
      <c r="DJ36" s="118">
        <v>0</v>
      </c>
      <c r="DK36" s="122">
        <v>0</v>
      </c>
      <c r="DL36" s="126">
        <v>14</v>
      </c>
      <c r="DM36" s="122">
        <v>4</v>
      </c>
      <c r="DN36" s="122">
        <v>0</v>
      </c>
      <c r="DO36" s="122">
        <v>0</v>
      </c>
      <c r="DP36" s="122">
        <v>0</v>
      </c>
      <c r="DQ36" s="122">
        <v>0</v>
      </c>
      <c r="DR36" s="122">
        <v>0</v>
      </c>
      <c r="DS36" s="122">
        <v>0</v>
      </c>
      <c r="DT36" s="122">
        <v>0</v>
      </c>
      <c r="DU36" s="26">
        <f t="shared" si="33"/>
        <v>18</v>
      </c>
      <c r="DV36" s="26">
        <f t="shared" si="34"/>
        <v>18</v>
      </c>
      <c r="DW36" s="29">
        <f t="shared" si="175"/>
        <v>0.5104166666666673</v>
      </c>
      <c r="DX36" s="118">
        <v>3</v>
      </c>
      <c r="DY36" s="122">
        <v>0</v>
      </c>
      <c r="DZ36" s="126">
        <v>10</v>
      </c>
      <c r="EA36" s="122">
        <v>2</v>
      </c>
      <c r="EB36" s="122">
        <v>0</v>
      </c>
      <c r="EC36" s="122">
        <v>0</v>
      </c>
      <c r="ED36" s="122">
        <v>0</v>
      </c>
      <c r="EE36" s="122">
        <v>0</v>
      </c>
      <c r="EF36" s="122">
        <v>0</v>
      </c>
      <c r="EG36" s="122">
        <v>0</v>
      </c>
      <c r="EH36" s="122">
        <v>0</v>
      </c>
      <c r="EI36" s="26">
        <f t="shared" si="36"/>
        <v>15</v>
      </c>
      <c r="EJ36" s="26">
        <f t="shared" si="37"/>
        <v>13</v>
      </c>
      <c r="EK36" s="29">
        <f t="shared" si="176"/>
        <v>0.5104166666666673</v>
      </c>
      <c r="EL36" s="118">
        <v>1</v>
      </c>
      <c r="EM36" s="122">
        <v>1</v>
      </c>
      <c r="EN36" s="126">
        <v>86</v>
      </c>
      <c r="EO36" s="122">
        <v>10</v>
      </c>
      <c r="EP36" s="122">
        <v>2</v>
      </c>
      <c r="EQ36" s="122">
        <v>0</v>
      </c>
      <c r="ER36" s="122">
        <v>0</v>
      </c>
      <c r="ES36" s="122">
        <v>0</v>
      </c>
      <c r="ET36" s="122">
        <v>0</v>
      </c>
      <c r="EU36" s="122">
        <v>0</v>
      </c>
      <c r="EV36" s="122">
        <v>2</v>
      </c>
      <c r="EW36" s="26">
        <f t="shared" si="39"/>
        <v>102</v>
      </c>
      <c r="EX36" s="26">
        <f t="shared" si="40"/>
        <v>103</v>
      </c>
      <c r="EY36" s="29">
        <f t="shared" si="177"/>
        <v>0.5104166666666673</v>
      </c>
      <c r="EZ36" s="118">
        <v>2</v>
      </c>
      <c r="FA36" s="122">
        <v>0</v>
      </c>
      <c r="FB36" s="126">
        <v>12</v>
      </c>
      <c r="FC36" s="122">
        <v>2</v>
      </c>
      <c r="FD36" s="122">
        <v>0</v>
      </c>
      <c r="FE36" s="122">
        <v>0</v>
      </c>
      <c r="FF36" s="122">
        <v>0</v>
      </c>
      <c r="FG36" s="122">
        <v>0</v>
      </c>
      <c r="FH36" s="122">
        <v>1</v>
      </c>
      <c r="FI36" s="122">
        <v>0</v>
      </c>
      <c r="FJ36" s="122">
        <v>0</v>
      </c>
      <c r="FK36" s="32">
        <f t="shared" si="45"/>
        <v>17</v>
      </c>
      <c r="FL36" s="32">
        <f t="shared" si="46"/>
        <v>17</v>
      </c>
    </row>
    <row r="37" spans="1:168" ht="13.5" customHeight="1">
      <c r="A37" s="84">
        <f t="shared" si="178"/>
        <v>0.52083333333333393</v>
      </c>
      <c r="B37" s="118">
        <v>3</v>
      </c>
      <c r="C37" s="122">
        <v>0</v>
      </c>
      <c r="D37" s="126">
        <v>12</v>
      </c>
      <c r="E37" s="122">
        <v>3</v>
      </c>
      <c r="F37" s="122">
        <v>0</v>
      </c>
      <c r="G37" s="122">
        <v>0</v>
      </c>
      <c r="H37" s="122">
        <v>0</v>
      </c>
      <c r="I37" s="122">
        <v>0</v>
      </c>
      <c r="J37" s="122">
        <v>0</v>
      </c>
      <c r="K37" s="122">
        <v>0</v>
      </c>
      <c r="L37" s="122">
        <v>2</v>
      </c>
      <c r="M37" s="32">
        <f t="shared" si="43"/>
        <v>20</v>
      </c>
      <c r="N37" s="32">
        <f t="shared" si="44"/>
        <v>18</v>
      </c>
      <c r="O37" s="29">
        <f t="shared" si="167"/>
        <v>0.52083333333333393</v>
      </c>
      <c r="P37" s="118">
        <v>4</v>
      </c>
      <c r="Q37" s="122">
        <v>1</v>
      </c>
      <c r="R37" s="126">
        <v>40</v>
      </c>
      <c r="S37" s="122">
        <v>7</v>
      </c>
      <c r="T37" s="122">
        <v>2</v>
      </c>
      <c r="U37" s="122">
        <v>0</v>
      </c>
      <c r="V37" s="122">
        <v>0</v>
      </c>
      <c r="W37" s="122">
        <v>0</v>
      </c>
      <c r="X37" s="122">
        <v>0</v>
      </c>
      <c r="Y37" s="122">
        <v>0</v>
      </c>
      <c r="Z37" s="122">
        <v>1</v>
      </c>
      <c r="AA37" s="26">
        <f t="shared" si="12"/>
        <v>55</v>
      </c>
      <c r="AB37" s="26">
        <f t="shared" si="13"/>
        <v>54</v>
      </c>
      <c r="AC37" s="29">
        <f t="shared" si="168"/>
        <v>0.52083333333333393</v>
      </c>
      <c r="AD37" s="118">
        <v>1</v>
      </c>
      <c r="AE37" s="122">
        <v>0</v>
      </c>
      <c r="AF37" s="126">
        <v>10</v>
      </c>
      <c r="AG37" s="122">
        <v>3</v>
      </c>
      <c r="AH37" s="122">
        <v>0</v>
      </c>
      <c r="AI37" s="122">
        <v>0</v>
      </c>
      <c r="AJ37" s="122">
        <v>1</v>
      </c>
      <c r="AK37" s="122">
        <v>0</v>
      </c>
      <c r="AL37" s="122">
        <v>0</v>
      </c>
      <c r="AM37" s="122">
        <v>0</v>
      </c>
      <c r="AN37" s="122">
        <v>0</v>
      </c>
      <c r="AO37" s="26">
        <f t="shared" si="15"/>
        <v>15</v>
      </c>
      <c r="AP37" s="26">
        <f t="shared" si="16"/>
        <v>15</v>
      </c>
      <c r="AQ37" s="29">
        <f t="shared" si="169"/>
        <v>0.52083333333333393</v>
      </c>
      <c r="AR37" s="118">
        <v>1</v>
      </c>
      <c r="AS37" s="122">
        <v>0</v>
      </c>
      <c r="AT37" s="126">
        <v>13</v>
      </c>
      <c r="AU37" s="122">
        <v>2</v>
      </c>
      <c r="AV37" s="122">
        <v>0</v>
      </c>
      <c r="AW37" s="122">
        <v>0</v>
      </c>
      <c r="AX37" s="122">
        <v>0</v>
      </c>
      <c r="AY37" s="122">
        <v>0</v>
      </c>
      <c r="AZ37" s="122">
        <v>0</v>
      </c>
      <c r="BA37" s="122">
        <v>0</v>
      </c>
      <c r="BB37" s="122">
        <v>1</v>
      </c>
      <c r="BC37" s="26">
        <f t="shared" si="18"/>
        <v>17</v>
      </c>
      <c r="BD37" s="26">
        <f t="shared" si="19"/>
        <v>16</v>
      </c>
      <c r="BE37" s="29">
        <f t="shared" si="170"/>
        <v>0.52083333333333393</v>
      </c>
      <c r="BF37" s="118">
        <v>6</v>
      </c>
      <c r="BG37" s="122">
        <v>0</v>
      </c>
      <c r="BH37" s="126">
        <v>51</v>
      </c>
      <c r="BI37" s="122">
        <v>8</v>
      </c>
      <c r="BJ37" s="122">
        <v>4</v>
      </c>
      <c r="BK37" s="122">
        <v>1</v>
      </c>
      <c r="BL37" s="122">
        <v>1</v>
      </c>
      <c r="BM37" s="122">
        <v>1</v>
      </c>
      <c r="BN37" s="122">
        <v>0</v>
      </c>
      <c r="BO37" s="122">
        <v>0</v>
      </c>
      <c r="BP37" s="122">
        <v>0</v>
      </c>
      <c r="BQ37" s="26">
        <f t="shared" si="21"/>
        <v>72</v>
      </c>
      <c r="BR37" s="26">
        <f t="shared" si="22"/>
        <v>75</v>
      </c>
      <c r="BS37" s="29">
        <f t="shared" si="171"/>
        <v>0.52083333333333393</v>
      </c>
      <c r="BT37" s="118">
        <v>0</v>
      </c>
      <c r="BU37" s="122">
        <v>0</v>
      </c>
      <c r="BV37" s="126">
        <v>2</v>
      </c>
      <c r="BW37" s="122">
        <v>1</v>
      </c>
      <c r="BX37" s="122">
        <v>0</v>
      </c>
      <c r="BY37" s="122">
        <v>0</v>
      </c>
      <c r="BZ37" s="122">
        <v>0</v>
      </c>
      <c r="CA37" s="122">
        <v>0</v>
      </c>
      <c r="CB37" s="122">
        <v>0</v>
      </c>
      <c r="CC37" s="122">
        <v>0</v>
      </c>
      <c r="CD37" s="122">
        <v>0</v>
      </c>
      <c r="CE37" s="26">
        <f t="shared" si="24"/>
        <v>3</v>
      </c>
      <c r="CF37" s="26">
        <f t="shared" si="25"/>
        <v>3</v>
      </c>
      <c r="CG37" s="29">
        <f t="shared" si="172"/>
        <v>0.52083333333333393</v>
      </c>
      <c r="CH37" s="118">
        <v>0</v>
      </c>
      <c r="CI37" s="122">
        <v>0</v>
      </c>
      <c r="CJ37" s="126">
        <v>1</v>
      </c>
      <c r="CK37" s="122">
        <v>0</v>
      </c>
      <c r="CL37" s="122">
        <v>0</v>
      </c>
      <c r="CM37" s="122">
        <v>0</v>
      </c>
      <c r="CN37" s="122">
        <v>0</v>
      </c>
      <c r="CO37" s="122">
        <v>0</v>
      </c>
      <c r="CP37" s="122">
        <v>0</v>
      </c>
      <c r="CQ37" s="122">
        <v>0</v>
      </c>
      <c r="CR37" s="122">
        <v>0</v>
      </c>
      <c r="CS37" s="26">
        <f t="shared" si="27"/>
        <v>1</v>
      </c>
      <c r="CT37" s="26">
        <f t="shared" si="28"/>
        <v>1</v>
      </c>
      <c r="CU37" s="29">
        <f t="shared" si="173"/>
        <v>0.52083333333333393</v>
      </c>
      <c r="CV37" s="118">
        <v>4</v>
      </c>
      <c r="CW37" s="122">
        <v>1</v>
      </c>
      <c r="CX37" s="126">
        <v>29</v>
      </c>
      <c r="CY37" s="122">
        <v>14</v>
      </c>
      <c r="CZ37" s="122">
        <v>0</v>
      </c>
      <c r="DA37" s="122">
        <v>0</v>
      </c>
      <c r="DB37" s="122">
        <v>0</v>
      </c>
      <c r="DC37" s="122">
        <v>0</v>
      </c>
      <c r="DD37" s="122">
        <v>0</v>
      </c>
      <c r="DE37" s="122">
        <v>0</v>
      </c>
      <c r="DF37" s="122">
        <v>3</v>
      </c>
      <c r="DG37" s="26">
        <f t="shared" si="30"/>
        <v>51</v>
      </c>
      <c r="DH37" s="26">
        <f t="shared" si="31"/>
        <v>48</v>
      </c>
      <c r="DI37" s="29">
        <f t="shared" si="174"/>
        <v>0.52083333333333393</v>
      </c>
      <c r="DJ37" s="118">
        <v>1</v>
      </c>
      <c r="DK37" s="122">
        <v>0</v>
      </c>
      <c r="DL37" s="126">
        <v>11</v>
      </c>
      <c r="DM37" s="122">
        <v>6</v>
      </c>
      <c r="DN37" s="122">
        <v>0</v>
      </c>
      <c r="DO37" s="122">
        <v>0</v>
      </c>
      <c r="DP37" s="122">
        <v>0</v>
      </c>
      <c r="DQ37" s="122">
        <v>0</v>
      </c>
      <c r="DR37" s="122">
        <v>0</v>
      </c>
      <c r="DS37" s="122">
        <v>0</v>
      </c>
      <c r="DT37" s="122">
        <v>1</v>
      </c>
      <c r="DU37" s="26">
        <f t="shared" si="33"/>
        <v>19</v>
      </c>
      <c r="DV37" s="26">
        <f t="shared" si="34"/>
        <v>18</v>
      </c>
      <c r="DW37" s="29">
        <f t="shared" si="175"/>
        <v>0.52083333333333393</v>
      </c>
      <c r="DX37" s="118">
        <v>0</v>
      </c>
      <c r="DY37" s="122">
        <v>0</v>
      </c>
      <c r="DZ37" s="126">
        <v>13</v>
      </c>
      <c r="EA37" s="122">
        <v>2</v>
      </c>
      <c r="EB37" s="122">
        <v>0</v>
      </c>
      <c r="EC37" s="122">
        <v>0</v>
      </c>
      <c r="ED37" s="122">
        <v>0</v>
      </c>
      <c r="EE37" s="122">
        <v>0</v>
      </c>
      <c r="EF37" s="122">
        <v>0</v>
      </c>
      <c r="EG37" s="122">
        <v>0</v>
      </c>
      <c r="EH37" s="122">
        <v>1</v>
      </c>
      <c r="EI37" s="26">
        <f t="shared" si="36"/>
        <v>16</v>
      </c>
      <c r="EJ37" s="26">
        <f t="shared" si="37"/>
        <v>16</v>
      </c>
      <c r="EK37" s="29">
        <f t="shared" si="176"/>
        <v>0.52083333333333393</v>
      </c>
      <c r="EL37" s="118">
        <v>5</v>
      </c>
      <c r="EM37" s="122">
        <v>0</v>
      </c>
      <c r="EN37" s="126">
        <v>67</v>
      </c>
      <c r="EO37" s="122">
        <v>10</v>
      </c>
      <c r="EP37" s="122">
        <v>5</v>
      </c>
      <c r="EQ37" s="122">
        <v>0</v>
      </c>
      <c r="ER37" s="122">
        <v>2</v>
      </c>
      <c r="ES37" s="122">
        <v>0</v>
      </c>
      <c r="ET37" s="122">
        <v>1</v>
      </c>
      <c r="EU37" s="122">
        <v>0</v>
      </c>
      <c r="EV37" s="122">
        <v>3</v>
      </c>
      <c r="EW37" s="26">
        <f t="shared" si="39"/>
        <v>93</v>
      </c>
      <c r="EX37" s="26">
        <f t="shared" si="40"/>
        <v>98</v>
      </c>
      <c r="EY37" s="29">
        <f t="shared" si="177"/>
        <v>0.52083333333333393</v>
      </c>
      <c r="EZ37" s="118">
        <v>1</v>
      </c>
      <c r="FA37" s="122">
        <v>0</v>
      </c>
      <c r="FB37" s="126">
        <v>13</v>
      </c>
      <c r="FC37" s="122">
        <v>2</v>
      </c>
      <c r="FD37" s="122">
        <v>0</v>
      </c>
      <c r="FE37" s="122">
        <v>0</v>
      </c>
      <c r="FF37" s="122">
        <v>0</v>
      </c>
      <c r="FG37" s="122">
        <v>0</v>
      </c>
      <c r="FH37" s="122">
        <v>0</v>
      </c>
      <c r="FI37" s="122">
        <v>1</v>
      </c>
      <c r="FJ37" s="122">
        <v>1</v>
      </c>
      <c r="FK37" s="32">
        <f t="shared" si="45"/>
        <v>18</v>
      </c>
      <c r="FL37" s="32">
        <f t="shared" si="46"/>
        <v>18</v>
      </c>
    </row>
    <row r="38" spans="1:168" ht="13.5" customHeight="1">
      <c r="A38" s="85">
        <f t="shared" si="178"/>
        <v>0.53125000000000056</v>
      </c>
      <c r="B38" s="119">
        <v>1</v>
      </c>
      <c r="C38" s="123">
        <v>3</v>
      </c>
      <c r="D38" s="127">
        <v>9</v>
      </c>
      <c r="E38" s="123">
        <v>1</v>
      </c>
      <c r="F38" s="123">
        <v>1</v>
      </c>
      <c r="G38" s="123">
        <v>0</v>
      </c>
      <c r="H38" s="123">
        <v>0</v>
      </c>
      <c r="I38" s="123">
        <v>0</v>
      </c>
      <c r="J38" s="123">
        <v>0</v>
      </c>
      <c r="K38" s="123">
        <v>0</v>
      </c>
      <c r="L38" s="123">
        <v>0</v>
      </c>
      <c r="M38" s="33">
        <f t="shared" si="43"/>
        <v>15</v>
      </c>
      <c r="N38" s="33">
        <f t="shared" si="44"/>
        <v>14</v>
      </c>
      <c r="O38" s="30">
        <f t="shared" si="167"/>
        <v>0.53125000000000056</v>
      </c>
      <c r="P38" s="119">
        <v>2</v>
      </c>
      <c r="Q38" s="123">
        <v>0</v>
      </c>
      <c r="R38" s="127">
        <v>35</v>
      </c>
      <c r="S38" s="123">
        <v>5</v>
      </c>
      <c r="T38" s="123">
        <v>0</v>
      </c>
      <c r="U38" s="123">
        <v>0</v>
      </c>
      <c r="V38" s="123">
        <v>0</v>
      </c>
      <c r="W38" s="123">
        <v>0</v>
      </c>
      <c r="X38" s="123">
        <v>1</v>
      </c>
      <c r="Y38" s="123">
        <v>0</v>
      </c>
      <c r="Z38" s="123">
        <v>3</v>
      </c>
      <c r="AA38" s="27">
        <f t="shared" si="12"/>
        <v>46</v>
      </c>
      <c r="AB38" s="27">
        <f t="shared" si="13"/>
        <v>46</v>
      </c>
      <c r="AC38" s="30">
        <f t="shared" si="168"/>
        <v>0.53125000000000056</v>
      </c>
      <c r="AD38" s="119">
        <v>0</v>
      </c>
      <c r="AE38" s="123">
        <v>0</v>
      </c>
      <c r="AF38" s="127">
        <v>12</v>
      </c>
      <c r="AG38" s="123">
        <v>2</v>
      </c>
      <c r="AH38" s="123">
        <v>1</v>
      </c>
      <c r="AI38" s="123">
        <v>0</v>
      </c>
      <c r="AJ38" s="123">
        <v>0</v>
      </c>
      <c r="AK38" s="123">
        <v>0</v>
      </c>
      <c r="AL38" s="123">
        <v>0</v>
      </c>
      <c r="AM38" s="123">
        <v>0</v>
      </c>
      <c r="AN38" s="123">
        <v>0</v>
      </c>
      <c r="AO38" s="27">
        <f t="shared" si="15"/>
        <v>15</v>
      </c>
      <c r="AP38" s="27">
        <f t="shared" si="16"/>
        <v>16</v>
      </c>
      <c r="AQ38" s="30">
        <f t="shared" si="169"/>
        <v>0.53125000000000056</v>
      </c>
      <c r="AR38" s="119">
        <v>0</v>
      </c>
      <c r="AS38" s="123">
        <v>0</v>
      </c>
      <c r="AT38" s="127">
        <v>4</v>
      </c>
      <c r="AU38" s="123">
        <v>4</v>
      </c>
      <c r="AV38" s="123">
        <v>1</v>
      </c>
      <c r="AW38" s="123">
        <v>0</v>
      </c>
      <c r="AX38" s="123">
        <v>0</v>
      </c>
      <c r="AY38" s="123">
        <v>0</v>
      </c>
      <c r="AZ38" s="123">
        <v>0</v>
      </c>
      <c r="BA38" s="123">
        <v>0</v>
      </c>
      <c r="BB38" s="123">
        <v>0</v>
      </c>
      <c r="BC38" s="27">
        <f t="shared" si="18"/>
        <v>9</v>
      </c>
      <c r="BD38" s="27">
        <f t="shared" si="19"/>
        <v>10</v>
      </c>
      <c r="BE38" s="30">
        <f t="shared" si="170"/>
        <v>0.53125000000000056</v>
      </c>
      <c r="BF38" s="119">
        <v>3</v>
      </c>
      <c r="BG38" s="123">
        <v>3</v>
      </c>
      <c r="BH38" s="127">
        <v>44</v>
      </c>
      <c r="BI38" s="123">
        <v>17</v>
      </c>
      <c r="BJ38" s="123">
        <v>2</v>
      </c>
      <c r="BK38" s="123">
        <v>0</v>
      </c>
      <c r="BL38" s="123">
        <v>1</v>
      </c>
      <c r="BM38" s="123">
        <v>0</v>
      </c>
      <c r="BN38" s="123">
        <v>0</v>
      </c>
      <c r="BO38" s="123">
        <v>0</v>
      </c>
      <c r="BP38" s="123">
        <v>2</v>
      </c>
      <c r="BQ38" s="27">
        <f t="shared" si="21"/>
        <v>72</v>
      </c>
      <c r="BR38" s="27">
        <f t="shared" si="22"/>
        <v>71</v>
      </c>
      <c r="BS38" s="30">
        <f t="shared" si="171"/>
        <v>0.53125000000000056</v>
      </c>
      <c r="BT38" s="119">
        <v>0</v>
      </c>
      <c r="BU38" s="123">
        <v>0</v>
      </c>
      <c r="BV38" s="127">
        <v>1</v>
      </c>
      <c r="BW38" s="123">
        <v>0</v>
      </c>
      <c r="BX38" s="123">
        <v>1</v>
      </c>
      <c r="BY38" s="123">
        <v>0</v>
      </c>
      <c r="BZ38" s="123">
        <v>0</v>
      </c>
      <c r="CA38" s="123">
        <v>0</v>
      </c>
      <c r="CB38" s="123">
        <v>0</v>
      </c>
      <c r="CC38" s="123">
        <v>0</v>
      </c>
      <c r="CD38" s="123">
        <v>0</v>
      </c>
      <c r="CE38" s="27">
        <f t="shared" si="24"/>
        <v>2</v>
      </c>
      <c r="CF38" s="27">
        <f t="shared" si="25"/>
        <v>3</v>
      </c>
      <c r="CG38" s="30">
        <f t="shared" si="172"/>
        <v>0.53125000000000056</v>
      </c>
      <c r="CH38" s="119">
        <v>0</v>
      </c>
      <c r="CI38" s="123">
        <v>0</v>
      </c>
      <c r="CJ38" s="127">
        <v>1</v>
      </c>
      <c r="CK38" s="123">
        <v>0</v>
      </c>
      <c r="CL38" s="123">
        <v>0</v>
      </c>
      <c r="CM38" s="123">
        <v>0</v>
      </c>
      <c r="CN38" s="123">
        <v>0</v>
      </c>
      <c r="CO38" s="123">
        <v>0</v>
      </c>
      <c r="CP38" s="123">
        <v>0</v>
      </c>
      <c r="CQ38" s="123">
        <v>0</v>
      </c>
      <c r="CR38" s="123">
        <v>0</v>
      </c>
      <c r="CS38" s="27">
        <f t="shared" si="27"/>
        <v>1</v>
      </c>
      <c r="CT38" s="27">
        <f t="shared" si="28"/>
        <v>1</v>
      </c>
      <c r="CU38" s="30">
        <f t="shared" si="173"/>
        <v>0.53125000000000056</v>
      </c>
      <c r="CV38" s="119">
        <v>2</v>
      </c>
      <c r="CW38" s="123">
        <v>0</v>
      </c>
      <c r="CX38" s="127">
        <v>35</v>
      </c>
      <c r="CY38" s="123">
        <v>6</v>
      </c>
      <c r="CZ38" s="123">
        <v>0</v>
      </c>
      <c r="DA38" s="123">
        <v>0</v>
      </c>
      <c r="DB38" s="123">
        <v>1</v>
      </c>
      <c r="DC38" s="123">
        <v>0</v>
      </c>
      <c r="DD38" s="123">
        <v>1</v>
      </c>
      <c r="DE38" s="123">
        <v>0</v>
      </c>
      <c r="DF38" s="123">
        <v>1</v>
      </c>
      <c r="DG38" s="27">
        <f t="shared" si="30"/>
        <v>46</v>
      </c>
      <c r="DH38" s="27">
        <f t="shared" si="31"/>
        <v>47</v>
      </c>
      <c r="DI38" s="30">
        <f t="shared" si="174"/>
        <v>0.53125000000000056</v>
      </c>
      <c r="DJ38" s="119">
        <v>1</v>
      </c>
      <c r="DK38" s="123">
        <v>1</v>
      </c>
      <c r="DL38" s="127">
        <v>10</v>
      </c>
      <c r="DM38" s="123">
        <v>4</v>
      </c>
      <c r="DN38" s="123">
        <v>0</v>
      </c>
      <c r="DO38" s="123">
        <v>0</v>
      </c>
      <c r="DP38" s="123">
        <v>0</v>
      </c>
      <c r="DQ38" s="123">
        <v>0</v>
      </c>
      <c r="DR38" s="123">
        <v>0</v>
      </c>
      <c r="DS38" s="123">
        <v>0</v>
      </c>
      <c r="DT38" s="123">
        <v>0</v>
      </c>
      <c r="DU38" s="27">
        <f t="shared" si="33"/>
        <v>16</v>
      </c>
      <c r="DV38" s="27">
        <f t="shared" si="34"/>
        <v>15</v>
      </c>
      <c r="DW38" s="30">
        <f t="shared" si="175"/>
        <v>0.53125000000000056</v>
      </c>
      <c r="DX38" s="119">
        <v>1</v>
      </c>
      <c r="DY38" s="123">
        <v>0</v>
      </c>
      <c r="DZ38" s="127">
        <v>13</v>
      </c>
      <c r="EA38" s="123">
        <v>3</v>
      </c>
      <c r="EB38" s="123">
        <v>1</v>
      </c>
      <c r="EC38" s="123">
        <v>0</v>
      </c>
      <c r="ED38" s="123">
        <v>0</v>
      </c>
      <c r="EE38" s="123">
        <v>0</v>
      </c>
      <c r="EF38" s="123">
        <v>0</v>
      </c>
      <c r="EG38" s="123">
        <v>0</v>
      </c>
      <c r="EH38" s="123">
        <v>1</v>
      </c>
      <c r="EI38" s="27">
        <f t="shared" si="36"/>
        <v>19</v>
      </c>
      <c r="EJ38" s="27">
        <f t="shared" si="37"/>
        <v>19</v>
      </c>
      <c r="EK38" s="30">
        <f t="shared" si="176"/>
        <v>0.53125000000000056</v>
      </c>
      <c r="EL38" s="119">
        <v>11</v>
      </c>
      <c r="EM38" s="123">
        <v>1</v>
      </c>
      <c r="EN38" s="127">
        <v>71</v>
      </c>
      <c r="EO38" s="123">
        <v>17</v>
      </c>
      <c r="EP38" s="123">
        <v>7</v>
      </c>
      <c r="EQ38" s="123">
        <v>1</v>
      </c>
      <c r="ER38" s="123">
        <v>0</v>
      </c>
      <c r="ES38" s="123">
        <v>0</v>
      </c>
      <c r="ET38" s="123">
        <v>0</v>
      </c>
      <c r="EU38" s="123">
        <v>0</v>
      </c>
      <c r="EV38" s="123">
        <v>3</v>
      </c>
      <c r="EW38" s="27">
        <f t="shared" si="39"/>
        <v>111</v>
      </c>
      <c r="EX38" s="27">
        <f t="shared" si="40"/>
        <v>111</v>
      </c>
      <c r="EY38" s="30">
        <f t="shared" si="177"/>
        <v>0.53125000000000056</v>
      </c>
      <c r="EZ38" s="119">
        <v>0</v>
      </c>
      <c r="FA38" s="123">
        <v>0</v>
      </c>
      <c r="FB38" s="127">
        <v>14</v>
      </c>
      <c r="FC38" s="123">
        <v>5</v>
      </c>
      <c r="FD38" s="123">
        <v>0</v>
      </c>
      <c r="FE38" s="123">
        <v>0</v>
      </c>
      <c r="FF38" s="123">
        <v>0</v>
      </c>
      <c r="FG38" s="123">
        <v>0</v>
      </c>
      <c r="FH38" s="123">
        <v>0</v>
      </c>
      <c r="FI38" s="123">
        <v>0</v>
      </c>
      <c r="FJ38" s="123">
        <v>1</v>
      </c>
      <c r="FK38" s="33">
        <f t="shared" si="45"/>
        <v>20</v>
      </c>
      <c r="FL38" s="33">
        <f t="shared" si="46"/>
        <v>20</v>
      </c>
    </row>
    <row r="39" spans="1:168" s="39" customFormat="1" ht="12" customHeight="1">
      <c r="A39" s="48" t="s">
        <v>24</v>
      </c>
      <c r="B39" s="120">
        <f t="shared" ref="B39:L39" si="179">SUM(B35:B38)</f>
        <v>6</v>
      </c>
      <c r="C39" s="124">
        <f t="shared" si="179"/>
        <v>3</v>
      </c>
      <c r="D39" s="128">
        <f t="shared" si="179"/>
        <v>49</v>
      </c>
      <c r="E39" s="124">
        <f t="shared" si="179"/>
        <v>10</v>
      </c>
      <c r="F39" s="124">
        <f t="shared" si="179"/>
        <v>1</v>
      </c>
      <c r="G39" s="124">
        <f t="shared" si="179"/>
        <v>0</v>
      </c>
      <c r="H39" s="124">
        <f t="shared" si="179"/>
        <v>0</v>
      </c>
      <c r="I39" s="124">
        <f t="shared" si="179"/>
        <v>0</v>
      </c>
      <c r="J39" s="124">
        <f t="shared" si="179"/>
        <v>0</v>
      </c>
      <c r="K39" s="124">
        <f t="shared" si="179"/>
        <v>0</v>
      </c>
      <c r="L39" s="124">
        <f t="shared" si="179"/>
        <v>6</v>
      </c>
      <c r="M39" s="60">
        <f t="shared" si="43"/>
        <v>75</v>
      </c>
      <c r="N39" s="60">
        <f t="shared" si="44"/>
        <v>70</v>
      </c>
      <c r="O39" s="48" t="s">
        <v>24</v>
      </c>
      <c r="P39" s="120">
        <f t="shared" ref="P39:Z39" si="180">SUM(P35:P38)</f>
        <v>9</v>
      </c>
      <c r="Q39" s="124">
        <f t="shared" si="180"/>
        <v>1</v>
      </c>
      <c r="R39" s="128">
        <f t="shared" si="180"/>
        <v>135</v>
      </c>
      <c r="S39" s="124">
        <f t="shared" si="180"/>
        <v>22</v>
      </c>
      <c r="T39" s="124">
        <f t="shared" si="180"/>
        <v>4</v>
      </c>
      <c r="U39" s="124">
        <f t="shared" si="180"/>
        <v>0</v>
      </c>
      <c r="V39" s="124">
        <f t="shared" si="180"/>
        <v>0</v>
      </c>
      <c r="W39" s="124">
        <f t="shared" si="180"/>
        <v>0</v>
      </c>
      <c r="X39" s="124">
        <f t="shared" si="180"/>
        <v>3</v>
      </c>
      <c r="Y39" s="124">
        <f t="shared" si="180"/>
        <v>0</v>
      </c>
      <c r="Z39" s="124">
        <f t="shared" si="180"/>
        <v>14</v>
      </c>
      <c r="AA39" s="60">
        <f t="shared" si="12"/>
        <v>188</v>
      </c>
      <c r="AB39" s="60">
        <f t="shared" si="13"/>
        <v>188</v>
      </c>
      <c r="AC39" s="48" t="s">
        <v>24</v>
      </c>
      <c r="AD39" s="120">
        <f t="shared" ref="AD39:AN39" si="181">SUM(AD35:AD38)</f>
        <v>1</v>
      </c>
      <c r="AE39" s="124">
        <f t="shared" si="181"/>
        <v>0</v>
      </c>
      <c r="AF39" s="128">
        <f t="shared" si="181"/>
        <v>39</v>
      </c>
      <c r="AG39" s="124">
        <f t="shared" si="181"/>
        <v>6</v>
      </c>
      <c r="AH39" s="124">
        <f t="shared" si="181"/>
        <v>2</v>
      </c>
      <c r="AI39" s="124">
        <f t="shared" si="181"/>
        <v>0</v>
      </c>
      <c r="AJ39" s="124">
        <f t="shared" si="181"/>
        <v>1</v>
      </c>
      <c r="AK39" s="124">
        <f t="shared" si="181"/>
        <v>2</v>
      </c>
      <c r="AL39" s="124">
        <f t="shared" si="181"/>
        <v>0</v>
      </c>
      <c r="AM39" s="124">
        <f t="shared" si="181"/>
        <v>0</v>
      </c>
      <c r="AN39" s="124">
        <f t="shared" si="181"/>
        <v>1</v>
      </c>
      <c r="AO39" s="60">
        <f t="shared" si="15"/>
        <v>52</v>
      </c>
      <c r="AP39" s="60">
        <f t="shared" si="16"/>
        <v>56</v>
      </c>
      <c r="AQ39" s="48" t="s">
        <v>24</v>
      </c>
      <c r="AR39" s="120">
        <f t="shared" ref="AR39:BB39" si="182">SUM(AR35:AR38)</f>
        <v>1</v>
      </c>
      <c r="AS39" s="124">
        <f t="shared" si="182"/>
        <v>1</v>
      </c>
      <c r="AT39" s="128">
        <f t="shared" si="182"/>
        <v>31</v>
      </c>
      <c r="AU39" s="124">
        <f t="shared" si="182"/>
        <v>9</v>
      </c>
      <c r="AV39" s="124">
        <f t="shared" si="182"/>
        <v>1</v>
      </c>
      <c r="AW39" s="124">
        <f t="shared" si="182"/>
        <v>0</v>
      </c>
      <c r="AX39" s="124">
        <f t="shared" si="182"/>
        <v>2</v>
      </c>
      <c r="AY39" s="124">
        <f t="shared" si="182"/>
        <v>0</v>
      </c>
      <c r="AZ39" s="124">
        <f t="shared" si="182"/>
        <v>0</v>
      </c>
      <c r="BA39" s="124">
        <f t="shared" si="182"/>
        <v>1</v>
      </c>
      <c r="BB39" s="124">
        <f t="shared" si="182"/>
        <v>1</v>
      </c>
      <c r="BC39" s="60">
        <f t="shared" si="18"/>
        <v>47</v>
      </c>
      <c r="BD39" s="60">
        <f t="shared" si="19"/>
        <v>50</v>
      </c>
      <c r="BE39" s="48" t="s">
        <v>24</v>
      </c>
      <c r="BF39" s="120">
        <f t="shared" ref="BF39:BP39" si="183">SUM(BF35:BF38)</f>
        <v>23</v>
      </c>
      <c r="BG39" s="124">
        <f t="shared" si="183"/>
        <v>4</v>
      </c>
      <c r="BH39" s="128">
        <f t="shared" si="183"/>
        <v>232</v>
      </c>
      <c r="BI39" s="124">
        <f t="shared" si="183"/>
        <v>49</v>
      </c>
      <c r="BJ39" s="124">
        <f t="shared" si="183"/>
        <v>16</v>
      </c>
      <c r="BK39" s="124">
        <f t="shared" si="183"/>
        <v>1</v>
      </c>
      <c r="BL39" s="124">
        <f t="shared" si="183"/>
        <v>3</v>
      </c>
      <c r="BM39" s="124">
        <f t="shared" si="183"/>
        <v>2</v>
      </c>
      <c r="BN39" s="124">
        <f t="shared" si="183"/>
        <v>0</v>
      </c>
      <c r="BO39" s="124">
        <f t="shared" si="183"/>
        <v>1</v>
      </c>
      <c r="BP39" s="124">
        <f t="shared" si="183"/>
        <v>5</v>
      </c>
      <c r="BQ39" s="60">
        <f t="shared" si="21"/>
        <v>336</v>
      </c>
      <c r="BR39" s="60">
        <f t="shared" si="22"/>
        <v>342</v>
      </c>
      <c r="BS39" s="48" t="s">
        <v>24</v>
      </c>
      <c r="BT39" s="120">
        <f t="shared" ref="BT39:CD39" si="184">SUM(BT35:BT38)</f>
        <v>0</v>
      </c>
      <c r="BU39" s="124">
        <f t="shared" si="184"/>
        <v>0</v>
      </c>
      <c r="BV39" s="128">
        <f t="shared" si="184"/>
        <v>5</v>
      </c>
      <c r="BW39" s="124">
        <f t="shared" si="184"/>
        <v>1</v>
      </c>
      <c r="BX39" s="124">
        <f t="shared" si="184"/>
        <v>2</v>
      </c>
      <c r="BY39" s="124">
        <f t="shared" si="184"/>
        <v>0</v>
      </c>
      <c r="BZ39" s="124">
        <f t="shared" si="184"/>
        <v>0</v>
      </c>
      <c r="CA39" s="124">
        <f t="shared" si="184"/>
        <v>0</v>
      </c>
      <c r="CB39" s="124">
        <f t="shared" si="184"/>
        <v>0</v>
      </c>
      <c r="CC39" s="124">
        <f t="shared" si="184"/>
        <v>0</v>
      </c>
      <c r="CD39" s="124">
        <f t="shared" si="184"/>
        <v>0</v>
      </c>
      <c r="CE39" s="60">
        <f t="shared" si="24"/>
        <v>8</v>
      </c>
      <c r="CF39" s="60">
        <f t="shared" si="25"/>
        <v>10</v>
      </c>
      <c r="CG39" s="48" t="s">
        <v>24</v>
      </c>
      <c r="CH39" s="120">
        <f t="shared" ref="CH39:CR39" si="185">SUM(CH35:CH38)</f>
        <v>0</v>
      </c>
      <c r="CI39" s="124">
        <f t="shared" si="185"/>
        <v>0</v>
      </c>
      <c r="CJ39" s="128">
        <f t="shared" si="185"/>
        <v>3</v>
      </c>
      <c r="CK39" s="124">
        <f t="shared" si="185"/>
        <v>0</v>
      </c>
      <c r="CL39" s="124">
        <f t="shared" si="185"/>
        <v>0</v>
      </c>
      <c r="CM39" s="124">
        <f t="shared" si="185"/>
        <v>0</v>
      </c>
      <c r="CN39" s="124">
        <f t="shared" si="185"/>
        <v>0</v>
      </c>
      <c r="CO39" s="124">
        <f t="shared" si="185"/>
        <v>0</v>
      </c>
      <c r="CP39" s="124">
        <f t="shared" si="185"/>
        <v>0</v>
      </c>
      <c r="CQ39" s="124">
        <f t="shared" si="185"/>
        <v>0</v>
      </c>
      <c r="CR39" s="124">
        <f t="shared" si="185"/>
        <v>0</v>
      </c>
      <c r="CS39" s="60">
        <f t="shared" si="27"/>
        <v>3</v>
      </c>
      <c r="CT39" s="60">
        <f t="shared" si="28"/>
        <v>3</v>
      </c>
      <c r="CU39" s="48" t="s">
        <v>24</v>
      </c>
      <c r="CV39" s="120">
        <f t="shared" ref="CV39:DF39" si="186">SUM(CV35:CV38)</f>
        <v>8</v>
      </c>
      <c r="CW39" s="124">
        <f t="shared" si="186"/>
        <v>1</v>
      </c>
      <c r="CX39" s="128">
        <f t="shared" si="186"/>
        <v>129</v>
      </c>
      <c r="CY39" s="124">
        <f t="shared" si="186"/>
        <v>34</v>
      </c>
      <c r="CZ39" s="124">
        <f t="shared" si="186"/>
        <v>0</v>
      </c>
      <c r="DA39" s="124">
        <f t="shared" si="186"/>
        <v>0</v>
      </c>
      <c r="DB39" s="124">
        <f t="shared" si="186"/>
        <v>1</v>
      </c>
      <c r="DC39" s="124">
        <f t="shared" si="186"/>
        <v>0</v>
      </c>
      <c r="DD39" s="124">
        <f t="shared" si="186"/>
        <v>3</v>
      </c>
      <c r="DE39" s="124">
        <f t="shared" si="186"/>
        <v>0</v>
      </c>
      <c r="DF39" s="124">
        <f t="shared" si="186"/>
        <v>4</v>
      </c>
      <c r="DG39" s="60">
        <f t="shared" si="30"/>
        <v>180</v>
      </c>
      <c r="DH39" s="60">
        <f t="shared" si="31"/>
        <v>178</v>
      </c>
      <c r="DI39" s="48" t="s">
        <v>24</v>
      </c>
      <c r="DJ39" s="120">
        <f t="shared" ref="DJ39:DT39" si="187">SUM(DJ35:DJ38)</f>
        <v>3</v>
      </c>
      <c r="DK39" s="124">
        <f t="shared" si="187"/>
        <v>1</v>
      </c>
      <c r="DL39" s="128">
        <f t="shared" si="187"/>
        <v>45</v>
      </c>
      <c r="DM39" s="124">
        <f t="shared" si="187"/>
        <v>18</v>
      </c>
      <c r="DN39" s="124">
        <f t="shared" si="187"/>
        <v>1</v>
      </c>
      <c r="DO39" s="124">
        <f t="shared" si="187"/>
        <v>0</v>
      </c>
      <c r="DP39" s="124">
        <f t="shared" si="187"/>
        <v>0</v>
      </c>
      <c r="DQ39" s="124">
        <f t="shared" si="187"/>
        <v>0</v>
      </c>
      <c r="DR39" s="124">
        <f t="shared" si="187"/>
        <v>0</v>
      </c>
      <c r="DS39" s="124">
        <f t="shared" si="187"/>
        <v>1</v>
      </c>
      <c r="DT39" s="124">
        <f t="shared" si="187"/>
        <v>1</v>
      </c>
      <c r="DU39" s="60">
        <f t="shared" si="33"/>
        <v>70</v>
      </c>
      <c r="DV39" s="60">
        <f t="shared" si="34"/>
        <v>69</v>
      </c>
      <c r="DW39" s="48" t="s">
        <v>24</v>
      </c>
      <c r="DX39" s="120">
        <f t="shared" ref="DX39:EH39" si="188">SUM(DX35:DX38)</f>
        <v>8</v>
      </c>
      <c r="DY39" s="124">
        <f t="shared" si="188"/>
        <v>0</v>
      </c>
      <c r="DZ39" s="128">
        <f t="shared" si="188"/>
        <v>47</v>
      </c>
      <c r="EA39" s="124">
        <f t="shared" si="188"/>
        <v>8</v>
      </c>
      <c r="EB39" s="124">
        <f t="shared" si="188"/>
        <v>2</v>
      </c>
      <c r="EC39" s="124">
        <f t="shared" si="188"/>
        <v>0</v>
      </c>
      <c r="ED39" s="124">
        <f t="shared" si="188"/>
        <v>0</v>
      </c>
      <c r="EE39" s="124">
        <f t="shared" si="188"/>
        <v>0</v>
      </c>
      <c r="EF39" s="124">
        <f t="shared" si="188"/>
        <v>0</v>
      </c>
      <c r="EG39" s="124">
        <f t="shared" si="188"/>
        <v>0</v>
      </c>
      <c r="EH39" s="124">
        <f t="shared" si="188"/>
        <v>2</v>
      </c>
      <c r="EI39" s="60">
        <f t="shared" si="36"/>
        <v>67</v>
      </c>
      <c r="EJ39" s="60">
        <f t="shared" si="37"/>
        <v>64</v>
      </c>
      <c r="EK39" s="48" t="s">
        <v>24</v>
      </c>
      <c r="EL39" s="120">
        <f t="shared" ref="EL39:EV39" si="189">SUM(EL35:EL38)</f>
        <v>22</v>
      </c>
      <c r="EM39" s="124">
        <f t="shared" si="189"/>
        <v>2</v>
      </c>
      <c r="EN39" s="128">
        <f t="shared" si="189"/>
        <v>297</v>
      </c>
      <c r="EO39" s="124">
        <f t="shared" si="189"/>
        <v>56</v>
      </c>
      <c r="EP39" s="124">
        <f t="shared" si="189"/>
        <v>15</v>
      </c>
      <c r="EQ39" s="124">
        <f t="shared" si="189"/>
        <v>2</v>
      </c>
      <c r="ER39" s="124">
        <f t="shared" si="189"/>
        <v>3</v>
      </c>
      <c r="ES39" s="124">
        <f t="shared" si="189"/>
        <v>0</v>
      </c>
      <c r="ET39" s="124">
        <f t="shared" si="189"/>
        <v>2</v>
      </c>
      <c r="EU39" s="124">
        <f t="shared" si="189"/>
        <v>0</v>
      </c>
      <c r="EV39" s="124">
        <f t="shared" si="189"/>
        <v>12</v>
      </c>
      <c r="EW39" s="60">
        <f t="shared" si="39"/>
        <v>411</v>
      </c>
      <c r="EX39" s="60">
        <f t="shared" si="40"/>
        <v>417</v>
      </c>
      <c r="EY39" s="48" t="s">
        <v>24</v>
      </c>
      <c r="EZ39" s="120">
        <f t="shared" ref="EZ39:FJ39" si="190">SUM(EZ35:EZ38)</f>
        <v>4</v>
      </c>
      <c r="FA39" s="124">
        <f t="shared" si="190"/>
        <v>0</v>
      </c>
      <c r="FB39" s="128">
        <f t="shared" si="190"/>
        <v>44</v>
      </c>
      <c r="FC39" s="124">
        <f t="shared" si="190"/>
        <v>12</v>
      </c>
      <c r="FD39" s="124">
        <f t="shared" si="190"/>
        <v>0</v>
      </c>
      <c r="FE39" s="124">
        <f t="shared" si="190"/>
        <v>1</v>
      </c>
      <c r="FF39" s="124">
        <f t="shared" si="190"/>
        <v>0</v>
      </c>
      <c r="FG39" s="124">
        <f t="shared" si="190"/>
        <v>0</v>
      </c>
      <c r="FH39" s="124">
        <f t="shared" si="190"/>
        <v>1</v>
      </c>
      <c r="FI39" s="124">
        <f t="shared" si="190"/>
        <v>1</v>
      </c>
      <c r="FJ39" s="124">
        <f t="shared" si="190"/>
        <v>2</v>
      </c>
      <c r="FK39" s="60">
        <f t="shared" si="45"/>
        <v>65</v>
      </c>
      <c r="FL39" s="60">
        <f t="shared" si="46"/>
        <v>65</v>
      </c>
    </row>
    <row r="40" spans="1:168" s="39" customFormat="1" ht="12" customHeight="1">
      <c r="A40" s="48" t="s">
        <v>25</v>
      </c>
      <c r="B40" s="120">
        <f t="shared" ref="B40:L40" si="191">SUM(B39+B34+B29)</f>
        <v>21</v>
      </c>
      <c r="C40" s="124">
        <f t="shared" si="191"/>
        <v>6</v>
      </c>
      <c r="D40" s="128">
        <f t="shared" si="191"/>
        <v>124</v>
      </c>
      <c r="E40" s="124">
        <f t="shared" si="191"/>
        <v>39</v>
      </c>
      <c r="F40" s="124">
        <f t="shared" si="191"/>
        <v>5</v>
      </c>
      <c r="G40" s="124">
        <f t="shared" si="191"/>
        <v>1</v>
      </c>
      <c r="H40" s="124">
        <f t="shared" si="191"/>
        <v>0</v>
      </c>
      <c r="I40" s="124">
        <f t="shared" si="191"/>
        <v>0</v>
      </c>
      <c r="J40" s="124">
        <f t="shared" si="191"/>
        <v>0</v>
      </c>
      <c r="K40" s="124">
        <f t="shared" si="191"/>
        <v>0</v>
      </c>
      <c r="L40" s="124">
        <f t="shared" si="191"/>
        <v>15</v>
      </c>
      <c r="M40" s="60">
        <f t="shared" si="43"/>
        <v>211</v>
      </c>
      <c r="N40" s="60">
        <f t="shared" si="44"/>
        <v>200</v>
      </c>
      <c r="O40" s="48" t="s">
        <v>25</v>
      </c>
      <c r="P40" s="120">
        <f t="shared" ref="P40:Z40" si="192">SUM(P39+P34+P29)</f>
        <v>24</v>
      </c>
      <c r="Q40" s="124">
        <f t="shared" si="192"/>
        <v>8</v>
      </c>
      <c r="R40" s="128">
        <f t="shared" si="192"/>
        <v>332</v>
      </c>
      <c r="S40" s="124">
        <f t="shared" si="192"/>
        <v>71</v>
      </c>
      <c r="T40" s="124">
        <f t="shared" si="192"/>
        <v>13</v>
      </c>
      <c r="U40" s="124">
        <f t="shared" si="192"/>
        <v>0</v>
      </c>
      <c r="V40" s="124">
        <f t="shared" si="192"/>
        <v>1</v>
      </c>
      <c r="W40" s="124">
        <f t="shared" si="192"/>
        <v>0</v>
      </c>
      <c r="X40" s="124">
        <f t="shared" si="192"/>
        <v>9</v>
      </c>
      <c r="Y40" s="124">
        <f t="shared" si="192"/>
        <v>0</v>
      </c>
      <c r="Z40" s="124">
        <f t="shared" si="192"/>
        <v>46</v>
      </c>
      <c r="AA40" s="60">
        <f t="shared" si="12"/>
        <v>504</v>
      </c>
      <c r="AB40" s="60">
        <f t="shared" si="13"/>
        <v>507</v>
      </c>
      <c r="AC40" s="48" t="s">
        <v>25</v>
      </c>
      <c r="AD40" s="120">
        <f t="shared" ref="AD40:AN40" si="193">SUM(AD39+AD34+AD29)</f>
        <v>2</v>
      </c>
      <c r="AE40" s="124">
        <f t="shared" si="193"/>
        <v>4</v>
      </c>
      <c r="AF40" s="128">
        <f t="shared" si="193"/>
        <v>76</v>
      </c>
      <c r="AG40" s="124">
        <f t="shared" si="193"/>
        <v>27</v>
      </c>
      <c r="AH40" s="124">
        <f t="shared" si="193"/>
        <v>3</v>
      </c>
      <c r="AI40" s="124">
        <f t="shared" si="193"/>
        <v>2</v>
      </c>
      <c r="AJ40" s="124">
        <f t="shared" si="193"/>
        <v>3</v>
      </c>
      <c r="AK40" s="124">
        <f t="shared" si="193"/>
        <v>4</v>
      </c>
      <c r="AL40" s="124">
        <f t="shared" si="193"/>
        <v>0</v>
      </c>
      <c r="AM40" s="124">
        <f t="shared" si="193"/>
        <v>0</v>
      </c>
      <c r="AN40" s="124">
        <f t="shared" si="193"/>
        <v>6</v>
      </c>
      <c r="AO40" s="60">
        <f t="shared" si="15"/>
        <v>127</v>
      </c>
      <c r="AP40" s="60">
        <f t="shared" si="16"/>
        <v>136</v>
      </c>
      <c r="AQ40" s="48" t="s">
        <v>25</v>
      </c>
      <c r="AR40" s="120">
        <f t="shared" ref="AR40:BB40" si="194">SUM(AR39+AR34+AR29)</f>
        <v>4</v>
      </c>
      <c r="AS40" s="124">
        <f t="shared" si="194"/>
        <v>2</v>
      </c>
      <c r="AT40" s="128">
        <f t="shared" si="194"/>
        <v>80</v>
      </c>
      <c r="AU40" s="124">
        <f t="shared" si="194"/>
        <v>20</v>
      </c>
      <c r="AV40" s="124">
        <f t="shared" si="194"/>
        <v>5</v>
      </c>
      <c r="AW40" s="124">
        <f t="shared" si="194"/>
        <v>0</v>
      </c>
      <c r="AX40" s="124">
        <f t="shared" si="194"/>
        <v>3</v>
      </c>
      <c r="AY40" s="124">
        <f t="shared" si="194"/>
        <v>4</v>
      </c>
      <c r="AZ40" s="124">
        <f t="shared" si="194"/>
        <v>0</v>
      </c>
      <c r="BA40" s="124">
        <f t="shared" si="194"/>
        <v>2</v>
      </c>
      <c r="BB40" s="124">
        <f t="shared" si="194"/>
        <v>2</v>
      </c>
      <c r="BC40" s="60">
        <f t="shared" si="18"/>
        <v>122</v>
      </c>
      <c r="BD40" s="60">
        <f t="shared" si="19"/>
        <v>132</v>
      </c>
      <c r="BE40" s="48" t="s">
        <v>25</v>
      </c>
      <c r="BF40" s="120">
        <f t="shared" ref="BF40:BP40" si="195">SUM(BF39+BF34+BF29)</f>
        <v>97</v>
      </c>
      <c r="BG40" s="124">
        <f t="shared" si="195"/>
        <v>23</v>
      </c>
      <c r="BH40" s="128">
        <f t="shared" si="195"/>
        <v>737</v>
      </c>
      <c r="BI40" s="124">
        <f t="shared" si="195"/>
        <v>175</v>
      </c>
      <c r="BJ40" s="124">
        <f t="shared" si="195"/>
        <v>61</v>
      </c>
      <c r="BK40" s="124">
        <f t="shared" si="195"/>
        <v>3</v>
      </c>
      <c r="BL40" s="124">
        <f t="shared" si="195"/>
        <v>11</v>
      </c>
      <c r="BM40" s="124">
        <f t="shared" si="195"/>
        <v>8</v>
      </c>
      <c r="BN40" s="124">
        <f t="shared" si="195"/>
        <v>2</v>
      </c>
      <c r="BO40" s="124">
        <f t="shared" si="195"/>
        <v>2</v>
      </c>
      <c r="BP40" s="124">
        <f t="shared" si="195"/>
        <v>29</v>
      </c>
      <c r="BQ40" s="60">
        <f t="shared" si="21"/>
        <v>1148</v>
      </c>
      <c r="BR40" s="60">
        <f t="shared" si="22"/>
        <v>1159</v>
      </c>
      <c r="BS40" s="48" t="s">
        <v>25</v>
      </c>
      <c r="BT40" s="120">
        <f t="shared" ref="BT40:CD40" si="196">SUM(BT39+BT34+BT29)</f>
        <v>0</v>
      </c>
      <c r="BU40" s="124">
        <f t="shared" si="196"/>
        <v>0</v>
      </c>
      <c r="BV40" s="128">
        <f t="shared" si="196"/>
        <v>13</v>
      </c>
      <c r="BW40" s="124">
        <f t="shared" si="196"/>
        <v>1</v>
      </c>
      <c r="BX40" s="124">
        <f t="shared" si="196"/>
        <v>3</v>
      </c>
      <c r="BY40" s="124">
        <f t="shared" si="196"/>
        <v>0</v>
      </c>
      <c r="BZ40" s="124">
        <f t="shared" si="196"/>
        <v>0</v>
      </c>
      <c r="CA40" s="124">
        <f t="shared" si="196"/>
        <v>0</v>
      </c>
      <c r="CB40" s="124">
        <f t="shared" si="196"/>
        <v>0</v>
      </c>
      <c r="CC40" s="124">
        <f t="shared" si="196"/>
        <v>0</v>
      </c>
      <c r="CD40" s="124">
        <f t="shared" si="196"/>
        <v>0</v>
      </c>
      <c r="CE40" s="60">
        <f t="shared" si="24"/>
        <v>17</v>
      </c>
      <c r="CF40" s="60">
        <f t="shared" si="25"/>
        <v>20</v>
      </c>
      <c r="CG40" s="48" t="s">
        <v>25</v>
      </c>
      <c r="CH40" s="120">
        <f t="shared" ref="CH40:CR40" si="197">SUM(CH39+CH34+CH29)</f>
        <v>0</v>
      </c>
      <c r="CI40" s="124">
        <f t="shared" si="197"/>
        <v>0</v>
      </c>
      <c r="CJ40" s="128">
        <f t="shared" si="197"/>
        <v>8</v>
      </c>
      <c r="CK40" s="124">
        <f t="shared" si="197"/>
        <v>1</v>
      </c>
      <c r="CL40" s="124">
        <f t="shared" si="197"/>
        <v>0</v>
      </c>
      <c r="CM40" s="124">
        <f t="shared" si="197"/>
        <v>0</v>
      </c>
      <c r="CN40" s="124">
        <f t="shared" si="197"/>
        <v>0</v>
      </c>
      <c r="CO40" s="124">
        <f t="shared" si="197"/>
        <v>0</v>
      </c>
      <c r="CP40" s="124">
        <f t="shared" si="197"/>
        <v>0</v>
      </c>
      <c r="CQ40" s="124">
        <f t="shared" si="197"/>
        <v>0</v>
      </c>
      <c r="CR40" s="124">
        <f t="shared" si="197"/>
        <v>0</v>
      </c>
      <c r="CS40" s="60">
        <f t="shared" si="27"/>
        <v>9</v>
      </c>
      <c r="CT40" s="60">
        <f t="shared" si="28"/>
        <v>9</v>
      </c>
      <c r="CU40" s="48" t="s">
        <v>25</v>
      </c>
      <c r="CV40" s="120">
        <f t="shared" ref="CV40:DF40" si="198">SUM(CV39+CV34+CV29)</f>
        <v>23</v>
      </c>
      <c r="CW40" s="124">
        <f t="shared" si="198"/>
        <v>6</v>
      </c>
      <c r="CX40" s="128">
        <f t="shared" si="198"/>
        <v>414</v>
      </c>
      <c r="CY40" s="124">
        <f t="shared" si="198"/>
        <v>98</v>
      </c>
      <c r="CZ40" s="124">
        <f t="shared" si="198"/>
        <v>10</v>
      </c>
      <c r="DA40" s="124">
        <f t="shared" si="198"/>
        <v>0</v>
      </c>
      <c r="DB40" s="124">
        <f t="shared" si="198"/>
        <v>4</v>
      </c>
      <c r="DC40" s="124">
        <f t="shared" si="198"/>
        <v>1</v>
      </c>
      <c r="DD40" s="124">
        <f t="shared" si="198"/>
        <v>9</v>
      </c>
      <c r="DE40" s="124">
        <f t="shared" si="198"/>
        <v>1</v>
      </c>
      <c r="DF40" s="124">
        <f t="shared" si="198"/>
        <v>27</v>
      </c>
      <c r="DG40" s="60">
        <f t="shared" si="30"/>
        <v>593</v>
      </c>
      <c r="DH40" s="60">
        <f t="shared" si="31"/>
        <v>600</v>
      </c>
      <c r="DI40" s="48" t="s">
        <v>25</v>
      </c>
      <c r="DJ40" s="120">
        <f t="shared" ref="DJ40:DT40" si="199">SUM(DJ39+DJ34+DJ29)</f>
        <v>13</v>
      </c>
      <c r="DK40" s="124">
        <f t="shared" si="199"/>
        <v>9</v>
      </c>
      <c r="DL40" s="128">
        <f t="shared" si="199"/>
        <v>135</v>
      </c>
      <c r="DM40" s="124">
        <f t="shared" si="199"/>
        <v>34</v>
      </c>
      <c r="DN40" s="124">
        <f t="shared" si="199"/>
        <v>4</v>
      </c>
      <c r="DO40" s="124">
        <f t="shared" si="199"/>
        <v>0</v>
      </c>
      <c r="DP40" s="124">
        <f t="shared" si="199"/>
        <v>0</v>
      </c>
      <c r="DQ40" s="124">
        <f t="shared" si="199"/>
        <v>0</v>
      </c>
      <c r="DR40" s="124">
        <f t="shared" si="199"/>
        <v>0</v>
      </c>
      <c r="DS40" s="124">
        <f t="shared" si="199"/>
        <v>1</v>
      </c>
      <c r="DT40" s="124">
        <f t="shared" si="199"/>
        <v>3</v>
      </c>
      <c r="DU40" s="60">
        <f t="shared" si="33"/>
        <v>199</v>
      </c>
      <c r="DV40" s="60">
        <f t="shared" si="34"/>
        <v>191</v>
      </c>
      <c r="DW40" s="48" t="s">
        <v>25</v>
      </c>
      <c r="DX40" s="120">
        <f t="shared" ref="DX40:EH40" si="200">SUM(DX39+DX34+DX29)</f>
        <v>11</v>
      </c>
      <c r="DY40" s="124">
        <f t="shared" si="200"/>
        <v>5</v>
      </c>
      <c r="DZ40" s="128">
        <f t="shared" si="200"/>
        <v>126</v>
      </c>
      <c r="EA40" s="124">
        <f t="shared" si="200"/>
        <v>29</v>
      </c>
      <c r="EB40" s="124">
        <f t="shared" si="200"/>
        <v>5</v>
      </c>
      <c r="EC40" s="124">
        <f t="shared" si="200"/>
        <v>0</v>
      </c>
      <c r="ED40" s="124">
        <f t="shared" si="200"/>
        <v>0</v>
      </c>
      <c r="EE40" s="124">
        <f t="shared" si="200"/>
        <v>0</v>
      </c>
      <c r="EF40" s="124">
        <f t="shared" si="200"/>
        <v>0</v>
      </c>
      <c r="EG40" s="124">
        <f t="shared" si="200"/>
        <v>0</v>
      </c>
      <c r="EH40" s="124">
        <f t="shared" si="200"/>
        <v>10</v>
      </c>
      <c r="EI40" s="60">
        <f t="shared" si="36"/>
        <v>186</v>
      </c>
      <c r="EJ40" s="60">
        <f t="shared" si="37"/>
        <v>181</v>
      </c>
      <c r="EK40" s="48" t="s">
        <v>25</v>
      </c>
      <c r="EL40" s="120">
        <f t="shared" ref="EL40:EV40" si="201">SUM(EL39+EL34+EL29)</f>
        <v>49</v>
      </c>
      <c r="EM40" s="124">
        <f t="shared" si="201"/>
        <v>6</v>
      </c>
      <c r="EN40" s="128">
        <f t="shared" si="201"/>
        <v>779</v>
      </c>
      <c r="EO40" s="124">
        <f t="shared" si="201"/>
        <v>170</v>
      </c>
      <c r="EP40" s="124">
        <f t="shared" si="201"/>
        <v>53</v>
      </c>
      <c r="EQ40" s="124">
        <f t="shared" si="201"/>
        <v>3</v>
      </c>
      <c r="ER40" s="124">
        <f t="shared" si="201"/>
        <v>15</v>
      </c>
      <c r="ES40" s="124">
        <f t="shared" si="201"/>
        <v>1</v>
      </c>
      <c r="ET40" s="124">
        <f t="shared" si="201"/>
        <v>3</v>
      </c>
      <c r="EU40" s="124">
        <f t="shared" si="201"/>
        <v>2</v>
      </c>
      <c r="EV40" s="124">
        <f t="shared" si="201"/>
        <v>50</v>
      </c>
      <c r="EW40" s="60">
        <f t="shared" si="39"/>
        <v>1131</v>
      </c>
      <c r="EX40" s="60">
        <f t="shared" si="40"/>
        <v>1172</v>
      </c>
      <c r="EY40" s="48" t="s">
        <v>25</v>
      </c>
      <c r="EZ40" s="120">
        <f t="shared" ref="EZ40:FJ40" si="202">SUM(EZ39+EZ34+EZ29)</f>
        <v>9</v>
      </c>
      <c r="FA40" s="124">
        <f t="shared" si="202"/>
        <v>2</v>
      </c>
      <c r="FB40" s="128">
        <f t="shared" si="202"/>
        <v>126</v>
      </c>
      <c r="FC40" s="124">
        <f t="shared" si="202"/>
        <v>29</v>
      </c>
      <c r="FD40" s="124">
        <f t="shared" si="202"/>
        <v>11</v>
      </c>
      <c r="FE40" s="124">
        <f t="shared" si="202"/>
        <v>1</v>
      </c>
      <c r="FF40" s="124">
        <f t="shared" si="202"/>
        <v>0</v>
      </c>
      <c r="FG40" s="124">
        <f t="shared" si="202"/>
        <v>0</v>
      </c>
      <c r="FH40" s="124">
        <f t="shared" si="202"/>
        <v>1</v>
      </c>
      <c r="FI40" s="124">
        <f t="shared" si="202"/>
        <v>1</v>
      </c>
      <c r="FJ40" s="124">
        <f t="shared" si="202"/>
        <v>7</v>
      </c>
      <c r="FK40" s="60">
        <f t="shared" si="45"/>
        <v>187</v>
      </c>
      <c r="FL40" s="60">
        <f t="shared" si="46"/>
        <v>194</v>
      </c>
    </row>
    <row r="41" spans="1:168" ht="13.5" customHeight="1">
      <c r="A41" s="29">
        <f>A38+"00:15"</f>
        <v>0.54166666666666718</v>
      </c>
      <c r="B41" s="117">
        <v>4</v>
      </c>
      <c r="C41" s="121">
        <v>0</v>
      </c>
      <c r="D41" s="125">
        <v>19</v>
      </c>
      <c r="E41" s="121">
        <v>3</v>
      </c>
      <c r="F41" s="121">
        <v>0</v>
      </c>
      <c r="G41" s="121">
        <v>0</v>
      </c>
      <c r="H41" s="121">
        <v>0</v>
      </c>
      <c r="I41" s="121">
        <v>0</v>
      </c>
      <c r="J41" s="121">
        <v>0</v>
      </c>
      <c r="K41" s="121">
        <v>0</v>
      </c>
      <c r="L41" s="121">
        <v>5</v>
      </c>
      <c r="M41" s="31">
        <f t="shared" si="43"/>
        <v>31</v>
      </c>
      <c r="N41" s="31">
        <f t="shared" si="44"/>
        <v>28</v>
      </c>
      <c r="O41" s="29">
        <f t="shared" ref="O41:O44" si="203">$A41</f>
        <v>0.54166666666666718</v>
      </c>
      <c r="P41" s="117">
        <v>3</v>
      </c>
      <c r="Q41" s="121">
        <v>1</v>
      </c>
      <c r="R41" s="125">
        <v>30</v>
      </c>
      <c r="S41" s="121">
        <v>9</v>
      </c>
      <c r="T41" s="121">
        <v>0</v>
      </c>
      <c r="U41" s="121">
        <v>0</v>
      </c>
      <c r="V41" s="121">
        <v>0</v>
      </c>
      <c r="W41" s="121">
        <v>0</v>
      </c>
      <c r="X41" s="121">
        <v>1</v>
      </c>
      <c r="Y41" s="121">
        <v>0</v>
      </c>
      <c r="Z41" s="121">
        <v>4</v>
      </c>
      <c r="AA41" s="25">
        <f t="shared" si="12"/>
        <v>48</v>
      </c>
      <c r="AB41" s="25">
        <f t="shared" si="13"/>
        <v>46</v>
      </c>
      <c r="AC41" s="29">
        <f t="shared" ref="AC41:AC44" si="204">$A41</f>
        <v>0.54166666666666718</v>
      </c>
      <c r="AD41" s="117">
        <v>0</v>
      </c>
      <c r="AE41" s="121">
        <v>0</v>
      </c>
      <c r="AF41" s="125">
        <v>10</v>
      </c>
      <c r="AG41" s="121">
        <v>6</v>
      </c>
      <c r="AH41" s="121">
        <v>1</v>
      </c>
      <c r="AI41" s="121">
        <v>0</v>
      </c>
      <c r="AJ41" s="121">
        <v>0</v>
      </c>
      <c r="AK41" s="121">
        <v>1</v>
      </c>
      <c r="AL41" s="121">
        <v>0</v>
      </c>
      <c r="AM41" s="121">
        <v>0</v>
      </c>
      <c r="AN41" s="121">
        <v>0</v>
      </c>
      <c r="AO41" s="25">
        <f t="shared" si="15"/>
        <v>18</v>
      </c>
      <c r="AP41" s="25">
        <f t="shared" si="16"/>
        <v>20</v>
      </c>
      <c r="AQ41" s="29">
        <f t="shared" ref="AQ41:AQ44" si="205">$A41</f>
        <v>0.54166666666666718</v>
      </c>
      <c r="AR41" s="117">
        <v>0</v>
      </c>
      <c r="AS41" s="121">
        <v>0</v>
      </c>
      <c r="AT41" s="125">
        <v>12</v>
      </c>
      <c r="AU41" s="121">
        <v>1</v>
      </c>
      <c r="AV41" s="121">
        <v>0</v>
      </c>
      <c r="AW41" s="121">
        <v>0</v>
      </c>
      <c r="AX41" s="121">
        <v>0</v>
      </c>
      <c r="AY41" s="121">
        <v>0</v>
      </c>
      <c r="AZ41" s="121">
        <v>0</v>
      </c>
      <c r="BA41" s="121">
        <v>0</v>
      </c>
      <c r="BB41" s="121">
        <v>1</v>
      </c>
      <c r="BC41" s="25">
        <f t="shared" si="18"/>
        <v>14</v>
      </c>
      <c r="BD41" s="25">
        <f t="shared" si="19"/>
        <v>14</v>
      </c>
      <c r="BE41" s="29">
        <f t="shared" ref="BE41:BE44" si="206">$A41</f>
        <v>0.54166666666666718</v>
      </c>
      <c r="BF41" s="117">
        <v>7</v>
      </c>
      <c r="BG41" s="121">
        <v>0</v>
      </c>
      <c r="BH41" s="125">
        <v>37</v>
      </c>
      <c r="BI41" s="121">
        <v>8</v>
      </c>
      <c r="BJ41" s="121">
        <v>3</v>
      </c>
      <c r="BK41" s="121">
        <v>0</v>
      </c>
      <c r="BL41" s="121">
        <v>1</v>
      </c>
      <c r="BM41" s="121">
        <v>0</v>
      </c>
      <c r="BN41" s="121">
        <v>0</v>
      </c>
      <c r="BO41" s="121">
        <v>0</v>
      </c>
      <c r="BP41" s="121">
        <v>1</v>
      </c>
      <c r="BQ41" s="25">
        <f t="shared" si="21"/>
        <v>57</v>
      </c>
      <c r="BR41" s="25">
        <f t="shared" si="22"/>
        <v>56</v>
      </c>
      <c r="BS41" s="29">
        <f t="shared" ref="BS41:BS44" si="207">$A41</f>
        <v>0.54166666666666718</v>
      </c>
      <c r="BT41" s="117">
        <v>0</v>
      </c>
      <c r="BU41" s="121">
        <v>0</v>
      </c>
      <c r="BV41" s="125">
        <v>0</v>
      </c>
      <c r="BW41" s="121">
        <v>0</v>
      </c>
      <c r="BX41" s="121">
        <v>0</v>
      </c>
      <c r="BY41" s="121">
        <v>0</v>
      </c>
      <c r="BZ41" s="121">
        <v>0</v>
      </c>
      <c r="CA41" s="121">
        <v>0</v>
      </c>
      <c r="CB41" s="121">
        <v>0</v>
      </c>
      <c r="CC41" s="121">
        <v>0</v>
      </c>
      <c r="CD41" s="121">
        <v>0</v>
      </c>
      <c r="CE41" s="25">
        <f t="shared" si="24"/>
        <v>0</v>
      </c>
      <c r="CF41" s="25">
        <f t="shared" si="25"/>
        <v>0</v>
      </c>
      <c r="CG41" s="29">
        <f t="shared" ref="CG41:CG44" si="208">$A41</f>
        <v>0.54166666666666718</v>
      </c>
      <c r="CH41" s="117">
        <v>0</v>
      </c>
      <c r="CI41" s="121">
        <v>0</v>
      </c>
      <c r="CJ41" s="125">
        <v>3</v>
      </c>
      <c r="CK41" s="121">
        <v>0</v>
      </c>
      <c r="CL41" s="121">
        <v>0</v>
      </c>
      <c r="CM41" s="121">
        <v>0</v>
      </c>
      <c r="CN41" s="121">
        <v>0</v>
      </c>
      <c r="CO41" s="121">
        <v>0</v>
      </c>
      <c r="CP41" s="121">
        <v>0</v>
      </c>
      <c r="CQ41" s="121">
        <v>0</v>
      </c>
      <c r="CR41" s="121">
        <v>0</v>
      </c>
      <c r="CS41" s="25">
        <f t="shared" si="27"/>
        <v>3</v>
      </c>
      <c r="CT41" s="25">
        <f t="shared" si="28"/>
        <v>3</v>
      </c>
      <c r="CU41" s="29">
        <f t="shared" ref="CU41:CU44" si="209">$A41</f>
        <v>0.54166666666666718</v>
      </c>
      <c r="CV41" s="117">
        <v>2</v>
      </c>
      <c r="CW41" s="121">
        <v>1</v>
      </c>
      <c r="CX41" s="125">
        <v>30</v>
      </c>
      <c r="CY41" s="121">
        <v>4</v>
      </c>
      <c r="CZ41" s="121">
        <v>2</v>
      </c>
      <c r="DA41" s="121">
        <v>0</v>
      </c>
      <c r="DB41" s="121">
        <v>0</v>
      </c>
      <c r="DC41" s="121">
        <v>0</v>
      </c>
      <c r="DD41" s="121">
        <v>1</v>
      </c>
      <c r="DE41" s="121">
        <v>0</v>
      </c>
      <c r="DF41" s="121">
        <v>1</v>
      </c>
      <c r="DG41" s="25">
        <f t="shared" si="30"/>
        <v>41</v>
      </c>
      <c r="DH41" s="25">
        <f t="shared" si="31"/>
        <v>42</v>
      </c>
      <c r="DI41" s="29">
        <f t="shared" ref="DI41:DI44" si="210">$A41</f>
        <v>0.54166666666666718</v>
      </c>
      <c r="DJ41" s="117">
        <v>0</v>
      </c>
      <c r="DK41" s="121">
        <v>0</v>
      </c>
      <c r="DL41" s="125">
        <v>8</v>
      </c>
      <c r="DM41" s="121">
        <v>1</v>
      </c>
      <c r="DN41" s="121">
        <v>0</v>
      </c>
      <c r="DO41" s="121">
        <v>0</v>
      </c>
      <c r="DP41" s="121">
        <v>0</v>
      </c>
      <c r="DQ41" s="121">
        <v>0</v>
      </c>
      <c r="DR41" s="121">
        <v>0</v>
      </c>
      <c r="DS41" s="121">
        <v>0</v>
      </c>
      <c r="DT41" s="121">
        <v>0</v>
      </c>
      <c r="DU41" s="25">
        <f t="shared" si="33"/>
        <v>9</v>
      </c>
      <c r="DV41" s="25">
        <f t="shared" si="34"/>
        <v>9</v>
      </c>
      <c r="DW41" s="29">
        <f t="shared" ref="DW41:DW44" si="211">$A41</f>
        <v>0.54166666666666718</v>
      </c>
      <c r="DX41" s="117">
        <v>1</v>
      </c>
      <c r="DY41" s="121">
        <v>0</v>
      </c>
      <c r="DZ41" s="125">
        <v>7</v>
      </c>
      <c r="EA41" s="121">
        <v>2</v>
      </c>
      <c r="EB41" s="121">
        <v>1</v>
      </c>
      <c r="EC41" s="121">
        <v>0</v>
      </c>
      <c r="ED41" s="121">
        <v>0</v>
      </c>
      <c r="EE41" s="121">
        <v>0</v>
      </c>
      <c r="EF41" s="121">
        <v>0</v>
      </c>
      <c r="EG41" s="121">
        <v>0</v>
      </c>
      <c r="EH41" s="121">
        <v>1</v>
      </c>
      <c r="EI41" s="25">
        <f t="shared" si="36"/>
        <v>12</v>
      </c>
      <c r="EJ41" s="25">
        <f t="shared" si="37"/>
        <v>12</v>
      </c>
      <c r="EK41" s="29">
        <f t="shared" ref="EK41:EK44" si="212">$A41</f>
        <v>0.54166666666666718</v>
      </c>
      <c r="EL41" s="117">
        <v>10</v>
      </c>
      <c r="EM41" s="121">
        <v>2</v>
      </c>
      <c r="EN41" s="125">
        <v>79</v>
      </c>
      <c r="EO41" s="121">
        <v>17</v>
      </c>
      <c r="EP41" s="121">
        <v>4</v>
      </c>
      <c r="EQ41" s="121">
        <v>0</v>
      </c>
      <c r="ER41" s="121">
        <v>1</v>
      </c>
      <c r="ES41" s="121">
        <v>0</v>
      </c>
      <c r="ET41" s="121">
        <v>0</v>
      </c>
      <c r="EU41" s="121">
        <v>0</v>
      </c>
      <c r="EV41" s="121">
        <v>3</v>
      </c>
      <c r="EW41" s="25">
        <f t="shared" si="39"/>
        <v>116</v>
      </c>
      <c r="EX41" s="25">
        <f t="shared" si="40"/>
        <v>113</v>
      </c>
      <c r="EY41" s="29">
        <f t="shared" ref="EY41:EY44" si="213">$A41</f>
        <v>0.54166666666666718</v>
      </c>
      <c r="EZ41" s="117">
        <v>4</v>
      </c>
      <c r="FA41" s="121">
        <v>0</v>
      </c>
      <c r="FB41" s="125">
        <v>8</v>
      </c>
      <c r="FC41" s="121">
        <v>2</v>
      </c>
      <c r="FD41" s="121">
        <v>0</v>
      </c>
      <c r="FE41" s="121">
        <v>0</v>
      </c>
      <c r="FF41" s="121">
        <v>0</v>
      </c>
      <c r="FG41" s="121">
        <v>0</v>
      </c>
      <c r="FH41" s="121">
        <v>0</v>
      </c>
      <c r="FI41" s="121">
        <v>0</v>
      </c>
      <c r="FJ41" s="121">
        <v>0</v>
      </c>
      <c r="FK41" s="31">
        <f t="shared" si="45"/>
        <v>14</v>
      </c>
      <c r="FL41" s="31">
        <f t="shared" si="46"/>
        <v>11</v>
      </c>
    </row>
    <row r="42" spans="1:168" ht="13.5" customHeight="1">
      <c r="A42" s="84">
        <f t="shared" ref="A42:A44" si="214">A41+"00:15"</f>
        <v>0.55208333333333381</v>
      </c>
      <c r="B42" s="118">
        <v>4</v>
      </c>
      <c r="C42" s="122">
        <v>0</v>
      </c>
      <c r="D42" s="126">
        <v>13</v>
      </c>
      <c r="E42" s="122">
        <v>1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4</v>
      </c>
      <c r="M42" s="32">
        <f t="shared" si="43"/>
        <v>22</v>
      </c>
      <c r="N42" s="32">
        <f t="shared" si="44"/>
        <v>19</v>
      </c>
      <c r="O42" s="29">
        <f t="shared" si="203"/>
        <v>0.55208333333333381</v>
      </c>
      <c r="P42" s="118">
        <v>2</v>
      </c>
      <c r="Q42" s="122">
        <v>0</v>
      </c>
      <c r="R42" s="126">
        <v>36</v>
      </c>
      <c r="S42" s="122">
        <v>6</v>
      </c>
      <c r="T42" s="122">
        <v>1</v>
      </c>
      <c r="U42" s="122">
        <v>0</v>
      </c>
      <c r="V42" s="122">
        <v>0</v>
      </c>
      <c r="W42" s="122">
        <v>0</v>
      </c>
      <c r="X42" s="122">
        <v>1</v>
      </c>
      <c r="Y42" s="122">
        <v>0</v>
      </c>
      <c r="Z42" s="122">
        <v>6</v>
      </c>
      <c r="AA42" s="26">
        <f t="shared" si="12"/>
        <v>52</v>
      </c>
      <c r="AB42" s="26">
        <f t="shared" si="13"/>
        <v>53</v>
      </c>
      <c r="AC42" s="29">
        <f t="shared" si="204"/>
        <v>0.55208333333333381</v>
      </c>
      <c r="AD42" s="118">
        <v>1</v>
      </c>
      <c r="AE42" s="122">
        <v>0</v>
      </c>
      <c r="AF42" s="126">
        <v>7</v>
      </c>
      <c r="AG42" s="122">
        <v>3</v>
      </c>
      <c r="AH42" s="122">
        <v>0</v>
      </c>
      <c r="AI42" s="122">
        <v>2</v>
      </c>
      <c r="AJ42" s="122">
        <v>1</v>
      </c>
      <c r="AK42" s="122">
        <v>0</v>
      </c>
      <c r="AL42" s="122">
        <v>0</v>
      </c>
      <c r="AM42" s="122">
        <v>0</v>
      </c>
      <c r="AN42" s="122">
        <v>0</v>
      </c>
      <c r="AO42" s="26">
        <f t="shared" si="15"/>
        <v>14</v>
      </c>
      <c r="AP42" s="26">
        <f t="shared" si="16"/>
        <v>16</v>
      </c>
      <c r="AQ42" s="29">
        <f t="shared" si="205"/>
        <v>0.55208333333333381</v>
      </c>
      <c r="AR42" s="118">
        <v>1</v>
      </c>
      <c r="AS42" s="122">
        <v>0</v>
      </c>
      <c r="AT42" s="126">
        <v>8</v>
      </c>
      <c r="AU42" s="122">
        <v>4</v>
      </c>
      <c r="AV42" s="122">
        <v>0</v>
      </c>
      <c r="AW42" s="122">
        <v>0</v>
      </c>
      <c r="AX42" s="122">
        <v>0</v>
      </c>
      <c r="AY42" s="122">
        <v>0</v>
      </c>
      <c r="AZ42" s="122">
        <v>0</v>
      </c>
      <c r="BA42" s="122">
        <v>0</v>
      </c>
      <c r="BB42" s="122">
        <v>0</v>
      </c>
      <c r="BC42" s="26">
        <f t="shared" si="18"/>
        <v>13</v>
      </c>
      <c r="BD42" s="26">
        <f t="shared" si="19"/>
        <v>12</v>
      </c>
      <c r="BE42" s="29">
        <f t="shared" si="206"/>
        <v>0.55208333333333381</v>
      </c>
      <c r="BF42" s="118">
        <v>11</v>
      </c>
      <c r="BG42" s="122">
        <v>0</v>
      </c>
      <c r="BH42" s="126">
        <v>56</v>
      </c>
      <c r="BI42" s="122">
        <v>8</v>
      </c>
      <c r="BJ42" s="122">
        <v>4</v>
      </c>
      <c r="BK42" s="122">
        <v>0</v>
      </c>
      <c r="BL42" s="122">
        <v>1</v>
      </c>
      <c r="BM42" s="122">
        <v>0</v>
      </c>
      <c r="BN42" s="122">
        <v>0</v>
      </c>
      <c r="BO42" s="122">
        <v>1</v>
      </c>
      <c r="BP42" s="122">
        <v>2</v>
      </c>
      <c r="BQ42" s="26">
        <f t="shared" si="21"/>
        <v>83</v>
      </c>
      <c r="BR42" s="26">
        <f t="shared" si="22"/>
        <v>82</v>
      </c>
      <c r="BS42" s="29">
        <f t="shared" si="207"/>
        <v>0.55208333333333381</v>
      </c>
      <c r="BT42" s="118">
        <v>0</v>
      </c>
      <c r="BU42" s="122">
        <v>0</v>
      </c>
      <c r="BV42" s="126">
        <v>0</v>
      </c>
      <c r="BW42" s="122">
        <v>0</v>
      </c>
      <c r="BX42" s="122">
        <v>0</v>
      </c>
      <c r="BY42" s="122">
        <v>0</v>
      </c>
      <c r="BZ42" s="122">
        <v>0</v>
      </c>
      <c r="CA42" s="122">
        <v>0</v>
      </c>
      <c r="CB42" s="122">
        <v>0</v>
      </c>
      <c r="CC42" s="122">
        <v>0</v>
      </c>
      <c r="CD42" s="122">
        <v>0</v>
      </c>
      <c r="CE42" s="26">
        <f t="shared" si="24"/>
        <v>0</v>
      </c>
      <c r="CF42" s="26">
        <f t="shared" si="25"/>
        <v>0</v>
      </c>
      <c r="CG42" s="29">
        <f t="shared" si="208"/>
        <v>0.55208333333333381</v>
      </c>
      <c r="CH42" s="118">
        <v>0</v>
      </c>
      <c r="CI42" s="122">
        <v>0</v>
      </c>
      <c r="CJ42" s="126">
        <v>1</v>
      </c>
      <c r="CK42" s="122">
        <v>0</v>
      </c>
      <c r="CL42" s="122">
        <v>1</v>
      </c>
      <c r="CM42" s="122">
        <v>0</v>
      </c>
      <c r="CN42" s="122">
        <v>0</v>
      </c>
      <c r="CO42" s="122">
        <v>0</v>
      </c>
      <c r="CP42" s="122">
        <v>0</v>
      </c>
      <c r="CQ42" s="122">
        <v>0</v>
      </c>
      <c r="CR42" s="122">
        <v>0</v>
      </c>
      <c r="CS42" s="26">
        <f t="shared" si="27"/>
        <v>2</v>
      </c>
      <c r="CT42" s="26">
        <f t="shared" si="28"/>
        <v>3</v>
      </c>
      <c r="CU42" s="29">
        <f t="shared" si="209"/>
        <v>0.55208333333333381</v>
      </c>
      <c r="CV42" s="118">
        <v>3</v>
      </c>
      <c r="CW42" s="122">
        <v>0</v>
      </c>
      <c r="CX42" s="126">
        <v>36</v>
      </c>
      <c r="CY42" s="122">
        <v>5</v>
      </c>
      <c r="CZ42" s="122">
        <v>1</v>
      </c>
      <c r="DA42" s="122">
        <v>0</v>
      </c>
      <c r="DB42" s="122">
        <v>0</v>
      </c>
      <c r="DC42" s="122">
        <v>0</v>
      </c>
      <c r="DD42" s="122">
        <v>0</v>
      </c>
      <c r="DE42" s="122">
        <v>0</v>
      </c>
      <c r="DF42" s="122">
        <v>2</v>
      </c>
      <c r="DG42" s="26">
        <f t="shared" si="30"/>
        <v>47</v>
      </c>
      <c r="DH42" s="26">
        <f t="shared" si="31"/>
        <v>46</v>
      </c>
      <c r="DI42" s="29">
        <f t="shared" si="210"/>
        <v>0.55208333333333381</v>
      </c>
      <c r="DJ42" s="118">
        <v>1</v>
      </c>
      <c r="DK42" s="122">
        <v>0</v>
      </c>
      <c r="DL42" s="126">
        <v>8</v>
      </c>
      <c r="DM42" s="122">
        <v>3</v>
      </c>
      <c r="DN42" s="122">
        <v>0</v>
      </c>
      <c r="DO42" s="122">
        <v>0</v>
      </c>
      <c r="DP42" s="122">
        <v>0</v>
      </c>
      <c r="DQ42" s="122">
        <v>0</v>
      </c>
      <c r="DR42" s="122">
        <v>0</v>
      </c>
      <c r="DS42" s="122">
        <v>0</v>
      </c>
      <c r="DT42" s="122">
        <v>0</v>
      </c>
      <c r="DU42" s="26">
        <f t="shared" si="33"/>
        <v>12</v>
      </c>
      <c r="DV42" s="26">
        <f t="shared" si="34"/>
        <v>11</v>
      </c>
      <c r="DW42" s="29">
        <f t="shared" si="211"/>
        <v>0.55208333333333381</v>
      </c>
      <c r="DX42" s="118">
        <v>4</v>
      </c>
      <c r="DY42" s="122">
        <v>0</v>
      </c>
      <c r="DZ42" s="126">
        <v>13</v>
      </c>
      <c r="EA42" s="122">
        <v>0</v>
      </c>
      <c r="EB42" s="122">
        <v>0</v>
      </c>
      <c r="EC42" s="122">
        <v>0</v>
      </c>
      <c r="ED42" s="122">
        <v>0</v>
      </c>
      <c r="EE42" s="122">
        <v>0</v>
      </c>
      <c r="EF42" s="122">
        <v>0</v>
      </c>
      <c r="EG42" s="122">
        <v>0</v>
      </c>
      <c r="EH42" s="122">
        <v>0</v>
      </c>
      <c r="EI42" s="26">
        <f t="shared" si="36"/>
        <v>17</v>
      </c>
      <c r="EJ42" s="26">
        <f t="shared" si="37"/>
        <v>14</v>
      </c>
      <c r="EK42" s="29">
        <f t="shared" si="212"/>
        <v>0.55208333333333381</v>
      </c>
      <c r="EL42" s="118">
        <v>5</v>
      </c>
      <c r="EM42" s="122">
        <v>2</v>
      </c>
      <c r="EN42" s="126">
        <v>79</v>
      </c>
      <c r="EO42" s="122">
        <v>14</v>
      </c>
      <c r="EP42" s="122">
        <v>3</v>
      </c>
      <c r="EQ42" s="122">
        <v>0</v>
      </c>
      <c r="ER42" s="122">
        <v>1</v>
      </c>
      <c r="ES42" s="122">
        <v>0</v>
      </c>
      <c r="ET42" s="122">
        <v>0</v>
      </c>
      <c r="EU42" s="122">
        <v>0</v>
      </c>
      <c r="EV42" s="122">
        <v>2</v>
      </c>
      <c r="EW42" s="26">
        <f t="shared" si="39"/>
        <v>106</v>
      </c>
      <c r="EX42" s="26">
        <f t="shared" si="40"/>
        <v>106</v>
      </c>
      <c r="EY42" s="29">
        <f t="shared" si="213"/>
        <v>0.55208333333333381</v>
      </c>
      <c r="EZ42" s="118">
        <v>1</v>
      </c>
      <c r="FA42" s="122">
        <v>2</v>
      </c>
      <c r="FB42" s="126">
        <v>13</v>
      </c>
      <c r="FC42" s="122">
        <v>4</v>
      </c>
      <c r="FD42" s="122">
        <v>0</v>
      </c>
      <c r="FE42" s="122">
        <v>0</v>
      </c>
      <c r="FF42" s="122">
        <v>0</v>
      </c>
      <c r="FG42" s="122">
        <v>0</v>
      </c>
      <c r="FH42" s="122">
        <v>0</v>
      </c>
      <c r="FI42" s="122">
        <v>0</v>
      </c>
      <c r="FJ42" s="122">
        <v>3</v>
      </c>
      <c r="FK42" s="32">
        <f t="shared" si="45"/>
        <v>23</v>
      </c>
      <c r="FL42" s="32">
        <f t="shared" si="46"/>
        <v>21</v>
      </c>
    </row>
    <row r="43" spans="1:168" ht="13.5" customHeight="1">
      <c r="A43" s="84">
        <f t="shared" si="214"/>
        <v>0.56250000000000044</v>
      </c>
      <c r="B43" s="118">
        <v>4</v>
      </c>
      <c r="C43" s="122">
        <v>0</v>
      </c>
      <c r="D43" s="126">
        <v>19</v>
      </c>
      <c r="E43" s="122">
        <v>5</v>
      </c>
      <c r="F43" s="122">
        <v>0</v>
      </c>
      <c r="G43" s="122">
        <v>0</v>
      </c>
      <c r="H43" s="122">
        <v>0</v>
      </c>
      <c r="I43" s="122">
        <v>0</v>
      </c>
      <c r="J43" s="122">
        <v>0</v>
      </c>
      <c r="K43" s="122">
        <v>0</v>
      </c>
      <c r="L43" s="122">
        <v>1</v>
      </c>
      <c r="M43" s="32">
        <f t="shared" si="43"/>
        <v>29</v>
      </c>
      <c r="N43" s="32">
        <f t="shared" si="44"/>
        <v>26</v>
      </c>
      <c r="O43" s="29">
        <f t="shared" si="203"/>
        <v>0.56250000000000044</v>
      </c>
      <c r="P43" s="118">
        <v>0</v>
      </c>
      <c r="Q43" s="122">
        <v>1</v>
      </c>
      <c r="R43" s="126">
        <v>39</v>
      </c>
      <c r="S43" s="122">
        <v>12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7</v>
      </c>
      <c r="AA43" s="26">
        <f t="shared" si="12"/>
        <v>59</v>
      </c>
      <c r="AB43" s="26">
        <f t="shared" si="13"/>
        <v>59</v>
      </c>
      <c r="AC43" s="29">
        <f t="shared" si="204"/>
        <v>0.56250000000000044</v>
      </c>
      <c r="AD43" s="118">
        <v>1</v>
      </c>
      <c r="AE43" s="122">
        <v>0</v>
      </c>
      <c r="AF43" s="126">
        <v>5</v>
      </c>
      <c r="AG43" s="122">
        <v>1</v>
      </c>
      <c r="AH43" s="122">
        <v>0</v>
      </c>
      <c r="AI43" s="122">
        <v>0</v>
      </c>
      <c r="AJ43" s="122">
        <v>1</v>
      </c>
      <c r="AK43" s="122">
        <v>1</v>
      </c>
      <c r="AL43" s="122">
        <v>0</v>
      </c>
      <c r="AM43" s="122">
        <v>0</v>
      </c>
      <c r="AN43" s="122">
        <v>1</v>
      </c>
      <c r="AO43" s="26">
        <f t="shared" si="15"/>
        <v>10</v>
      </c>
      <c r="AP43" s="26">
        <f t="shared" si="16"/>
        <v>11</v>
      </c>
      <c r="AQ43" s="29">
        <f t="shared" si="205"/>
        <v>0.56250000000000044</v>
      </c>
      <c r="AR43" s="118">
        <v>0</v>
      </c>
      <c r="AS43" s="122">
        <v>0</v>
      </c>
      <c r="AT43" s="126">
        <v>6</v>
      </c>
      <c r="AU43" s="122">
        <v>0</v>
      </c>
      <c r="AV43" s="122">
        <v>2</v>
      </c>
      <c r="AW43" s="122">
        <v>0</v>
      </c>
      <c r="AX43" s="122">
        <v>0</v>
      </c>
      <c r="AY43" s="122">
        <v>1</v>
      </c>
      <c r="AZ43" s="122">
        <v>0</v>
      </c>
      <c r="BA43" s="122">
        <v>0</v>
      </c>
      <c r="BB43" s="122">
        <v>0</v>
      </c>
      <c r="BC43" s="26">
        <f t="shared" si="18"/>
        <v>9</v>
      </c>
      <c r="BD43" s="26">
        <f t="shared" si="19"/>
        <v>12</v>
      </c>
      <c r="BE43" s="29">
        <f t="shared" si="206"/>
        <v>0.56250000000000044</v>
      </c>
      <c r="BF43" s="118">
        <v>7</v>
      </c>
      <c r="BG43" s="122">
        <v>1</v>
      </c>
      <c r="BH43" s="126">
        <v>63</v>
      </c>
      <c r="BI43" s="122">
        <v>17</v>
      </c>
      <c r="BJ43" s="122">
        <v>3</v>
      </c>
      <c r="BK43" s="122">
        <v>0</v>
      </c>
      <c r="BL43" s="122">
        <v>0</v>
      </c>
      <c r="BM43" s="122">
        <v>3</v>
      </c>
      <c r="BN43" s="122">
        <v>0</v>
      </c>
      <c r="BO43" s="122">
        <v>0</v>
      </c>
      <c r="BP43" s="122">
        <v>2</v>
      </c>
      <c r="BQ43" s="26">
        <f t="shared" si="21"/>
        <v>96</v>
      </c>
      <c r="BR43" s="26">
        <f t="shared" si="22"/>
        <v>97</v>
      </c>
      <c r="BS43" s="29">
        <f t="shared" si="207"/>
        <v>0.56250000000000044</v>
      </c>
      <c r="BT43" s="118">
        <v>0</v>
      </c>
      <c r="BU43" s="122">
        <v>0</v>
      </c>
      <c r="BV43" s="126">
        <v>1</v>
      </c>
      <c r="BW43" s="122">
        <v>1</v>
      </c>
      <c r="BX43" s="122">
        <v>0</v>
      </c>
      <c r="BY43" s="122">
        <v>0</v>
      </c>
      <c r="BZ43" s="122">
        <v>0</v>
      </c>
      <c r="CA43" s="122">
        <v>0</v>
      </c>
      <c r="CB43" s="122">
        <v>0</v>
      </c>
      <c r="CC43" s="122">
        <v>0</v>
      </c>
      <c r="CD43" s="122">
        <v>0</v>
      </c>
      <c r="CE43" s="26">
        <f t="shared" si="24"/>
        <v>2</v>
      </c>
      <c r="CF43" s="26">
        <f t="shared" si="25"/>
        <v>2</v>
      </c>
      <c r="CG43" s="29">
        <f t="shared" si="208"/>
        <v>0.56250000000000044</v>
      </c>
      <c r="CH43" s="118">
        <v>0</v>
      </c>
      <c r="CI43" s="122">
        <v>0</v>
      </c>
      <c r="CJ43" s="126">
        <v>0</v>
      </c>
      <c r="CK43" s="122">
        <v>0</v>
      </c>
      <c r="CL43" s="122">
        <v>0</v>
      </c>
      <c r="CM43" s="122">
        <v>0</v>
      </c>
      <c r="CN43" s="122">
        <v>0</v>
      </c>
      <c r="CO43" s="122">
        <v>0</v>
      </c>
      <c r="CP43" s="122">
        <v>0</v>
      </c>
      <c r="CQ43" s="122">
        <v>0</v>
      </c>
      <c r="CR43" s="122">
        <v>0</v>
      </c>
      <c r="CS43" s="26">
        <f t="shared" si="27"/>
        <v>0</v>
      </c>
      <c r="CT43" s="26">
        <f t="shared" si="28"/>
        <v>0</v>
      </c>
      <c r="CU43" s="29">
        <f t="shared" si="209"/>
        <v>0.56250000000000044</v>
      </c>
      <c r="CV43" s="118">
        <v>1</v>
      </c>
      <c r="CW43" s="122">
        <v>0</v>
      </c>
      <c r="CX43" s="126">
        <v>39</v>
      </c>
      <c r="CY43" s="122">
        <v>2</v>
      </c>
      <c r="CZ43" s="122">
        <v>0</v>
      </c>
      <c r="DA43" s="122">
        <v>0</v>
      </c>
      <c r="DB43" s="122">
        <v>0</v>
      </c>
      <c r="DC43" s="122">
        <v>0</v>
      </c>
      <c r="DD43" s="122">
        <v>2</v>
      </c>
      <c r="DE43" s="122">
        <v>0</v>
      </c>
      <c r="DF43" s="122">
        <v>1</v>
      </c>
      <c r="DG43" s="26">
        <f t="shared" si="30"/>
        <v>45</v>
      </c>
      <c r="DH43" s="26">
        <f t="shared" si="31"/>
        <v>46</v>
      </c>
      <c r="DI43" s="29">
        <f t="shared" si="210"/>
        <v>0.56250000000000044</v>
      </c>
      <c r="DJ43" s="118">
        <v>0</v>
      </c>
      <c r="DK43" s="122">
        <v>0</v>
      </c>
      <c r="DL43" s="126">
        <v>11</v>
      </c>
      <c r="DM43" s="122">
        <v>4</v>
      </c>
      <c r="DN43" s="122">
        <v>0</v>
      </c>
      <c r="DO43" s="122">
        <v>0</v>
      </c>
      <c r="DP43" s="122">
        <v>0</v>
      </c>
      <c r="DQ43" s="122">
        <v>0</v>
      </c>
      <c r="DR43" s="122">
        <v>0</v>
      </c>
      <c r="DS43" s="122">
        <v>0</v>
      </c>
      <c r="DT43" s="122">
        <v>0</v>
      </c>
      <c r="DU43" s="26">
        <f t="shared" si="33"/>
        <v>15</v>
      </c>
      <c r="DV43" s="26">
        <f t="shared" si="34"/>
        <v>15</v>
      </c>
      <c r="DW43" s="29">
        <f t="shared" si="211"/>
        <v>0.56250000000000044</v>
      </c>
      <c r="DX43" s="118">
        <v>2</v>
      </c>
      <c r="DY43" s="122">
        <v>0</v>
      </c>
      <c r="DZ43" s="126">
        <v>9</v>
      </c>
      <c r="EA43" s="122">
        <v>2</v>
      </c>
      <c r="EB43" s="122">
        <v>1</v>
      </c>
      <c r="EC43" s="122">
        <v>0</v>
      </c>
      <c r="ED43" s="122">
        <v>0</v>
      </c>
      <c r="EE43" s="122">
        <v>0</v>
      </c>
      <c r="EF43" s="122">
        <v>0</v>
      </c>
      <c r="EG43" s="122">
        <v>0</v>
      </c>
      <c r="EH43" s="122">
        <v>0</v>
      </c>
      <c r="EI43" s="26">
        <f t="shared" si="36"/>
        <v>14</v>
      </c>
      <c r="EJ43" s="26">
        <f t="shared" si="37"/>
        <v>14</v>
      </c>
      <c r="EK43" s="29">
        <f t="shared" si="212"/>
        <v>0.56250000000000044</v>
      </c>
      <c r="EL43" s="118">
        <v>11</v>
      </c>
      <c r="EM43" s="122">
        <v>0</v>
      </c>
      <c r="EN43" s="126">
        <v>59</v>
      </c>
      <c r="EO43" s="122">
        <v>16</v>
      </c>
      <c r="EP43" s="122">
        <v>1</v>
      </c>
      <c r="EQ43" s="122">
        <v>0</v>
      </c>
      <c r="ER43" s="122">
        <v>0</v>
      </c>
      <c r="ES43" s="122">
        <v>0</v>
      </c>
      <c r="ET43" s="122">
        <v>1</v>
      </c>
      <c r="EU43" s="122">
        <v>0</v>
      </c>
      <c r="EV43" s="122">
        <v>2</v>
      </c>
      <c r="EW43" s="26">
        <f t="shared" si="39"/>
        <v>90</v>
      </c>
      <c r="EX43" s="26">
        <f t="shared" si="40"/>
        <v>85</v>
      </c>
      <c r="EY43" s="29">
        <f t="shared" si="213"/>
        <v>0.56250000000000044</v>
      </c>
      <c r="EZ43" s="118">
        <v>1</v>
      </c>
      <c r="FA43" s="122">
        <v>0</v>
      </c>
      <c r="FB43" s="126">
        <v>9</v>
      </c>
      <c r="FC43" s="122">
        <v>5</v>
      </c>
      <c r="FD43" s="122">
        <v>0</v>
      </c>
      <c r="FE43" s="122">
        <v>0</v>
      </c>
      <c r="FF43" s="122">
        <v>0</v>
      </c>
      <c r="FG43" s="122">
        <v>0</v>
      </c>
      <c r="FH43" s="122">
        <v>0</v>
      </c>
      <c r="FI43" s="122">
        <v>0</v>
      </c>
      <c r="FJ43" s="122">
        <v>0</v>
      </c>
      <c r="FK43" s="32">
        <f t="shared" si="45"/>
        <v>15</v>
      </c>
      <c r="FL43" s="32">
        <f t="shared" si="46"/>
        <v>14</v>
      </c>
    </row>
    <row r="44" spans="1:168" ht="13.5" customHeight="1">
      <c r="A44" s="85">
        <f t="shared" si="214"/>
        <v>0.57291666666666707</v>
      </c>
      <c r="B44" s="119">
        <v>4</v>
      </c>
      <c r="C44" s="123">
        <v>0</v>
      </c>
      <c r="D44" s="127">
        <v>13</v>
      </c>
      <c r="E44" s="123">
        <v>3</v>
      </c>
      <c r="F44" s="123">
        <v>1</v>
      </c>
      <c r="G44" s="123">
        <v>0</v>
      </c>
      <c r="H44" s="123">
        <v>0</v>
      </c>
      <c r="I44" s="123">
        <v>0</v>
      </c>
      <c r="J44" s="123">
        <v>0</v>
      </c>
      <c r="K44" s="123">
        <v>0</v>
      </c>
      <c r="L44" s="123">
        <v>1</v>
      </c>
      <c r="M44" s="33">
        <f t="shared" si="43"/>
        <v>22</v>
      </c>
      <c r="N44" s="33">
        <f t="shared" si="44"/>
        <v>20</v>
      </c>
      <c r="O44" s="30">
        <f t="shared" si="203"/>
        <v>0.57291666666666707</v>
      </c>
      <c r="P44" s="119">
        <v>1</v>
      </c>
      <c r="Q44" s="123">
        <v>2</v>
      </c>
      <c r="R44" s="127">
        <v>45</v>
      </c>
      <c r="S44" s="123">
        <v>8</v>
      </c>
      <c r="T44" s="123">
        <v>1</v>
      </c>
      <c r="U44" s="123">
        <v>0</v>
      </c>
      <c r="V44" s="123">
        <v>0</v>
      </c>
      <c r="W44" s="123">
        <v>0</v>
      </c>
      <c r="X44" s="123">
        <v>1</v>
      </c>
      <c r="Y44" s="123">
        <v>0</v>
      </c>
      <c r="Z44" s="123">
        <v>4</v>
      </c>
      <c r="AA44" s="27">
        <f t="shared" si="12"/>
        <v>62</v>
      </c>
      <c r="AB44" s="27">
        <f t="shared" si="13"/>
        <v>62</v>
      </c>
      <c r="AC44" s="30">
        <f t="shared" si="204"/>
        <v>0.57291666666666707</v>
      </c>
      <c r="AD44" s="119">
        <v>0</v>
      </c>
      <c r="AE44" s="123">
        <v>0</v>
      </c>
      <c r="AF44" s="127">
        <v>6</v>
      </c>
      <c r="AG44" s="123">
        <v>1</v>
      </c>
      <c r="AH44" s="123">
        <v>0</v>
      </c>
      <c r="AI44" s="123">
        <v>0</v>
      </c>
      <c r="AJ44" s="123">
        <v>1</v>
      </c>
      <c r="AK44" s="123">
        <v>0</v>
      </c>
      <c r="AL44" s="123">
        <v>0</v>
      </c>
      <c r="AM44" s="123">
        <v>0</v>
      </c>
      <c r="AN44" s="123">
        <v>0</v>
      </c>
      <c r="AO44" s="27">
        <f t="shared" si="15"/>
        <v>8</v>
      </c>
      <c r="AP44" s="27">
        <f t="shared" si="16"/>
        <v>9</v>
      </c>
      <c r="AQ44" s="30">
        <f t="shared" si="205"/>
        <v>0.57291666666666707</v>
      </c>
      <c r="AR44" s="119">
        <v>1</v>
      </c>
      <c r="AS44" s="123">
        <v>0</v>
      </c>
      <c r="AT44" s="127">
        <v>8</v>
      </c>
      <c r="AU44" s="123">
        <v>0</v>
      </c>
      <c r="AV44" s="123">
        <v>0</v>
      </c>
      <c r="AW44" s="123">
        <v>0</v>
      </c>
      <c r="AX44" s="123">
        <v>1</v>
      </c>
      <c r="AY44" s="123">
        <v>0</v>
      </c>
      <c r="AZ44" s="123">
        <v>0</v>
      </c>
      <c r="BA44" s="123">
        <v>0</v>
      </c>
      <c r="BB44" s="123">
        <v>0</v>
      </c>
      <c r="BC44" s="27">
        <f t="shared" si="18"/>
        <v>10</v>
      </c>
      <c r="BD44" s="27">
        <f t="shared" si="19"/>
        <v>10</v>
      </c>
      <c r="BE44" s="30">
        <f t="shared" si="206"/>
        <v>0.57291666666666707</v>
      </c>
      <c r="BF44" s="119">
        <v>7</v>
      </c>
      <c r="BG44" s="123">
        <v>2</v>
      </c>
      <c r="BH44" s="127">
        <v>71</v>
      </c>
      <c r="BI44" s="123">
        <v>9</v>
      </c>
      <c r="BJ44" s="123">
        <v>1</v>
      </c>
      <c r="BK44" s="123">
        <v>0</v>
      </c>
      <c r="BL44" s="123">
        <v>2</v>
      </c>
      <c r="BM44" s="123">
        <v>0</v>
      </c>
      <c r="BN44" s="123">
        <v>0</v>
      </c>
      <c r="BO44" s="123">
        <v>2</v>
      </c>
      <c r="BP44" s="123">
        <v>3</v>
      </c>
      <c r="BQ44" s="27">
        <f t="shared" si="21"/>
        <v>97</v>
      </c>
      <c r="BR44" s="27">
        <f t="shared" si="22"/>
        <v>96</v>
      </c>
      <c r="BS44" s="30">
        <f t="shared" si="207"/>
        <v>0.57291666666666707</v>
      </c>
      <c r="BT44" s="119">
        <v>0</v>
      </c>
      <c r="BU44" s="123">
        <v>0</v>
      </c>
      <c r="BV44" s="127">
        <v>2</v>
      </c>
      <c r="BW44" s="123">
        <v>0</v>
      </c>
      <c r="BX44" s="123">
        <v>0</v>
      </c>
      <c r="BY44" s="123">
        <v>0</v>
      </c>
      <c r="BZ44" s="123">
        <v>0</v>
      </c>
      <c r="CA44" s="123">
        <v>0</v>
      </c>
      <c r="CB44" s="123">
        <v>0</v>
      </c>
      <c r="CC44" s="123">
        <v>0</v>
      </c>
      <c r="CD44" s="123">
        <v>0</v>
      </c>
      <c r="CE44" s="27">
        <f t="shared" si="24"/>
        <v>2</v>
      </c>
      <c r="CF44" s="27">
        <f t="shared" si="25"/>
        <v>2</v>
      </c>
      <c r="CG44" s="30">
        <f t="shared" si="208"/>
        <v>0.57291666666666707</v>
      </c>
      <c r="CH44" s="119">
        <v>0</v>
      </c>
      <c r="CI44" s="123">
        <v>0</v>
      </c>
      <c r="CJ44" s="127">
        <v>4</v>
      </c>
      <c r="CK44" s="123">
        <v>0</v>
      </c>
      <c r="CL44" s="123">
        <v>0</v>
      </c>
      <c r="CM44" s="123">
        <v>0</v>
      </c>
      <c r="CN44" s="123">
        <v>0</v>
      </c>
      <c r="CO44" s="123">
        <v>0</v>
      </c>
      <c r="CP44" s="123">
        <v>0</v>
      </c>
      <c r="CQ44" s="123">
        <v>0</v>
      </c>
      <c r="CR44" s="123">
        <v>0</v>
      </c>
      <c r="CS44" s="27">
        <f t="shared" si="27"/>
        <v>4</v>
      </c>
      <c r="CT44" s="27">
        <f t="shared" si="28"/>
        <v>4</v>
      </c>
      <c r="CU44" s="30">
        <f t="shared" si="209"/>
        <v>0.57291666666666707</v>
      </c>
      <c r="CV44" s="119">
        <v>2</v>
      </c>
      <c r="CW44" s="123">
        <v>2</v>
      </c>
      <c r="CX44" s="127">
        <v>31</v>
      </c>
      <c r="CY44" s="123">
        <v>10</v>
      </c>
      <c r="CZ44" s="123">
        <v>0</v>
      </c>
      <c r="DA44" s="123">
        <v>0</v>
      </c>
      <c r="DB44" s="123">
        <v>0</v>
      </c>
      <c r="DC44" s="123">
        <v>0</v>
      </c>
      <c r="DD44" s="123">
        <v>0</v>
      </c>
      <c r="DE44" s="123">
        <v>1</v>
      </c>
      <c r="DF44" s="123">
        <v>4</v>
      </c>
      <c r="DG44" s="27">
        <f t="shared" si="30"/>
        <v>50</v>
      </c>
      <c r="DH44" s="27">
        <f t="shared" si="31"/>
        <v>49</v>
      </c>
      <c r="DI44" s="30">
        <f t="shared" si="210"/>
        <v>0.57291666666666707</v>
      </c>
      <c r="DJ44" s="119">
        <v>1</v>
      </c>
      <c r="DK44" s="123">
        <v>2</v>
      </c>
      <c r="DL44" s="127">
        <v>9</v>
      </c>
      <c r="DM44" s="123">
        <v>0</v>
      </c>
      <c r="DN44" s="123">
        <v>0</v>
      </c>
      <c r="DO44" s="123">
        <v>0</v>
      </c>
      <c r="DP44" s="123">
        <v>0</v>
      </c>
      <c r="DQ44" s="123">
        <v>0</v>
      </c>
      <c r="DR44" s="123">
        <v>0</v>
      </c>
      <c r="DS44" s="123">
        <v>2</v>
      </c>
      <c r="DT44" s="123">
        <v>1</v>
      </c>
      <c r="DU44" s="27">
        <f t="shared" si="33"/>
        <v>15</v>
      </c>
      <c r="DV44" s="27">
        <f t="shared" si="34"/>
        <v>15</v>
      </c>
      <c r="DW44" s="30">
        <f t="shared" si="211"/>
        <v>0.57291666666666707</v>
      </c>
      <c r="DX44" s="119">
        <v>2</v>
      </c>
      <c r="DY44" s="123">
        <v>0</v>
      </c>
      <c r="DZ44" s="127">
        <v>11</v>
      </c>
      <c r="EA44" s="123">
        <v>1</v>
      </c>
      <c r="EB44" s="123">
        <v>0</v>
      </c>
      <c r="EC44" s="123">
        <v>0</v>
      </c>
      <c r="ED44" s="123">
        <v>0</v>
      </c>
      <c r="EE44" s="123">
        <v>0</v>
      </c>
      <c r="EF44" s="123">
        <v>0</v>
      </c>
      <c r="EG44" s="123">
        <v>0</v>
      </c>
      <c r="EH44" s="123">
        <v>4</v>
      </c>
      <c r="EI44" s="27">
        <f t="shared" si="36"/>
        <v>18</v>
      </c>
      <c r="EJ44" s="27">
        <f t="shared" si="37"/>
        <v>17</v>
      </c>
      <c r="EK44" s="30">
        <f t="shared" si="212"/>
        <v>0.57291666666666707</v>
      </c>
      <c r="EL44" s="119">
        <v>10</v>
      </c>
      <c r="EM44" s="123">
        <v>1</v>
      </c>
      <c r="EN44" s="127">
        <v>52</v>
      </c>
      <c r="EO44" s="123">
        <v>15</v>
      </c>
      <c r="EP44" s="123">
        <v>3</v>
      </c>
      <c r="EQ44" s="123">
        <v>0</v>
      </c>
      <c r="ER44" s="123">
        <v>1</v>
      </c>
      <c r="ES44" s="123">
        <v>0</v>
      </c>
      <c r="ET44" s="123">
        <v>0</v>
      </c>
      <c r="EU44" s="123">
        <v>0</v>
      </c>
      <c r="EV44" s="123">
        <v>1</v>
      </c>
      <c r="EW44" s="27">
        <f t="shared" si="39"/>
        <v>83</v>
      </c>
      <c r="EX44" s="27">
        <f t="shared" si="40"/>
        <v>80</v>
      </c>
      <c r="EY44" s="30">
        <f t="shared" si="213"/>
        <v>0.57291666666666707</v>
      </c>
      <c r="EZ44" s="119">
        <v>1</v>
      </c>
      <c r="FA44" s="123">
        <v>0</v>
      </c>
      <c r="FB44" s="127">
        <v>14</v>
      </c>
      <c r="FC44" s="123">
        <v>0</v>
      </c>
      <c r="FD44" s="123">
        <v>1</v>
      </c>
      <c r="FE44" s="123">
        <v>0</v>
      </c>
      <c r="FF44" s="123">
        <v>0</v>
      </c>
      <c r="FG44" s="123">
        <v>0</v>
      </c>
      <c r="FH44" s="123">
        <v>0</v>
      </c>
      <c r="FI44" s="123">
        <v>0</v>
      </c>
      <c r="FJ44" s="123">
        <v>0</v>
      </c>
      <c r="FK44" s="33">
        <f t="shared" si="45"/>
        <v>16</v>
      </c>
      <c r="FL44" s="33">
        <f t="shared" si="46"/>
        <v>16</v>
      </c>
    </row>
    <row r="45" spans="1:168" s="39" customFormat="1" ht="12" customHeight="1">
      <c r="A45" s="48" t="s">
        <v>24</v>
      </c>
      <c r="B45" s="120">
        <f t="shared" ref="B45:L45" si="215">SUM(B41:B44)</f>
        <v>16</v>
      </c>
      <c r="C45" s="124">
        <f t="shared" si="215"/>
        <v>0</v>
      </c>
      <c r="D45" s="128">
        <f t="shared" si="215"/>
        <v>64</v>
      </c>
      <c r="E45" s="124">
        <f t="shared" si="215"/>
        <v>12</v>
      </c>
      <c r="F45" s="124">
        <f t="shared" si="215"/>
        <v>1</v>
      </c>
      <c r="G45" s="124">
        <f t="shared" si="215"/>
        <v>0</v>
      </c>
      <c r="H45" s="124">
        <f t="shared" si="215"/>
        <v>0</v>
      </c>
      <c r="I45" s="124">
        <f t="shared" si="215"/>
        <v>0</v>
      </c>
      <c r="J45" s="124">
        <f t="shared" si="215"/>
        <v>0</v>
      </c>
      <c r="K45" s="124">
        <f t="shared" si="215"/>
        <v>0</v>
      </c>
      <c r="L45" s="124">
        <f t="shared" si="215"/>
        <v>11</v>
      </c>
      <c r="M45" s="60">
        <f t="shared" si="43"/>
        <v>104</v>
      </c>
      <c r="N45" s="60">
        <f t="shared" si="44"/>
        <v>94</v>
      </c>
      <c r="O45" s="48" t="s">
        <v>24</v>
      </c>
      <c r="P45" s="120">
        <f t="shared" ref="P45:Z45" si="216">SUM(P41:P44)</f>
        <v>6</v>
      </c>
      <c r="Q45" s="124">
        <f t="shared" si="216"/>
        <v>4</v>
      </c>
      <c r="R45" s="128">
        <f t="shared" si="216"/>
        <v>150</v>
      </c>
      <c r="S45" s="124">
        <f t="shared" si="216"/>
        <v>35</v>
      </c>
      <c r="T45" s="124">
        <f t="shared" si="216"/>
        <v>2</v>
      </c>
      <c r="U45" s="124">
        <f t="shared" si="216"/>
        <v>0</v>
      </c>
      <c r="V45" s="124">
        <f t="shared" si="216"/>
        <v>0</v>
      </c>
      <c r="W45" s="124">
        <f t="shared" si="216"/>
        <v>0</v>
      </c>
      <c r="X45" s="124">
        <f t="shared" si="216"/>
        <v>3</v>
      </c>
      <c r="Y45" s="124">
        <f t="shared" si="216"/>
        <v>0</v>
      </c>
      <c r="Z45" s="124">
        <f t="shared" si="216"/>
        <v>21</v>
      </c>
      <c r="AA45" s="60">
        <f t="shared" si="12"/>
        <v>221</v>
      </c>
      <c r="AB45" s="60">
        <f t="shared" si="13"/>
        <v>220</v>
      </c>
      <c r="AC45" s="48" t="s">
        <v>24</v>
      </c>
      <c r="AD45" s="120">
        <f t="shared" ref="AD45:AN45" si="217">SUM(AD41:AD44)</f>
        <v>2</v>
      </c>
      <c r="AE45" s="124">
        <f t="shared" si="217"/>
        <v>0</v>
      </c>
      <c r="AF45" s="128">
        <f t="shared" si="217"/>
        <v>28</v>
      </c>
      <c r="AG45" s="124">
        <f t="shared" si="217"/>
        <v>11</v>
      </c>
      <c r="AH45" s="124">
        <f t="shared" si="217"/>
        <v>1</v>
      </c>
      <c r="AI45" s="124">
        <f t="shared" si="217"/>
        <v>2</v>
      </c>
      <c r="AJ45" s="124">
        <f t="shared" si="217"/>
        <v>3</v>
      </c>
      <c r="AK45" s="124">
        <f t="shared" si="217"/>
        <v>2</v>
      </c>
      <c r="AL45" s="124">
        <f t="shared" si="217"/>
        <v>0</v>
      </c>
      <c r="AM45" s="124">
        <f t="shared" si="217"/>
        <v>0</v>
      </c>
      <c r="AN45" s="124">
        <f t="shared" si="217"/>
        <v>1</v>
      </c>
      <c r="AO45" s="60">
        <f t="shared" si="15"/>
        <v>50</v>
      </c>
      <c r="AP45" s="60">
        <f t="shared" si="16"/>
        <v>57</v>
      </c>
      <c r="AQ45" s="48" t="s">
        <v>24</v>
      </c>
      <c r="AR45" s="120">
        <f t="shared" ref="AR45:BB45" si="218">SUM(AR41:AR44)</f>
        <v>2</v>
      </c>
      <c r="AS45" s="124">
        <f t="shared" si="218"/>
        <v>0</v>
      </c>
      <c r="AT45" s="128">
        <f t="shared" si="218"/>
        <v>34</v>
      </c>
      <c r="AU45" s="124">
        <f t="shared" si="218"/>
        <v>5</v>
      </c>
      <c r="AV45" s="124">
        <f t="shared" si="218"/>
        <v>2</v>
      </c>
      <c r="AW45" s="124">
        <f t="shared" si="218"/>
        <v>0</v>
      </c>
      <c r="AX45" s="124">
        <f t="shared" si="218"/>
        <v>1</v>
      </c>
      <c r="AY45" s="124">
        <f t="shared" si="218"/>
        <v>1</v>
      </c>
      <c r="AZ45" s="124">
        <f t="shared" si="218"/>
        <v>0</v>
      </c>
      <c r="BA45" s="124">
        <f t="shared" si="218"/>
        <v>0</v>
      </c>
      <c r="BB45" s="124">
        <f t="shared" si="218"/>
        <v>1</v>
      </c>
      <c r="BC45" s="60">
        <f t="shared" si="18"/>
        <v>46</v>
      </c>
      <c r="BD45" s="60">
        <f t="shared" si="19"/>
        <v>49</v>
      </c>
      <c r="BE45" s="48" t="s">
        <v>24</v>
      </c>
      <c r="BF45" s="120">
        <f t="shared" ref="BF45:BP45" si="219">SUM(BF41:BF44)</f>
        <v>32</v>
      </c>
      <c r="BG45" s="124">
        <f t="shared" si="219"/>
        <v>3</v>
      </c>
      <c r="BH45" s="128">
        <f t="shared" si="219"/>
        <v>227</v>
      </c>
      <c r="BI45" s="124">
        <f t="shared" si="219"/>
        <v>42</v>
      </c>
      <c r="BJ45" s="124">
        <f t="shared" si="219"/>
        <v>11</v>
      </c>
      <c r="BK45" s="124">
        <f t="shared" si="219"/>
        <v>0</v>
      </c>
      <c r="BL45" s="124">
        <f t="shared" si="219"/>
        <v>4</v>
      </c>
      <c r="BM45" s="124">
        <f t="shared" si="219"/>
        <v>3</v>
      </c>
      <c r="BN45" s="124">
        <f t="shared" si="219"/>
        <v>0</v>
      </c>
      <c r="BO45" s="124">
        <f t="shared" si="219"/>
        <v>3</v>
      </c>
      <c r="BP45" s="124">
        <f t="shared" si="219"/>
        <v>8</v>
      </c>
      <c r="BQ45" s="60">
        <f t="shared" si="21"/>
        <v>333</v>
      </c>
      <c r="BR45" s="60">
        <f t="shared" si="22"/>
        <v>331</v>
      </c>
      <c r="BS45" s="48" t="s">
        <v>24</v>
      </c>
      <c r="BT45" s="120">
        <f t="shared" ref="BT45:CD45" si="220">SUM(BT41:BT44)</f>
        <v>0</v>
      </c>
      <c r="BU45" s="124">
        <f t="shared" si="220"/>
        <v>0</v>
      </c>
      <c r="BV45" s="128">
        <f t="shared" si="220"/>
        <v>3</v>
      </c>
      <c r="BW45" s="124">
        <f t="shared" si="220"/>
        <v>1</v>
      </c>
      <c r="BX45" s="124">
        <f t="shared" si="220"/>
        <v>0</v>
      </c>
      <c r="BY45" s="124">
        <f t="shared" si="220"/>
        <v>0</v>
      </c>
      <c r="BZ45" s="124">
        <f t="shared" si="220"/>
        <v>0</v>
      </c>
      <c r="CA45" s="124">
        <f t="shared" si="220"/>
        <v>0</v>
      </c>
      <c r="CB45" s="124">
        <f t="shared" si="220"/>
        <v>0</v>
      </c>
      <c r="CC45" s="124">
        <f t="shared" si="220"/>
        <v>0</v>
      </c>
      <c r="CD45" s="124">
        <f t="shared" si="220"/>
        <v>0</v>
      </c>
      <c r="CE45" s="60">
        <f t="shared" si="24"/>
        <v>4</v>
      </c>
      <c r="CF45" s="60">
        <f t="shared" si="25"/>
        <v>4</v>
      </c>
      <c r="CG45" s="48" t="s">
        <v>24</v>
      </c>
      <c r="CH45" s="120">
        <f t="shared" ref="CH45:CR45" si="221">SUM(CH41:CH44)</f>
        <v>0</v>
      </c>
      <c r="CI45" s="124">
        <f t="shared" si="221"/>
        <v>0</v>
      </c>
      <c r="CJ45" s="128">
        <f t="shared" si="221"/>
        <v>8</v>
      </c>
      <c r="CK45" s="124">
        <f t="shared" si="221"/>
        <v>0</v>
      </c>
      <c r="CL45" s="124">
        <f t="shared" si="221"/>
        <v>1</v>
      </c>
      <c r="CM45" s="124">
        <f t="shared" si="221"/>
        <v>0</v>
      </c>
      <c r="CN45" s="124">
        <f t="shared" si="221"/>
        <v>0</v>
      </c>
      <c r="CO45" s="124">
        <f t="shared" si="221"/>
        <v>0</v>
      </c>
      <c r="CP45" s="124">
        <f t="shared" si="221"/>
        <v>0</v>
      </c>
      <c r="CQ45" s="124">
        <f t="shared" si="221"/>
        <v>0</v>
      </c>
      <c r="CR45" s="124">
        <f t="shared" si="221"/>
        <v>0</v>
      </c>
      <c r="CS45" s="60">
        <f t="shared" si="27"/>
        <v>9</v>
      </c>
      <c r="CT45" s="60">
        <f t="shared" si="28"/>
        <v>10</v>
      </c>
      <c r="CU45" s="48" t="s">
        <v>24</v>
      </c>
      <c r="CV45" s="120">
        <f t="shared" ref="CV45:DF45" si="222">SUM(CV41:CV44)</f>
        <v>8</v>
      </c>
      <c r="CW45" s="124">
        <f t="shared" si="222"/>
        <v>3</v>
      </c>
      <c r="CX45" s="128">
        <f t="shared" si="222"/>
        <v>136</v>
      </c>
      <c r="CY45" s="124">
        <f t="shared" si="222"/>
        <v>21</v>
      </c>
      <c r="CZ45" s="124">
        <f t="shared" si="222"/>
        <v>3</v>
      </c>
      <c r="DA45" s="124">
        <f t="shared" si="222"/>
        <v>0</v>
      </c>
      <c r="DB45" s="124">
        <f t="shared" si="222"/>
        <v>0</v>
      </c>
      <c r="DC45" s="124">
        <f t="shared" si="222"/>
        <v>0</v>
      </c>
      <c r="DD45" s="124">
        <f t="shared" si="222"/>
        <v>3</v>
      </c>
      <c r="DE45" s="124">
        <f t="shared" si="222"/>
        <v>1</v>
      </c>
      <c r="DF45" s="124">
        <f t="shared" si="222"/>
        <v>8</v>
      </c>
      <c r="DG45" s="60">
        <f t="shared" si="30"/>
        <v>183</v>
      </c>
      <c r="DH45" s="60">
        <f t="shared" si="31"/>
        <v>183</v>
      </c>
      <c r="DI45" s="48" t="s">
        <v>24</v>
      </c>
      <c r="DJ45" s="120">
        <f t="shared" ref="DJ45:DT45" si="223">SUM(DJ41:DJ44)</f>
        <v>2</v>
      </c>
      <c r="DK45" s="124">
        <f t="shared" si="223"/>
        <v>2</v>
      </c>
      <c r="DL45" s="128">
        <f t="shared" si="223"/>
        <v>36</v>
      </c>
      <c r="DM45" s="124">
        <f t="shared" si="223"/>
        <v>8</v>
      </c>
      <c r="DN45" s="124">
        <f t="shared" si="223"/>
        <v>0</v>
      </c>
      <c r="DO45" s="124">
        <f t="shared" si="223"/>
        <v>0</v>
      </c>
      <c r="DP45" s="124">
        <f t="shared" si="223"/>
        <v>0</v>
      </c>
      <c r="DQ45" s="124">
        <f t="shared" si="223"/>
        <v>0</v>
      </c>
      <c r="DR45" s="124">
        <f t="shared" si="223"/>
        <v>0</v>
      </c>
      <c r="DS45" s="124">
        <f t="shared" si="223"/>
        <v>2</v>
      </c>
      <c r="DT45" s="124">
        <f t="shared" si="223"/>
        <v>1</v>
      </c>
      <c r="DU45" s="60">
        <f t="shared" si="33"/>
        <v>51</v>
      </c>
      <c r="DV45" s="60">
        <f t="shared" si="34"/>
        <v>51</v>
      </c>
      <c r="DW45" s="48" t="s">
        <v>24</v>
      </c>
      <c r="DX45" s="120">
        <f t="shared" ref="DX45:EH45" si="224">SUM(DX41:DX44)</f>
        <v>9</v>
      </c>
      <c r="DY45" s="124">
        <f t="shared" si="224"/>
        <v>0</v>
      </c>
      <c r="DZ45" s="128">
        <f t="shared" si="224"/>
        <v>40</v>
      </c>
      <c r="EA45" s="124">
        <f t="shared" si="224"/>
        <v>5</v>
      </c>
      <c r="EB45" s="124">
        <f t="shared" si="224"/>
        <v>2</v>
      </c>
      <c r="EC45" s="124">
        <f t="shared" si="224"/>
        <v>0</v>
      </c>
      <c r="ED45" s="124">
        <f t="shared" si="224"/>
        <v>0</v>
      </c>
      <c r="EE45" s="124">
        <f t="shared" si="224"/>
        <v>0</v>
      </c>
      <c r="EF45" s="124">
        <f t="shared" si="224"/>
        <v>0</v>
      </c>
      <c r="EG45" s="124">
        <f t="shared" si="224"/>
        <v>0</v>
      </c>
      <c r="EH45" s="124">
        <f t="shared" si="224"/>
        <v>5</v>
      </c>
      <c r="EI45" s="60">
        <f t="shared" si="36"/>
        <v>61</v>
      </c>
      <c r="EJ45" s="60">
        <f t="shared" si="37"/>
        <v>57</v>
      </c>
      <c r="EK45" s="48" t="s">
        <v>24</v>
      </c>
      <c r="EL45" s="120">
        <f t="shared" ref="EL45:EV45" si="225">SUM(EL41:EL44)</f>
        <v>36</v>
      </c>
      <c r="EM45" s="124">
        <f t="shared" si="225"/>
        <v>5</v>
      </c>
      <c r="EN45" s="128">
        <f t="shared" si="225"/>
        <v>269</v>
      </c>
      <c r="EO45" s="124">
        <f t="shared" si="225"/>
        <v>62</v>
      </c>
      <c r="EP45" s="124">
        <f t="shared" si="225"/>
        <v>11</v>
      </c>
      <c r="EQ45" s="124">
        <f t="shared" si="225"/>
        <v>0</v>
      </c>
      <c r="ER45" s="124">
        <f t="shared" si="225"/>
        <v>3</v>
      </c>
      <c r="ES45" s="124">
        <f t="shared" si="225"/>
        <v>0</v>
      </c>
      <c r="ET45" s="124">
        <f t="shared" si="225"/>
        <v>1</v>
      </c>
      <c r="EU45" s="124">
        <f t="shared" si="225"/>
        <v>0</v>
      </c>
      <c r="EV45" s="124">
        <f t="shared" si="225"/>
        <v>8</v>
      </c>
      <c r="EW45" s="60">
        <f t="shared" si="39"/>
        <v>395</v>
      </c>
      <c r="EX45" s="60">
        <f t="shared" si="40"/>
        <v>383</v>
      </c>
      <c r="EY45" s="48" t="s">
        <v>24</v>
      </c>
      <c r="EZ45" s="120">
        <f t="shared" ref="EZ45:FJ45" si="226">SUM(EZ41:EZ44)</f>
        <v>7</v>
      </c>
      <c r="FA45" s="124">
        <f t="shared" si="226"/>
        <v>2</v>
      </c>
      <c r="FB45" s="128">
        <f t="shared" si="226"/>
        <v>44</v>
      </c>
      <c r="FC45" s="124">
        <f t="shared" si="226"/>
        <v>11</v>
      </c>
      <c r="FD45" s="124">
        <f t="shared" si="226"/>
        <v>1</v>
      </c>
      <c r="FE45" s="124">
        <f t="shared" si="226"/>
        <v>0</v>
      </c>
      <c r="FF45" s="124">
        <f t="shared" si="226"/>
        <v>0</v>
      </c>
      <c r="FG45" s="124">
        <f t="shared" si="226"/>
        <v>0</v>
      </c>
      <c r="FH45" s="124">
        <f t="shared" si="226"/>
        <v>0</v>
      </c>
      <c r="FI45" s="124">
        <f t="shared" si="226"/>
        <v>0</v>
      </c>
      <c r="FJ45" s="124">
        <f t="shared" si="226"/>
        <v>3</v>
      </c>
      <c r="FK45" s="60">
        <f t="shared" si="45"/>
        <v>68</v>
      </c>
      <c r="FL45" s="60">
        <f t="shared" si="46"/>
        <v>63</v>
      </c>
    </row>
    <row r="46" spans="1:168" ht="13.5" customHeight="1">
      <c r="A46" s="29">
        <f>A44+"00:15"</f>
        <v>0.5833333333333337</v>
      </c>
      <c r="B46" s="117">
        <v>1</v>
      </c>
      <c r="C46" s="121">
        <v>1</v>
      </c>
      <c r="D46" s="125">
        <v>12</v>
      </c>
      <c r="E46" s="121">
        <v>4</v>
      </c>
      <c r="F46" s="121">
        <v>1</v>
      </c>
      <c r="G46" s="121">
        <v>0</v>
      </c>
      <c r="H46" s="121">
        <v>0</v>
      </c>
      <c r="I46" s="121">
        <v>0</v>
      </c>
      <c r="J46" s="121">
        <v>0</v>
      </c>
      <c r="K46" s="121">
        <v>0</v>
      </c>
      <c r="L46" s="121">
        <v>1</v>
      </c>
      <c r="M46" s="31">
        <f t="shared" si="43"/>
        <v>20</v>
      </c>
      <c r="N46" s="31">
        <f t="shared" si="44"/>
        <v>20</v>
      </c>
      <c r="O46" s="29">
        <f t="shared" ref="O46:O49" si="227">$A46</f>
        <v>0.5833333333333337</v>
      </c>
      <c r="P46" s="117">
        <v>2</v>
      </c>
      <c r="Q46" s="121">
        <v>0</v>
      </c>
      <c r="R46" s="125">
        <v>34</v>
      </c>
      <c r="S46" s="121">
        <v>9</v>
      </c>
      <c r="T46" s="121">
        <v>1</v>
      </c>
      <c r="U46" s="121">
        <v>0</v>
      </c>
      <c r="V46" s="121">
        <v>0</v>
      </c>
      <c r="W46" s="121">
        <v>0</v>
      </c>
      <c r="X46" s="121">
        <v>1</v>
      </c>
      <c r="Y46" s="121">
        <v>1</v>
      </c>
      <c r="Z46" s="121">
        <v>11</v>
      </c>
      <c r="AA46" s="25">
        <f t="shared" si="12"/>
        <v>59</v>
      </c>
      <c r="AB46" s="25">
        <f t="shared" si="13"/>
        <v>61</v>
      </c>
      <c r="AC46" s="29">
        <f t="shared" ref="AC46:AC49" si="228">$A46</f>
        <v>0.5833333333333337</v>
      </c>
      <c r="AD46" s="117">
        <v>1</v>
      </c>
      <c r="AE46" s="121">
        <v>0</v>
      </c>
      <c r="AF46" s="125">
        <v>5</v>
      </c>
      <c r="AG46" s="121">
        <v>3</v>
      </c>
      <c r="AH46" s="121">
        <v>0</v>
      </c>
      <c r="AI46" s="121">
        <v>0</v>
      </c>
      <c r="AJ46" s="121">
        <v>0</v>
      </c>
      <c r="AK46" s="121">
        <v>1</v>
      </c>
      <c r="AL46" s="121">
        <v>0</v>
      </c>
      <c r="AM46" s="121">
        <v>1</v>
      </c>
      <c r="AN46" s="121">
        <v>0</v>
      </c>
      <c r="AO46" s="25">
        <f t="shared" si="15"/>
        <v>11</v>
      </c>
      <c r="AP46" s="25">
        <f t="shared" si="16"/>
        <v>12</v>
      </c>
      <c r="AQ46" s="29">
        <f t="shared" ref="AQ46:AQ49" si="229">$A46</f>
        <v>0.5833333333333337</v>
      </c>
      <c r="AR46" s="117">
        <v>1</v>
      </c>
      <c r="AS46" s="121">
        <v>0</v>
      </c>
      <c r="AT46" s="125">
        <v>8</v>
      </c>
      <c r="AU46" s="121">
        <v>1</v>
      </c>
      <c r="AV46" s="121">
        <v>2</v>
      </c>
      <c r="AW46" s="121">
        <v>0</v>
      </c>
      <c r="AX46" s="121">
        <v>0</v>
      </c>
      <c r="AY46" s="121">
        <v>2</v>
      </c>
      <c r="AZ46" s="121">
        <v>0</v>
      </c>
      <c r="BA46" s="121">
        <v>0</v>
      </c>
      <c r="BB46" s="121">
        <v>0</v>
      </c>
      <c r="BC46" s="25">
        <f t="shared" si="18"/>
        <v>14</v>
      </c>
      <c r="BD46" s="25">
        <f t="shared" si="19"/>
        <v>17</v>
      </c>
      <c r="BE46" s="29">
        <f t="shared" ref="BE46:BE49" si="230">$A46</f>
        <v>0.5833333333333337</v>
      </c>
      <c r="BF46" s="117">
        <v>11</v>
      </c>
      <c r="BG46" s="121">
        <v>2</v>
      </c>
      <c r="BH46" s="125">
        <v>57</v>
      </c>
      <c r="BI46" s="121">
        <v>10</v>
      </c>
      <c r="BJ46" s="121">
        <v>3</v>
      </c>
      <c r="BK46" s="121">
        <v>0</v>
      </c>
      <c r="BL46" s="121">
        <v>2</v>
      </c>
      <c r="BM46" s="121">
        <v>3</v>
      </c>
      <c r="BN46" s="121">
        <v>1</v>
      </c>
      <c r="BO46" s="121">
        <v>3</v>
      </c>
      <c r="BP46" s="121">
        <v>4</v>
      </c>
      <c r="BQ46" s="25">
        <f t="shared" si="21"/>
        <v>96</v>
      </c>
      <c r="BR46" s="25">
        <f t="shared" si="22"/>
        <v>100</v>
      </c>
      <c r="BS46" s="29">
        <f t="shared" ref="BS46:BS49" si="231">$A46</f>
        <v>0.5833333333333337</v>
      </c>
      <c r="BT46" s="117">
        <v>0</v>
      </c>
      <c r="BU46" s="121">
        <v>0</v>
      </c>
      <c r="BV46" s="125">
        <v>4</v>
      </c>
      <c r="BW46" s="121">
        <v>0</v>
      </c>
      <c r="BX46" s="121">
        <v>0</v>
      </c>
      <c r="BY46" s="121">
        <v>0</v>
      </c>
      <c r="BZ46" s="121">
        <v>0</v>
      </c>
      <c r="CA46" s="121">
        <v>0</v>
      </c>
      <c r="CB46" s="121">
        <v>0</v>
      </c>
      <c r="CC46" s="121">
        <v>0</v>
      </c>
      <c r="CD46" s="121">
        <v>0</v>
      </c>
      <c r="CE46" s="25">
        <f t="shared" si="24"/>
        <v>4</v>
      </c>
      <c r="CF46" s="25">
        <f t="shared" si="25"/>
        <v>4</v>
      </c>
      <c r="CG46" s="29">
        <f t="shared" ref="CG46:CG49" si="232">$A46</f>
        <v>0.5833333333333337</v>
      </c>
      <c r="CH46" s="117">
        <v>0</v>
      </c>
      <c r="CI46" s="121">
        <v>0</v>
      </c>
      <c r="CJ46" s="125">
        <v>0</v>
      </c>
      <c r="CK46" s="121">
        <v>0</v>
      </c>
      <c r="CL46" s="121">
        <v>0</v>
      </c>
      <c r="CM46" s="121">
        <v>0</v>
      </c>
      <c r="CN46" s="121">
        <v>0</v>
      </c>
      <c r="CO46" s="121">
        <v>0</v>
      </c>
      <c r="CP46" s="121">
        <v>0</v>
      </c>
      <c r="CQ46" s="121">
        <v>0</v>
      </c>
      <c r="CR46" s="121">
        <v>0</v>
      </c>
      <c r="CS46" s="25">
        <f t="shared" si="27"/>
        <v>0</v>
      </c>
      <c r="CT46" s="25">
        <f t="shared" si="28"/>
        <v>0</v>
      </c>
      <c r="CU46" s="29">
        <f t="shared" ref="CU46:CU49" si="233">$A46</f>
        <v>0.5833333333333337</v>
      </c>
      <c r="CV46" s="117">
        <v>2</v>
      </c>
      <c r="CW46" s="121">
        <v>1</v>
      </c>
      <c r="CX46" s="125">
        <v>33</v>
      </c>
      <c r="CY46" s="121">
        <v>8</v>
      </c>
      <c r="CZ46" s="121">
        <v>0</v>
      </c>
      <c r="DA46" s="121">
        <v>0</v>
      </c>
      <c r="DB46" s="121">
        <v>0</v>
      </c>
      <c r="DC46" s="121">
        <v>0</v>
      </c>
      <c r="DD46" s="121">
        <v>1</v>
      </c>
      <c r="DE46" s="121">
        <v>1</v>
      </c>
      <c r="DF46" s="121">
        <v>5</v>
      </c>
      <c r="DG46" s="25">
        <f t="shared" si="30"/>
        <v>51</v>
      </c>
      <c r="DH46" s="25">
        <f t="shared" si="31"/>
        <v>51</v>
      </c>
      <c r="DI46" s="29">
        <f t="shared" ref="DI46:DI49" si="234">$A46</f>
        <v>0.5833333333333337</v>
      </c>
      <c r="DJ46" s="117">
        <v>0</v>
      </c>
      <c r="DK46" s="121">
        <v>1</v>
      </c>
      <c r="DL46" s="125">
        <v>13</v>
      </c>
      <c r="DM46" s="121">
        <v>1</v>
      </c>
      <c r="DN46" s="121">
        <v>1</v>
      </c>
      <c r="DO46" s="121">
        <v>0</v>
      </c>
      <c r="DP46" s="121">
        <v>0</v>
      </c>
      <c r="DQ46" s="121">
        <v>0</v>
      </c>
      <c r="DR46" s="121">
        <v>0</v>
      </c>
      <c r="DS46" s="121">
        <v>0</v>
      </c>
      <c r="DT46" s="121">
        <v>0</v>
      </c>
      <c r="DU46" s="25">
        <f t="shared" si="33"/>
        <v>16</v>
      </c>
      <c r="DV46" s="25">
        <f t="shared" si="34"/>
        <v>17</v>
      </c>
      <c r="DW46" s="29">
        <f t="shared" ref="DW46:DW49" si="235">$A46</f>
        <v>0.5833333333333337</v>
      </c>
      <c r="DX46" s="117">
        <v>2</v>
      </c>
      <c r="DY46" s="121">
        <v>0</v>
      </c>
      <c r="DZ46" s="125">
        <v>15</v>
      </c>
      <c r="EA46" s="121">
        <v>1</v>
      </c>
      <c r="EB46" s="121">
        <v>0</v>
      </c>
      <c r="EC46" s="121">
        <v>0</v>
      </c>
      <c r="ED46" s="121">
        <v>0</v>
      </c>
      <c r="EE46" s="121">
        <v>0</v>
      </c>
      <c r="EF46" s="121">
        <v>0</v>
      </c>
      <c r="EG46" s="121">
        <v>0</v>
      </c>
      <c r="EH46" s="121">
        <v>0</v>
      </c>
      <c r="EI46" s="25">
        <f t="shared" si="36"/>
        <v>18</v>
      </c>
      <c r="EJ46" s="25">
        <f t="shared" si="37"/>
        <v>17</v>
      </c>
      <c r="EK46" s="29">
        <f t="shared" ref="EK46:EK49" si="236">$A46</f>
        <v>0.5833333333333337</v>
      </c>
      <c r="EL46" s="117">
        <v>6</v>
      </c>
      <c r="EM46" s="121">
        <v>0</v>
      </c>
      <c r="EN46" s="125">
        <v>50</v>
      </c>
      <c r="EO46" s="121">
        <v>15</v>
      </c>
      <c r="EP46" s="121">
        <v>3</v>
      </c>
      <c r="EQ46" s="121">
        <v>0</v>
      </c>
      <c r="ER46" s="121">
        <v>1</v>
      </c>
      <c r="ES46" s="121">
        <v>0</v>
      </c>
      <c r="ET46" s="121">
        <v>0</v>
      </c>
      <c r="EU46" s="121">
        <v>0</v>
      </c>
      <c r="EV46" s="121">
        <v>2</v>
      </c>
      <c r="EW46" s="25">
        <f t="shared" si="39"/>
        <v>77</v>
      </c>
      <c r="EX46" s="25">
        <f t="shared" si="40"/>
        <v>77</v>
      </c>
      <c r="EY46" s="29">
        <f t="shared" ref="EY46:EY49" si="237">$A46</f>
        <v>0.5833333333333337</v>
      </c>
      <c r="EZ46" s="117">
        <v>1</v>
      </c>
      <c r="FA46" s="121">
        <v>0</v>
      </c>
      <c r="FB46" s="125">
        <v>4</v>
      </c>
      <c r="FC46" s="121">
        <v>2</v>
      </c>
      <c r="FD46" s="121">
        <v>0</v>
      </c>
      <c r="FE46" s="121">
        <v>0</v>
      </c>
      <c r="FF46" s="121">
        <v>0</v>
      </c>
      <c r="FG46" s="121">
        <v>0</v>
      </c>
      <c r="FH46" s="121">
        <v>0</v>
      </c>
      <c r="FI46" s="121">
        <v>0</v>
      </c>
      <c r="FJ46" s="121">
        <v>1</v>
      </c>
      <c r="FK46" s="31">
        <f t="shared" si="45"/>
        <v>8</v>
      </c>
      <c r="FL46" s="31">
        <f t="shared" si="46"/>
        <v>7</v>
      </c>
    </row>
    <row r="47" spans="1:168" ht="13.5" customHeight="1">
      <c r="A47" s="84">
        <f t="shared" ref="A47:A49" si="238">A46+"00:15"</f>
        <v>0.59375000000000033</v>
      </c>
      <c r="B47" s="118">
        <v>0</v>
      </c>
      <c r="C47" s="122">
        <v>0</v>
      </c>
      <c r="D47" s="126">
        <v>12</v>
      </c>
      <c r="E47" s="122">
        <v>0</v>
      </c>
      <c r="F47" s="122">
        <v>0</v>
      </c>
      <c r="G47" s="122">
        <v>0</v>
      </c>
      <c r="H47" s="122">
        <v>0</v>
      </c>
      <c r="I47" s="122">
        <v>0</v>
      </c>
      <c r="J47" s="122">
        <v>0</v>
      </c>
      <c r="K47" s="122">
        <v>0</v>
      </c>
      <c r="L47" s="122">
        <v>0</v>
      </c>
      <c r="M47" s="32">
        <f t="shared" si="43"/>
        <v>12</v>
      </c>
      <c r="N47" s="32">
        <f t="shared" si="44"/>
        <v>12</v>
      </c>
      <c r="O47" s="29">
        <f t="shared" si="227"/>
        <v>0.59375000000000033</v>
      </c>
      <c r="P47" s="118">
        <v>1</v>
      </c>
      <c r="Q47" s="122">
        <v>0</v>
      </c>
      <c r="R47" s="126">
        <v>46</v>
      </c>
      <c r="S47" s="122">
        <v>6</v>
      </c>
      <c r="T47" s="122">
        <v>2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2</v>
      </c>
      <c r="AA47" s="26">
        <f t="shared" si="12"/>
        <v>57</v>
      </c>
      <c r="AB47" s="26">
        <f t="shared" si="13"/>
        <v>58</v>
      </c>
      <c r="AC47" s="29">
        <f t="shared" si="228"/>
        <v>0.59375000000000033</v>
      </c>
      <c r="AD47" s="118">
        <v>0</v>
      </c>
      <c r="AE47" s="122">
        <v>0</v>
      </c>
      <c r="AF47" s="126">
        <v>11</v>
      </c>
      <c r="AG47" s="122">
        <v>0</v>
      </c>
      <c r="AH47" s="122">
        <v>0</v>
      </c>
      <c r="AI47" s="122">
        <v>0</v>
      </c>
      <c r="AJ47" s="122">
        <v>0</v>
      </c>
      <c r="AK47" s="122">
        <v>0</v>
      </c>
      <c r="AL47" s="122">
        <v>0</v>
      </c>
      <c r="AM47" s="122">
        <v>0</v>
      </c>
      <c r="AN47" s="122">
        <v>1</v>
      </c>
      <c r="AO47" s="26">
        <f t="shared" si="15"/>
        <v>12</v>
      </c>
      <c r="AP47" s="26">
        <f t="shared" si="16"/>
        <v>12</v>
      </c>
      <c r="AQ47" s="29">
        <f t="shared" si="229"/>
        <v>0.59375000000000033</v>
      </c>
      <c r="AR47" s="118">
        <v>0</v>
      </c>
      <c r="AS47" s="122">
        <v>0</v>
      </c>
      <c r="AT47" s="126">
        <v>8</v>
      </c>
      <c r="AU47" s="122">
        <v>0</v>
      </c>
      <c r="AV47" s="122">
        <v>1</v>
      </c>
      <c r="AW47" s="122">
        <v>0</v>
      </c>
      <c r="AX47" s="122">
        <v>0</v>
      </c>
      <c r="AY47" s="122">
        <v>0</v>
      </c>
      <c r="AZ47" s="122">
        <v>0</v>
      </c>
      <c r="BA47" s="122">
        <v>0</v>
      </c>
      <c r="BB47" s="122">
        <v>1</v>
      </c>
      <c r="BC47" s="26">
        <f t="shared" si="18"/>
        <v>10</v>
      </c>
      <c r="BD47" s="26">
        <f t="shared" si="19"/>
        <v>11</v>
      </c>
      <c r="BE47" s="29">
        <f t="shared" si="230"/>
        <v>0.59375000000000033</v>
      </c>
      <c r="BF47" s="118">
        <v>4</v>
      </c>
      <c r="BG47" s="122">
        <v>0</v>
      </c>
      <c r="BH47" s="126">
        <v>47</v>
      </c>
      <c r="BI47" s="122">
        <v>5</v>
      </c>
      <c r="BJ47" s="122">
        <v>6</v>
      </c>
      <c r="BK47" s="122">
        <v>0</v>
      </c>
      <c r="BL47" s="122">
        <v>2</v>
      </c>
      <c r="BM47" s="122">
        <v>1</v>
      </c>
      <c r="BN47" s="122">
        <v>0</v>
      </c>
      <c r="BO47" s="122">
        <v>0</v>
      </c>
      <c r="BP47" s="122">
        <v>1</v>
      </c>
      <c r="BQ47" s="26">
        <f t="shared" si="21"/>
        <v>66</v>
      </c>
      <c r="BR47" s="26">
        <f t="shared" si="22"/>
        <v>72</v>
      </c>
      <c r="BS47" s="29">
        <f t="shared" si="231"/>
        <v>0.59375000000000033</v>
      </c>
      <c r="BT47" s="118">
        <v>0</v>
      </c>
      <c r="BU47" s="122">
        <v>0</v>
      </c>
      <c r="BV47" s="126">
        <v>1</v>
      </c>
      <c r="BW47" s="122">
        <v>1</v>
      </c>
      <c r="BX47" s="122">
        <v>0</v>
      </c>
      <c r="BY47" s="122">
        <v>0</v>
      </c>
      <c r="BZ47" s="122">
        <v>0</v>
      </c>
      <c r="CA47" s="122">
        <v>0</v>
      </c>
      <c r="CB47" s="122">
        <v>0</v>
      </c>
      <c r="CC47" s="122">
        <v>0</v>
      </c>
      <c r="CD47" s="122">
        <v>0</v>
      </c>
      <c r="CE47" s="26">
        <f t="shared" si="24"/>
        <v>2</v>
      </c>
      <c r="CF47" s="26">
        <f t="shared" si="25"/>
        <v>2</v>
      </c>
      <c r="CG47" s="29">
        <f t="shared" si="232"/>
        <v>0.59375000000000033</v>
      </c>
      <c r="CH47" s="118">
        <v>0</v>
      </c>
      <c r="CI47" s="122">
        <v>0</v>
      </c>
      <c r="CJ47" s="126">
        <v>1</v>
      </c>
      <c r="CK47" s="122">
        <v>1</v>
      </c>
      <c r="CL47" s="122">
        <v>0</v>
      </c>
      <c r="CM47" s="122">
        <v>0</v>
      </c>
      <c r="CN47" s="122">
        <v>0</v>
      </c>
      <c r="CO47" s="122">
        <v>0</v>
      </c>
      <c r="CP47" s="122">
        <v>0</v>
      </c>
      <c r="CQ47" s="122">
        <v>0</v>
      </c>
      <c r="CR47" s="122">
        <v>0</v>
      </c>
      <c r="CS47" s="26">
        <f t="shared" si="27"/>
        <v>2</v>
      </c>
      <c r="CT47" s="26">
        <f t="shared" si="28"/>
        <v>2</v>
      </c>
      <c r="CU47" s="29">
        <f t="shared" si="233"/>
        <v>0.59375000000000033</v>
      </c>
      <c r="CV47" s="118">
        <v>3</v>
      </c>
      <c r="CW47" s="122">
        <v>1</v>
      </c>
      <c r="CX47" s="126">
        <v>36</v>
      </c>
      <c r="CY47" s="122">
        <v>9</v>
      </c>
      <c r="CZ47" s="122">
        <v>0</v>
      </c>
      <c r="DA47" s="122">
        <v>0</v>
      </c>
      <c r="DB47" s="122">
        <v>0</v>
      </c>
      <c r="DC47" s="122">
        <v>0</v>
      </c>
      <c r="DD47" s="122">
        <v>1</v>
      </c>
      <c r="DE47" s="122">
        <v>0</v>
      </c>
      <c r="DF47" s="122">
        <v>6</v>
      </c>
      <c r="DG47" s="26">
        <f t="shared" si="30"/>
        <v>56</v>
      </c>
      <c r="DH47" s="26">
        <f t="shared" si="31"/>
        <v>54</v>
      </c>
      <c r="DI47" s="29">
        <f t="shared" si="234"/>
        <v>0.59375000000000033</v>
      </c>
      <c r="DJ47" s="118">
        <v>1</v>
      </c>
      <c r="DK47" s="122">
        <v>0</v>
      </c>
      <c r="DL47" s="126">
        <v>10</v>
      </c>
      <c r="DM47" s="122">
        <v>1</v>
      </c>
      <c r="DN47" s="122">
        <v>0</v>
      </c>
      <c r="DO47" s="122">
        <v>0</v>
      </c>
      <c r="DP47" s="122">
        <v>0</v>
      </c>
      <c r="DQ47" s="122">
        <v>0</v>
      </c>
      <c r="DR47" s="122">
        <v>0</v>
      </c>
      <c r="DS47" s="122">
        <v>1</v>
      </c>
      <c r="DT47" s="122">
        <v>2</v>
      </c>
      <c r="DU47" s="26">
        <f t="shared" si="33"/>
        <v>15</v>
      </c>
      <c r="DV47" s="26">
        <f t="shared" si="34"/>
        <v>15</v>
      </c>
      <c r="DW47" s="29">
        <f t="shared" si="235"/>
        <v>0.59375000000000033</v>
      </c>
      <c r="DX47" s="118">
        <v>2</v>
      </c>
      <c r="DY47" s="122">
        <v>1</v>
      </c>
      <c r="DZ47" s="126">
        <v>15</v>
      </c>
      <c r="EA47" s="122">
        <v>5</v>
      </c>
      <c r="EB47" s="122">
        <v>0</v>
      </c>
      <c r="EC47" s="122">
        <v>0</v>
      </c>
      <c r="ED47" s="122">
        <v>0</v>
      </c>
      <c r="EE47" s="122">
        <v>0</v>
      </c>
      <c r="EF47" s="122">
        <v>0</v>
      </c>
      <c r="EG47" s="122">
        <v>0</v>
      </c>
      <c r="EH47" s="122">
        <v>1</v>
      </c>
      <c r="EI47" s="26">
        <f t="shared" si="36"/>
        <v>24</v>
      </c>
      <c r="EJ47" s="26">
        <f t="shared" si="37"/>
        <v>22</v>
      </c>
      <c r="EK47" s="29">
        <f t="shared" si="236"/>
        <v>0.59375000000000033</v>
      </c>
      <c r="EL47" s="118">
        <v>5</v>
      </c>
      <c r="EM47" s="122">
        <v>1</v>
      </c>
      <c r="EN47" s="126">
        <v>65</v>
      </c>
      <c r="EO47" s="122">
        <v>19</v>
      </c>
      <c r="EP47" s="122">
        <v>2</v>
      </c>
      <c r="EQ47" s="122">
        <v>2</v>
      </c>
      <c r="ER47" s="122">
        <v>0</v>
      </c>
      <c r="ES47" s="122">
        <v>0</v>
      </c>
      <c r="ET47" s="122">
        <v>0</v>
      </c>
      <c r="EU47" s="122">
        <v>0</v>
      </c>
      <c r="EV47" s="122">
        <v>1</v>
      </c>
      <c r="EW47" s="26">
        <f t="shared" si="39"/>
        <v>95</v>
      </c>
      <c r="EX47" s="26">
        <f t="shared" si="40"/>
        <v>95</v>
      </c>
      <c r="EY47" s="29">
        <f t="shared" si="237"/>
        <v>0.59375000000000033</v>
      </c>
      <c r="EZ47" s="118">
        <v>1</v>
      </c>
      <c r="FA47" s="122">
        <v>0</v>
      </c>
      <c r="FB47" s="126">
        <v>9</v>
      </c>
      <c r="FC47" s="122">
        <v>5</v>
      </c>
      <c r="FD47" s="122">
        <v>0</v>
      </c>
      <c r="FE47" s="122">
        <v>0</v>
      </c>
      <c r="FF47" s="122">
        <v>0</v>
      </c>
      <c r="FG47" s="122">
        <v>0</v>
      </c>
      <c r="FH47" s="122">
        <v>0</v>
      </c>
      <c r="FI47" s="122">
        <v>0</v>
      </c>
      <c r="FJ47" s="122">
        <v>0</v>
      </c>
      <c r="FK47" s="32">
        <f t="shared" si="45"/>
        <v>15</v>
      </c>
      <c r="FL47" s="32">
        <f t="shared" si="46"/>
        <v>14</v>
      </c>
    </row>
    <row r="48" spans="1:168" ht="13.5" customHeight="1">
      <c r="A48" s="84">
        <f t="shared" si="238"/>
        <v>0.60416666666666696</v>
      </c>
      <c r="B48" s="118">
        <v>0</v>
      </c>
      <c r="C48" s="122">
        <v>0</v>
      </c>
      <c r="D48" s="126">
        <v>10</v>
      </c>
      <c r="E48" s="122">
        <v>1</v>
      </c>
      <c r="F48" s="122">
        <v>0</v>
      </c>
      <c r="G48" s="122">
        <v>0</v>
      </c>
      <c r="H48" s="122">
        <v>0</v>
      </c>
      <c r="I48" s="122">
        <v>0</v>
      </c>
      <c r="J48" s="122">
        <v>0</v>
      </c>
      <c r="K48" s="122">
        <v>0</v>
      </c>
      <c r="L48" s="122">
        <v>2</v>
      </c>
      <c r="M48" s="32">
        <f t="shared" si="43"/>
        <v>13</v>
      </c>
      <c r="N48" s="32">
        <f t="shared" si="44"/>
        <v>13</v>
      </c>
      <c r="O48" s="29">
        <f t="shared" si="227"/>
        <v>0.60416666666666696</v>
      </c>
      <c r="P48" s="118">
        <v>2</v>
      </c>
      <c r="Q48" s="122">
        <v>0</v>
      </c>
      <c r="R48" s="126">
        <v>43</v>
      </c>
      <c r="S48" s="122">
        <v>10</v>
      </c>
      <c r="T48" s="122">
        <v>1</v>
      </c>
      <c r="U48" s="122">
        <v>0</v>
      </c>
      <c r="V48" s="122">
        <v>0</v>
      </c>
      <c r="W48" s="122">
        <v>0</v>
      </c>
      <c r="X48" s="122">
        <v>1</v>
      </c>
      <c r="Y48" s="122">
        <v>0</v>
      </c>
      <c r="Z48" s="122">
        <v>2</v>
      </c>
      <c r="AA48" s="26">
        <f t="shared" si="12"/>
        <v>59</v>
      </c>
      <c r="AB48" s="26">
        <f t="shared" si="13"/>
        <v>60</v>
      </c>
      <c r="AC48" s="29">
        <f t="shared" si="228"/>
        <v>0.60416666666666696</v>
      </c>
      <c r="AD48" s="118">
        <v>0</v>
      </c>
      <c r="AE48" s="122">
        <v>0</v>
      </c>
      <c r="AF48" s="126">
        <v>16</v>
      </c>
      <c r="AG48" s="122">
        <v>2</v>
      </c>
      <c r="AH48" s="122">
        <v>0</v>
      </c>
      <c r="AI48" s="122">
        <v>0</v>
      </c>
      <c r="AJ48" s="122">
        <v>0</v>
      </c>
      <c r="AK48" s="122">
        <v>1</v>
      </c>
      <c r="AL48" s="122">
        <v>0</v>
      </c>
      <c r="AM48" s="122">
        <v>0</v>
      </c>
      <c r="AN48" s="122">
        <v>0</v>
      </c>
      <c r="AO48" s="26">
        <f t="shared" si="15"/>
        <v>19</v>
      </c>
      <c r="AP48" s="26">
        <f t="shared" si="16"/>
        <v>20</v>
      </c>
      <c r="AQ48" s="29">
        <f t="shared" si="229"/>
        <v>0.60416666666666696</v>
      </c>
      <c r="AR48" s="118">
        <v>0</v>
      </c>
      <c r="AS48" s="122">
        <v>0</v>
      </c>
      <c r="AT48" s="126">
        <v>11</v>
      </c>
      <c r="AU48" s="122">
        <v>3</v>
      </c>
      <c r="AV48" s="122">
        <v>0</v>
      </c>
      <c r="AW48" s="122">
        <v>0</v>
      </c>
      <c r="AX48" s="122">
        <v>1</v>
      </c>
      <c r="AY48" s="122">
        <v>0</v>
      </c>
      <c r="AZ48" s="122">
        <v>0</v>
      </c>
      <c r="BA48" s="122">
        <v>0</v>
      </c>
      <c r="BB48" s="122">
        <v>2</v>
      </c>
      <c r="BC48" s="26">
        <f t="shared" si="18"/>
        <v>17</v>
      </c>
      <c r="BD48" s="26">
        <f t="shared" si="19"/>
        <v>18</v>
      </c>
      <c r="BE48" s="29">
        <f t="shared" si="230"/>
        <v>0.60416666666666696</v>
      </c>
      <c r="BF48" s="118">
        <v>3</v>
      </c>
      <c r="BG48" s="122">
        <v>1</v>
      </c>
      <c r="BH48" s="126">
        <v>57</v>
      </c>
      <c r="BI48" s="122">
        <v>10</v>
      </c>
      <c r="BJ48" s="122">
        <v>8</v>
      </c>
      <c r="BK48" s="122">
        <v>0</v>
      </c>
      <c r="BL48" s="122">
        <v>3</v>
      </c>
      <c r="BM48" s="122">
        <v>2</v>
      </c>
      <c r="BN48" s="122">
        <v>0</v>
      </c>
      <c r="BO48" s="122">
        <v>0</v>
      </c>
      <c r="BP48" s="122">
        <v>3</v>
      </c>
      <c r="BQ48" s="26">
        <f t="shared" si="21"/>
        <v>87</v>
      </c>
      <c r="BR48" s="26">
        <f t="shared" si="22"/>
        <v>97</v>
      </c>
      <c r="BS48" s="29">
        <f t="shared" si="231"/>
        <v>0.60416666666666696</v>
      </c>
      <c r="BT48" s="118">
        <v>0</v>
      </c>
      <c r="BU48" s="122">
        <v>0</v>
      </c>
      <c r="BV48" s="126">
        <v>3</v>
      </c>
      <c r="BW48" s="122">
        <v>0</v>
      </c>
      <c r="BX48" s="122">
        <v>0</v>
      </c>
      <c r="BY48" s="122">
        <v>0</v>
      </c>
      <c r="BZ48" s="122">
        <v>0</v>
      </c>
      <c r="CA48" s="122">
        <v>0</v>
      </c>
      <c r="CB48" s="122">
        <v>0</v>
      </c>
      <c r="CC48" s="122">
        <v>0</v>
      </c>
      <c r="CD48" s="122">
        <v>0</v>
      </c>
      <c r="CE48" s="26">
        <f t="shared" si="24"/>
        <v>3</v>
      </c>
      <c r="CF48" s="26">
        <f t="shared" si="25"/>
        <v>3</v>
      </c>
      <c r="CG48" s="29">
        <f t="shared" si="232"/>
        <v>0.60416666666666696</v>
      </c>
      <c r="CH48" s="118">
        <v>0</v>
      </c>
      <c r="CI48" s="122">
        <v>0</v>
      </c>
      <c r="CJ48" s="126">
        <v>2</v>
      </c>
      <c r="CK48" s="122">
        <v>1</v>
      </c>
      <c r="CL48" s="122">
        <v>0</v>
      </c>
      <c r="CM48" s="122">
        <v>0</v>
      </c>
      <c r="CN48" s="122">
        <v>0</v>
      </c>
      <c r="CO48" s="122">
        <v>0</v>
      </c>
      <c r="CP48" s="122">
        <v>0</v>
      </c>
      <c r="CQ48" s="122">
        <v>0</v>
      </c>
      <c r="CR48" s="122">
        <v>0</v>
      </c>
      <c r="CS48" s="26">
        <f t="shared" si="27"/>
        <v>3</v>
      </c>
      <c r="CT48" s="26">
        <f t="shared" si="28"/>
        <v>3</v>
      </c>
      <c r="CU48" s="29">
        <f t="shared" si="233"/>
        <v>0.60416666666666696</v>
      </c>
      <c r="CV48" s="118">
        <v>1</v>
      </c>
      <c r="CW48" s="122">
        <v>0</v>
      </c>
      <c r="CX48" s="126">
        <v>44</v>
      </c>
      <c r="CY48" s="122">
        <v>8</v>
      </c>
      <c r="CZ48" s="122">
        <v>0</v>
      </c>
      <c r="DA48" s="122">
        <v>0</v>
      </c>
      <c r="DB48" s="122">
        <v>0</v>
      </c>
      <c r="DC48" s="122">
        <v>0</v>
      </c>
      <c r="DD48" s="122">
        <v>1</v>
      </c>
      <c r="DE48" s="122">
        <v>0</v>
      </c>
      <c r="DF48" s="122">
        <v>2</v>
      </c>
      <c r="DG48" s="26">
        <f t="shared" si="30"/>
        <v>56</v>
      </c>
      <c r="DH48" s="26">
        <f t="shared" si="31"/>
        <v>56</v>
      </c>
      <c r="DI48" s="29">
        <f t="shared" si="234"/>
        <v>0.60416666666666696</v>
      </c>
      <c r="DJ48" s="118">
        <v>1</v>
      </c>
      <c r="DK48" s="122">
        <v>1</v>
      </c>
      <c r="DL48" s="126">
        <v>8</v>
      </c>
      <c r="DM48" s="122">
        <v>4</v>
      </c>
      <c r="DN48" s="122">
        <v>1</v>
      </c>
      <c r="DO48" s="122">
        <v>0</v>
      </c>
      <c r="DP48" s="122">
        <v>0</v>
      </c>
      <c r="DQ48" s="122">
        <v>0</v>
      </c>
      <c r="DR48" s="122">
        <v>0</v>
      </c>
      <c r="DS48" s="122">
        <v>0</v>
      </c>
      <c r="DT48" s="122">
        <v>1</v>
      </c>
      <c r="DU48" s="26">
        <f t="shared" si="33"/>
        <v>16</v>
      </c>
      <c r="DV48" s="26">
        <f t="shared" si="34"/>
        <v>16</v>
      </c>
      <c r="DW48" s="29">
        <f t="shared" si="235"/>
        <v>0.60416666666666696</v>
      </c>
      <c r="DX48" s="118">
        <v>0</v>
      </c>
      <c r="DY48" s="122">
        <v>0</v>
      </c>
      <c r="DZ48" s="126">
        <v>13</v>
      </c>
      <c r="EA48" s="122">
        <v>1</v>
      </c>
      <c r="EB48" s="122">
        <v>2</v>
      </c>
      <c r="EC48" s="122">
        <v>0</v>
      </c>
      <c r="ED48" s="122">
        <v>0</v>
      </c>
      <c r="EE48" s="122">
        <v>0</v>
      </c>
      <c r="EF48" s="122">
        <v>0</v>
      </c>
      <c r="EG48" s="122">
        <v>0</v>
      </c>
      <c r="EH48" s="122">
        <v>1</v>
      </c>
      <c r="EI48" s="26">
        <f t="shared" si="36"/>
        <v>17</v>
      </c>
      <c r="EJ48" s="26">
        <f t="shared" si="37"/>
        <v>19</v>
      </c>
      <c r="EK48" s="29">
        <f t="shared" si="236"/>
        <v>0.60416666666666696</v>
      </c>
      <c r="EL48" s="118">
        <v>4</v>
      </c>
      <c r="EM48" s="122">
        <v>1</v>
      </c>
      <c r="EN48" s="126">
        <v>65</v>
      </c>
      <c r="EO48" s="122">
        <v>16</v>
      </c>
      <c r="EP48" s="122">
        <v>3</v>
      </c>
      <c r="EQ48" s="122">
        <v>0</v>
      </c>
      <c r="ER48" s="122">
        <v>1</v>
      </c>
      <c r="ES48" s="122">
        <v>0</v>
      </c>
      <c r="ET48" s="122">
        <v>0</v>
      </c>
      <c r="EU48" s="122">
        <v>0</v>
      </c>
      <c r="EV48" s="122">
        <v>2</v>
      </c>
      <c r="EW48" s="26">
        <f t="shared" si="39"/>
        <v>92</v>
      </c>
      <c r="EX48" s="26">
        <f t="shared" si="40"/>
        <v>93</v>
      </c>
      <c r="EY48" s="29">
        <f t="shared" si="237"/>
        <v>0.60416666666666696</v>
      </c>
      <c r="EZ48" s="118">
        <v>3</v>
      </c>
      <c r="FA48" s="122">
        <v>0</v>
      </c>
      <c r="FB48" s="126">
        <v>6</v>
      </c>
      <c r="FC48" s="122">
        <v>1</v>
      </c>
      <c r="FD48" s="122">
        <v>0</v>
      </c>
      <c r="FE48" s="122">
        <v>0</v>
      </c>
      <c r="FF48" s="122">
        <v>0</v>
      </c>
      <c r="FG48" s="122">
        <v>0</v>
      </c>
      <c r="FH48" s="122">
        <v>0</v>
      </c>
      <c r="FI48" s="122">
        <v>0</v>
      </c>
      <c r="FJ48" s="122">
        <v>3</v>
      </c>
      <c r="FK48" s="32">
        <f t="shared" si="45"/>
        <v>13</v>
      </c>
      <c r="FL48" s="32">
        <f t="shared" si="46"/>
        <v>11</v>
      </c>
    </row>
    <row r="49" spans="1:168" ht="13.5" customHeight="1">
      <c r="A49" s="85">
        <f t="shared" si="238"/>
        <v>0.61458333333333359</v>
      </c>
      <c r="B49" s="119">
        <v>2</v>
      </c>
      <c r="C49" s="123">
        <v>0</v>
      </c>
      <c r="D49" s="127">
        <v>7</v>
      </c>
      <c r="E49" s="123">
        <v>3</v>
      </c>
      <c r="F49" s="123">
        <v>0</v>
      </c>
      <c r="G49" s="123">
        <v>0</v>
      </c>
      <c r="H49" s="123">
        <v>1</v>
      </c>
      <c r="I49" s="123">
        <v>0</v>
      </c>
      <c r="J49" s="123">
        <v>0</v>
      </c>
      <c r="K49" s="123">
        <v>0</v>
      </c>
      <c r="L49" s="123">
        <v>3</v>
      </c>
      <c r="M49" s="33">
        <f t="shared" si="43"/>
        <v>16</v>
      </c>
      <c r="N49" s="33">
        <f t="shared" si="44"/>
        <v>16</v>
      </c>
      <c r="O49" s="30">
        <f t="shared" si="227"/>
        <v>0.61458333333333359</v>
      </c>
      <c r="P49" s="119">
        <v>2</v>
      </c>
      <c r="Q49" s="123">
        <v>0</v>
      </c>
      <c r="R49" s="127">
        <v>34</v>
      </c>
      <c r="S49" s="123">
        <v>12</v>
      </c>
      <c r="T49" s="123">
        <v>1</v>
      </c>
      <c r="U49" s="123">
        <v>0</v>
      </c>
      <c r="V49" s="123">
        <v>0</v>
      </c>
      <c r="W49" s="123">
        <v>0</v>
      </c>
      <c r="X49" s="123">
        <v>1</v>
      </c>
      <c r="Y49" s="123">
        <v>0</v>
      </c>
      <c r="Z49" s="123">
        <v>2</v>
      </c>
      <c r="AA49" s="27">
        <f t="shared" si="12"/>
        <v>52</v>
      </c>
      <c r="AB49" s="27">
        <f t="shared" si="13"/>
        <v>53</v>
      </c>
      <c r="AC49" s="30">
        <f t="shared" si="228"/>
        <v>0.61458333333333359</v>
      </c>
      <c r="AD49" s="119">
        <v>0</v>
      </c>
      <c r="AE49" s="123">
        <v>0</v>
      </c>
      <c r="AF49" s="127">
        <v>5</v>
      </c>
      <c r="AG49" s="123">
        <v>1</v>
      </c>
      <c r="AH49" s="123">
        <v>0</v>
      </c>
      <c r="AI49" s="123">
        <v>0</v>
      </c>
      <c r="AJ49" s="123">
        <v>1</v>
      </c>
      <c r="AK49" s="123">
        <v>0</v>
      </c>
      <c r="AL49" s="123">
        <v>0</v>
      </c>
      <c r="AM49" s="123">
        <v>0</v>
      </c>
      <c r="AN49" s="123">
        <v>0</v>
      </c>
      <c r="AO49" s="27">
        <f t="shared" si="15"/>
        <v>7</v>
      </c>
      <c r="AP49" s="27">
        <f t="shared" si="16"/>
        <v>8</v>
      </c>
      <c r="AQ49" s="30">
        <f t="shared" si="229"/>
        <v>0.61458333333333359</v>
      </c>
      <c r="AR49" s="119">
        <v>0</v>
      </c>
      <c r="AS49" s="123">
        <v>0</v>
      </c>
      <c r="AT49" s="127">
        <v>9</v>
      </c>
      <c r="AU49" s="123">
        <v>0</v>
      </c>
      <c r="AV49" s="123">
        <v>0</v>
      </c>
      <c r="AW49" s="123">
        <v>0</v>
      </c>
      <c r="AX49" s="123">
        <v>0</v>
      </c>
      <c r="AY49" s="123">
        <v>0</v>
      </c>
      <c r="AZ49" s="123">
        <v>0</v>
      </c>
      <c r="BA49" s="123">
        <v>0</v>
      </c>
      <c r="BB49" s="123">
        <v>0</v>
      </c>
      <c r="BC49" s="27">
        <f t="shared" si="18"/>
        <v>9</v>
      </c>
      <c r="BD49" s="27">
        <f t="shared" si="19"/>
        <v>9</v>
      </c>
      <c r="BE49" s="30">
        <f t="shared" si="230"/>
        <v>0.61458333333333359</v>
      </c>
      <c r="BF49" s="119">
        <v>3</v>
      </c>
      <c r="BG49" s="123">
        <v>1</v>
      </c>
      <c r="BH49" s="127">
        <v>54</v>
      </c>
      <c r="BI49" s="123">
        <v>6</v>
      </c>
      <c r="BJ49" s="123">
        <v>1</v>
      </c>
      <c r="BK49" s="123">
        <v>0</v>
      </c>
      <c r="BL49" s="123">
        <v>2</v>
      </c>
      <c r="BM49" s="123">
        <v>3</v>
      </c>
      <c r="BN49" s="123">
        <v>0</v>
      </c>
      <c r="BO49" s="123">
        <v>0</v>
      </c>
      <c r="BP49" s="123">
        <v>2</v>
      </c>
      <c r="BQ49" s="27">
        <f t="shared" si="21"/>
        <v>72</v>
      </c>
      <c r="BR49" s="27">
        <f t="shared" si="22"/>
        <v>75</v>
      </c>
      <c r="BS49" s="30">
        <f t="shared" si="231"/>
        <v>0.61458333333333359</v>
      </c>
      <c r="BT49" s="119">
        <v>0</v>
      </c>
      <c r="BU49" s="123">
        <v>0</v>
      </c>
      <c r="BV49" s="127">
        <v>1</v>
      </c>
      <c r="BW49" s="123">
        <v>0</v>
      </c>
      <c r="BX49" s="123">
        <v>0</v>
      </c>
      <c r="BY49" s="123">
        <v>0</v>
      </c>
      <c r="BZ49" s="123">
        <v>0</v>
      </c>
      <c r="CA49" s="123">
        <v>0</v>
      </c>
      <c r="CB49" s="123">
        <v>0</v>
      </c>
      <c r="CC49" s="123">
        <v>0</v>
      </c>
      <c r="CD49" s="123">
        <v>0</v>
      </c>
      <c r="CE49" s="27">
        <f t="shared" si="24"/>
        <v>1</v>
      </c>
      <c r="CF49" s="27">
        <f t="shared" si="25"/>
        <v>1</v>
      </c>
      <c r="CG49" s="30">
        <f t="shared" si="232"/>
        <v>0.61458333333333359</v>
      </c>
      <c r="CH49" s="119">
        <v>0</v>
      </c>
      <c r="CI49" s="123">
        <v>0</v>
      </c>
      <c r="CJ49" s="127">
        <v>3</v>
      </c>
      <c r="CK49" s="123">
        <v>0</v>
      </c>
      <c r="CL49" s="123">
        <v>0</v>
      </c>
      <c r="CM49" s="123">
        <v>0</v>
      </c>
      <c r="CN49" s="123">
        <v>0</v>
      </c>
      <c r="CO49" s="123">
        <v>0</v>
      </c>
      <c r="CP49" s="123">
        <v>0</v>
      </c>
      <c r="CQ49" s="123">
        <v>0</v>
      </c>
      <c r="CR49" s="123">
        <v>0</v>
      </c>
      <c r="CS49" s="27">
        <f t="shared" si="27"/>
        <v>3</v>
      </c>
      <c r="CT49" s="27">
        <f t="shared" si="28"/>
        <v>3</v>
      </c>
      <c r="CU49" s="30">
        <f t="shared" si="233"/>
        <v>0.61458333333333359</v>
      </c>
      <c r="CV49" s="119">
        <v>0</v>
      </c>
      <c r="CW49" s="123">
        <v>1</v>
      </c>
      <c r="CX49" s="127">
        <v>30</v>
      </c>
      <c r="CY49" s="123">
        <v>6</v>
      </c>
      <c r="CZ49" s="123">
        <v>0</v>
      </c>
      <c r="DA49" s="123">
        <v>0</v>
      </c>
      <c r="DB49" s="123">
        <v>0</v>
      </c>
      <c r="DC49" s="123">
        <v>0</v>
      </c>
      <c r="DD49" s="123">
        <v>0</v>
      </c>
      <c r="DE49" s="123">
        <v>0</v>
      </c>
      <c r="DF49" s="123">
        <v>4</v>
      </c>
      <c r="DG49" s="27">
        <f t="shared" si="30"/>
        <v>41</v>
      </c>
      <c r="DH49" s="27">
        <f t="shared" si="31"/>
        <v>41</v>
      </c>
      <c r="DI49" s="30">
        <f t="shared" si="234"/>
        <v>0.61458333333333359</v>
      </c>
      <c r="DJ49" s="119">
        <v>1</v>
      </c>
      <c r="DK49" s="123">
        <v>0</v>
      </c>
      <c r="DL49" s="127">
        <v>14</v>
      </c>
      <c r="DM49" s="123">
        <v>4</v>
      </c>
      <c r="DN49" s="123">
        <v>0</v>
      </c>
      <c r="DO49" s="123">
        <v>0</v>
      </c>
      <c r="DP49" s="123">
        <v>0</v>
      </c>
      <c r="DQ49" s="123">
        <v>0</v>
      </c>
      <c r="DR49" s="123">
        <v>0</v>
      </c>
      <c r="DS49" s="123">
        <v>0</v>
      </c>
      <c r="DT49" s="123">
        <v>1</v>
      </c>
      <c r="DU49" s="27">
        <f t="shared" si="33"/>
        <v>20</v>
      </c>
      <c r="DV49" s="27">
        <f t="shared" si="34"/>
        <v>19</v>
      </c>
      <c r="DW49" s="30">
        <f t="shared" si="235"/>
        <v>0.61458333333333359</v>
      </c>
      <c r="DX49" s="119">
        <v>2</v>
      </c>
      <c r="DY49" s="123">
        <v>0</v>
      </c>
      <c r="DZ49" s="127">
        <v>17</v>
      </c>
      <c r="EA49" s="123">
        <v>4</v>
      </c>
      <c r="EB49" s="123">
        <v>2</v>
      </c>
      <c r="EC49" s="123">
        <v>0</v>
      </c>
      <c r="ED49" s="123">
        <v>0</v>
      </c>
      <c r="EE49" s="123">
        <v>0</v>
      </c>
      <c r="EF49" s="123">
        <v>0</v>
      </c>
      <c r="EG49" s="123">
        <v>0</v>
      </c>
      <c r="EH49" s="123">
        <v>1</v>
      </c>
      <c r="EI49" s="27">
        <f t="shared" si="36"/>
        <v>26</v>
      </c>
      <c r="EJ49" s="27">
        <f t="shared" si="37"/>
        <v>27</v>
      </c>
      <c r="EK49" s="30">
        <f t="shared" si="236"/>
        <v>0.61458333333333359</v>
      </c>
      <c r="EL49" s="119">
        <v>3</v>
      </c>
      <c r="EM49" s="123">
        <v>0</v>
      </c>
      <c r="EN49" s="127">
        <v>83</v>
      </c>
      <c r="EO49" s="123">
        <v>22</v>
      </c>
      <c r="EP49" s="123">
        <v>4</v>
      </c>
      <c r="EQ49" s="123">
        <v>0</v>
      </c>
      <c r="ER49" s="123">
        <v>0</v>
      </c>
      <c r="ES49" s="123">
        <v>0</v>
      </c>
      <c r="ET49" s="123">
        <v>0</v>
      </c>
      <c r="EU49" s="123">
        <v>0</v>
      </c>
      <c r="EV49" s="123">
        <v>2</v>
      </c>
      <c r="EW49" s="27">
        <f t="shared" si="39"/>
        <v>114</v>
      </c>
      <c r="EX49" s="27">
        <f t="shared" si="40"/>
        <v>116</v>
      </c>
      <c r="EY49" s="30">
        <f t="shared" si="237"/>
        <v>0.61458333333333359</v>
      </c>
      <c r="EZ49" s="119">
        <v>1</v>
      </c>
      <c r="FA49" s="123">
        <v>0</v>
      </c>
      <c r="FB49" s="127">
        <v>7</v>
      </c>
      <c r="FC49" s="123">
        <v>3</v>
      </c>
      <c r="FD49" s="123">
        <v>0</v>
      </c>
      <c r="FE49" s="123">
        <v>0</v>
      </c>
      <c r="FF49" s="123">
        <v>0</v>
      </c>
      <c r="FG49" s="123">
        <v>0</v>
      </c>
      <c r="FH49" s="123">
        <v>0</v>
      </c>
      <c r="FI49" s="123">
        <v>0</v>
      </c>
      <c r="FJ49" s="123">
        <v>2</v>
      </c>
      <c r="FK49" s="33">
        <f t="shared" si="45"/>
        <v>13</v>
      </c>
      <c r="FL49" s="33">
        <f t="shared" si="46"/>
        <v>12</v>
      </c>
    </row>
    <row r="50" spans="1:168" s="39" customFormat="1" ht="12" customHeight="1">
      <c r="A50" s="48" t="s">
        <v>24</v>
      </c>
      <c r="B50" s="120">
        <f t="shared" ref="B50:L50" si="239">SUM(B46:B49)</f>
        <v>3</v>
      </c>
      <c r="C50" s="124">
        <f t="shared" si="239"/>
        <v>1</v>
      </c>
      <c r="D50" s="128">
        <f t="shared" si="239"/>
        <v>41</v>
      </c>
      <c r="E50" s="124">
        <f t="shared" si="239"/>
        <v>8</v>
      </c>
      <c r="F50" s="124">
        <f t="shared" si="239"/>
        <v>1</v>
      </c>
      <c r="G50" s="124">
        <f t="shared" si="239"/>
        <v>0</v>
      </c>
      <c r="H50" s="124">
        <f t="shared" si="239"/>
        <v>1</v>
      </c>
      <c r="I50" s="124">
        <f t="shared" si="239"/>
        <v>0</v>
      </c>
      <c r="J50" s="124">
        <f t="shared" si="239"/>
        <v>0</v>
      </c>
      <c r="K50" s="124">
        <f t="shared" si="239"/>
        <v>0</v>
      </c>
      <c r="L50" s="124">
        <f t="shared" si="239"/>
        <v>6</v>
      </c>
      <c r="M50" s="60">
        <f t="shared" si="43"/>
        <v>61</v>
      </c>
      <c r="N50" s="60">
        <f t="shared" si="44"/>
        <v>60</v>
      </c>
      <c r="O50" s="48" t="s">
        <v>24</v>
      </c>
      <c r="P50" s="120">
        <f t="shared" ref="P50:Z50" si="240">SUM(P46:P49)</f>
        <v>7</v>
      </c>
      <c r="Q50" s="124">
        <f t="shared" si="240"/>
        <v>0</v>
      </c>
      <c r="R50" s="128">
        <f t="shared" si="240"/>
        <v>157</v>
      </c>
      <c r="S50" s="124">
        <f t="shared" si="240"/>
        <v>37</v>
      </c>
      <c r="T50" s="124">
        <f t="shared" si="240"/>
        <v>5</v>
      </c>
      <c r="U50" s="124">
        <f t="shared" si="240"/>
        <v>0</v>
      </c>
      <c r="V50" s="124">
        <f t="shared" si="240"/>
        <v>0</v>
      </c>
      <c r="W50" s="124">
        <f t="shared" si="240"/>
        <v>0</v>
      </c>
      <c r="X50" s="124">
        <f t="shared" si="240"/>
        <v>3</v>
      </c>
      <c r="Y50" s="124">
        <f t="shared" si="240"/>
        <v>1</v>
      </c>
      <c r="Z50" s="124">
        <f t="shared" si="240"/>
        <v>17</v>
      </c>
      <c r="AA50" s="60">
        <f t="shared" si="12"/>
        <v>227</v>
      </c>
      <c r="AB50" s="60">
        <f t="shared" si="13"/>
        <v>231</v>
      </c>
      <c r="AC50" s="48" t="s">
        <v>24</v>
      </c>
      <c r="AD50" s="120">
        <f t="shared" ref="AD50:AN50" si="241">SUM(AD46:AD49)</f>
        <v>1</v>
      </c>
      <c r="AE50" s="124">
        <f t="shared" si="241"/>
        <v>0</v>
      </c>
      <c r="AF50" s="128">
        <f t="shared" si="241"/>
        <v>37</v>
      </c>
      <c r="AG50" s="124">
        <f t="shared" si="241"/>
        <v>6</v>
      </c>
      <c r="AH50" s="124">
        <f t="shared" si="241"/>
        <v>0</v>
      </c>
      <c r="AI50" s="124">
        <f t="shared" si="241"/>
        <v>0</v>
      </c>
      <c r="AJ50" s="124">
        <f t="shared" si="241"/>
        <v>1</v>
      </c>
      <c r="AK50" s="124">
        <f t="shared" si="241"/>
        <v>2</v>
      </c>
      <c r="AL50" s="124">
        <f t="shared" si="241"/>
        <v>0</v>
      </c>
      <c r="AM50" s="124">
        <f t="shared" si="241"/>
        <v>1</v>
      </c>
      <c r="AN50" s="124">
        <f t="shared" si="241"/>
        <v>1</v>
      </c>
      <c r="AO50" s="60">
        <f t="shared" si="15"/>
        <v>49</v>
      </c>
      <c r="AP50" s="60">
        <f t="shared" si="16"/>
        <v>52</v>
      </c>
      <c r="AQ50" s="48" t="s">
        <v>24</v>
      </c>
      <c r="AR50" s="120">
        <f t="shared" ref="AR50:BB50" si="242">SUM(AR46:AR49)</f>
        <v>1</v>
      </c>
      <c r="AS50" s="124">
        <f t="shared" si="242"/>
        <v>0</v>
      </c>
      <c r="AT50" s="128">
        <f t="shared" si="242"/>
        <v>36</v>
      </c>
      <c r="AU50" s="124">
        <f t="shared" si="242"/>
        <v>4</v>
      </c>
      <c r="AV50" s="124">
        <f t="shared" si="242"/>
        <v>3</v>
      </c>
      <c r="AW50" s="124">
        <f t="shared" si="242"/>
        <v>0</v>
      </c>
      <c r="AX50" s="124">
        <f t="shared" si="242"/>
        <v>1</v>
      </c>
      <c r="AY50" s="124">
        <f t="shared" si="242"/>
        <v>2</v>
      </c>
      <c r="AZ50" s="124">
        <f t="shared" si="242"/>
        <v>0</v>
      </c>
      <c r="BA50" s="124">
        <f t="shared" si="242"/>
        <v>0</v>
      </c>
      <c r="BB50" s="124">
        <f t="shared" si="242"/>
        <v>3</v>
      </c>
      <c r="BC50" s="60">
        <f t="shared" si="18"/>
        <v>50</v>
      </c>
      <c r="BD50" s="60">
        <f t="shared" si="19"/>
        <v>55</v>
      </c>
      <c r="BE50" s="48" t="s">
        <v>24</v>
      </c>
      <c r="BF50" s="120">
        <f t="shared" ref="BF50:BP50" si="243">SUM(BF46:BF49)</f>
        <v>21</v>
      </c>
      <c r="BG50" s="124">
        <f t="shared" si="243"/>
        <v>4</v>
      </c>
      <c r="BH50" s="128">
        <f t="shared" si="243"/>
        <v>215</v>
      </c>
      <c r="BI50" s="124">
        <f t="shared" si="243"/>
        <v>31</v>
      </c>
      <c r="BJ50" s="124">
        <f t="shared" si="243"/>
        <v>18</v>
      </c>
      <c r="BK50" s="124">
        <f t="shared" si="243"/>
        <v>0</v>
      </c>
      <c r="BL50" s="124">
        <f t="shared" si="243"/>
        <v>9</v>
      </c>
      <c r="BM50" s="124">
        <f t="shared" si="243"/>
        <v>9</v>
      </c>
      <c r="BN50" s="124">
        <f t="shared" si="243"/>
        <v>1</v>
      </c>
      <c r="BO50" s="124">
        <f t="shared" si="243"/>
        <v>3</v>
      </c>
      <c r="BP50" s="124">
        <f t="shared" si="243"/>
        <v>10</v>
      </c>
      <c r="BQ50" s="60">
        <f t="shared" si="21"/>
        <v>321</v>
      </c>
      <c r="BR50" s="60">
        <f t="shared" si="22"/>
        <v>345</v>
      </c>
      <c r="BS50" s="48" t="s">
        <v>24</v>
      </c>
      <c r="BT50" s="120">
        <f t="shared" ref="BT50:CD50" si="244">SUM(BT46:BT49)</f>
        <v>0</v>
      </c>
      <c r="BU50" s="124">
        <f t="shared" si="244"/>
        <v>0</v>
      </c>
      <c r="BV50" s="128">
        <f t="shared" si="244"/>
        <v>9</v>
      </c>
      <c r="BW50" s="124">
        <f t="shared" si="244"/>
        <v>1</v>
      </c>
      <c r="BX50" s="124">
        <f t="shared" si="244"/>
        <v>0</v>
      </c>
      <c r="BY50" s="124">
        <f t="shared" si="244"/>
        <v>0</v>
      </c>
      <c r="BZ50" s="124">
        <f t="shared" si="244"/>
        <v>0</v>
      </c>
      <c r="CA50" s="124">
        <f t="shared" si="244"/>
        <v>0</v>
      </c>
      <c r="CB50" s="124">
        <f t="shared" si="244"/>
        <v>0</v>
      </c>
      <c r="CC50" s="124">
        <f t="shared" si="244"/>
        <v>0</v>
      </c>
      <c r="CD50" s="124">
        <f t="shared" si="244"/>
        <v>0</v>
      </c>
      <c r="CE50" s="60">
        <f t="shared" si="24"/>
        <v>10</v>
      </c>
      <c r="CF50" s="60">
        <f t="shared" si="25"/>
        <v>10</v>
      </c>
      <c r="CG50" s="48" t="s">
        <v>24</v>
      </c>
      <c r="CH50" s="120">
        <f t="shared" ref="CH50:CR50" si="245">SUM(CH46:CH49)</f>
        <v>0</v>
      </c>
      <c r="CI50" s="124">
        <f t="shared" si="245"/>
        <v>0</v>
      </c>
      <c r="CJ50" s="128">
        <f t="shared" si="245"/>
        <v>6</v>
      </c>
      <c r="CK50" s="124">
        <f t="shared" si="245"/>
        <v>2</v>
      </c>
      <c r="CL50" s="124">
        <f t="shared" si="245"/>
        <v>0</v>
      </c>
      <c r="CM50" s="124">
        <f t="shared" si="245"/>
        <v>0</v>
      </c>
      <c r="CN50" s="124">
        <f t="shared" si="245"/>
        <v>0</v>
      </c>
      <c r="CO50" s="124">
        <f t="shared" si="245"/>
        <v>0</v>
      </c>
      <c r="CP50" s="124">
        <f t="shared" si="245"/>
        <v>0</v>
      </c>
      <c r="CQ50" s="124">
        <f t="shared" si="245"/>
        <v>0</v>
      </c>
      <c r="CR50" s="124">
        <f t="shared" si="245"/>
        <v>0</v>
      </c>
      <c r="CS50" s="60">
        <f t="shared" si="27"/>
        <v>8</v>
      </c>
      <c r="CT50" s="60">
        <f t="shared" si="28"/>
        <v>8</v>
      </c>
      <c r="CU50" s="48" t="s">
        <v>24</v>
      </c>
      <c r="CV50" s="120">
        <f t="shared" ref="CV50:DF50" si="246">SUM(CV46:CV49)</f>
        <v>6</v>
      </c>
      <c r="CW50" s="124">
        <f t="shared" si="246"/>
        <v>3</v>
      </c>
      <c r="CX50" s="128">
        <f t="shared" si="246"/>
        <v>143</v>
      </c>
      <c r="CY50" s="124">
        <f t="shared" si="246"/>
        <v>31</v>
      </c>
      <c r="CZ50" s="124">
        <f t="shared" si="246"/>
        <v>0</v>
      </c>
      <c r="DA50" s="124">
        <f t="shared" si="246"/>
        <v>0</v>
      </c>
      <c r="DB50" s="124">
        <f t="shared" si="246"/>
        <v>0</v>
      </c>
      <c r="DC50" s="124">
        <f t="shared" si="246"/>
        <v>0</v>
      </c>
      <c r="DD50" s="124">
        <f t="shared" si="246"/>
        <v>3</v>
      </c>
      <c r="DE50" s="124">
        <f t="shared" si="246"/>
        <v>1</v>
      </c>
      <c r="DF50" s="124">
        <f t="shared" si="246"/>
        <v>17</v>
      </c>
      <c r="DG50" s="60">
        <f t="shared" si="30"/>
        <v>204</v>
      </c>
      <c r="DH50" s="60">
        <f t="shared" si="31"/>
        <v>202</v>
      </c>
      <c r="DI50" s="48" t="s">
        <v>24</v>
      </c>
      <c r="DJ50" s="120">
        <f t="shared" ref="DJ50:DT50" si="247">SUM(DJ46:DJ49)</f>
        <v>3</v>
      </c>
      <c r="DK50" s="124">
        <f t="shared" si="247"/>
        <v>2</v>
      </c>
      <c r="DL50" s="128">
        <f t="shared" si="247"/>
        <v>45</v>
      </c>
      <c r="DM50" s="124">
        <f t="shared" si="247"/>
        <v>10</v>
      </c>
      <c r="DN50" s="124">
        <f t="shared" si="247"/>
        <v>2</v>
      </c>
      <c r="DO50" s="124">
        <f t="shared" si="247"/>
        <v>0</v>
      </c>
      <c r="DP50" s="124">
        <f t="shared" si="247"/>
        <v>0</v>
      </c>
      <c r="DQ50" s="124">
        <f t="shared" si="247"/>
        <v>0</v>
      </c>
      <c r="DR50" s="124">
        <f t="shared" si="247"/>
        <v>0</v>
      </c>
      <c r="DS50" s="124">
        <f t="shared" si="247"/>
        <v>1</v>
      </c>
      <c r="DT50" s="124">
        <f t="shared" si="247"/>
        <v>4</v>
      </c>
      <c r="DU50" s="60">
        <f t="shared" si="33"/>
        <v>67</v>
      </c>
      <c r="DV50" s="60">
        <f t="shared" si="34"/>
        <v>67</v>
      </c>
      <c r="DW50" s="48" t="s">
        <v>24</v>
      </c>
      <c r="DX50" s="120">
        <f t="shared" ref="DX50:EH50" si="248">SUM(DX46:DX49)</f>
        <v>6</v>
      </c>
      <c r="DY50" s="124">
        <f t="shared" si="248"/>
        <v>1</v>
      </c>
      <c r="DZ50" s="128">
        <f t="shared" si="248"/>
        <v>60</v>
      </c>
      <c r="EA50" s="124">
        <f t="shared" si="248"/>
        <v>11</v>
      </c>
      <c r="EB50" s="124">
        <f t="shared" si="248"/>
        <v>4</v>
      </c>
      <c r="EC50" s="124">
        <f t="shared" si="248"/>
        <v>0</v>
      </c>
      <c r="ED50" s="124">
        <f t="shared" si="248"/>
        <v>0</v>
      </c>
      <c r="EE50" s="124">
        <f t="shared" si="248"/>
        <v>0</v>
      </c>
      <c r="EF50" s="124">
        <f t="shared" si="248"/>
        <v>0</v>
      </c>
      <c r="EG50" s="124">
        <f t="shared" si="248"/>
        <v>0</v>
      </c>
      <c r="EH50" s="124">
        <f t="shared" si="248"/>
        <v>3</v>
      </c>
      <c r="EI50" s="60">
        <f t="shared" si="36"/>
        <v>85</v>
      </c>
      <c r="EJ50" s="60">
        <f t="shared" si="37"/>
        <v>84</v>
      </c>
      <c r="EK50" s="48" t="s">
        <v>24</v>
      </c>
      <c r="EL50" s="120">
        <f t="shared" ref="EL50:EV50" si="249">SUM(EL46:EL49)</f>
        <v>18</v>
      </c>
      <c r="EM50" s="124">
        <f t="shared" si="249"/>
        <v>2</v>
      </c>
      <c r="EN50" s="128">
        <f t="shared" si="249"/>
        <v>263</v>
      </c>
      <c r="EO50" s="124">
        <f t="shared" si="249"/>
        <v>72</v>
      </c>
      <c r="EP50" s="124">
        <f t="shared" si="249"/>
        <v>12</v>
      </c>
      <c r="EQ50" s="124">
        <f t="shared" si="249"/>
        <v>2</v>
      </c>
      <c r="ER50" s="124">
        <f t="shared" si="249"/>
        <v>2</v>
      </c>
      <c r="ES50" s="124">
        <f t="shared" si="249"/>
        <v>0</v>
      </c>
      <c r="ET50" s="124">
        <f t="shared" si="249"/>
        <v>0</v>
      </c>
      <c r="EU50" s="124">
        <f t="shared" si="249"/>
        <v>0</v>
      </c>
      <c r="EV50" s="124">
        <f t="shared" si="249"/>
        <v>7</v>
      </c>
      <c r="EW50" s="60">
        <f t="shared" si="39"/>
        <v>378</v>
      </c>
      <c r="EX50" s="60">
        <f t="shared" si="40"/>
        <v>381</v>
      </c>
      <c r="EY50" s="48" t="s">
        <v>24</v>
      </c>
      <c r="EZ50" s="120">
        <f t="shared" ref="EZ50:FJ50" si="250">SUM(EZ46:EZ49)</f>
        <v>6</v>
      </c>
      <c r="FA50" s="124">
        <f t="shared" si="250"/>
        <v>0</v>
      </c>
      <c r="FB50" s="128">
        <f t="shared" si="250"/>
        <v>26</v>
      </c>
      <c r="FC50" s="124">
        <f t="shared" si="250"/>
        <v>11</v>
      </c>
      <c r="FD50" s="124">
        <f t="shared" si="250"/>
        <v>0</v>
      </c>
      <c r="FE50" s="124">
        <f t="shared" si="250"/>
        <v>0</v>
      </c>
      <c r="FF50" s="124">
        <f t="shared" si="250"/>
        <v>0</v>
      </c>
      <c r="FG50" s="124">
        <f t="shared" si="250"/>
        <v>0</v>
      </c>
      <c r="FH50" s="124">
        <f t="shared" si="250"/>
        <v>0</v>
      </c>
      <c r="FI50" s="124">
        <f t="shared" si="250"/>
        <v>0</v>
      </c>
      <c r="FJ50" s="124">
        <f t="shared" si="250"/>
        <v>6</v>
      </c>
      <c r="FK50" s="60">
        <f t="shared" si="45"/>
        <v>49</v>
      </c>
      <c r="FL50" s="60">
        <f t="shared" si="46"/>
        <v>45</v>
      </c>
    </row>
    <row r="51" spans="1:168" ht="13.5" customHeight="1">
      <c r="A51" s="29">
        <f>A49+"00:15"</f>
        <v>0.62500000000000022</v>
      </c>
      <c r="B51" s="117">
        <v>2</v>
      </c>
      <c r="C51" s="121">
        <v>0</v>
      </c>
      <c r="D51" s="125">
        <v>12</v>
      </c>
      <c r="E51" s="121">
        <v>3</v>
      </c>
      <c r="F51" s="121">
        <v>0</v>
      </c>
      <c r="G51" s="121">
        <v>0</v>
      </c>
      <c r="H51" s="121">
        <v>0</v>
      </c>
      <c r="I51" s="121">
        <v>0</v>
      </c>
      <c r="J51" s="121">
        <v>0</v>
      </c>
      <c r="K51" s="121">
        <v>0</v>
      </c>
      <c r="L51" s="121">
        <v>3</v>
      </c>
      <c r="M51" s="31">
        <f t="shared" si="43"/>
        <v>20</v>
      </c>
      <c r="N51" s="31">
        <f t="shared" si="44"/>
        <v>19</v>
      </c>
      <c r="O51" s="29">
        <f t="shared" ref="O51:O54" si="251">$A51</f>
        <v>0.62500000000000022</v>
      </c>
      <c r="P51" s="117">
        <v>3</v>
      </c>
      <c r="Q51" s="121">
        <v>1</v>
      </c>
      <c r="R51" s="125">
        <v>56</v>
      </c>
      <c r="S51" s="121">
        <v>18</v>
      </c>
      <c r="T51" s="121">
        <v>1</v>
      </c>
      <c r="U51" s="121">
        <v>0</v>
      </c>
      <c r="V51" s="121">
        <v>0</v>
      </c>
      <c r="W51" s="121">
        <v>0</v>
      </c>
      <c r="X51" s="121">
        <v>1</v>
      </c>
      <c r="Y51" s="121">
        <v>0</v>
      </c>
      <c r="Z51" s="121">
        <v>8</v>
      </c>
      <c r="AA51" s="25">
        <f t="shared" si="12"/>
        <v>88</v>
      </c>
      <c r="AB51" s="25">
        <f t="shared" si="13"/>
        <v>87</v>
      </c>
      <c r="AC51" s="29">
        <f t="shared" ref="AC51:AC54" si="252">$A51</f>
        <v>0.62500000000000022</v>
      </c>
      <c r="AD51" s="117">
        <v>1</v>
      </c>
      <c r="AE51" s="121">
        <v>0</v>
      </c>
      <c r="AF51" s="125">
        <v>9</v>
      </c>
      <c r="AG51" s="121">
        <v>4</v>
      </c>
      <c r="AH51" s="121">
        <v>0</v>
      </c>
      <c r="AI51" s="121">
        <v>0</v>
      </c>
      <c r="AJ51" s="121">
        <v>1</v>
      </c>
      <c r="AK51" s="121">
        <v>0</v>
      </c>
      <c r="AL51" s="121">
        <v>0</v>
      </c>
      <c r="AM51" s="121">
        <v>1</v>
      </c>
      <c r="AN51" s="121">
        <v>1</v>
      </c>
      <c r="AO51" s="25">
        <f t="shared" si="15"/>
        <v>17</v>
      </c>
      <c r="AP51" s="25">
        <f t="shared" si="16"/>
        <v>18</v>
      </c>
      <c r="AQ51" s="29">
        <f t="shared" ref="AQ51:AQ54" si="253">$A51</f>
        <v>0.62500000000000022</v>
      </c>
      <c r="AR51" s="117">
        <v>1</v>
      </c>
      <c r="AS51" s="121">
        <v>0</v>
      </c>
      <c r="AT51" s="125">
        <v>2</v>
      </c>
      <c r="AU51" s="121">
        <v>0</v>
      </c>
      <c r="AV51" s="121">
        <v>0</v>
      </c>
      <c r="AW51" s="121">
        <v>0</v>
      </c>
      <c r="AX51" s="121">
        <v>0</v>
      </c>
      <c r="AY51" s="121">
        <v>0</v>
      </c>
      <c r="AZ51" s="121">
        <v>0</v>
      </c>
      <c r="BA51" s="121">
        <v>0</v>
      </c>
      <c r="BB51" s="121">
        <v>0</v>
      </c>
      <c r="BC51" s="25">
        <f t="shared" si="18"/>
        <v>3</v>
      </c>
      <c r="BD51" s="25">
        <f t="shared" si="19"/>
        <v>2</v>
      </c>
      <c r="BE51" s="29">
        <f t="shared" ref="BE51:BE54" si="254">$A51</f>
        <v>0.62500000000000022</v>
      </c>
      <c r="BF51" s="117">
        <v>2</v>
      </c>
      <c r="BG51" s="121">
        <v>2</v>
      </c>
      <c r="BH51" s="125">
        <v>51</v>
      </c>
      <c r="BI51" s="121">
        <v>8</v>
      </c>
      <c r="BJ51" s="121">
        <v>2</v>
      </c>
      <c r="BK51" s="121">
        <v>1</v>
      </c>
      <c r="BL51" s="121">
        <v>2</v>
      </c>
      <c r="BM51" s="121">
        <v>0</v>
      </c>
      <c r="BN51" s="121">
        <v>0</v>
      </c>
      <c r="BO51" s="121">
        <v>1</v>
      </c>
      <c r="BP51" s="121">
        <v>4</v>
      </c>
      <c r="BQ51" s="25">
        <f t="shared" si="21"/>
        <v>73</v>
      </c>
      <c r="BR51" s="25">
        <f t="shared" si="22"/>
        <v>77</v>
      </c>
      <c r="BS51" s="29">
        <f t="shared" ref="BS51:BS54" si="255">$A51</f>
        <v>0.62500000000000022</v>
      </c>
      <c r="BT51" s="117">
        <v>0</v>
      </c>
      <c r="BU51" s="121">
        <v>0</v>
      </c>
      <c r="BV51" s="125">
        <v>1</v>
      </c>
      <c r="BW51" s="121">
        <v>0</v>
      </c>
      <c r="BX51" s="121">
        <v>0</v>
      </c>
      <c r="BY51" s="121">
        <v>0</v>
      </c>
      <c r="BZ51" s="121">
        <v>0</v>
      </c>
      <c r="CA51" s="121">
        <v>0</v>
      </c>
      <c r="CB51" s="121">
        <v>0</v>
      </c>
      <c r="CC51" s="121">
        <v>0</v>
      </c>
      <c r="CD51" s="121">
        <v>0</v>
      </c>
      <c r="CE51" s="25">
        <f t="shared" si="24"/>
        <v>1</v>
      </c>
      <c r="CF51" s="25">
        <f t="shared" si="25"/>
        <v>1</v>
      </c>
      <c r="CG51" s="29">
        <f t="shared" ref="CG51:CG54" si="256">$A51</f>
        <v>0.62500000000000022</v>
      </c>
      <c r="CH51" s="117">
        <v>0</v>
      </c>
      <c r="CI51" s="121">
        <v>0</v>
      </c>
      <c r="CJ51" s="125">
        <v>1</v>
      </c>
      <c r="CK51" s="121">
        <v>1</v>
      </c>
      <c r="CL51" s="121">
        <v>0</v>
      </c>
      <c r="CM51" s="121">
        <v>0</v>
      </c>
      <c r="CN51" s="121">
        <v>0</v>
      </c>
      <c r="CO51" s="121">
        <v>0</v>
      </c>
      <c r="CP51" s="121">
        <v>0</v>
      </c>
      <c r="CQ51" s="121">
        <v>0</v>
      </c>
      <c r="CR51" s="121">
        <v>0</v>
      </c>
      <c r="CS51" s="25">
        <f t="shared" si="27"/>
        <v>2</v>
      </c>
      <c r="CT51" s="25">
        <f t="shared" si="28"/>
        <v>2</v>
      </c>
      <c r="CU51" s="29">
        <f t="shared" ref="CU51:CU54" si="257">$A51</f>
        <v>0.62500000000000022</v>
      </c>
      <c r="CV51" s="117">
        <v>2</v>
      </c>
      <c r="CW51" s="121">
        <v>0</v>
      </c>
      <c r="CX51" s="125">
        <v>33</v>
      </c>
      <c r="CY51" s="121">
        <v>7</v>
      </c>
      <c r="CZ51" s="121">
        <v>0</v>
      </c>
      <c r="DA51" s="121">
        <v>0</v>
      </c>
      <c r="DB51" s="121">
        <v>0</v>
      </c>
      <c r="DC51" s="121">
        <v>0</v>
      </c>
      <c r="DD51" s="121">
        <v>1</v>
      </c>
      <c r="DE51" s="121">
        <v>0</v>
      </c>
      <c r="DF51" s="121">
        <v>3</v>
      </c>
      <c r="DG51" s="25">
        <f t="shared" si="30"/>
        <v>46</v>
      </c>
      <c r="DH51" s="25">
        <f t="shared" si="31"/>
        <v>46</v>
      </c>
      <c r="DI51" s="29">
        <f t="shared" ref="DI51:DI54" si="258">$A51</f>
        <v>0.62500000000000022</v>
      </c>
      <c r="DJ51" s="117">
        <v>0</v>
      </c>
      <c r="DK51" s="121">
        <v>0</v>
      </c>
      <c r="DL51" s="125">
        <v>7</v>
      </c>
      <c r="DM51" s="121">
        <v>2</v>
      </c>
      <c r="DN51" s="121">
        <v>0</v>
      </c>
      <c r="DO51" s="121">
        <v>0</v>
      </c>
      <c r="DP51" s="121">
        <v>0</v>
      </c>
      <c r="DQ51" s="121">
        <v>0</v>
      </c>
      <c r="DR51" s="121">
        <v>0</v>
      </c>
      <c r="DS51" s="121">
        <v>0</v>
      </c>
      <c r="DT51" s="121">
        <v>1</v>
      </c>
      <c r="DU51" s="25">
        <f t="shared" si="33"/>
        <v>10</v>
      </c>
      <c r="DV51" s="25">
        <f t="shared" si="34"/>
        <v>10</v>
      </c>
      <c r="DW51" s="29">
        <f t="shared" ref="DW51:DW54" si="259">$A51</f>
        <v>0.62500000000000022</v>
      </c>
      <c r="DX51" s="117">
        <v>2</v>
      </c>
      <c r="DY51" s="121">
        <v>1</v>
      </c>
      <c r="DZ51" s="125">
        <v>15</v>
      </c>
      <c r="EA51" s="121">
        <v>2</v>
      </c>
      <c r="EB51" s="121">
        <v>0</v>
      </c>
      <c r="EC51" s="121">
        <v>0</v>
      </c>
      <c r="ED51" s="121">
        <v>0</v>
      </c>
      <c r="EE51" s="121">
        <v>0</v>
      </c>
      <c r="EF51" s="121">
        <v>0</v>
      </c>
      <c r="EG51" s="121">
        <v>0</v>
      </c>
      <c r="EH51" s="121">
        <v>1</v>
      </c>
      <c r="EI51" s="25">
        <f t="shared" si="36"/>
        <v>21</v>
      </c>
      <c r="EJ51" s="25">
        <f t="shared" si="37"/>
        <v>19</v>
      </c>
      <c r="EK51" s="29">
        <f t="shared" ref="EK51:EK54" si="260">$A51</f>
        <v>0.62500000000000022</v>
      </c>
      <c r="EL51" s="117">
        <v>9</v>
      </c>
      <c r="EM51" s="121">
        <v>0</v>
      </c>
      <c r="EN51" s="125">
        <v>67</v>
      </c>
      <c r="EO51" s="121">
        <v>19</v>
      </c>
      <c r="EP51" s="121">
        <v>5</v>
      </c>
      <c r="EQ51" s="121">
        <v>0</v>
      </c>
      <c r="ER51" s="121">
        <v>1</v>
      </c>
      <c r="ES51" s="121">
        <v>0</v>
      </c>
      <c r="ET51" s="121">
        <v>0</v>
      </c>
      <c r="EU51" s="121">
        <v>1</v>
      </c>
      <c r="EV51" s="121">
        <v>1</v>
      </c>
      <c r="EW51" s="25">
        <f t="shared" si="39"/>
        <v>103</v>
      </c>
      <c r="EX51" s="25">
        <f t="shared" si="40"/>
        <v>104</v>
      </c>
      <c r="EY51" s="29">
        <f t="shared" ref="EY51:EY54" si="261">$A51</f>
        <v>0.62500000000000022</v>
      </c>
      <c r="EZ51" s="117">
        <v>0</v>
      </c>
      <c r="FA51" s="121">
        <v>0</v>
      </c>
      <c r="FB51" s="125">
        <v>6</v>
      </c>
      <c r="FC51" s="121">
        <v>3</v>
      </c>
      <c r="FD51" s="121">
        <v>0</v>
      </c>
      <c r="FE51" s="121">
        <v>0</v>
      </c>
      <c r="FF51" s="121">
        <v>0</v>
      </c>
      <c r="FG51" s="121">
        <v>0</v>
      </c>
      <c r="FH51" s="121">
        <v>0</v>
      </c>
      <c r="FI51" s="121">
        <v>0</v>
      </c>
      <c r="FJ51" s="121">
        <v>0</v>
      </c>
      <c r="FK51" s="31">
        <f t="shared" si="45"/>
        <v>9</v>
      </c>
      <c r="FL51" s="31">
        <f t="shared" si="46"/>
        <v>9</v>
      </c>
    </row>
    <row r="52" spans="1:168" ht="13.5" customHeight="1">
      <c r="A52" s="84">
        <f t="shared" ref="A52:A54" si="262">A51+"00:15"</f>
        <v>0.63541666666666685</v>
      </c>
      <c r="B52" s="118">
        <v>2</v>
      </c>
      <c r="C52" s="122">
        <v>0</v>
      </c>
      <c r="D52" s="126">
        <v>16</v>
      </c>
      <c r="E52" s="122">
        <v>3</v>
      </c>
      <c r="F52" s="122">
        <v>1</v>
      </c>
      <c r="G52" s="122">
        <v>0</v>
      </c>
      <c r="H52" s="122">
        <v>0</v>
      </c>
      <c r="I52" s="122">
        <v>0</v>
      </c>
      <c r="J52" s="122">
        <v>0</v>
      </c>
      <c r="K52" s="122">
        <v>0</v>
      </c>
      <c r="L52" s="122">
        <v>2</v>
      </c>
      <c r="M52" s="32">
        <f t="shared" si="43"/>
        <v>24</v>
      </c>
      <c r="N52" s="32">
        <f t="shared" si="44"/>
        <v>24</v>
      </c>
      <c r="O52" s="29">
        <f t="shared" si="251"/>
        <v>0.63541666666666685</v>
      </c>
      <c r="P52" s="118">
        <v>4</v>
      </c>
      <c r="Q52" s="122">
        <v>1</v>
      </c>
      <c r="R52" s="126">
        <v>40</v>
      </c>
      <c r="S52" s="122">
        <v>12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1</v>
      </c>
      <c r="Z52" s="122">
        <v>6</v>
      </c>
      <c r="AA52" s="26">
        <f t="shared" si="12"/>
        <v>64</v>
      </c>
      <c r="AB52" s="26">
        <f t="shared" si="13"/>
        <v>62</v>
      </c>
      <c r="AC52" s="29">
        <f t="shared" si="252"/>
        <v>0.63541666666666685</v>
      </c>
      <c r="AD52" s="118">
        <v>1</v>
      </c>
      <c r="AE52" s="122">
        <v>0</v>
      </c>
      <c r="AF52" s="126">
        <v>7</v>
      </c>
      <c r="AG52" s="122">
        <v>1</v>
      </c>
      <c r="AH52" s="122">
        <v>0</v>
      </c>
      <c r="AI52" s="122">
        <v>0</v>
      </c>
      <c r="AJ52" s="122">
        <v>1</v>
      </c>
      <c r="AK52" s="122">
        <v>0</v>
      </c>
      <c r="AL52" s="122">
        <v>0</v>
      </c>
      <c r="AM52" s="122">
        <v>0</v>
      </c>
      <c r="AN52" s="122">
        <v>1</v>
      </c>
      <c r="AO52" s="26">
        <f t="shared" si="15"/>
        <v>11</v>
      </c>
      <c r="AP52" s="26">
        <f t="shared" si="16"/>
        <v>11</v>
      </c>
      <c r="AQ52" s="29">
        <f t="shared" si="253"/>
        <v>0.63541666666666685</v>
      </c>
      <c r="AR52" s="118">
        <v>1</v>
      </c>
      <c r="AS52" s="122">
        <v>0</v>
      </c>
      <c r="AT52" s="126">
        <v>7</v>
      </c>
      <c r="AU52" s="122">
        <v>1</v>
      </c>
      <c r="AV52" s="122">
        <v>0</v>
      </c>
      <c r="AW52" s="122">
        <v>0</v>
      </c>
      <c r="AX52" s="122">
        <v>0</v>
      </c>
      <c r="AY52" s="122">
        <v>0</v>
      </c>
      <c r="AZ52" s="122">
        <v>0</v>
      </c>
      <c r="BA52" s="122">
        <v>0</v>
      </c>
      <c r="BB52" s="122">
        <v>1</v>
      </c>
      <c r="BC52" s="26">
        <f t="shared" si="18"/>
        <v>10</v>
      </c>
      <c r="BD52" s="26">
        <f t="shared" si="19"/>
        <v>9</v>
      </c>
      <c r="BE52" s="29">
        <f t="shared" si="254"/>
        <v>0.63541666666666685</v>
      </c>
      <c r="BF52" s="118">
        <v>3</v>
      </c>
      <c r="BG52" s="122">
        <v>0</v>
      </c>
      <c r="BH52" s="126">
        <v>70</v>
      </c>
      <c r="BI52" s="122">
        <v>12</v>
      </c>
      <c r="BJ52" s="122">
        <v>3</v>
      </c>
      <c r="BK52" s="122">
        <v>0</v>
      </c>
      <c r="BL52" s="122">
        <v>2</v>
      </c>
      <c r="BM52" s="122">
        <v>0</v>
      </c>
      <c r="BN52" s="122">
        <v>0</v>
      </c>
      <c r="BO52" s="122">
        <v>0</v>
      </c>
      <c r="BP52" s="122">
        <v>2</v>
      </c>
      <c r="BQ52" s="26">
        <f t="shared" si="21"/>
        <v>92</v>
      </c>
      <c r="BR52" s="26">
        <f t="shared" si="22"/>
        <v>95</v>
      </c>
      <c r="BS52" s="29">
        <f t="shared" si="255"/>
        <v>0.63541666666666685</v>
      </c>
      <c r="BT52" s="118">
        <v>0</v>
      </c>
      <c r="BU52" s="122">
        <v>0</v>
      </c>
      <c r="BV52" s="126">
        <v>1</v>
      </c>
      <c r="BW52" s="122">
        <v>0</v>
      </c>
      <c r="BX52" s="122">
        <v>0</v>
      </c>
      <c r="BY52" s="122">
        <v>0</v>
      </c>
      <c r="BZ52" s="122">
        <v>0</v>
      </c>
      <c r="CA52" s="122">
        <v>0</v>
      </c>
      <c r="CB52" s="122">
        <v>0</v>
      </c>
      <c r="CC52" s="122">
        <v>0</v>
      </c>
      <c r="CD52" s="122">
        <v>0</v>
      </c>
      <c r="CE52" s="26">
        <f t="shared" si="24"/>
        <v>1</v>
      </c>
      <c r="CF52" s="26">
        <f t="shared" si="25"/>
        <v>1</v>
      </c>
      <c r="CG52" s="29">
        <f t="shared" si="256"/>
        <v>0.63541666666666685</v>
      </c>
      <c r="CH52" s="118">
        <v>0</v>
      </c>
      <c r="CI52" s="122">
        <v>0</v>
      </c>
      <c r="CJ52" s="126">
        <v>0</v>
      </c>
      <c r="CK52" s="122">
        <v>0</v>
      </c>
      <c r="CL52" s="122">
        <v>0</v>
      </c>
      <c r="CM52" s="122">
        <v>0</v>
      </c>
      <c r="CN52" s="122">
        <v>0</v>
      </c>
      <c r="CO52" s="122">
        <v>0</v>
      </c>
      <c r="CP52" s="122">
        <v>0</v>
      </c>
      <c r="CQ52" s="122">
        <v>0</v>
      </c>
      <c r="CR52" s="122">
        <v>0</v>
      </c>
      <c r="CS52" s="26">
        <f t="shared" si="27"/>
        <v>0</v>
      </c>
      <c r="CT52" s="26">
        <f t="shared" si="28"/>
        <v>0</v>
      </c>
      <c r="CU52" s="29">
        <f t="shared" si="257"/>
        <v>0.63541666666666685</v>
      </c>
      <c r="CV52" s="118">
        <v>2</v>
      </c>
      <c r="CW52" s="122">
        <v>0</v>
      </c>
      <c r="CX52" s="126">
        <v>42</v>
      </c>
      <c r="CY52" s="122">
        <v>3</v>
      </c>
      <c r="CZ52" s="122">
        <v>1</v>
      </c>
      <c r="DA52" s="122">
        <v>0</v>
      </c>
      <c r="DB52" s="122">
        <v>0</v>
      </c>
      <c r="DC52" s="122">
        <v>0</v>
      </c>
      <c r="DD52" s="122">
        <v>1</v>
      </c>
      <c r="DE52" s="122">
        <v>0</v>
      </c>
      <c r="DF52" s="122">
        <v>4</v>
      </c>
      <c r="DG52" s="26">
        <f t="shared" si="30"/>
        <v>53</v>
      </c>
      <c r="DH52" s="26">
        <f t="shared" si="31"/>
        <v>54</v>
      </c>
      <c r="DI52" s="29">
        <f t="shared" si="258"/>
        <v>0.63541666666666685</v>
      </c>
      <c r="DJ52" s="118">
        <v>0</v>
      </c>
      <c r="DK52" s="122">
        <v>0</v>
      </c>
      <c r="DL52" s="126">
        <v>11</v>
      </c>
      <c r="DM52" s="122">
        <v>1</v>
      </c>
      <c r="DN52" s="122">
        <v>0</v>
      </c>
      <c r="DO52" s="122">
        <v>0</v>
      </c>
      <c r="DP52" s="122">
        <v>0</v>
      </c>
      <c r="DQ52" s="122">
        <v>0</v>
      </c>
      <c r="DR52" s="122">
        <v>0</v>
      </c>
      <c r="DS52" s="122">
        <v>0</v>
      </c>
      <c r="DT52" s="122">
        <v>2</v>
      </c>
      <c r="DU52" s="26">
        <f t="shared" si="33"/>
        <v>14</v>
      </c>
      <c r="DV52" s="26">
        <f t="shared" si="34"/>
        <v>14</v>
      </c>
      <c r="DW52" s="29">
        <f t="shared" si="259"/>
        <v>0.63541666666666685</v>
      </c>
      <c r="DX52" s="118">
        <v>2</v>
      </c>
      <c r="DY52" s="122">
        <v>1</v>
      </c>
      <c r="DZ52" s="126">
        <v>19</v>
      </c>
      <c r="EA52" s="122">
        <v>3</v>
      </c>
      <c r="EB52" s="122">
        <v>0</v>
      </c>
      <c r="EC52" s="122">
        <v>0</v>
      </c>
      <c r="ED52" s="122">
        <v>0</v>
      </c>
      <c r="EE52" s="122">
        <v>0</v>
      </c>
      <c r="EF52" s="122">
        <v>0</v>
      </c>
      <c r="EG52" s="122">
        <v>0</v>
      </c>
      <c r="EH52" s="122">
        <v>0</v>
      </c>
      <c r="EI52" s="26">
        <f t="shared" si="36"/>
        <v>25</v>
      </c>
      <c r="EJ52" s="26">
        <f t="shared" si="37"/>
        <v>23</v>
      </c>
      <c r="EK52" s="29">
        <f t="shared" si="260"/>
        <v>0.63541666666666685</v>
      </c>
      <c r="EL52" s="118">
        <v>10</v>
      </c>
      <c r="EM52" s="122">
        <v>2</v>
      </c>
      <c r="EN52" s="126">
        <v>55</v>
      </c>
      <c r="EO52" s="122">
        <v>13</v>
      </c>
      <c r="EP52" s="122">
        <v>3</v>
      </c>
      <c r="EQ52" s="122">
        <v>0</v>
      </c>
      <c r="ER52" s="122">
        <v>0</v>
      </c>
      <c r="ES52" s="122">
        <v>0</v>
      </c>
      <c r="ET52" s="122">
        <v>0</v>
      </c>
      <c r="EU52" s="122">
        <v>1</v>
      </c>
      <c r="EV52" s="122">
        <v>1</v>
      </c>
      <c r="EW52" s="26">
        <f t="shared" si="39"/>
        <v>85</v>
      </c>
      <c r="EX52" s="26">
        <f t="shared" si="40"/>
        <v>81</v>
      </c>
      <c r="EY52" s="29">
        <f t="shared" si="261"/>
        <v>0.63541666666666685</v>
      </c>
      <c r="EZ52" s="118">
        <v>2</v>
      </c>
      <c r="FA52" s="122">
        <v>0</v>
      </c>
      <c r="FB52" s="126">
        <v>8</v>
      </c>
      <c r="FC52" s="122">
        <v>3</v>
      </c>
      <c r="FD52" s="122">
        <v>2</v>
      </c>
      <c r="FE52" s="122">
        <v>0</v>
      </c>
      <c r="FF52" s="122">
        <v>0</v>
      </c>
      <c r="FG52" s="122">
        <v>0</v>
      </c>
      <c r="FH52" s="122">
        <v>0</v>
      </c>
      <c r="FI52" s="122">
        <v>0</v>
      </c>
      <c r="FJ52" s="122">
        <v>1</v>
      </c>
      <c r="FK52" s="32">
        <f t="shared" si="45"/>
        <v>16</v>
      </c>
      <c r="FL52" s="32">
        <f t="shared" si="46"/>
        <v>17</v>
      </c>
    </row>
    <row r="53" spans="1:168" ht="13.5" customHeight="1">
      <c r="A53" s="84">
        <f t="shared" si="262"/>
        <v>0.64583333333333348</v>
      </c>
      <c r="B53" s="118">
        <v>4</v>
      </c>
      <c r="C53" s="122">
        <v>1</v>
      </c>
      <c r="D53" s="126">
        <v>21</v>
      </c>
      <c r="E53" s="122">
        <v>3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32">
        <f t="shared" si="43"/>
        <v>29</v>
      </c>
      <c r="N53" s="32">
        <f t="shared" si="44"/>
        <v>26</v>
      </c>
      <c r="O53" s="29">
        <f t="shared" si="251"/>
        <v>0.64583333333333348</v>
      </c>
      <c r="P53" s="118">
        <v>2</v>
      </c>
      <c r="Q53" s="122">
        <v>1</v>
      </c>
      <c r="R53" s="126">
        <v>51</v>
      </c>
      <c r="S53" s="122">
        <v>8</v>
      </c>
      <c r="T53" s="122">
        <v>3</v>
      </c>
      <c r="U53" s="122">
        <v>0</v>
      </c>
      <c r="V53" s="122">
        <v>0</v>
      </c>
      <c r="W53" s="122">
        <v>0</v>
      </c>
      <c r="X53" s="122">
        <v>1</v>
      </c>
      <c r="Y53" s="122">
        <v>0</v>
      </c>
      <c r="Z53" s="122">
        <v>2</v>
      </c>
      <c r="AA53" s="26">
        <f t="shared" si="12"/>
        <v>68</v>
      </c>
      <c r="AB53" s="26">
        <f t="shared" si="13"/>
        <v>70</v>
      </c>
      <c r="AC53" s="29">
        <f t="shared" si="252"/>
        <v>0.64583333333333348</v>
      </c>
      <c r="AD53" s="118">
        <v>3</v>
      </c>
      <c r="AE53" s="122">
        <v>0</v>
      </c>
      <c r="AF53" s="126">
        <v>10</v>
      </c>
      <c r="AG53" s="122">
        <v>4</v>
      </c>
      <c r="AH53" s="122">
        <v>1</v>
      </c>
      <c r="AI53" s="122">
        <v>0</v>
      </c>
      <c r="AJ53" s="122">
        <v>0</v>
      </c>
      <c r="AK53" s="122">
        <v>0</v>
      </c>
      <c r="AL53" s="122">
        <v>0</v>
      </c>
      <c r="AM53" s="122">
        <v>1</v>
      </c>
      <c r="AN53" s="122">
        <v>1</v>
      </c>
      <c r="AO53" s="26">
        <f t="shared" si="15"/>
        <v>20</v>
      </c>
      <c r="AP53" s="26">
        <f t="shared" si="16"/>
        <v>20</v>
      </c>
      <c r="AQ53" s="29">
        <f t="shared" si="253"/>
        <v>0.64583333333333348</v>
      </c>
      <c r="AR53" s="118">
        <v>0</v>
      </c>
      <c r="AS53" s="122">
        <v>0</v>
      </c>
      <c r="AT53" s="126">
        <v>4</v>
      </c>
      <c r="AU53" s="122">
        <v>0</v>
      </c>
      <c r="AV53" s="122">
        <v>0</v>
      </c>
      <c r="AW53" s="122">
        <v>0</v>
      </c>
      <c r="AX53" s="122">
        <v>0</v>
      </c>
      <c r="AY53" s="122">
        <v>0</v>
      </c>
      <c r="AZ53" s="122">
        <v>0</v>
      </c>
      <c r="BA53" s="122">
        <v>0</v>
      </c>
      <c r="BB53" s="122">
        <v>1</v>
      </c>
      <c r="BC53" s="26">
        <f t="shared" si="18"/>
        <v>5</v>
      </c>
      <c r="BD53" s="26">
        <f t="shared" si="19"/>
        <v>5</v>
      </c>
      <c r="BE53" s="29">
        <f t="shared" si="254"/>
        <v>0.64583333333333348</v>
      </c>
      <c r="BF53" s="118">
        <v>2</v>
      </c>
      <c r="BG53" s="122">
        <v>1</v>
      </c>
      <c r="BH53" s="126">
        <v>42</v>
      </c>
      <c r="BI53" s="122">
        <v>4</v>
      </c>
      <c r="BJ53" s="122">
        <v>2</v>
      </c>
      <c r="BK53" s="122">
        <v>0</v>
      </c>
      <c r="BL53" s="122">
        <v>2</v>
      </c>
      <c r="BM53" s="122">
        <v>0</v>
      </c>
      <c r="BN53" s="122">
        <v>0</v>
      </c>
      <c r="BO53" s="122">
        <v>0</v>
      </c>
      <c r="BP53" s="122">
        <v>1</v>
      </c>
      <c r="BQ53" s="26">
        <f t="shared" si="21"/>
        <v>54</v>
      </c>
      <c r="BR53" s="26">
        <f t="shared" si="22"/>
        <v>56</v>
      </c>
      <c r="BS53" s="29">
        <f t="shared" si="255"/>
        <v>0.64583333333333348</v>
      </c>
      <c r="BT53" s="118">
        <v>0</v>
      </c>
      <c r="BU53" s="122">
        <v>0</v>
      </c>
      <c r="BV53" s="126">
        <v>0</v>
      </c>
      <c r="BW53" s="122">
        <v>0</v>
      </c>
      <c r="BX53" s="122">
        <v>0</v>
      </c>
      <c r="BY53" s="122">
        <v>0</v>
      </c>
      <c r="BZ53" s="122">
        <v>0</v>
      </c>
      <c r="CA53" s="122">
        <v>0</v>
      </c>
      <c r="CB53" s="122">
        <v>0</v>
      </c>
      <c r="CC53" s="122">
        <v>0</v>
      </c>
      <c r="CD53" s="122">
        <v>0</v>
      </c>
      <c r="CE53" s="26">
        <f t="shared" si="24"/>
        <v>0</v>
      </c>
      <c r="CF53" s="26">
        <f t="shared" si="25"/>
        <v>0</v>
      </c>
      <c r="CG53" s="29">
        <f t="shared" si="256"/>
        <v>0.64583333333333348</v>
      </c>
      <c r="CH53" s="118">
        <v>0</v>
      </c>
      <c r="CI53" s="122">
        <v>0</v>
      </c>
      <c r="CJ53" s="126">
        <v>5</v>
      </c>
      <c r="CK53" s="122">
        <v>0</v>
      </c>
      <c r="CL53" s="122">
        <v>0</v>
      </c>
      <c r="CM53" s="122">
        <v>0</v>
      </c>
      <c r="CN53" s="122">
        <v>0</v>
      </c>
      <c r="CO53" s="122">
        <v>0</v>
      </c>
      <c r="CP53" s="122">
        <v>0</v>
      </c>
      <c r="CQ53" s="122">
        <v>0</v>
      </c>
      <c r="CR53" s="122">
        <v>1</v>
      </c>
      <c r="CS53" s="26">
        <f t="shared" si="27"/>
        <v>6</v>
      </c>
      <c r="CT53" s="26">
        <f t="shared" si="28"/>
        <v>6</v>
      </c>
      <c r="CU53" s="29">
        <f t="shared" si="257"/>
        <v>0.64583333333333348</v>
      </c>
      <c r="CV53" s="118">
        <v>2</v>
      </c>
      <c r="CW53" s="122">
        <v>0</v>
      </c>
      <c r="CX53" s="126">
        <v>36</v>
      </c>
      <c r="CY53" s="122">
        <v>10</v>
      </c>
      <c r="CZ53" s="122">
        <v>0</v>
      </c>
      <c r="DA53" s="122">
        <v>0</v>
      </c>
      <c r="DB53" s="122">
        <v>0</v>
      </c>
      <c r="DC53" s="122">
        <v>0</v>
      </c>
      <c r="DD53" s="122">
        <v>1</v>
      </c>
      <c r="DE53" s="122">
        <v>0</v>
      </c>
      <c r="DF53" s="122">
        <v>8</v>
      </c>
      <c r="DG53" s="26">
        <f t="shared" si="30"/>
        <v>57</v>
      </c>
      <c r="DH53" s="26">
        <f t="shared" si="31"/>
        <v>57</v>
      </c>
      <c r="DI53" s="29">
        <f t="shared" si="258"/>
        <v>0.64583333333333348</v>
      </c>
      <c r="DJ53" s="118">
        <v>3</v>
      </c>
      <c r="DK53" s="122">
        <v>0</v>
      </c>
      <c r="DL53" s="126">
        <v>16</v>
      </c>
      <c r="DM53" s="122">
        <v>4</v>
      </c>
      <c r="DN53" s="122">
        <v>0</v>
      </c>
      <c r="DO53" s="122">
        <v>0</v>
      </c>
      <c r="DP53" s="122">
        <v>0</v>
      </c>
      <c r="DQ53" s="122">
        <v>0</v>
      </c>
      <c r="DR53" s="122">
        <v>0</v>
      </c>
      <c r="DS53" s="122">
        <v>0</v>
      </c>
      <c r="DT53" s="122">
        <v>0</v>
      </c>
      <c r="DU53" s="26">
        <f t="shared" si="33"/>
        <v>23</v>
      </c>
      <c r="DV53" s="26">
        <f t="shared" si="34"/>
        <v>21</v>
      </c>
      <c r="DW53" s="29">
        <f t="shared" si="259"/>
        <v>0.64583333333333348</v>
      </c>
      <c r="DX53" s="118">
        <v>3</v>
      </c>
      <c r="DY53" s="122">
        <v>2</v>
      </c>
      <c r="DZ53" s="126">
        <v>9</v>
      </c>
      <c r="EA53" s="122">
        <v>5</v>
      </c>
      <c r="EB53" s="122">
        <v>0</v>
      </c>
      <c r="EC53" s="122">
        <v>0</v>
      </c>
      <c r="ED53" s="122">
        <v>0</v>
      </c>
      <c r="EE53" s="122">
        <v>0</v>
      </c>
      <c r="EF53" s="122">
        <v>0</v>
      </c>
      <c r="EG53" s="122">
        <v>0</v>
      </c>
      <c r="EH53" s="122">
        <v>0</v>
      </c>
      <c r="EI53" s="26">
        <f t="shared" si="36"/>
        <v>19</v>
      </c>
      <c r="EJ53" s="26">
        <f t="shared" si="37"/>
        <v>16</v>
      </c>
      <c r="EK53" s="29">
        <f t="shared" si="260"/>
        <v>0.64583333333333348</v>
      </c>
      <c r="EL53" s="118">
        <v>11</v>
      </c>
      <c r="EM53" s="122">
        <v>2</v>
      </c>
      <c r="EN53" s="126">
        <v>58</v>
      </c>
      <c r="EO53" s="122">
        <v>10</v>
      </c>
      <c r="EP53" s="122">
        <v>5</v>
      </c>
      <c r="EQ53" s="122">
        <v>0</v>
      </c>
      <c r="ER53" s="122">
        <v>2</v>
      </c>
      <c r="ES53" s="122">
        <v>1</v>
      </c>
      <c r="ET53" s="122">
        <v>0</v>
      </c>
      <c r="EU53" s="122">
        <v>1</v>
      </c>
      <c r="EV53" s="122">
        <v>2</v>
      </c>
      <c r="EW53" s="26">
        <f t="shared" si="39"/>
        <v>92</v>
      </c>
      <c r="EX53" s="26">
        <f t="shared" si="40"/>
        <v>93</v>
      </c>
      <c r="EY53" s="29">
        <f t="shared" si="261"/>
        <v>0.64583333333333348</v>
      </c>
      <c r="EZ53" s="118">
        <v>1</v>
      </c>
      <c r="FA53" s="122">
        <v>0</v>
      </c>
      <c r="FB53" s="126">
        <v>7</v>
      </c>
      <c r="FC53" s="122">
        <v>0</v>
      </c>
      <c r="FD53" s="122">
        <v>0</v>
      </c>
      <c r="FE53" s="122">
        <v>0</v>
      </c>
      <c r="FF53" s="122">
        <v>0</v>
      </c>
      <c r="FG53" s="122">
        <v>0</v>
      </c>
      <c r="FH53" s="122">
        <v>0</v>
      </c>
      <c r="FI53" s="122">
        <v>0</v>
      </c>
      <c r="FJ53" s="122">
        <v>0</v>
      </c>
      <c r="FK53" s="32">
        <f t="shared" si="45"/>
        <v>8</v>
      </c>
      <c r="FL53" s="32">
        <f t="shared" si="46"/>
        <v>7</v>
      </c>
    </row>
    <row r="54" spans="1:168" ht="13.5" customHeight="1">
      <c r="A54" s="85">
        <f t="shared" si="262"/>
        <v>0.65625000000000011</v>
      </c>
      <c r="B54" s="119">
        <v>2</v>
      </c>
      <c r="C54" s="123">
        <v>0</v>
      </c>
      <c r="D54" s="127">
        <v>15</v>
      </c>
      <c r="E54" s="123">
        <v>2</v>
      </c>
      <c r="F54" s="123">
        <v>1</v>
      </c>
      <c r="G54" s="123">
        <v>0</v>
      </c>
      <c r="H54" s="123">
        <v>0</v>
      </c>
      <c r="I54" s="123">
        <v>0</v>
      </c>
      <c r="J54" s="123">
        <v>0</v>
      </c>
      <c r="K54" s="123">
        <v>0</v>
      </c>
      <c r="L54" s="123">
        <v>3</v>
      </c>
      <c r="M54" s="33">
        <f t="shared" si="43"/>
        <v>23</v>
      </c>
      <c r="N54" s="33">
        <f t="shared" si="44"/>
        <v>23</v>
      </c>
      <c r="O54" s="30">
        <f t="shared" si="251"/>
        <v>0.65625000000000011</v>
      </c>
      <c r="P54" s="119">
        <v>2</v>
      </c>
      <c r="Q54" s="123">
        <v>0</v>
      </c>
      <c r="R54" s="127">
        <v>50</v>
      </c>
      <c r="S54" s="123">
        <v>3</v>
      </c>
      <c r="T54" s="123">
        <v>0</v>
      </c>
      <c r="U54" s="123">
        <v>0</v>
      </c>
      <c r="V54" s="123">
        <v>0</v>
      </c>
      <c r="W54" s="123">
        <v>0</v>
      </c>
      <c r="X54" s="123">
        <v>1</v>
      </c>
      <c r="Y54" s="123">
        <v>1</v>
      </c>
      <c r="Z54" s="123">
        <v>6</v>
      </c>
      <c r="AA54" s="27">
        <f t="shared" si="12"/>
        <v>63</v>
      </c>
      <c r="AB54" s="27">
        <f t="shared" si="13"/>
        <v>64</v>
      </c>
      <c r="AC54" s="30">
        <f t="shared" si="252"/>
        <v>0.65625000000000011</v>
      </c>
      <c r="AD54" s="119">
        <v>0</v>
      </c>
      <c r="AE54" s="123">
        <v>0</v>
      </c>
      <c r="AF54" s="127">
        <v>10</v>
      </c>
      <c r="AG54" s="123">
        <v>1</v>
      </c>
      <c r="AH54" s="123">
        <v>0</v>
      </c>
      <c r="AI54" s="123">
        <v>1</v>
      </c>
      <c r="AJ54" s="123">
        <v>1</v>
      </c>
      <c r="AK54" s="123">
        <v>0</v>
      </c>
      <c r="AL54" s="123">
        <v>0</v>
      </c>
      <c r="AM54" s="123">
        <v>0</v>
      </c>
      <c r="AN54" s="123">
        <v>0</v>
      </c>
      <c r="AO54" s="27">
        <f t="shared" si="15"/>
        <v>13</v>
      </c>
      <c r="AP54" s="27">
        <f t="shared" si="16"/>
        <v>15</v>
      </c>
      <c r="AQ54" s="30">
        <f t="shared" si="253"/>
        <v>0.65625000000000011</v>
      </c>
      <c r="AR54" s="119">
        <v>0</v>
      </c>
      <c r="AS54" s="123">
        <v>0</v>
      </c>
      <c r="AT54" s="127">
        <v>7</v>
      </c>
      <c r="AU54" s="123">
        <v>0</v>
      </c>
      <c r="AV54" s="123">
        <v>0</v>
      </c>
      <c r="AW54" s="123">
        <v>0</v>
      </c>
      <c r="AX54" s="123">
        <v>0</v>
      </c>
      <c r="AY54" s="123">
        <v>0</v>
      </c>
      <c r="AZ54" s="123">
        <v>0</v>
      </c>
      <c r="BA54" s="123">
        <v>0</v>
      </c>
      <c r="BB54" s="123">
        <v>0</v>
      </c>
      <c r="BC54" s="27">
        <f t="shared" si="18"/>
        <v>7</v>
      </c>
      <c r="BD54" s="27">
        <f t="shared" si="19"/>
        <v>7</v>
      </c>
      <c r="BE54" s="30">
        <f t="shared" si="254"/>
        <v>0.65625000000000011</v>
      </c>
      <c r="BF54" s="119">
        <v>6</v>
      </c>
      <c r="BG54" s="123">
        <v>2</v>
      </c>
      <c r="BH54" s="127">
        <v>60</v>
      </c>
      <c r="BI54" s="123">
        <v>8</v>
      </c>
      <c r="BJ54" s="123">
        <v>1</v>
      </c>
      <c r="BK54" s="123">
        <v>0</v>
      </c>
      <c r="BL54" s="123">
        <v>1</v>
      </c>
      <c r="BM54" s="123">
        <v>0</v>
      </c>
      <c r="BN54" s="123">
        <v>0</v>
      </c>
      <c r="BO54" s="123">
        <v>0</v>
      </c>
      <c r="BP54" s="123">
        <v>3</v>
      </c>
      <c r="BQ54" s="27">
        <f t="shared" si="21"/>
        <v>81</v>
      </c>
      <c r="BR54" s="27">
        <f t="shared" si="22"/>
        <v>78</v>
      </c>
      <c r="BS54" s="30">
        <f t="shared" si="255"/>
        <v>0.65625000000000011</v>
      </c>
      <c r="BT54" s="119">
        <v>0</v>
      </c>
      <c r="BU54" s="123">
        <v>0</v>
      </c>
      <c r="BV54" s="127">
        <v>0</v>
      </c>
      <c r="BW54" s="123">
        <v>0</v>
      </c>
      <c r="BX54" s="123">
        <v>0</v>
      </c>
      <c r="BY54" s="123">
        <v>0</v>
      </c>
      <c r="BZ54" s="123">
        <v>0</v>
      </c>
      <c r="CA54" s="123">
        <v>0</v>
      </c>
      <c r="CB54" s="123">
        <v>0</v>
      </c>
      <c r="CC54" s="123">
        <v>0</v>
      </c>
      <c r="CD54" s="123">
        <v>0</v>
      </c>
      <c r="CE54" s="27">
        <f t="shared" si="24"/>
        <v>0</v>
      </c>
      <c r="CF54" s="27">
        <f t="shared" si="25"/>
        <v>0</v>
      </c>
      <c r="CG54" s="30">
        <f t="shared" si="256"/>
        <v>0.65625000000000011</v>
      </c>
      <c r="CH54" s="119">
        <v>0</v>
      </c>
      <c r="CI54" s="123">
        <v>0</v>
      </c>
      <c r="CJ54" s="127">
        <v>1</v>
      </c>
      <c r="CK54" s="123">
        <v>0</v>
      </c>
      <c r="CL54" s="123">
        <v>0</v>
      </c>
      <c r="CM54" s="123">
        <v>0</v>
      </c>
      <c r="CN54" s="123">
        <v>0</v>
      </c>
      <c r="CO54" s="123">
        <v>0</v>
      </c>
      <c r="CP54" s="123">
        <v>0</v>
      </c>
      <c r="CQ54" s="123">
        <v>0</v>
      </c>
      <c r="CR54" s="123">
        <v>0</v>
      </c>
      <c r="CS54" s="27">
        <f t="shared" si="27"/>
        <v>1</v>
      </c>
      <c r="CT54" s="27">
        <f t="shared" si="28"/>
        <v>1</v>
      </c>
      <c r="CU54" s="30">
        <f t="shared" si="257"/>
        <v>0.65625000000000011</v>
      </c>
      <c r="CV54" s="119">
        <v>2</v>
      </c>
      <c r="CW54" s="123">
        <v>0</v>
      </c>
      <c r="CX54" s="127">
        <v>33</v>
      </c>
      <c r="CY54" s="123">
        <v>2</v>
      </c>
      <c r="CZ54" s="123">
        <v>0</v>
      </c>
      <c r="DA54" s="123">
        <v>0</v>
      </c>
      <c r="DB54" s="123">
        <v>0</v>
      </c>
      <c r="DC54" s="123">
        <v>0</v>
      </c>
      <c r="DD54" s="123">
        <v>0</v>
      </c>
      <c r="DE54" s="123">
        <v>2</v>
      </c>
      <c r="DF54" s="123">
        <v>6</v>
      </c>
      <c r="DG54" s="27">
        <f t="shared" si="30"/>
        <v>45</v>
      </c>
      <c r="DH54" s="27">
        <f t="shared" si="31"/>
        <v>46</v>
      </c>
      <c r="DI54" s="30">
        <f t="shared" si="258"/>
        <v>0.65625000000000011</v>
      </c>
      <c r="DJ54" s="119">
        <v>0</v>
      </c>
      <c r="DK54" s="123">
        <v>1</v>
      </c>
      <c r="DL54" s="127">
        <v>12</v>
      </c>
      <c r="DM54" s="123">
        <v>1</v>
      </c>
      <c r="DN54" s="123">
        <v>1</v>
      </c>
      <c r="DO54" s="123">
        <v>0</v>
      </c>
      <c r="DP54" s="123">
        <v>0</v>
      </c>
      <c r="DQ54" s="123">
        <v>0</v>
      </c>
      <c r="DR54" s="123">
        <v>0</v>
      </c>
      <c r="DS54" s="123">
        <v>0</v>
      </c>
      <c r="DT54" s="123">
        <v>0</v>
      </c>
      <c r="DU54" s="27">
        <f t="shared" si="33"/>
        <v>15</v>
      </c>
      <c r="DV54" s="27">
        <f t="shared" si="34"/>
        <v>16</v>
      </c>
      <c r="DW54" s="30">
        <f t="shared" si="259"/>
        <v>0.65625000000000011</v>
      </c>
      <c r="DX54" s="119">
        <v>4</v>
      </c>
      <c r="DY54" s="123">
        <v>1</v>
      </c>
      <c r="DZ54" s="127">
        <v>11</v>
      </c>
      <c r="EA54" s="123">
        <v>2</v>
      </c>
      <c r="EB54" s="123">
        <v>0</v>
      </c>
      <c r="EC54" s="123">
        <v>0</v>
      </c>
      <c r="ED54" s="123">
        <v>0</v>
      </c>
      <c r="EE54" s="123">
        <v>0</v>
      </c>
      <c r="EF54" s="123">
        <v>0</v>
      </c>
      <c r="EG54" s="123">
        <v>0</v>
      </c>
      <c r="EH54" s="123">
        <v>0</v>
      </c>
      <c r="EI54" s="27">
        <f t="shared" si="36"/>
        <v>18</v>
      </c>
      <c r="EJ54" s="27">
        <f t="shared" si="37"/>
        <v>15</v>
      </c>
      <c r="EK54" s="30">
        <f t="shared" si="260"/>
        <v>0.65625000000000011</v>
      </c>
      <c r="EL54" s="119">
        <v>16</v>
      </c>
      <c r="EM54" s="123">
        <v>0</v>
      </c>
      <c r="EN54" s="127">
        <v>84</v>
      </c>
      <c r="EO54" s="123">
        <v>16</v>
      </c>
      <c r="EP54" s="123">
        <v>2</v>
      </c>
      <c r="EQ54" s="123">
        <v>1</v>
      </c>
      <c r="ER54" s="123">
        <v>2</v>
      </c>
      <c r="ES54" s="123">
        <v>0</v>
      </c>
      <c r="ET54" s="123">
        <v>0</v>
      </c>
      <c r="EU54" s="123">
        <v>0</v>
      </c>
      <c r="EV54" s="123">
        <v>0</v>
      </c>
      <c r="EW54" s="27">
        <f t="shared" si="39"/>
        <v>121</v>
      </c>
      <c r="EX54" s="27">
        <f t="shared" si="40"/>
        <v>115</v>
      </c>
      <c r="EY54" s="30">
        <f t="shared" si="261"/>
        <v>0.65625000000000011</v>
      </c>
      <c r="EZ54" s="119">
        <v>1</v>
      </c>
      <c r="FA54" s="123">
        <v>0</v>
      </c>
      <c r="FB54" s="127">
        <v>12</v>
      </c>
      <c r="FC54" s="123">
        <v>3</v>
      </c>
      <c r="FD54" s="123">
        <v>1</v>
      </c>
      <c r="FE54" s="123">
        <v>0</v>
      </c>
      <c r="FF54" s="123">
        <v>0</v>
      </c>
      <c r="FG54" s="123">
        <v>0</v>
      </c>
      <c r="FH54" s="123">
        <v>0</v>
      </c>
      <c r="FI54" s="123">
        <v>0</v>
      </c>
      <c r="FJ54" s="123">
        <v>0</v>
      </c>
      <c r="FK54" s="33">
        <f t="shared" si="45"/>
        <v>17</v>
      </c>
      <c r="FL54" s="33">
        <f t="shared" si="46"/>
        <v>17</v>
      </c>
    </row>
    <row r="55" spans="1:168" s="39" customFormat="1" ht="12" customHeight="1">
      <c r="A55" s="48" t="s">
        <v>24</v>
      </c>
      <c r="B55" s="120">
        <f t="shared" ref="B55:L55" si="263">SUM(B51:B54)</f>
        <v>10</v>
      </c>
      <c r="C55" s="124">
        <f t="shared" si="263"/>
        <v>1</v>
      </c>
      <c r="D55" s="128">
        <f t="shared" si="263"/>
        <v>64</v>
      </c>
      <c r="E55" s="124">
        <f t="shared" si="263"/>
        <v>11</v>
      </c>
      <c r="F55" s="124">
        <f t="shared" si="263"/>
        <v>2</v>
      </c>
      <c r="G55" s="124">
        <f t="shared" si="263"/>
        <v>0</v>
      </c>
      <c r="H55" s="124">
        <f t="shared" si="263"/>
        <v>0</v>
      </c>
      <c r="I55" s="124">
        <f t="shared" si="263"/>
        <v>0</v>
      </c>
      <c r="J55" s="124">
        <f t="shared" si="263"/>
        <v>0</v>
      </c>
      <c r="K55" s="124">
        <f t="shared" si="263"/>
        <v>0</v>
      </c>
      <c r="L55" s="124">
        <f t="shared" si="263"/>
        <v>8</v>
      </c>
      <c r="M55" s="60">
        <f t="shared" si="43"/>
        <v>96</v>
      </c>
      <c r="N55" s="60">
        <f t="shared" si="44"/>
        <v>91</v>
      </c>
      <c r="O55" s="48" t="s">
        <v>24</v>
      </c>
      <c r="P55" s="120">
        <f t="shared" ref="P55:Z55" si="264">SUM(P51:P54)</f>
        <v>11</v>
      </c>
      <c r="Q55" s="124">
        <f t="shared" si="264"/>
        <v>3</v>
      </c>
      <c r="R55" s="128">
        <f t="shared" si="264"/>
        <v>197</v>
      </c>
      <c r="S55" s="124">
        <f t="shared" si="264"/>
        <v>41</v>
      </c>
      <c r="T55" s="124">
        <f t="shared" si="264"/>
        <v>4</v>
      </c>
      <c r="U55" s="124">
        <f t="shared" si="264"/>
        <v>0</v>
      </c>
      <c r="V55" s="124">
        <f t="shared" si="264"/>
        <v>0</v>
      </c>
      <c r="W55" s="124">
        <f t="shared" si="264"/>
        <v>0</v>
      </c>
      <c r="X55" s="124">
        <f t="shared" si="264"/>
        <v>3</v>
      </c>
      <c r="Y55" s="124">
        <f t="shared" si="264"/>
        <v>2</v>
      </c>
      <c r="Z55" s="124">
        <f t="shared" si="264"/>
        <v>22</v>
      </c>
      <c r="AA55" s="60">
        <f t="shared" si="12"/>
        <v>283</v>
      </c>
      <c r="AB55" s="60">
        <f t="shared" si="13"/>
        <v>283</v>
      </c>
      <c r="AC55" s="48" t="s">
        <v>24</v>
      </c>
      <c r="AD55" s="120">
        <f t="shared" ref="AD55:AN55" si="265">SUM(AD51:AD54)</f>
        <v>5</v>
      </c>
      <c r="AE55" s="124">
        <f t="shared" si="265"/>
        <v>0</v>
      </c>
      <c r="AF55" s="128">
        <f t="shared" si="265"/>
        <v>36</v>
      </c>
      <c r="AG55" s="124">
        <f t="shared" si="265"/>
        <v>10</v>
      </c>
      <c r="AH55" s="124">
        <f t="shared" si="265"/>
        <v>1</v>
      </c>
      <c r="AI55" s="124">
        <f t="shared" si="265"/>
        <v>1</v>
      </c>
      <c r="AJ55" s="124">
        <f t="shared" si="265"/>
        <v>3</v>
      </c>
      <c r="AK55" s="124">
        <f t="shared" si="265"/>
        <v>0</v>
      </c>
      <c r="AL55" s="124">
        <f t="shared" si="265"/>
        <v>0</v>
      </c>
      <c r="AM55" s="124">
        <f t="shared" si="265"/>
        <v>2</v>
      </c>
      <c r="AN55" s="124">
        <f t="shared" si="265"/>
        <v>3</v>
      </c>
      <c r="AO55" s="60">
        <f t="shared" si="15"/>
        <v>61</v>
      </c>
      <c r="AP55" s="60">
        <f t="shared" si="16"/>
        <v>65</v>
      </c>
      <c r="AQ55" s="48" t="s">
        <v>24</v>
      </c>
      <c r="AR55" s="120">
        <f t="shared" ref="AR55:BB55" si="266">SUM(AR51:AR54)</f>
        <v>2</v>
      </c>
      <c r="AS55" s="124">
        <f t="shared" si="266"/>
        <v>0</v>
      </c>
      <c r="AT55" s="128">
        <f t="shared" si="266"/>
        <v>20</v>
      </c>
      <c r="AU55" s="124">
        <f t="shared" si="266"/>
        <v>1</v>
      </c>
      <c r="AV55" s="124">
        <f t="shared" si="266"/>
        <v>0</v>
      </c>
      <c r="AW55" s="124">
        <f t="shared" si="266"/>
        <v>0</v>
      </c>
      <c r="AX55" s="124">
        <f t="shared" si="266"/>
        <v>0</v>
      </c>
      <c r="AY55" s="124">
        <f t="shared" si="266"/>
        <v>0</v>
      </c>
      <c r="AZ55" s="124">
        <f t="shared" si="266"/>
        <v>0</v>
      </c>
      <c r="BA55" s="124">
        <f t="shared" si="266"/>
        <v>0</v>
      </c>
      <c r="BB55" s="124">
        <f t="shared" si="266"/>
        <v>2</v>
      </c>
      <c r="BC55" s="60">
        <f t="shared" si="18"/>
        <v>25</v>
      </c>
      <c r="BD55" s="60">
        <f t="shared" si="19"/>
        <v>24</v>
      </c>
      <c r="BE55" s="48" t="s">
        <v>24</v>
      </c>
      <c r="BF55" s="120">
        <f t="shared" ref="BF55:BP55" si="267">SUM(BF51:BF54)</f>
        <v>13</v>
      </c>
      <c r="BG55" s="124">
        <f t="shared" si="267"/>
        <v>5</v>
      </c>
      <c r="BH55" s="128">
        <f t="shared" si="267"/>
        <v>223</v>
      </c>
      <c r="BI55" s="124">
        <f t="shared" si="267"/>
        <v>32</v>
      </c>
      <c r="BJ55" s="124">
        <f t="shared" si="267"/>
        <v>8</v>
      </c>
      <c r="BK55" s="124">
        <f t="shared" si="267"/>
        <v>1</v>
      </c>
      <c r="BL55" s="124">
        <f t="shared" si="267"/>
        <v>7</v>
      </c>
      <c r="BM55" s="124">
        <f t="shared" si="267"/>
        <v>0</v>
      </c>
      <c r="BN55" s="124">
        <f t="shared" si="267"/>
        <v>0</v>
      </c>
      <c r="BO55" s="124">
        <f t="shared" si="267"/>
        <v>1</v>
      </c>
      <c r="BP55" s="124">
        <f t="shared" si="267"/>
        <v>10</v>
      </c>
      <c r="BQ55" s="60">
        <f t="shared" si="21"/>
        <v>300</v>
      </c>
      <c r="BR55" s="60">
        <f t="shared" si="22"/>
        <v>306</v>
      </c>
      <c r="BS55" s="48" t="s">
        <v>24</v>
      </c>
      <c r="BT55" s="120">
        <f t="shared" ref="BT55:CD55" si="268">SUM(BT51:BT54)</f>
        <v>0</v>
      </c>
      <c r="BU55" s="124">
        <f t="shared" si="268"/>
        <v>0</v>
      </c>
      <c r="BV55" s="128">
        <f t="shared" si="268"/>
        <v>2</v>
      </c>
      <c r="BW55" s="124">
        <f t="shared" si="268"/>
        <v>0</v>
      </c>
      <c r="BX55" s="124">
        <f t="shared" si="268"/>
        <v>0</v>
      </c>
      <c r="BY55" s="124">
        <f t="shared" si="268"/>
        <v>0</v>
      </c>
      <c r="BZ55" s="124">
        <f t="shared" si="268"/>
        <v>0</v>
      </c>
      <c r="CA55" s="124">
        <f t="shared" si="268"/>
        <v>0</v>
      </c>
      <c r="CB55" s="124">
        <f t="shared" si="268"/>
        <v>0</v>
      </c>
      <c r="CC55" s="124">
        <f t="shared" si="268"/>
        <v>0</v>
      </c>
      <c r="CD55" s="124">
        <f t="shared" si="268"/>
        <v>0</v>
      </c>
      <c r="CE55" s="60">
        <f t="shared" si="24"/>
        <v>2</v>
      </c>
      <c r="CF55" s="60">
        <f t="shared" si="25"/>
        <v>2</v>
      </c>
      <c r="CG55" s="48" t="s">
        <v>24</v>
      </c>
      <c r="CH55" s="120">
        <f t="shared" ref="CH55:CR55" si="269">SUM(CH51:CH54)</f>
        <v>0</v>
      </c>
      <c r="CI55" s="124">
        <f t="shared" si="269"/>
        <v>0</v>
      </c>
      <c r="CJ55" s="128">
        <f t="shared" si="269"/>
        <v>7</v>
      </c>
      <c r="CK55" s="124">
        <f t="shared" si="269"/>
        <v>1</v>
      </c>
      <c r="CL55" s="124">
        <f t="shared" si="269"/>
        <v>0</v>
      </c>
      <c r="CM55" s="124">
        <f t="shared" si="269"/>
        <v>0</v>
      </c>
      <c r="CN55" s="124">
        <f t="shared" si="269"/>
        <v>0</v>
      </c>
      <c r="CO55" s="124">
        <f t="shared" si="269"/>
        <v>0</v>
      </c>
      <c r="CP55" s="124">
        <f t="shared" si="269"/>
        <v>0</v>
      </c>
      <c r="CQ55" s="124">
        <f t="shared" si="269"/>
        <v>0</v>
      </c>
      <c r="CR55" s="124">
        <f t="shared" si="269"/>
        <v>1</v>
      </c>
      <c r="CS55" s="60">
        <f t="shared" si="27"/>
        <v>9</v>
      </c>
      <c r="CT55" s="60">
        <f t="shared" si="28"/>
        <v>9</v>
      </c>
      <c r="CU55" s="48" t="s">
        <v>24</v>
      </c>
      <c r="CV55" s="120">
        <f t="shared" ref="CV55:DF55" si="270">SUM(CV51:CV54)</f>
        <v>8</v>
      </c>
      <c r="CW55" s="124">
        <f t="shared" si="270"/>
        <v>0</v>
      </c>
      <c r="CX55" s="128">
        <f t="shared" si="270"/>
        <v>144</v>
      </c>
      <c r="CY55" s="124">
        <f t="shared" si="270"/>
        <v>22</v>
      </c>
      <c r="CZ55" s="124">
        <f t="shared" si="270"/>
        <v>1</v>
      </c>
      <c r="DA55" s="124">
        <f t="shared" si="270"/>
        <v>0</v>
      </c>
      <c r="DB55" s="124">
        <f t="shared" si="270"/>
        <v>0</v>
      </c>
      <c r="DC55" s="124">
        <f t="shared" si="270"/>
        <v>0</v>
      </c>
      <c r="DD55" s="124">
        <f t="shared" si="270"/>
        <v>3</v>
      </c>
      <c r="DE55" s="124">
        <f t="shared" si="270"/>
        <v>2</v>
      </c>
      <c r="DF55" s="124">
        <f t="shared" si="270"/>
        <v>21</v>
      </c>
      <c r="DG55" s="60">
        <f t="shared" si="30"/>
        <v>201</v>
      </c>
      <c r="DH55" s="60">
        <f t="shared" si="31"/>
        <v>202</v>
      </c>
      <c r="DI55" s="48" t="s">
        <v>24</v>
      </c>
      <c r="DJ55" s="120">
        <f t="shared" ref="DJ55:DT55" si="271">SUM(DJ51:DJ54)</f>
        <v>3</v>
      </c>
      <c r="DK55" s="124">
        <f t="shared" si="271"/>
        <v>1</v>
      </c>
      <c r="DL55" s="128">
        <f t="shared" si="271"/>
        <v>46</v>
      </c>
      <c r="DM55" s="124">
        <f t="shared" si="271"/>
        <v>8</v>
      </c>
      <c r="DN55" s="124">
        <f t="shared" si="271"/>
        <v>1</v>
      </c>
      <c r="DO55" s="124">
        <f t="shared" si="271"/>
        <v>0</v>
      </c>
      <c r="DP55" s="124">
        <f t="shared" si="271"/>
        <v>0</v>
      </c>
      <c r="DQ55" s="124">
        <f t="shared" si="271"/>
        <v>0</v>
      </c>
      <c r="DR55" s="124">
        <f t="shared" si="271"/>
        <v>0</v>
      </c>
      <c r="DS55" s="124">
        <f t="shared" si="271"/>
        <v>0</v>
      </c>
      <c r="DT55" s="124">
        <f t="shared" si="271"/>
        <v>3</v>
      </c>
      <c r="DU55" s="60">
        <f t="shared" si="33"/>
        <v>62</v>
      </c>
      <c r="DV55" s="60">
        <f t="shared" si="34"/>
        <v>60</v>
      </c>
      <c r="DW55" s="48" t="s">
        <v>24</v>
      </c>
      <c r="DX55" s="120">
        <f t="shared" ref="DX55:EH55" si="272">SUM(DX51:DX54)</f>
        <v>11</v>
      </c>
      <c r="DY55" s="124">
        <f t="shared" si="272"/>
        <v>5</v>
      </c>
      <c r="DZ55" s="128">
        <f t="shared" si="272"/>
        <v>54</v>
      </c>
      <c r="EA55" s="124">
        <f t="shared" si="272"/>
        <v>12</v>
      </c>
      <c r="EB55" s="124">
        <f t="shared" si="272"/>
        <v>0</v>
      </c>
      <c r="EC55" s="124">
        <f t="shared" si="272"/>
        <v>0</v>
      </c>
      <c r="ED55" s="124">
        <f t="shared" si="272"/>
        <v>0</v>
      </c>
      <c r="EE55" s="124">
        <f t="shared" si="272"/>
        <v>0</v>
      </c>
      <c r="EF55" s="124">
        <f t="shared" si="272"/>
        <v>0</v>
      </c>
      <c r="EG55" s="124">
        <f t="shared" si="272"/>
        <v>0</v>
      </c>
      <c r="EH55" s="124">
        <f t="shared" si="272"/>
        <v>1</v>
      </c>
      <c r="EI55" s="60">
        <f t="shared" si="36"/>
        <v>83</v>
      </c>
      <c r="EJ55" s="60">
        <f t="shared" si="37"/>
        <v>73</v>
      </c>
      <c r="EK55" s="48" t="s">
        <v>24</v>
      </c>
      <c r="EL55" s="120">
        <f t="shared" ref="EL55:EV55" si="273">SUM(EL51:EL54)</f>
        <v>46</v>
      </c>
      <c r="EM55" s="124">
        <f t="shared" si="273"/>
        <v>4</v>
      </c>
      <c r="EN55" s="128">
        <f t="shared" si="273"/>
        <v>264</v>
      </c>
      <c r="EO55" s="124">
        <f t="shared" si="273"/>
        <v>58</v>
      </c>
      <c r="EP55" s="124">
        <f t="shared" si="273"/>
        <v>15</v>
      </c>
      <c r="EQ55" s="124">
        <f t="shared" si="273"/>
        <v>1</v>
      </c>
      <c r="ER55" s="124">
        <f t="shared" si="273"/>
        <v>5</v>
      </c>
      <c r="ES55" s="124">
        <f t="shared" si="273"/>
        <v>1</v>
      </c>
      <c r="ET55" s="124">
        <f t="shared" si="273"/>
        <v>0</v>
      </c>
      <c r="EU55" s="124">
        <f t="shared" si="273"/>
        <v>3</v>
      </c>
      <c r="EV55" s="124">
        <f t="shared" si="273"/>
        <v>4</v>
      </c>
      <c r="EW55" s="60">
        <f t="shared" si="39"/>
        <v>401</v>
      </c>
      <c r="EX55" s="60">
        <f t="shared" si="40"/>
        <v>393</v>
      </c>
      <c r="EY55" s="48" t="s">
        <v>24</v>
      </c>
      <c r="EZ55" s="120">
        <f t="shared" ref="EZ55:FJ55" si="274">SUM(EZ51:EZ54)</f>
        <v>4</v>
      </c>
      <c r="FA55" s="124">
        <f t="shared" si="274"/>
        <v>0</v>
      </c>
      <c r="FB55" s="128">
        <f t="shared" si="274"/>
        <v>33</v>
      </c>
      <c r="FC55" s="124">
        <f t="shared" si="274"/>
        <v>9</v>
      </c>
      <c r="FD55" s="124">
        <f t="shared" si="274"/>
        <v>3</v>
      </c>
      <c r="FE55" s="124">
        <f t="shared" si="274"/>
        <v>0</v>
      </c>
      <c r="FF55" s="124">
        <f t="shared" si="274"/>
        <v>0</v>
      </c>
      <c r="FG55" s="124">
        <f t="shared" si="274"/>
        <v>0</v>
      </c>
      <c r="FH55" s="124">
        <f t="shared" si="274"/>
        <v>0</v>
      </c>
      <c r="FI55" s="124">
        <f t="shared" si="274"/>
        <v>0</v>
      </c>
      <c r="FJ55" s="124">
        <f t="shared" si="274"/>
        <v>1</v>
      </c>
      <c r="FK55" s="60">
        <f t="shared" si="45"/>
        <v>50</v>
      </c>
      <c r="FL55" s="60">
        <f t="shared" si="46"/>
        <v>50</v>
      </c>
    </row>
    <row r="56" spans="1:168" s="39" customFormat="1" ht="12" customHeight="1">
      <c r="A56" s="48" t="s">
        <v>25</v>
      </c>
      <c r="B56" s="120">
        <f t="shared" ref="B56:L56" si="275">SUM(B55+B50+B45)</f>
        <v>29</v>
      </c>
      <c r="C56" s="124">
        <f t="shared" si="275"/>
        <v>2</v>
      </c>
      <c r="D56" s="128">
        <f t="shared" si="275"/>
        <v>169</v>
      </c>
      <c r="E56" s="124">
        <f t="shared" si="275"/>
        <v>31</v>
      </c>
      <c r="F56" s="124">
        <f t="shared" si="275"/>
        <v>4</v>
      </c>
      <c r="G56" s="124">
        <f t="shared" si="275"/>
        <v>0</v>
      </c>
      <c r="H56" s="124">
        <f t="shared" si="275"/>
        <v>1</v>
      </c>
      <c r="I56" s="124">
        <f t="shared" si="275"/>
        <v>0</v>
      </c>
      <c r="J56" s="124">
        <f t="shared" si="275"/>
        <v>0</v>
      </c>
      <c r="K56" s="124">
        <f t="shared" si="275"/>
        <v>0</v>
      </c>
      <c r="L56" s="124">
        <f t="shared" si="275"/>
        <v>25</v>
      </c>
      <c r="M56" s="60">
        <f t="shared" si="43"/>
        <v>261</v>
      </c>
      <c r="N56" s="60">
        <f t="shared" si="44"/>
        <v>246</v>
      </c>
      <c r="O56" s="48" t="s">
        <v>25</v>
      </c>
      <c r="P56" s="120">
        <f t="shared" ref="P56:Z56" si="276">SUM(P55+P50+P45)</f>
        <v>24</v>
      </c>
      <c r="Q56" s="124">
        <f t="shared" si="276"/>
        <v>7</v>
      </c>
      <c r="R56" s="128">
        <f t="shared" si="276"/>
        <v>504</v>
      </c>
      <c r="S56" s="124">
        <f t="shared" si="276"/>
        <v>113</v>
      </c>
      <c r="T56" s="124">
        <f t="shared" si="276"/>
        <v>11</v>
      </c>
      <c r="U56" s="124">
        <f t="shared" si="276"/>
        <v>0</v>
      </c>
      <c r="V56" s="124">
        <f t="shared" si="276"/>
        <v>0</v>
      </c>
      <c r="W56" s="124">
        <f t="shared" si="276"/>
        <v>0</v>
      </c>
      <c r="X56" s="124">
        <f t="shared" si="276"/>
        <v>9</v>
      </c>
      <c r="Y56" s="124">
        <f t="shared" si="276"/>
        <v>3</v>
      </c>
      <c r="Z56" s="124">
        <f t="shared" si="276"/>
        <v>60</v>
      </c>
      <c r="AA56" s="60">
        <f t="shared" si="12"/>
        <v>731</v>
      </c>
      <c r="AB56" s="60">
        <f t="shared" si="13"/>
        <v>734</v>
      </c>
      <c r="AC56" s="48" t="s">
        <v>25</v>
      </c>
      <c r="AD56" s="120">
        <f t="shared" ref="AD56:AN56" si="277">SUM(AD55+AD50+AD45)</f>
        <v>8</v>
      </c>
      <c r="AE56" s="124">
        <f t="shared" si="277"/>
        <v>0</v>
      </c>
      <c r="AF56" s="128">
        <f t="shared" si="277"/>
        <v>101</v>
      </c>
      <c r="AG56" s="124">
        <f t="shared" si="277"/>
        <v>27</v>
      </c>
      <c r="AH56" s="124">
        <f t="shared" si="277"/>
        <v>2</v>
      </c>
      <c r="AI56" s="124">
        <f t="shared" si="277"/>
        <v>3</v>
      </c>
      <c r="AJ56" s="124">
        <f t="shared" si="277"/>
        <v>7</v>
      </c>
      <c r="AK56" s="124">
        <f t="shared" si="277"/>
        <v>4</v>
      </c>
      <c r="AL56" s="124">
        <f t="shared" si="277"/>
        <v>0</v>
      </c>
      <c r="AM56" s="124">
        <f t="shared" si="277"/>
        <v>3</v>
      </c>
      <c r="AN56" s="124">
        <f t="shared" si="277"/>
        <v>5</v>
      </c>
      <c r="AO56" s="60">
        <f t="shared" si="15"/>
        <v>160</v>
      </c>
      <c r="AP56" s="60">
        <f t="shared" si="16"/>
        <v>174</v>
      </c>
      <c r="AQ56" s="48" t="s">
        <v>25</v>
      </c>
      <c r="AR56" s="120">
        <f t="shared" ref="AR56:BB56" si="278">SUM(AR55+AR50+AR45)</f>
        <v>5</v>
      </c>
      <c r="AS56" s="124">
        <f t="shared" si="278"/>
        <v>0</v>
      </c>
      <c r="AT56" s="128">
        <f t="shared" si="278"/>
        <v>90</v>
      </c>
      <c r="AU56" s="124">
        <f t="shared" si="278"/>
        <v>10</v>
      </c>
      <c r="AV56" s="124">
        <f t="shared" si="278"/>
        <v>5</v>
      </c>
      <c r="AW56" s="124">
        <f t="shared" si="278"/>
        <v>0</v>
      </c>
      <c r="AX56" s="124">
        <f t="shared" si="278"/>
        <v>2</v>
      </c>
      <c r="AY56" s="124">
        <f t="shared" si="278"/>
        <v>3</v>
      </c>
      <c r="AZ56" s="124">
        <f t="shared" si="278"/>
        <v>0</v>
      </c>
      <c r="BA56" s="124">
        <f t="shared" si="278"/>
        <v>0</v>
      </c>
      <c r="BB56" s="124">
        <f t="shared" si="278"/>
        <v>6</v>
      </c>
      <c r="BC56" s="60">
        <f t="shared" si="18"/>
        <v>121</v>
      </c>
      <c r="BD56" s="60">
        <f t="shared" si="19"/>
        <v>128</v>
      </c>
      <c r="BE56" s="48" t="s">
        <v>25</v>
      </c>
      <c r="BF56" s="120">
        <f t="shared" ref="BF56:BP56" si="279">SUM(BF55+BF50+BF45)</f>
        <v>66</v>
      </c>
      <c r="BG56" s="124">
        <f t="shared" si="279"/>
        <v>12</v>
      </c>
      <c r="BH56" s="128">
        <f t="shared" si="279"/>
        <v>665</v>
      </c>
      <c r="BI56" s="124">
        <f t="shared" si="279"/>
        <v>105</v>
      </c>
      <c r="BJ56" s="124">
        <f t="shared" si="279"/>
        <v>37</v>
      </c>
      <c r="BK56" s="124">
        <f t="shared" si="279"/>
        <v>1</v>
      </c>
      <c r="BL56" s="124">
        <f t="shared" si="279"/>
        <v>20</v>
      </c>
      <c r="BM56" s="124">
        <f t="shared" si="279"/>
        <v>12</v>
      </c>
      <c r="BN56" s="124">
        <f t="shared" si="279"/>
        <v>1</v>
      </c>
      <c r="BO56" s="124">
        <f t="shared" si="279"/>
        <v>7</v>
      </c>
      <c r="BP56" s="124">
        <f t="shared" si="279"/>
        <v>28</v>
      </c>
      <c r="BQ56" s="60">
        <f t="shared" si="21"/>
        <v>954</v>
      </c>
      <c r="BR56" s="60">
        <f t="shared" si="22"/>
        <v>982</v>
      </c>
      <c r="BS56" s="48" t="s">
        <v>25</v>
      </c>
      <c r="BT56" s="120">
        <f t="shared" ref="BT56:CD56" si="280">SUM(BT55+BT50+BT45)</f>
        <v>0</v>
      </c>
      <c r="BU56" s="124">
        <f t="shared" si="280"/>
        <v>0</v>
      </c>
      <c r="BV56" s="128">
        <f t="shared" si="280"/>
        <v>14</v>
      </c>
      <c r="BW56" s="124">
        <f t="shared" si="280"/>
        <v>2</v>
      </c>
      <c r="BX56" s="124">
        <f t="shared" si="280"/>
        <v>0</v>
      </c>
      <c r="BY56" s="124">
        <f t="shared" si="280"/>
        <v>0</v>
      </c>
      <c r="BZ56" s="124">
        <f t="shared" si="280"/>
        <v>0</v>
      </c>
      <c r="CA56" s="124">
        <f t="shared" si="280"/>
        <v>0</v>
      </c>
      <c r="CB56" s="124">
        <f t="shared" si="280"/>
        <v>0</v>
      </c>
      <c r="CC56" s="124">
        <f t="shared" si="280"/>
        <v>0</v>
      </c>
      <c r="CD56" s="124">
        <f t="shared" si="280"/>
        <v>0</v>
      </c>
      <c r="CE56" s="60">
        <f t="shared" si="24"/>
        <v>16</v>
      </c>
      <c r="CF56" s="60">
        <f t="shared" si="25"/>
        <v>16</v>
      </c>
      <c r="CG56" s="48" t="s">
        <v>25</v>
      </c>
      <c r="CH56" s="120">
        <f t="shared" ref="CH56:CR56" si="281">SUM(CH55+CH50+CH45)</f>
        <v>0</v>
      </c>
      <c r="CI56" s="124">
        <f t="shared" si="281"/>
        <v>0</v>
      </c>
      <c r="CJ56" s="128">
        <f t="shared" si="281"/>
        <v>21</v>
      </c>
      <c r="CK56" s="124">
        <f t="shared" si="281"/>
        <v>3</v>
      </c>
      <c r="CL56" s="124">
        <f t="shared" si="281"/>
        <v>1</v>
      </c>
      <c r="CM56" s="124">
        <f t="shared" si="281"/>
        <v>0</v>
      </c>
      <c r="CN56" s="124">
        <f t="shared" si="281"/>
        <v>0</v>
      </c>
      <c r="CO56" s="124">
        <f t="shared" si="281"/>
        <v>0</v>
      </c>
      <c r="CP56" s="124">
        <f t="shared" si="281"/>
        <v>0</v>
      </c>
      <c r="CQ56" s="124">
        <f t="shared" si="281"/>
        <v>0</v>
      </c>
      <c r="CR56" s="124">
        <f t="shared" si="281"/>
        <v>1</v>
      </c>
      <c r="CS56" s="60">
        <f t="shared" si="27"/>
        <v>26</v>
      </c>
      <c r="CT56" s="60">
        <f t="shared" si="28"/>
        <v>27</v>
      </c>
      <c r="CU56" s="48" t="s">
        <v>25</v>
      </c>
      <c r="CV56" s="120">
        <f t="shared" ref="CV56:DF56" si="282">SUM(CV55+CV50+CV45)</f>
        <v>22</v>
      </c>
      <c r="CW56" s="124">
        <f t="shared" si="282"/>
        <v>6</v>
      </c>
      <c r="CX56" s="128">
        <f t="shared" si="282"/>
        <v>423</v>
      </c>
      <c r="CY56" s="124">
        <f t="shared" si="282"/>
        <v>74</v>
      </c>
      <c r="CZ56" s="124">
        <f t="shared" si="282"/>
        <v>4</v>
      </c>
      <c r="DA56" s="124">
        <f t="shared" si="282"/>
        <v>0</v>
      </c>
      <c r="DB56" s="124">
        <f t="shared" si="282"/>
        <v>0</v>
      </c>
      <c r="DC56" s="124">
        <f t="shared" si="282"/>
        <v>0</v>
      </c>
      <c r="DD56" s="124">
        <f t="shared" si="282"/>
        <v>9</v>
      </c>
      <c r="DE56" s="124">
        <f t="shared" si="282"/>
        <v>4</v>
      </c>
      <c r="DF56" s="124">
        <f t="shared" si="282"/>
        <v>46</v>
      </c>
      <c r="DG56" s="60">
        <f t="shared" si="30"/>
        <v>588</v>
      </c>
      <c r="DH56" s="60">
        <f t="shared" si="31"/>
        <v>587</v>
      </c>
      <c r="DI56" s="48" t="s">
        <v>25</v>
      </c>
      <c r="DJ56" s="120">
        <f t="shared" ref="DJ56:DT56" si="283">SUM(DJ55+DJ50+DJ45)</f>
        <v>8</v>
      </c>
      <c r="DK56" s="124">
        <f t="shared" si="283"/>
        <v>5</v>
      </c>
      <c r="DL56" s="128">
        <f t="shared" si="283"/>
        <v>127</v>
      </c>
      <c r="DM56" s="124">
        <f t="shared" si="283"/>
        <v>26</v>
      </c>
      <c r="DN56" s="124">
        <f t="shared" si="283"/>
        <v>3</v>
      </c>
      <c r="DO56" s="124">
        <f t="shared" si="283"/>
        <v>0</v>
      </c>
      <c r="DP56" s="124">
        <f t="shared" si="283"/>
        <v>0</v>
      </c>
      <c r="DQ56" s="124">
        <f t="shared" si="283"/>
        <v>0</v>
      </c>
      <c r="DR56" s="124">
        <f t="shared" si="283"/>
        <v>0</v>
      </c>
      <c r="DS56" s="124">
        <f t="shared" si="283"/>
        <v>3</v>
      </c>
      <c r="DT56" s="124">
        <f t="shared" si="283"/>
        <v>8</v>
      </c>
      <c r="DU56" s="60">
        <f t="shared" si="33"/>
        <v>180</v>
      </c>
      <c r="DV56" s="60">
        <f t="shared" si="34"/>
        <v>178</v>
      </c>
      <c r="DW56" s="48" t="s">
        <v>25</v>
      </c>
      <c r="DX56" s="120">
        <f t="shared" ref="DX56:EH56" si="284">SUM(DX55+DX50+DX45)</f>
        <v>26</v>
      </c>
      <c r="DY56" s="124">
        <f t="shared" si="284"/>
        <v>6</v>
      </c>
      <c r="DZ56" s="128">
        <f t="shared" si="284"/>
        <v>154</v>
      </c>
      <c r="EA56" s="124">
        <f t="shared" si="284"/>
        <v>28</v>
      </c>
      <c r="EB56" s="124">
        <f t="shared" si="284"/>
        <v>6</v>
      </c>
      <c r="EC56" s="124">
        <f t="shared" si="284"/>
        <v>0</v>
      </c>
      <c r="ED56" s="124">
        <f t="shared" si="284"/>
        <v>0</v>
      </c>
      <c r="EE56" s="124">
        <f t="shared" si="284"/>
        <v>0</v>
      </c>
      <c r="EF56" s="124">
        <f t="shared" si="284"/>
        <v>0</v>
      </c>
      <c r="EG56" s="124">
        <f t="shared" si="284"/>
        <v>0</v>
      </c>
      <c r="EH56" s="124">
        <f t="shared" si="284"/>
        <v>9</v>
      </c>
      <c r="EI56" s="60">
        <f t="shared" si="36"/>
        <v>229</v>
      </c>
      <c r="EJ56" s="60">
        <f t="shared" si="37"/>
        <v>215</v>
      </c>
      <c r="EK56" s="48" t="s">
        <v>25</v>
      </c>
      <c r="EL56" s="120">
        <f t="shared" ref="EL56:EV56" si="285">SUM(EL55+EL50+EL45)</f>
        <v>100</v>
      </c>
      <c r="EM56" s="124">
        <f t="shared" si="285"/>
        <v>11</v>
      </c>
      <c r="EN56" s="128">
        <f t="shared" si="285"/>
        <v>796</v>
      </c>
      <c r="EO56" s="124">
        <f t="shared" si="285"/>
        <v>192</v>
      </c>
      <c r="EP56" s="124">
        <f t="shared" si="285"/>
        <v>38</v>
      </c>
      <c r="EQ56" s="124">
        <f t="shared" si="285"/>
        <v>3</v>
      </c>
      <c r="ER56" s="124">
        <f t="shared" si="285"/>
        <v>10</v>
      </c>
      <c r="ES56" s="124">
        <f t="shared" si="285"/>
        <v>1</v>
      </c>
      <c r="ET56" s="124">
        <f t="shared" si="285"/>
        <v>1</v>
      </c>
      <c r="EU56" s="124">
        <f t="shared" si="285"/>
        <v>3</v>
      </c>
      <c r="EV56" s="124">
        <f t="shared" si="285"/>
        <v>19</v>
      </c>
      <c r="EW56" s="60">
        <f t="shared" si="39"/>
        <v>1174</v>
      </c>
      <c r="EX56" s="60">
        <f t="shared" si="40"/>
        <v>1158</v>
      </c>
      <c r="EY56" s="48" t="s">
        <v>25</v>
      </c>
      <c r="EZ56" s="120">
        <f t="shared" ref="EZ56:FJ56" si="286">SUM(EZ55+EZ50+EZ45)</f>
        <v>17</v>
      </c>
      <c r="FA56" s="124">
        <f t="shared" si="286"/>
        <v>2</v>
      </c>
      <c r="FB56" s="128">
        <f t="shared" si="286"/>
        <v>103</v>
      </c>
      <c r="FC56" s="124">
        <f t="shared" si="286"/>
        <v>31</v>
      </c>
      <c r="FD56" s="124">
        <f t="shared" si="286"/>
        <v>4</v>
      </c>
      <c r="FE56" s="124">
        <f t="shared" si="286"/>
        <v>0</v>
      </c>
      <c r="FF56" s="124">
        <f t="shared" si="286"/>
        <v>0</v>
      </c>
      <c r="FG56" s="124">
        <f t="shared" si="286"/>
        <v>0</v>
      </c>
      <c r="FH56" s="124">
        <f t="shared" si="286"/>
        <v>0</v>
      </c>
      <c r="FI56" s="124">
        <f t="shared" si="286"/>
        <v>0</v>
      </c>
      <c r="FJ56" s="124">
        <f t="shared" si="286"/>
        <v>10</v>
      </c>
      <c r="FK56" s="60">
        <f t="shared" si="45"/>
        <v>167</v>
      </c>
      <c r="FL56" s="60">
        <f t="shared" si="46"/>
        <v>159</v>
      </c>
    </row>
    <row r="57" spans="1:168" ht="13.5" customHeight="1">
      <c r="A57" s="29">
        <f>A54+"00:15"</f>
        <v>0.66666666666666674</v>
      </c>
      <c r="B57" s="117">
        <v>3</v>
      </c>
      <c r="C57" s="121">
        <v>0</v>
      </c>
      <c r="D57" s="125">
        <v>13</v>
      </c>
      <c r="E57" s="121">
        <v>1</v>
      </c>
      <c r="F57" s="121">
        <v>0</v>
      </c>
      <c r="G57" s="121">
        <v>0</v>
      </c>
      <c r="H57" s="121">
        <v>0</v>
      </c>
      <c r="I57" s="121">
        <v>0</v>
      </c>
      <c r="J57" s="121">
        <v>0</v>
      </c>
      <c r="K57" s="121">
        <v>0</v>
      </c>
      <c r="L57" s="121">
        <v>0</v>
      </c>
      <c r="M57" s="31">
        <f t="shared" si="43"/>
        <v>17</v>
      </c>
      <c r="N57" s="31">
        <f t="shared" si="44"/>
        <v>15</v>
      </c>
      <c r="O57" s="29">
        <f t="shared" ref="O57:O60" si="287">$A57</f>
        <v>0.66666666666666674</v>
      </c>
      <c r="P57" s="117">
        <v>7</v>
      </c>
      <c r="Q57" s="121">
        <v>2</v>
      </c>
      <c r="R57" s="125">
        <v>83</v>
      </c>
      <c r="S57" s="121">
        <v>18</v>
      </c>
      <c r="T57" s="121">
        <v>0</v>
      </c>
      <c r="U57" s="121">
        <v>0</v>
      </c>
      <c r="V57" s="121">
        <v>0</v>
      </c>
      <c r="W57" s="121">
        <v>0</v>
      </c>
      <c r="X57" s="121">
        <v>1</v>
      </c>
      <c r="Y57" s="121">
        <v>0</v>
      </c>
      <c r="Z57" s="121">
        <v>7</v>
      </c>
      <c r="AA57" s="25">
        <f t="shared" si="12"/>
        <v>118</v>
      </c>
      <c r="AB57" s="25">
        <f t="shared" si="13"/>
        <v>113</v>
      </c>
      <c r="AC57" s="29">
        <f t="shared" ref="AC57:AC60" si="288">$A57</f>
        <v>0.66666666666666674</v>
      </c>
      <c r="AD57" s="117">
        <v>0</v>
      </c>
      <c r="AE57" s="121">
        <v>0</v>
      </c>
      <c r="AF57" s="125">
        <v>9</v>
      </c>
      <c r="AG57" s="121">
        <v>3</v>
      </c>
      <c r="AH57" s="121">
        <v>0</v>
      </c>
      <c r="AI57" s="121">
        <v>0</v>
      </c>
      <c r="AJ57" s="121">
        <v>0</v>
      </c>
      <c r="AK57" s="121">
        <v>0</v>
      </c>
      <c r="AL57" s="121">
        <v>0</v>
      </c>
      <c r="AM57" s="121">
        <v>0</v>
      </c>
      <c r="AN57" s="121">
        <v>0</v>
      </c>
      <c r="AO57" s="25">
        <f t="shared" si="15"/>
        <v>12</v>
      </c>
      <c r="AP57" s="25">
        <f t="shared" si="16"/>
        <v>12</v>
      </c>
      <c r="AQ57" s="29">
        <f t="shared" ref="AQ57:AQ60" si="289">$A57</f>
        <v>0.66666666666666674</v>
      </c>
      <c r="AR57" s="117">
        <v>1</v>
      </c>
      <c r="AS57" s="121">
        <v>0</v>
      </c>
      <c r="AT57" s="125">
        <v>7</v>
      </c>
      <c r="AU57" s="121">
        <v>0</v>
      </c>
      <c r="AV57" s="121">
        <v>0</v>
      </c>
      <c r="AW57" s="121">
        <v>0</v>
      </c>
      <c r="AX57" s="121">
        <v>0</v>
      </c>
      <c r="AY57" s="121">
        <v>0</v>
      </c>
      <c r="AZ57" s="121">
        <v>0</v>
      </c>
      <c r="BA57" s="121">
        <v>0</v>
      </c>
      <c r="BB57" s="121">
        <v>0</v>
      </c>
      <c r="BC57" s="25">
        <f t="shared" si="18"/>
        <v>8</v>
      </c>
      <c r="BD57" s="25">
        <f t="shared" si="19"/>
        <v>7</v>
      </c>
      <c r="BE57" s="29">
        <f t="shared" ref="BE57:BE60" si="290">$A57</f>
        <v>0.66666666666666674</v>
      </c>
      <c r="BF57" s="117">
        <v>7</v>
      </c>
      <c r="BG57" s="121">
        <v>0</v>
      </c>
      <c r="BH57" s="125">
        <v>56</v>
      </c>
      <c r="BI57" s="121">
        <v>8</v>
      </c>
      <c r="BJ57" s="121">
        <v>0</v>
      </c>
      <c r="BK57" s="121">
        <v>0</v>
      </c>
      <c r="BL57" s="121">
        <v>0</v>
      </c>
      <c r="BM57" s="121">
        <v>0</v>
      </c>
      <c r="BN57" s="121">
        <v>0</v>
      </c>
      <c r="BO57" s="121">
        <v>1</v>
      </c>
      <c r="BP57" s="121">
        <v>5</v>
      </c>
      <c r="BQ57" s="25">
        <f t="shared" si="21"/>
        <v>77</v>
      </c>
      <c r="BR57" s="25">
        <f t="shared" si="22"/>
        <v>73</v>
      </c>
      <c r="BS57" s="29">
        <f t="shared" ref="BS57:BS60" si="291">$A57</f>
        <v>0.66666666666666674</v>
      </c>
      <c r="BT57" s="117">
        <v>0</v>
      </c>
      <c r="BU57" s="121">
        <v>0</v>
      </c>
      <c r="BV57" s="125">
        <v>2</v>
      </c>
      <c r="BW57" s="121">
        <v>1</v>
      </c>
      <c r="BX57" s="121">
        <v>0</v>
      </c>
      <c r="BY57" s="121">
        <v>0</v>
      </c>
      <c r="BZ57" s="121">
        <v>0</v>
      </c>
      <c r="CA57" s="121">
        <v>0</v>
      </c>
      <c r="CB57" s="121">
        <v>0</v>
      </c>
      <c r="CC57" s="121">
        <v>0</v>
      </c>
      <c r="CD57" s="121">
        <v>0</v>
      </c>
      <c r="CE57" s="25">
        <f t="shared" si="24"/>
        <v>3</v>
      </c>
      <c r="CF57" s="25">
        <f t="shared" si="25"/>
        <v>3</v>
      </c>
      <c r="CG57" s="29">
        <f t="shared" ref="CG57:CG60" si="292">$A57</f>
        <v>0.66666666666666674</v>
      </c>
      <c r="CH57" s="117">
        <v>0</v>
      </c>
      <c r="CI57" s="121">
        <v>0</v>
      </c>
      <c r="CJ57" s="125">
        <v>0</v>
      </c>
      <c r="CK57" s="121">
        <v>1</v>
      </c>
      <c r="CL57" s="121">
        <v>0</v>
      </c>
      <c r="CM57" s="121">
        <v>0</v>
      </c>
      <c r="CN57" s="121">
        <v>0</v>
      </c>
      <c r="CO57" s="121">
        <v>0</v>
      </c>
      <c r="CP57" s="121">
        <v>0</v>
      </c>
      <c r="CQ57" s="121">
        <v>0</v>
      </c>
      <c r="CR57" s="121">
        <v>0</v>
      </c>
      <c r="CS57" s="25">
        <f t="shared" si="27"/>
        <v>1</v>
      </c>
      <c r="CT57" s="25">
        <f t="shared" si="28"/>
        <v>1</v>
      </c>
      <c r="CU57" s="29">
        <f t="shared" ref="CU57:CU60" si="293">$A57</f>
        <v>0.66666666666666674</v>
      </c>
      <c r="CV57" s="117">
        <v>2</v>
      </c>
      <c r="CW57" s="121">
        <v>0</v>
      </c>
      <c r="CX57" s="125">
        <v>38</v>
      </c>
      <c r="CY57" s="121">
        <v>7</v>
      </c>
      <c r="CZ57" s="121">
        <v>0</v>
      </c>
      <c r="DA57" s="121">
        <v>0</v>
      </c>
      <c r="DB57" s="121">
        <v>0</v>
      </c>
      <c r="DC57" s="121">
        <v>0</v>
      </c>
      <c r="DD57" s="121">
        <v>0</v>
      </c>
      <c r="DE57" s="121">
        <v>0</v>
      </c>
      <c r="DF57" s="121">
        <v>4</v>
      </c>
      <c r="DG57" s="25">
        <f t="shared" si="30"/>
        <v>51</v>
      </c>
      <c r="DH57" s="25">
        <f t="shared" si="31"/>
        <v>50</v>
      </c>
      <c r="DI57" s="29">
        <f t="shared" ref="DI57:DI60" si="294">$A57</f>
        <v>0.66666666666666674</v>
      </c>
      <c r="DJ57" s="117">
        <v>1</v>
      </c>
      <c r="DK57" s="121">
        <v>0</v>
      </c>
      <c r="DL57" s="125">
        <v>10</v>
      </c>
      <c r="DM57" s="121">
        <v>3</v>
      </c>
      <c r="DN57" s="121">
        <v>0</v>
      </c>
      <c r="DO57" s="121">
        <v>0</v>
      </c>
      <c r="DP57" s="121">
        <v>0</v>
      </c>
      <c r="DQ57" s="121">
        <v>0</v>
      </c>
      <c r="DR57" s="121">
        <v>0</v>
      </c>
      <c r="DS57" s="121">
        <v>0</v>
      </c>
      <c r="DT57" s="121">
        <v>2</v>
      </c>
      <c r="DU57" s="25">
        <f t="shared" si="33"/>
        <v>16</v>
      </c>
      <c r="DV57" s="25">
        <f t="shared" si="34"/>
        <v>15</v>
      </c>
      <c r="DW57" s="29">
        <f t="shared" ref="DW57:DW60" si="295">$A57</f>
        <v>0.66666666666666674</v>
      </c>
      <c r="DX57" s="117">
        <v>1</v>
      </c>
      <c r="DY57" s="121">
        <v>1</v>
      </c>
      <c r="DZ57" s="125">
        <v>12</v>
      </c>
      <c r="EA57" s="121">
        <v>1</v>
      </c>
      <c r="EB57" s="121">
        <v>0</v>
      </c>
      <c r="EC57" s="121">
        <v>0</v>
      </c>
      <c r="ED57" s="121">
        <v>0</v>
      </c>
      <c r="EE57" s="121">
        <v>0</v>
      </c>
      <c r="EF57" s="121">
        <v>0</v>
      </c>
      <c r="EG57" s="121">
        <v>0</v>
      </c>
      <c r="EH57" s="121">
        <v>1</v>
      </c>
      <c r="EI57" s="25">
        <f t="shared" si="36"/>
        <v>16</v>
      </c>
      <c r="EJ57" s="25">
        <f t="shared" si="37"/>
        <v>15</v>
      </c>
      <c r="EK57" s="29">
        <f t="shared" ref="EK57:EK60" si="296">$A57</f>
        <v>0.66666666666666674</v>
      </c>
      <c r="EL57" s="117">
        <v>15</v>
      </c>
      <c r="EM57" s="121">
        <v>0</v>
      </c>
      <c r="EN57" s="125">
        <v>69</v>
      </c>
      <c r="EO57" s="121">
        <v>11</v>
      </c>
      <c r="EP57" s="121">
        <v>3</v>
      </c>
      <c r="EQ57" s="121">
        <v>0</v>
      </c>
      <c r="ER57" s="121">
        <v>1</v>
      </c>
      <c r="ES57" s="121">
        <v>2</v>
      </c>
      <c r="ET57" s="121">
        <v>0</v>
      </c>
      <c r="EU57" s="121">
        <v>0</v>
      </c>
      <c r="EV57" s="121">
        <v>1</v>
      </c>
      <c r="EW57" s="25">
        <f t="shared" si="39"/>
        <v>102</v>
      </c>
      <c r="EX57" s="25">
        <f t="shared" si="40"/>
        <v>98</v>
      </c>
      <c r="EY57" s="29">
        <f t="shared" ref="EY57:EY60" si="297">$A57</f>
        <v>0.66666666666666674</v>
      </c>
      <c r="EZ57" s="117">
        <v>1</v>
      </c>
      <c r="FA57" s="121">
        <v>0</v>
      </c>
      <c r="FB57" s="125">
        <v>14</v>
      </c>
      <c r="FC57" s="121">
        <v>1</v>
      </c>
      <c r="FD57" s="121">
        <v>0</v>
      </c>
      <c r="FE57" s="121">
        <v>0</v>
      </c>
      <c r="FF57" s="121">
        <v>0</v>
      </c>
      <c r="FG57" s="121">
        <v>0</v>
      </c>
      <c r="FH57" s="121">
        <v>0</v>
      </c>
      <c r="FI57" s="121">
        <v>0</v>
      </c>
      <c r="FJ57" s="121">
        <v>0</v>
      </c>
      <c r="FK57" s="31">
        <f t="shared" si="45"/>
        <v>16</v>
      </c>
      <c r="FL57" s="31">
        <f t="shared" si="46"/>
        <v>15</v>
      </c>
    </row>
    <row r="58" spans="1:168" ht="13.5" customHeight="1">
      <c r="A58" s="84">
        <f t="shared" ref="A58:A60" si="298">A57+"00:15"</f>
        <v>0.67708333333333337</v>
      </c>
      <c r="B58" s="118">
        <v>3</v>
      </c>
      <c r="C58" s="122">
        <v>0</v>
      </c>
      <c r="D58" s="126">
        <v>10</v>
      </c>
      <c r="E58" s="122">
        <v>1</v>
      </c>
      <c r="F58" s="122">
        <v>0</v>
      </c>
      <c r="G58" s="122">
        <v>0</v>
      </c>
      <c r="H58" s="122">
        <v>0</v>
      </c>
      <c r="I58" s="122">
        <v>0</v>
      </c>
      <c r="J58" s="122">
        <v>0</v>
      </c>
      <c r="K58" s="122">
        <v>0</v>
      </c>
      <c r="L58" s="122">
        <v>0</v>
      </c>
      <c r="M58" s="32">
        <f t="shared" si="43"/>
        <v>14</v>
      </c>
      <c r="N58" s="32">
        <f t="shared" si="44"/>
        <v>12</v>
      </c>
      <c r="O58" s="29">
        <f t="shared" si="287"/>
        <v>0.67708333333333337</v>
      </c>
      <c r="P58" s="118">
        <v>4</v>
      </c>
      <c r="Q58" s="122">
        <v>3</v>
      </c>
      <c r="R58" s="126">
        <v>82</v>
      </c>
      <c r="S58" s="122">
        <v>12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2</v>
      </c>
      <c r="AA58" s="26">
        <f t="shared" si="12"/>
        <v>103</v>
      </c>
      <c r="AB58" s="26">
        <f t="shared" si="13"/>
        <v>99</v>
      </c>
      <c r="AC58" s="29">
        <f t="shared" si="288"/>
        <v>0.67708333333333337</v>
      </c>
      <c r="AD58" s="118">
        <v>0</v>
      </c>
      <c r="AE58" s="122">
        <v>0</v>
      </c>
      <c r="AF58" s="126">
        <v>4</v>
      </c>
      <c r="AG58" s="122">
        <v>1</v>
      </c>
      <c r="AH58" s="122">
        <v>1</v>
      </c>
      <c r="AI58" s="122">
        <v>0</v>
      </c>
      <c r="AJ58" s="122">
        <v>0</v>
      </c>
      <c r="AK58" s="122">
        <v>0</v>
      </c>
      <c r="AL58" s="122">
        <v>0</v>
      </c>
      <c r="AM58" s="122">
        <v>0</v>
      </c>
      <c r="AN58" s="122">
        <v>0</v>
      </c>
      <c r="AO58" s="26">
        <f t="shared" si="15"/>
        <v>6</v>
      </c>
      <c r="AP58" s="26">
        <f t="shared" si="16"/>
        <v>7</v>
      </c>
      <c r="AQ58" s="29">
        <f t="shared" si="289"/>
        <v>0.67708333333333337</v>
      </c>
      <c r="AR58" s="118">
        <v>0</v>
      </c>
      <c r="AS58" s="122">
        <v>0</v>
      </c>
      <c r="AT58" s="126">
        <v>3</v>
      </c>
      <c r="AU58" s="122">
        <v>3</v>
      </c>
      <c r="AV58" s="122">
        <v>0</v>
      </c>
      <c r="AW58" s="122">
        <v>0</v>
      </c>
      <c r="AX58" s="122">
        <v>0</v>
      </c>
      <c r="AY58" s="122">
        <v>0</v>
      </c>
      <c r="AZ58" s="122">
        <v>0</v>
      </c>
      <c r="BA58" s="122">
        <v>0</v>
      </c>
      <c r="BB58" s="122">
        <v>1</v>
      </c>
      <c r="BC58" s="26">
        <f t="shared" si="18"/>
        <v>7</v>
      </c>
      <c r="BD58" s="26">
        <f t="shared" si="19"/>
        <v>7</v>
      </c>
      <c r="BE58" s="29">
        <f t="shared" si="290"/>
        <v>0.67708333333333337</v>
      </c>
      <c r="BF58" s="118">
        <v>18</v>
      </c>
      <c r="BG58" s="122">
        <v>2</v>
      </c>
      <c r="BH58" s="126">
        <v>75</v>
      </c>
      <c r="BI58" s="122">
        <v>4</v>
      </c>
      <c r="BJ58" s="122">
        <v>0</v>
      </c>
      <c r="BK58" s="122">
        <v>0</v>
      </c>
      <c r="BL58" s="122">
        <v>1</v>
      </c>
      <c r="BM58" s="122">
        <v>2</v>
      </c>
      <c r="BN58" s="122">
        <v>1</v>
      </c>
      <c r="BO58" s="122">
        <v>1</v>
      </c>
      <c r="BP58" s="122">
        <v>9</v>
      </c>
      <c r="BQ58" s="26">
        <f t="shared" si="21"/>
        <v>113</v>
      </c>
      <c r="BR58" s="26">
        <f t="shared" si="22"/>
        <v>105</v>
      </c>
      <c r="BS58" s="29">
        <f t="shared" si="291"/>
        <v>0.67708333333333337</v>
      </c>
      <c r="BT58" s="118">
        <v>0</v>
      </c>
      <c r="BU58" s="122">
        <v>0</v>
      </c>
      <c r="BV58" s="126">
        <v>1</v>
      </c>
      <c r="BW58" s="122">
        <v>0</v>
      </c>
      <c r="BX58" s="122">
        <v>0</v>
      </c>
      <c r="BY58" s="122">
        <v>0</v>
      </c>
      <c r="BZ58" s="122">
        <v>0</v>
      </c>
      <c r="CA58" s="122">
        <v>0</v>
      </c>
      <c r="CB58" s="122">
        <v>0</v>
      </c>
      <c r="CC58" s="122">
        <v>0</v>
      </c>
      <c r="CD58" s="122">
        <v>0</v>
      </c>
      <c r="CE58" s="26">
        <f t="shared" si="24"/>
        <v>1</v>
      </c>
      <c r="CF58" s="26">
        <f t="shared" si="25"/>
        <v>1</v>
      </c>
      <c r="CG58" s="29">
        <f t="shared" si="292"/>
        <v>0.67708333333333337</v>
      </c>
      <c r="CH58" s="118">
        <v>0</v>
      </c>
      <c r="CI58" s="122">
        <v>1</v>
      </c>
      <c r="CJ58" s="126">
        <v>1</v>
      </c>
      <c r="CK58" s="122">
        <v>1</v>
      </c>
      <c r="CL58" s="122">
        <v>0</v>
      </c>
      <c r="CM58" s="122">
        <v>0</v>
      </c>
      <c r="CN58" s="122">
        <v>0</v>
      </c>
      <c r="CO58" s="122">
        <v>0</v>
      </c>
      <c r="CP58" s="122">
        <v>0</v>
      </c>
      <c r="CQ58" s="122">
        <v>0</v>
      </c>
      <c r="CR58" s="122">
        <v>0</v>
      </c>
      <c r="CS58" s="26">
        <f t="shared" si="27"/>
        <v>3</v>
      </c>
      <c r="CT58" s="26">
        <f t="shared" si="28"/>
        <v>3</v>
      </c>
      <c r="CU58" s="29">
        <f t="shared" si="293"/>
        <v>0.67708333333333337</v>
      </c>
      <c r="CV58" s="118">
        <v>4</v>
      </c>
      <c r="CW58" s="122">
        <v>0</v>
      </c>
      <c r="CX58" s="126">
        <v>31</v>
      </c>
      <c r="CY58" s="122">
        <v>9</v>
      </c>
      <c r="CZ58" s="122">
        <v>0</v>
      </c>
      <c r="DA58" s="122">
        <v>0</v>
      </c>
      <c r="DB58" s="122">
        <v>0</v>
      </c>
      <c r="DC58" s="122">
        <v>0</v>
      </c>
      <c r="DD58" s="122">
        <v>1</v>
      </c>
      <c r="DE58" s="122">
        <v>1</v>
      </c>
      <c r="DF58" s="122">
        <v>5</v>
      </c>
      <c r="DG58" s="26">
        <f t="shared" si="30"/>
        <v>51</v>
      </c>
      <c r="DH58" s="26">
        <f t="shared" si="31"/>
        <v>50</v>
      </c>
      <c r="DI58" s="29">
        <f t="shared" si="294"/>
        <v>0.67708333333333337</v>
      </c>
      <c r="DJ58" s="118">
        <v>0</v>
      </c>
      <c r="DK58" s="122">
        <v>1</v>
      </c>
      <c r="DL58" s="126">
        <v>16</v>
      </c>
      <c r="DM58" s="122">
        <v>1</v>
      </c>
      <c r="DN58" s="122">
        <v>0</v>
      </c>
      <c r="DO58" s="122">
        <v>0</v>
      </c>
      <c r="DP58" s="122">
        <v>0</v>
      </c>
      <c r="DQ58" s="122">
        <v>0</v>
      </c>
      <c r="DR58" s="122">
        <v>0</v>
      </c>
      <c r="DS58" s="122">
        <v>0</v>
      </c>
      <c r="DT58" s="122">
        <v>2</v>
      </c>
      <c r="DU58" s="26">
        <f t="shared" si="33"/>
        <v>20</v>
      </c>
      <c r="DV58" s="26">
        <f t="shared" si="34"/>
        <v>20</v>
      </c>
      <c r="DW58" s="29">
        <f t="shared" si="295"/>
        <v>0.67708333333333337</v>
      </c>
      <c r="DX58" s="118">
        <v>3</v>
      </c>
      <c r="DY58" s="122">
        <v>2</v>
      </c>
      <c r="DZ58" s="126">
        <v>24</v>
      </c>
      <c r="EA58" s="122">
        <v>6</v>
      </c>
      <c r="EB58" s="122">
        <v>0</v>
      </c>
      <c r="EC58" s="122">
        <v>0</v>
      </c>
      <c r="ED58" s="122">
        <v>0</v>
      </c>
      <c r="EE58" s="122">
        <v>0</v>
      </c>
      <c r="EF58" s="122">
        <v>0</v>
      </c>
      <c r="EG58" s="122">
        <v>0</v>
      </c>
      <c r="EH58" s="122">
        <v>2</v>
      </c>
      <c r="EI58" s="26">
        <f t="shared" si="36"/>
        <v>37</v>
      </c>
      <c r="EJ58" s="26">
        <f t="shared" si="37"/>
        <v>34</v>
      </c>
      <c r="EK58" s="29">
        <f t="shared" si="296"/>
        <v>0.67708333333333337</v>
      </c>
      <c r="EL58" s="118">
        <v>21</v>
      </c>
      <c r="EM58" s="122">
        <v>3</v>
      </c>
      <c r="EN58" s="126">
        <v>68</v>
      </c>
      <c r="EO58" s="122">
        <v>15</v>
      </c>
      <c r="EP58" s="122">
        <v>1</v>
      </c>
      <c r="EQ58" s="122">
        <v>0</v>
      </c>
      <c r="ER58" s="122">
        <v>0</v>
      </c>
      <c r="ES58" s="122">
        <v>0</v>
      </c>
      <c r="ET58" s="122">
        <v>0</v>
      </c>
      <c r="EU58" s="122">
        <v>0</v>
      </c>
      <c r="EV58" s="122">
        <v>0</v>
      </c>
      <c r="EW58" s="26">
        <f t="shared" si="39"/>
        <v>108</v>
      </c>
      <c r="EX58" s="26">
        <f t="shared" si="40"/>
        <v>93</v>
      </c>
      <c r="EY58" s="29">
        <f t="shared" si="297"/>
        <v>0.67708333333333337</v>
      </c>
      <c r="EZ58" s="118">
        <v>2</v>
      </c>
      <c r="FA58" s="122">
        <v>0</v>
      </c>
      <c r="FB58" s="126">
        <v>14</v>
      </c>
      <c r="FC58" s="122">
        <v>3</v>
      </c>
      <c r="FD58" s="122">
        <v>0</v>
      </c>
      <c r="FE58" s="122">
        <v>0</v>
      </c>
      <c r="FF58" s="122">
        <v>0</v>
      </c>
      <c r="FG58" s="122">
        <v>0</v>
      </c>
      <c r="FH58" s="122">
        <v>0</v>
      </c>
      <c r="FI58" s="122">
        <v>0</v>
      </c>
      <c r="FJ58" s="122">
        <v>1</v>
      </c>
      <c r="FK58" s="32">
        <f t="shared" si="45"/>
        <v>20</v>
      </c>
      <c r="FL58" s="32">
        <f t="shared" si="46"/>
        <v>19</v>
      </c>
    </row>
    <row r="59" spans="1:168" ht="13.5" customHeight="1">
      <c r="A59" s="84">
        <f t="shared" si="298"/>
        <v>0.6875</v>
      </c>
      <c r="B59" s="118">
        <v>2</v>
      </c>
      <c r="C59" s="122">
        <v>0</v>
      </c>
      <c r="D59" s="126">
        <v>9</v>
      </c>
      <c r="E59" s="122">
        <v>2</v>
      </c>
      <c r="F59" s="122">
        <v>0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1</v>
      </c>
      <c r="M59" s="32">
        <f t="shared" si="43"/>
        <v>14</v>
      </c>
      <c r="N59" s="32">
        <f t="shared" si="44"/>
        <v>13</v>
      </c>
      <c r="O59" s="29">
        <f t="shared" si="287"/>
        <v>0.6875</v>
      </c>
      <c r="P59" s="118">
        <v>2</v>
      </c>
      <c r="Q59" s="122">
        <v>2</v>
      </c>
      <c r="R59" s="126">
        <v>81</v>
      </c>
      <c r="S59" s="122">
        <v>12</v>
      </c>
      <c r="T59" s="122">
        <v>1</v>
      </c>
      <c r="U59" s="122">
        <v>0</v>
      </c>
      <c r="V59" s="122">
        <v>0</v>
      </c>
      <c r="W59" s="122">
        <v>0</v>
      </c>
      <c r="X59" s="122">
        <v>1</v>
      </c>
      <c r="Y59" s="122">
        <v>0</v>
      </c>
      <c r="Z59" s="122">
        <v>7</v>
      </c>
      <c r="AA59" s="26">
        <f t="shared" si="12"/>
        <v>106</v>
      </c>
      <c r="AB59" s="26">
        <f t="shared" si="13"/>
        <v>106</v>
      </c>
      <c r="AC59" s="29">
        <f t="shared" si="288"/>
        <v>0.6875</v>
      </c>
      <c r="AD59" s="118">
        <v>2</v>
      </c>
      <c r="AE59" s="122">
        <v>0</v>
      </c>
      <c r="AF59" s="126">
        <v>8</v>
      </c>
      <c r="AG59" s="122">
        <v>4</v>
      </c>
      <c r="AH59" s="122">
        <v>1</v>
      </c>
      <c r="AI59" s="122">
        <v>0</v>
      </c>
      <c r="AJ59" s="122">
        <v>0</v>
      </c>
      <c r="AK59" s="122">
        <v>0</v>
      </c>
      <c r="AL59" s="122">
        <v>0</v>
      </c>
      <c r="AM59" s="122">
        <v>0</v>
      </c>
      <c r="AN59" s="122">
        <v>0</v>
      </c>
      <c r="AO59" s="26">
        <f t="shared" si="15"/>
        <v>15</v>
      </c>
      <c r="AP59" s="26">
        <f t="shared" si="16"/>
        <v>15</v>
      </c>
      <c r="AQ59" s="29">
        <f t="shared" si="289"/>
        <v>0.6875</v>
      </c>
      <c r="AR59" s="118">
        <v>1</v>
      </c>
      <c r="AS59" s="122">
        <v>1</v>
      </c>
      <c r="AT59" s="126">
        <v>11</v>
      </c>
      <c r="AU59" s="122">
        <v>0</v>
      </c>
      <c r="AV59" s="122">
        <v>0</v>
      </c>
      <c r="AW59" s="122">
        <v>0</v>
      </c>
      <c r="AX59" s="122">
        <v>0</v>
      </c>
      <c r="AY59" s="122">
        <v>0</v>
      </c>
      <c r="AZ59" s="122">
        <v>0</v>
      </c>
      <c r="BA59" s="122">
        <v>0</v>
      </c>
      <c r="BB59" s="122">
        <v>0</v>
      </c>
      <c r="BC59" s="26">
        <f t="shared" si="18"/>
        <v>13</v>
      </c>
      <c r="BD59" s="26">
        <f t="shared" si="19"/>
        <v>12</v>
      </c>
      <c r="BE59" s="29">
        <f t="shared" si="290"/>
        <v>0.6875</v>
      </c>
      <c r="BF59" s="118">
        <v>14</v>
      </c>
      <c r="BG59" s="122">
        <v>0</v>
      </c>
      <c r="BH59" s="126">
        <v>61</v>
      </c>
      <c r="BI59" s="122">
        <v>6</v>
      </c>
      <c r="BJ59" s="122">
        <v>1</v>
      </c>
      <c r="BK59" s="122">
        <v>0</v>
      </c>
      <c r="BL59" s="122">
        <v>0</v>
      </c>
      <c r="BM59" s="122">
        <v>0</v>
      </c>
      <c r="BN59" s="122">
        <v>0</v>
      </c>
      <c r="BO59" s="122">
        <v>0</v>
      </c>
      <c r="BP59" s="122">
        <v>4</v>
      </c>
      <c r="BQ59" s="26">
        <f t="shared" si="21"/>
        <v>86</v>
      </c>
      <c r="BR59" s="26">
        <f t="shared" si="22"/>
        <v>78</v>
      </c>
      <c r="BS59" s="29">
        <f t="shared" si="291"/>
        <v>0.6875</v>
      </c>
      <c r="BT59" s="118">
        <v>0</v>
      </c>
      <c r="BU59" s="122">
        <v>0</v>
      </c>
      <c r="BV59" s="126">
        <v>1</v>
      </c>
      <c r="BW59" s="122">
        <v>0</v>
      </c>
      <c r="BX59" s="122">
        <v>0</v>
      </c>
      <c r="BY59" s="122">
        <v>0</v>
      </c>
      <c r="BZ59" s="122">
        <v>0</v>
      </c>
      <c r="CA59" s="122">
        <v>0</v>
      </c>
      <c r="CB59" s="122">
        <v>0</v>
      </c>
      <c r="CC59" s="122">
        <v>0</v>
      </c>
      <c r="CD59" s="122">
        <v>0</v>
      </c>
      <c r="CE59" s="26">
        <f t="shared" si="24"/>
        <v>1</v>
      </c>
      <c r="CF59" s="26">
        <f t="shared" si="25"/>
        <v>1</v>
      </c>
      <c r="CG59" s="29">
        <f t="shared" si="292"/>
        <v>0.6875</v>
      </c>
      <c r="CH59" s="118">
        <v>0</v>
      </c>
      <c r="CI59" s="122">
        <v>0</v>
      </c>
      <c r="CJ59" s="126">
        <v>0</v>
      </c>
      <c r="CK59" s="122">
        <v>0</v>
      </c>
      <c r="CL59" s="122">
        <v>0</v>
      </c>
      <c r="CM59" s="122">
        <v>0</v>
      </c>
      <c r="CN59" s="122">
        <v>0</v>
      </c>
      <c r="CO59" s="122">
        <v>0</v>
      </c>
      <c r="CP59" s="122">
        <v>0</v>
      </c>
      <c r="CQ59" s="122">
        <v>0</v>
      </c>
      <c r="CR59" s="122">
        <v>0</v>
      </c>
      <c r="CS59" s="26">
        <f t="shared" si="27"/>
        <v>0</v>
      </c>
      <c r="CT59" s="26">
        <f t="shared" si="28"/>
        <v>0</v>
      </c>
      <c r="CU59" s="29">
        <f t="shared" si="293"/>
        <v>0.6875</v>
      </c>
      <c r="CV59" s="118">
        <v>1</v>
      </c>
      <c r="CW59" s="122">
        <v>0</v>
      </c>
      <c r="CX59" s="126">
        <v>27</v>
      </c>
      <c r="CY59" s="122">
        <v>4</v>
      </c>
      <c r="CZ59" s="122">
        <v>1</v>
      </c>
      <c r="DA59" s="122">
        <v>0</v>
      </c>
      <c r="DB59" s="122">
        <v>0</v>
      </c>
      <c r="DC59" s="122">
        <v>0</v>
      </c>
      <c r="DD59" s="122">
        <v>1</v>
      </c>
      <c r="DE59" s="122">
        <v>0</v>
      </c>
      <c r="DF59" s="122">
        <v>3</v>
      </c>
      <c r="DG59" s="26">
        <f t="shared" si="30"/>
        <v>37</v>
      </c>
      <c r="DH59" s="26">
        <f t="shared" si="31"/>
        <v>38</v>
      </c>
      <c r="DI59" s="29">
        <f t="shared" si="294"/>
        <v>0.6875</v>
      </c>
      <c r="DJ59" s="118">
        <v>1</v>
      </c>
      <c r="DK59" s="122">
        <v>0</v>
      </c>
      <c r="DL59" s="126">
        <v>8</v>
      </c>
      <c r="DM59" s="122">
        <v>1</v>
      </c>
      <c r="DN59" s="122">
        <v>0</v>
      </c>
      <c r="DO59" s="122">
        <v>0</v>
      </c>
      <c r="DP59" s="122">
        <v>0</v>
      </c>
      <c r="DQ59" s="122">
        <v>0</v>
      </c>
      <c r="DR59" s="122">
        <v>0</v>
      </c>
      <c r="DS59" s="122">
        <v>0</v>
      </c>
      <c r="DT59" s="122">
        <v>0</v>
      </c>
      <c r="DU59" s="26">
        <f t="shared" si="33"/>
        <v>10</v>
      </c>
      <c r="DV59" s="26">
        <f t="shared" si="34"/>
        <v>9</v>
      </c>
      <c r="DW59" s="29">
        <f t="shared" si="295"/>
        <v>0.6875</v>
      </c>
      <c r="DX59" s="118">
        <v>4</v>
      </c>
      <c r="DY59" s="122">
        <v>0</v>
      </c>
      <c r="DZ59" s="126">
        <v>15</v>
      </c>
      <c r="EA59" s="122">
        <v>1</v>
      </c>
      <c r="EB59" s="122">
        <v>0</v>
      </c>
      <c r="EC59" s="122">
        <v>0</v>
      </c>
      <c r="ED59" s="122">
        <v>0</v>
      </c>
      <c r="EE59" s="122">
        <v>0</v>
      </c>
      <c r="EF59" s="122">
        <v>0</v>
      </c>
      <c r="EG59" s="122">
        <v>0</v>
      </c>
      <c r="EH59" s="122">
        <v>1</v>
      </c>
      <c r="EI59" s="26">
        <f t="shared" si="36"/>
        <v>21</v>
      </c>
      <c r="EJ59" s="26">
        <f t="shared" si="37"/>
        <v>18</v>
      </c>
      <c r="EK59" s="29">
        <f t="shared" si="296"/>
        <v>0.6875</v>
      </c>
      <c r="EL59" s="118">
        <v>16</v>
      </c>
      <c r="EM59" s="122">
        <v>3</v>
      </c>
      <c r="EN59" s="126">
        <v>71</v>
      </c>
      <c r="EO59" s="122">
        <v>15</v>
      </c>
      <c r="EP59" s="122">
        <v>0</v>
      </c>
      <c r="EQ59" s="122">
        <v>0</v>
      </c>
      <c r="ER59" s="122">
        <v>1</v>
      </c>
      <c r="ES59" s="122">
        <v>0</v>
      </c>
      <c r="ET59" s="122">
        <v>0</v>
      </c>
      <c r="EU59" s="122">
        <v>0</v>
      </c>
      <c r="EV59" s="122">
        <v>4</v>
      </c>
      <c r="EW59" s="26">
        <f t="shared" si="39"/>
        <v>110</v>
      </c>
      <c r="EX59" s="26">
        <f t="shared" si="40"/>
        <v>99</v>
      </c>
      <c r="EY59" s="29">
        <f t="shared" si="297"/>
        <v>0.6875</v>
      </c>
      <c r="EZ59" s="118">
        <v>0</v>
      </c>
      <c r="FA59" s="122">
        <v>0</v>
      </c>
      <c r="FB59" s="126">
        <v>2</v>
      </c>
      <c r="FC59" s="122">
        <v>0</v>
      </c>
      <c r="FD59" s="122">
        <v>0</v>
      </c>
      <c r="FE59" s="122">
        <v>0</v>
      </c>
      <c r="FF59" s="122">
        <v>0</v>
      </c>
      <c r="FG59" s="122">
        <v>0</v>
      </c>
      <c r="FH59" s="122">
        <v>0</v>
      </c>
      <c r="FI59" s="122">
        <v>0</v>
      </c>
      <c r="FJ59" s="122">
        <v>0</v>
      </c>
      <c r="FK59" s="32">
        <f t="shared" si="45"/>
        <v>2</v>
      </c>
      <c r="FL59" s="32">
        <f t="shared" si="46"/>
        <v>2</v>
      </c>
    </row>
    <row r="60" spans="1:168" ht="13.5" customHeight="1">
      <c r="A60" s="85">
        <f t="shared" si="298"/>
        <v>0.69791666666666663</v>
      </c>
      <c r="B60" s="119">
        <v>4</v>
      </c>
      <c r="C60" s="123">
        <v>1</v>
      </c>
      <c r="D60" s="127">
        <v>18</v>
      </c>
      <c r="E60" s="123">
        <v>0</v>
      </c>
      <c r="F60" s="123">
        <v>0</v>
      </c>
      <c r="G60" s="123">
        <v>0</v>
      </c>
      <c r="H60" s="123">
        <v>0</v>
      </c>
      <c r="I60" s="123">
        <v>0</v>
      </c>
      <c r="J60" s="123">
        <v>0</v>
      </c>
      <c r="K60" s="123">
        <v>0</v>
      </c>
      <c r="L60" s="123">
        <v>0</v>
      </c>
      <c r="M60" s="33">
        <f t="shared" si="43"/>
        <v>23</v>
      </c>
      <c r="N60" s="33">
        <f t="shared" si="44"/>
        <v>20</v>
      </c>
      <c r="O60" s="30">
        <f t="shared" si="287"/>
        <v>0.69791666666666663</v>
      </c>
      <c r="P60" s="119">
        <v>9</v>
      </c>
      <c r="Q60" s="123">
        <v>2</v>
      </c>
      <c r="R60" s="127">
        <v>98</v>
      </c>
      <c r="S60" s="123">
        <v>13</v>
      </c>
      <c r="T60" s="123">
        <v>2</v>
      </c>
      <c r="U60" s="123">
        <v>0</v>
      </c>
      <c r="V60" s="123">
        <v>0</v>
      </c>
      <c r="W60" s="123">
        <v>0</v>
      </c>
      <c r="X60" s="123">
        <v>1</v>
      </c>
      <c r="Y60" s="123">
        <v>0</v>
      </c>
      <c r="Z60" s="123">
        <v>0</v>
      </c>
      <c r="AA60" s="27">
        <f t="shared" si="12"/>
        <v>125</v>
      </c>
      <c r="AB60" s="27">
        <f t="shared" si="13"/>
        <v>121</v>
      </c>
      <c r="AC60" s="30">
        <f t="shared" si="288"/>
        <v>0.69791666666666663</v>
      </c>
      <c r="AD60" s="119">
        <v>1</v>
      </c>
      <c r="AE60" s="123">
        <v>0</v>
      </c>
      <c r="AF60" s="127">
        <v>7</v>
      </c>
      <c r="AG60" s="123">
        <v>0</v>
      </c>
      <c r="AH60" s="123">
        <v>0</v>
      </c>
      <c r="AI60" s="123">
        <v>0</v>
      </c>
      <c r="AJ60" s="123">
        <v>0</v>
      </c>
      <c r="AK60" s="123">
        <v>0</v>
      </c>
      <c r="AL60" s="123">
        <v>0</v>
      </c>
      <c r="AM60" s="123">
        <v>0</v>
      </c>
      <c r="AN60" s="123">
        <v>2</v>
      </c>
      <c r="AO60" s="27">
        <f t="shared" si="15"/>
        <v>10</v>
      </c>
      <c r="AP60" s="27">
        <f t="shared" si="16"/>
        <v>9</v>
      </c>
      <c r="AQ60" s="30">
        <f t="shared" si="289"/>
        <v>0.69791666666666663</v>
      </c>
      <c r="AR60" s="119">
        <v>0</v>
      </c>
      <c r="AS60" s="123">
        <v>0</v>
      </c>
      <c r="AT60" s="127">
        <v>4</v>
      </c>
      <c r="AU60" s="123">
        <v>0</v>
      </c>
      <c r="AV60" s="123">
        <v>0</v>
      </c>
      <c r="AW60" s="123">
        <v>0</v>
      </c>
      <c r="AX60" s="123">
        <v>0</v>
      </c>
      <c r="AY60" s="123">
        <v>0</v>
      </c>
      <c r="AZ60" s="123">
        <v>0</v>
      </c>
      <c r="BA60" s="123">
        <v>0</v>
      </c>
      <c r="BB60" s="123">
        <v>0</v>
      </c>
      <c r="BC60" s="27">
        <f t="shared" si="18"/>
        <v>4</v>
      </c>
      <c r="BD60" s="27">
        <f t="shared" si="19"/>
        <v>4</v>
      </c>
      <c r="BE60" s="30">
        <f t="shared" si="290"/>
        <v>0.69791666666666663</v>
      </c>
      <c r="BF60" s="119">
        <v>19</v>
      </c>
      <c r="BG60" s="123">
        <v>2</v>
      </c>
      <c r="BH60" s="127">
        <v>49</v>
      </c>
      <c r="BI60" s="123">
        <v>2</v>
      </c>
      <c r="BJ60" s="123">
        <v>0</v>
      </c>
      <c r="BK60" s="123">
        <v>0</v>
      </c>
      <c r="BL60" s="123">
        <v>0</v>
      </c>
      <c r="BM60" s="123">
        <v>0</v>
      </c>
      <c r="BN60" s="123">
        <v>0</v>
      </c>
      <c r="BO60" s="123">
        <v>0</v>
      </c>
      <c r="BP60" s="123">
        <v>0</v>
      </c>
      <c r="BQ60" s="27">
        <f t="shared" si="21"/>
        <v>72</v>
      </c>
      <c r="BR60" s="27">
        <f t="shared" si="22"/>
        <v>58</v>
      </c>
      <c r="BS60" s="30">
        <f t="shared" si="291"/>
        <v>0.69791666666666663</v>
      </c>
      <c r="BT60" s="119">
        <v>0</v>
      </c>
      <c r="BU60" s="123">
        <v>0</v>
      </c>
      <c r="BV60" s="127">
        <v>0</v>
      </c>
      <c r="BW60" s="123">
        <v>0</v>
      </c>
      <c r="BX60" s="123">
        <v>0</v>
      </c>
      <c r="BY60" s="123">
        <v>0</v>
      </c>
      <c r="BZ60" s="123">
        <v>0</v>
      </c>
      <c r="CA60" s="123">
        <v>0</v>
      </c>
      <c r="CB60" s="123">
        <v>0</v>
      </c>
      <c r="CC60" s="123">
        <v>0</v>
      </c>
      <c r="CD60" s="123">
        <v>0</v>
      </c>
      <c r="CE60" s="27">
        <f t="shared" si="24"/>
        <v>0</v>
      </c>
      <c r="CF60" s="27">
        <f t="shared" si="25"/>
        <v>0</v>
      </c>
      <c r="CG60" s="30">
        <f t="shared" si="292"/>
        <v>0.69791666666666663</v>
      </c>
      <c r="CH60" s="119">
        <v>0</v>
      </c>
      <c r="CI60" s="123">
        <v>0</v>
      </c>
      <c r="CJ60" s="127">
        <v>1</v>
      </c>
      <c r="CK60" s="123">
        <v>0</v>
      </c>
      <c r="CL60" s="123">
        <v>0</v>
      </c>
      <c r="CM60" s="123">
        <v>0</v>
      </c>
      <c r="CN60" s="123">
        <v>0</v>
      </c>
      <c r="CO60" s="123">
        <v>0</v>
      </c>
      <c r="CP60" s="123">
        <v>0</v>
      </c>
      <c r="CQ60" s="123">
        <v>0</v>
      </c>
      <c r="CR60" s="123">
        <v>0</v>
      </c>
      <c r="CS60" s="27">
        <f t="shared" si="27"/>
        <v>1</v>
      </c>
      <c r="CT60" s="27">
        <f t="shared" si="28"/>
        <v>1</v>
      </c>
      <c r="CU60" s="30">
        <f t="shared" si="293"/>
        <v>0.69791666666666663</v>
      </c>
      <c r="CV60" s="119">
        <v>2</v>
      </c>
      <c r="CW60" s="123">
        <v>0</v>
      </c>
      <c r="CX60" s="127">
        <v>29</v>
      </c>
      <c r="CY60" s="123">
        <v>8</v>
      </c>
      <c r="CZ60" s="123">
        <v>0</v>
      </c>
      <c r="DA60" s="123">
        <v>0</v>
      </c>
      <c r="DB60" s="123">
        <v>0</v>
      </c>
      <c r="DC60" s="123">
        <v>0</v>
      </c>
      <c r="DD60" s="123">
        <v>1</v>
      </c>
      <c r="DE60" s="123">
        <v>0</v>
      </c>
      <c r="DF60" s="123">
        <v>1</v>
      </c>
      <c r="DG60" s="27">
        <f t="shared" si="30"/>
        <v>41</v>
      </c>
      <c r="DH60" s="27">
        <f t="shared" si="31"/>
        <v>41</v>
      </c>
      <c r="DI60" s="30">
        <f t="shared" si="294"/>
        <v>0.69791666666666663</v>
      </c>
      <c r="DJ60" s="119">
        <v>0</v>
      </c>
      <c r="DK60" s="123">
        <v>0</v>
      </c>
      <c r="DL60" s="127">
        <v>13</v>
      </c>
      <c r="DM60" s="123">
        <v>0</v>
      </c>
      <c r="DN60" s="123">
        <v>1</v>
      </c>
      <c r="DO60" s="123">
        <v>0</v>
      </c>
      <c r="DP60" s="123">
        <v>0</v>
      </c>
      <c r="DQ60" s="123">
        <v>0</v>
      </c>
      <c r="DR60" s="123">
        <v>0</v>
      </c>
      <c r="DS60" s="123">
        <v>0</v>
      </c>
      <c r="DT60" s="123">
        <v>0</v>
      </c>
      <c r="DU60" s="27">
        <f t="shared" si="33"/>
        <v>14</v>
      </c>
      <c r="DV60" s="27">
        <f t="shared" si="34"/>
        <v>15</v>
      </c>
      <c r="DW60" s="30">
        <f t="shared" si="295"/>
        <v>0.69791666666666663</v>
      </c>
      <c r="DX60" s="119">
        <v>5</v>
      </c>
      <c r="DY60" s="123">
        <v>1</v>
      </c>
      <c r="DZ60" s="127">
        <v>18</v>
      </c>
      <c r="EA60" s="123">
        <v>2</v>
      </c>
      <c r="EB60" s="123">
        <v>0</v>
      </c>
      <c r="EC60" s="123">
        <v>0</v>
      </c>
      <c r="ED60" s="123">
        <v>0</v>
      </c>
      <c r="EE60" s="123">
        <v>0</v>
      </c>
      <c r="EF60" s="123">
        <v>0</v>
      </c>
      <c r="EG60" s="123">
        <v>0</v>
      </c>
      <c r="EH60" s="123">
        <v>1</v>
      </c>
      <c r="EI60" s="27">
        <f t="shared" si="36"/>
        <v>27</v>
      </c>
      <c r="EJ60" s="27">
        <f t="shared" si="37"/>
        <v>23</v>
      </c>
      <c r="EK60" s="30">
        <f t="shared" si="296"/>
        <v>0.69791666666666663</v>
      </c>
      <c r="EL60" s="119">
        <v>30</v>
      </c>
      <c r="EM60" s="123">
        <v>3</v>
      </c>
      <c r="EN60" s="127">
        <v>58</v>
      </c>
      <c r="EO60" s="123">
        <v>7</v>
      </c>
      <c r="EP60" s="123">
        <v>2</v>
      </c>
      <c r="EQ60" s="123">
        <v>0</v>
      </c>
      <c r="ER60" s="123">
        <v>4</v>
      </c>
      <c r="ES60" s="123">
        <v>0</v>
      </c>
      <c r="ET60" s="123">
        <v>0</v>
      </c>
      <c r="EU60" s="123">
        <v>0</v>
      </c>
      <c r="EV60" s="123">
        <v>0</v>
      </c>
      <c r="EW60" s="27">
        <f t="shared" si="39"/>
        <v>104</v>
      </c>
      <c r="EX60" s="27">
        <f t="shared" si="40"/>
        <v>88</v>
      </c>
      <c r="EY60" s="30">
        <f t="shared" si="297"/>
        <v>0.69791666666666663</v>
      </c>
      <c r="EZ60" s="119">
        <v>4</v>
      </c>
      <c r="FA60" s="123">
        <v>1</v>
      </c>
      <c r="FB60" s="127">
        <v>9</v>
      </c>
      <c r="FC60" s="123">
        <v>3</v>
      </c>
      <c r="FD60" s="123">
        <v>0</v>
      </c>
      <c r="FE60" s="123">
        <v>0</v>
      </c>
      <c r="FF60" s="123">
        <v>0</v>
      </c>
      <c r="FG60" s="123">
        <v>0</v>
      </c>
      <c r="FH60" s="123">
        <v>0</v>
      </c>
      <c r="FI60" s="123">
        <v>0</v>
      </c>
      <c r="FJ60" s="123">
        <v>0</v>
      </c>
      <c r="FK60" s="33">
        <f t="shared" si="45"/>
        <v>17</v>
      </c>
      <c r="FL60" s="33">
        <f t="shared" si="46"/>
        <v>14</v>
      </c>
    </row>
    <row r="61" spans="1:168" s="39" customFormat="1" ht="12" customHeight="1">
      <c r="A61" s="48" t="s">
        <v>24</v>
      </c>
      <c r="B61" s="120">
        <f t="shared" ref="B61:L61" si="299">SUM(B57:B60)</f>
        <v>12</v>
      </c>
      <c r="C61" s="124">
        <f t="shared" si="299"/>
        <v>1</v>
      </c>
      <c r="D61" s="128">
        <f t="shared" si="299"/>
        <v>50</v>
      </c>
      <c r="E61" s="124">
        <f t="shared" si="299"/>
        <v>4</v>
      </c>
      <c r="F61" s="124">
        <f t="shared" si="299"/>
        <v>0</v>
      </c>
      <c r="G61" s="124">
        <f t="shared" si="299"/>
        <v>0</v>
      </c>
      <c r="H61" s="124">
        <f t="shared" si="299"/>
        <v>0</v>
      </c>
      <c r="I61" s="124">
        <f t="shared" si="299"/>
        <v>0</v>
      </c>
      <c r="J61" s="124">
        <f t="shared" si="299"/>
        <v>0</v>
      </c>
      <c r="K61" s="124">
        <f t="shared" si="299"/>
        <v>0</v>
      </c>
      <c r="L61" s="124">
        <f t="shared" si="299"/>
        <v>1</v>
      </c>
      <c r="M61" s="60">
        <f t="shared" si="43"/>
        <v>68</v>
      </c>
      <c r="N61" s="60">
        <f t="shared" si="44"/>
        <v>59</v>
      </c>
      <c r="O61" s="48" t="s">
        <v>24</v>
      </c>
      <c r="P61" s="120">
        <f t="shared" ref="P61:Z61" si="300">SUM(P57:P60)</f>
        <v>22</v>
      </c>
      <c r="Q61" s="124">
        <f t="shared" si="300"/>
        <v>9</v>
      </c>
      <c r="R61" s="128">
        <f t="shared" si="300"/>
        <v>344</v>
      </c>
      <c r="S61" s="124">
        <f t="shared" si="300"/>
        <v>55</v>
      </c>
      <c r="T61" s="124">
        <f t="shared" si="300"/>
        <v>3</v>
      </c>
      <c r="U61" s="124">
        <f t="shared" si="300"/>
        <v>0</v>
      </c>
      <c r="V61" s="124">
        <f t="shared" si="300"/>
        <v>0</v>
      </c>
      <c r="W61" s="124">
        <f t="shared" si="300"/>
        <v>0</v>
      </c>
      <c r="X61" s="124">
        <f t="shared" si="300"/>
        <v>3</v>
      </c>
      <c r="Y61" s="124">
        <f t="shared" si="300"/>
        <v>0</v>
      </c>
      <c r="Z61" s="124">
        <f t="shared" si="300"/>
        <v>16</v>
      </c>
      <c r="AA61" s="60">
        <f t="shared" si="12"/>
        <v>452</v>
      </c>
      <c r="AB61" s="60">
        <f t="shared" si="13"/>
        <v>439</v>
      </c>
      <c r="AC61" s="48" t="s">
        <v>24</v>
      </c>
      <c r="AD61" s="120">
        <f t="shared" ref="AD61:AN61" si="301">SUM(AD57:AD60)</f>
        <v>3</v>
      </c>
      <c r="AE61" s="124">
        <f t="shared" si="301"/>
        <v>0</v>
      </c>
      <c r="AF61" s="128">
        <f t="shared" si="301"/>
        <v>28</v>
      </c>
      <c r="AG61" s="124">
        <f t="shared" si="301"/>
        <v>8</v>
      </c>
      <c r="AH61" s="124">
        <f t="shared" si="301"/>
        <v>2</v>
      </c>
      <c r="AI61" s="124">
        <f t="shared" si="301"/>
        <v>0</v>
      </c>
      <c r="AJ61" s="124">
        <f t="shared" si="301"/>
        <v>0</v>
      </c>
      <c r="AK61" s="124">
        <f t="shared" si="301"/>
        <v>0</v>
      </c>
      <c r="AL61" s="124">
        <f t="shared" si="301"/>
        <v>0</v>
      </c>
      <c r="AM61" s="124">
        <f t="shared" si="301"/>
        <v>0</v>
      </c>
      <c r="AN61" s="124">
        <f t="shared" si="301"/>
        <v>2</v>
      </c>
      <c r="AO61" s="60">
        <f t="shared" si="15"/>
        <v>43</v>
      </c>
      <c r="AP61" s="60">
        <f t="shared" si="16"/>
        <v>43</v>
      </c>
      <c r="AQ61" s="48" t="s">
        <v>24</v>
      </c>
      <c r="AR61" s="120">
        <f t="shared" ref="AR61:BB61" si="302">SUM(AR57:AR60)</f>
        <v>2</v>
      </c>
      <c r="AS61" s="124">
        <f t="shared" si="302"/>
        <v>1</v>
      </c>
      <c r="AT61" s="128">
        <f t="shared" si="302"/>
        <v>25</v>
      </c>
      <c r="AU61" s="124">
        <f t="shared" si="302"/>
        <v>3</v>
      </c>
      <c r="AV61" s="124">
        <f t="shared" si="302"/>
        <v>0</v>
      </c>
      <c r="AW61" s="124">
        <f t="shared" si="302"/>
        <v>0</v>
      </c>
      <c r="AX61" s="124">
        <f t="shared" si="302"/>
        <v>0</v>
      </c>
      <c r="AY61" s="124">
        <f t="shared" si="302"/>
        <v>0</v>
      </c>
      <c r="AZ61" s="124">
        <f t="shared" si="302"/>
        <v>0</v>
      </c>
      <c r="BA61" s="124">
        <f t="shared" si="302"/>
        <v>0</v>
      </c>
      <c r="BB61" s="124">
        <f t="shared" si="302"/>
        <v>1</v>
      </c>
      <c r="BC61" s="60">
        <f t="shared" si="18"/>
        <v>32</v>
      </c>
      <c r="BD61" s="60">
        <f t="shared" si="19"/>
        <v>30</v>
      </c>
      <c r="BE61" s="48" t="s">
        <v>24</v>
      </c>
      <c r="BF61" s="120">
        <f t="shared" ref="BF61:BP61" si="303">SUM(BF57:BF60)</f>
        <v>58</v>
      </c>
      <c r="BG61" s="124">
        <f t="shared" si="303"/>
        <v>4</v>
      </c>
      <c r="BH61" s="128">
        <f t="shared" si="303"/>
        <v>241</v>
      </c>
      <c r="BI61" s="124">
        <f t="shared" si="303"/>
        <v>20</v>
      </c>
      <c r="BJ61" s="124">
        <f t="shared" si="303"/>
        <v>1</v>
      </c>
      <c r="BK61" s="124">
        <f t="shared" si="303"/>
        <v>0</v>
      </c>
      <c r="BL61" s="124">
        <f t="shared" si="303"/>
        <v>1</v>
      </c>
      <c r="BM61" s="124">
        <f t="shared" si="303"/>
        <v>2</v>
      </c>
      <c r="BN61" s="124">
        <f t="shared" si="303"/>
        <v>1</v>
      </c>
      <c r="BO61" s="124">
        <f t="shared" si="303"/>
        <v>2</v>
      </c>
      <c r="BP61" s="124">
        <f t="shared" si="303"/>
        <v>18</v>
      </c>
      <c r="BQ61" s="60">
        <f t="shared" si="21"/>
        <v>348</v>
      </c>
      <c r="BR61" s="60">
        <f t="shared" si="22"/>
        <v>314</v>
      </c>
      <c r="BS61" s="48" t="s">
        <v>24</v>
      </c>
      <c r="BT61" s="120">
        <f t="shared" ref="BT61:CD61" si="304">SUM(BT57:BT60)</f>
        <v>0</v>
      </c>
      <c r="BU61" s="124">
        <f t="shared" si="304"/>
        <v>0</v>
      </c>
      <c r="BV61" s="128">
        <f t="shared" si="304"/>
        <v>4</v>
      </c>
      <c r="BW61" s="124">
        <f t="shared" si="304"/>
        <v>1</v>
      </c>
      <c r="BX61" s="124">
        <f t="shared" si="304"/>
        <v>0</v>
      </c>
      <c r="BY61" s="124">
        <f t="shared" si="304"/>
        <v>0</v>
      </c>
      <c r="BZ61" s="124">
        <f t="shared" si="304"/>
        <v>0</v>
      </c>
      <c r="CA61" s="124">
        <f t="shared" si="304"/>
        <v>0</v>
      </c>
      <c r="CB61" s="124">
        <f t="shared" si="304"/>
        <v>0</v>
      </c>
      <c r="CC61" s="124">
        <f t="shared" si="304"/>
        <v>0</v>
      </c>
      <c r="CD61" s="124">
        <f t="shared" si="304"/>
        <v>0</v>
      </c>
      <c r="CE61" s="60">
        <f t="shared" si="24"/>
        <v>5</v>
      </c>
      <c r="CF61" s="60">
        <f t="shared" si="25"/>
        <v>5</v>
      </c>
      <c r="CG61" s="48" t="s">
        <v>24</v>
      </c>
      <c r="CH61" s="120">
        <f t="shared" ref="CH61:CR61" si="305">SUM(CH57:CH60)</f>
        <v>0</v>
      </c>
      <c r="CI61" s="124">
        <f t="shared" si="305"/>
        <v>1</v>
      </c>
      <c r="CJ61" s="128">
        <f t="shared" si="305"/>
        <v>2</v>
      </c>
      <c r="CK61" s="124">
        <f t="shared" si="305"/>
        <v>2</v>
      </c>
      <c r="CL61" s="124">
        <f t="shared" si="305"/>
        <v>0</v>
      </c>
      <c r="CM61" s="124">
        <f t="shared" si="305"/>
        <v>0</v>
      </c>
      <c r="CN61" s="124">
        <f t="shared" si="305"/>
        <v>0</v>
      </c>
      <c r="CO61" s="124">
        <f t="shared" si="305"/>
        <v>0</v>
      </c>
      <c r="CP61" s="124">
        <f t="shared" si="305"/>
        <v>0</v>
      </c>
      <c r="CQ61" s="124">
        <f t="shared" si="305"/>
        <v>0</v>
      </c>
      <c r="CR61" s="124">
        <f t="shared" si="305"/>
        <v>0</v>
      </c>
      <c r="CS61" s="60">
        <f t="shared" si="27"/>
        <v>5</v>
      </c>
      <c r="CT61" s="60">
        <f t="shared" si="28"/>
        <v>5</v>
      </c>
      <c r="CU61" s="48" t="s">
        <v>24</v>
      </c>
      <c r="CV61" s="120">
        <f t="shared" ref="CV61:DF61" si="306">SUM(CV57:CV60)</f>
        <v>9</v>
      </c>
      <c r="CW61" s="124">
        <f t="shared" si="306"/>
        <v>0</v>
      </c>
      <c r="CX61" s="128">
        <f t="shared" si="306"/>
        <v>125</v>
      </c>
      <c r="CY61" s="124">
        <f t="shared" si="306"/>
        <v>28</v>
      </c>
      <c r="CZ61" s="124">
        <f t="shared" si="306"/>
        <v>1</v>
      </c>
      <c r="DA61" s="124">
        <f t="shared" si="306"/>
        <v>0</v>
      </c>
      <c r="DB61" s="124">
        <f t="shared" si="306"/>
        <v>0</v>
      </c>
      <c r="DC61" s="124">
        <f t="shared" si="306"/>
        <v>0</v>
      </c>
      <c r="DD61" s="124">
        <f t="shared" si="306"/>
        <v>3</v>
      </c>
      <c r="DE61" s="124">
        <f t="shared" si="306"/>
        <v>1</v>
      </c>
      <c r="DF61" s="124">
        <f t="shared" si="306"/>
        <v>13</v>
      </c>
      <c r="DG61" s="60">
        <f t="shared" si="30"/>
        <v>180</v>
      </c>
      <c r="DH61" s="60">
        <f t="shared" si="31"/>
        <v>179</v>
      </c>
      <c r="DI61" s="48" t="s">
        <v>24</v>
      </c>
      <c r="DJ61" s="120">
        <f t="shared" ref="DJ61:DT61" si="307">SUM(DJ57:DJ60)</f>
        <v>2</v>
      </c>
      <c r="DK61" s="124">
        <f t="shared" si="307"/>
        <v>1</v>
      </c>
      <c r="DL61" s="128">
        <f t="shared" si="307"/>
        <v>47</v>
      </c>
      <c r="DM61" s="124">
        <f t="shared" si="307"/>
        <v>5</v>
      </c>
      <c r="DN61" s="124">
        <f t="shared" si="307"/>
        <v>1</v>
      </c>
      <c r="DO61" s="124">
        <f t="shared" si="307"/>
        <v>0</v>
      </c>
      <c r="DP61" s="124">
        <f t="shared" si="307"/>
        <v>0</v>
      </c>
      <c r="DQ61" s="124">
        <f t="shared" si="307"/>
        <v>0</v>
      </c>
      <c r="DR61" s="124">
        <f t="shared" si="307"/>
        <v>0</v>
      </c>
      <c r="DS61" s="124">
        <f t="shared" si="307"/>
        <v>0</v>
      </c>
      <c r="DT61" s="124">
        <f t="shared" si="307"/>
        <v>4</v>
      </c>
      <c r="DU61" s="60">
        <f t="shared" si="33"/>
        <v>60</v>
      </c>
      <c r="DV61" s="60">
        <f t="shared" si="34"/>
        <v>59</v>
      </c>
      <c r="DW61" s="48" t="s">
        <v>24</v>
      </c>
      <c r="DX61" s="120">
        <f t="shared" ref="DX61:EH61" si="308">SUM(DX57:DX60)</f>
        <v>13</v>
      </c>
      <c r="DY61" s="124">
        <f t="shared" si="308"/>
        <v>4</v>
      </c>
      <c r="DZ61" s="128">
        <f t="shared" si="308"/>
        <v>69</v>
      </c>
      <c r="EA61" s="124">
        <f t="shared" si="308"/>
        <v>10</v>
      </c>
      <c r="EB61" s="124">
        <f t="shared" si="308"/>
        <v>0</v>
      </c>
      <c r="EC61" s="124">
        <f t="shared" si="308"/>
        <v>0</v>
      </c>
      <c r="ED61" s="124">
        <f t="shared" si="308"/>
        <v>0</v>
      </c>
      <c r="EE61" s="124">
        <f t="shared" si="308"/>
        <v>0</v>
      </c>
      <c r="EF61" s="124">
        <f t="shared" si="308"/>
        <v>0</v>
      </c>
      <c r="EG61" s="124">
        <f t="shared" si="308"/>
        <v>0</v>
      </c>
      <c r="EH61" s="124">
        <f t="shared" si="308"/>
        <v>5</v>
      </c>
      <c r="EI61" s="60">
        <f t="shared" si="36"/>
        <v>101</v>
      </c>
      <c r="EJ61" s="60">
        <f t="shared" si="37"/>
        <v>90</v>
      </c>
      <c r="EK61" s="48" t="s">
        <v>24</v>
      </c>
      <c r="EL61" s="120">
        <f t="shared" ref="EL61:EV61" si="309">SUM(EL57:EL60)</f>
        <v>82</v>
      </c>
      <c r="EM61" s="124">
        <f t="shared" si="309"/>
        <v>9</v>
      </c>
      <c r="EN61" s="128">
        <f t="shared" si="309"/>
        <v>266</v>
      </c>
      <c r="EO61" s="124">
        <f t="shared" si="309"/>
        <v>48</v>
      </c>
      <c r="EP61" s="124">
        <f t="shared" si="309"/>
        <v>6</v>
      </c>
      <c r="EQ61" s="124">
        <f t="shared" si="309"/>
        <v>0</v>
      </c>
      <c r="ER61" s="124">
        <f t="shared" si="309"/>
        <v>6</v>
      </c>
      <c r="ES61" s="124">
        <f t="shared" si="309"/>
        <v>2</v>
      </c>
      <c r="ET61" s="124">
        <f t="shared" si="309"/>
        <v>0</v>
      </c>
      <c r="EU61" s="124">
        <f t="shared" si="309"/>
        <v>0</v>
      </c>
      <c r="EV61" s="124">
        <f t="shared" si="309"/>
        <v>5</v>
      </c>
      <c r="EW61" s="60">
        <f t="shared" si="39"/>
        <v>424</v>
      </c>
      <c r="EX61" s="60">
        <f t="shared" si="40"/>
        <v>379</v>
      </c>
      <c r="EY61" s="48" t="s">
        <v>24</v>
      </c>
      <c r="EZ61" s="120">
        <f t="shared" ref="EZ61:FJ61" si="310">SUM(EZ57:EZ60)</f>
        <v>7</v>
      </c>
      <c r="FA61" s="124">
        <f t="shared" si="310"/>
        <v>1</v>
      </c>
      <c r="FB61" s="128">
        <f t="shared" si="310"/>
        <v>39</v>
      </c>
      <c r="FC61" s="124">
        <f t="shared" si="310"/>
        <v>7</v>
      </c>
      <c r="FD61" s="124">
        <f t="shared" si="310"/>
        <v>0</v>
      </c>
      <c r="FE61" s="124">
        <f t="shared" si="310"/>
        <v>0</v>
      </c>
      <c r="FF61" s="124">
        <f t="shared" si="310"/>
        <v>0</v>
      </c>
      <c r="FG61" s="124">
        <f t="shared" si="310"/>
        <v>0</v>
      </c>
      <c r="FH61" s="124">
        <f t="shared" si="310"/>
        <v>0</v>
      </c>
      <c r="FI61" s="124">
        <f t="shared" si="310"/>
        <v>0</v>
      </c>
      <c r="FJ61" s="124">
        <f t="shared" si="310"/>
        <v>1</v>
      </c>
      <c r="FK61" s="60">
        <f t="shared" si="45"/>
        <v>55</v>
      </c>
      <c r="FL61" s="60">
        <f t="shared" si="46"/>
        <v>50</v>
      </c>
    </row>
    <row r="62" spans="1:168" ht="13.5" customHeight="1">
      <c r="A62" s="29">
        <f>A60+"00:15"</f>
        <v>0.70833333333333326</v>
      </c>
      <c r="B62" s="117">
        <v>3</v>
      </c>
      <c r="C62" s="121">
        <v>0</v>
      </c>
      <c r="D62" s="125">
        <v>14</v>
      </c>
      <c r="E62" s="121">
        <v>2</v>
      </c>
      <c r="F62" s="121">
        <v>0</v>
      </c>
      <c r="G62" s="121">
        <v>0</v>
      </c>
      <c r="H62" s="121">
        <v>0</v>
      </c>
      <c r="I62" s="121">
        <v>0</v>
      </c>
      <c r="J62" s="121">
        <v>0</v>
      </c>
      <c r="K62" s="121">
        <v>0</v>
      </c>
      <c r="L62" s="121">
        <v>2</v>
      </c>
      <c r="M62" s="31">
        <f t="shared" si="43"/>
        <v>21</v>
      </c>
      <c r="N62" s="31">
        <f t="shared" si="44"/>
        <v>19</v>
      </c>
      <c r="O62" s="29">
        <f t="shared" ref="O62:O65" si="311">$A62</f>
        <v>0.70833333333333326</v>
      </c>
      <c r="P62" s="117">
        <v>4</v>
      </c>
      <c r="Q62" s="121">
        <v>3</v>
      </c>
      <c r="R62" s="125">
        <v>88</v>
      </c>
      <c r="S62" s="121">
        <v>11</v>
      </c>
      <c r="T62" s="121">
        <v>1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3</v>
      </c>
      <c r="AA62" s="25">
        <f t="shared" si="12"/>
        <v>110</v>
      </c>
      <c r="AB62" s="25">
        <f t="shared" si="13"/>
        <v>107</v>
      </c>
      <c r="AC62" s="29">
        <f t="shared" ref="AC62:AC65" si="312">$A62</f>
        <v>0.70833333333333326</v>
      </c>
      <c r="AD62" s="117">
        <v>3</v>
      </c>
      <c r="AE62" s="121">
        <v>0</v>
      </c>
      <c r="AF62" s="125">
        <v>11</v>
      </c>
      <c r="AG62" s="121">
        <v>3</v>
      </c>
      <c r="AH62" s="121">
        <v>0</v>
      </c>
      <c r="AI62" s="121">
        <v>0</v>
      </c>
      <c r="AJ62" s="121">
        <v>0</v>
      </c>
      <c r="AK62" s="121">
        <v>0</v>
      </c>
      <c r="AL62" s="121">
        <v>0</v>
      </c>
      <c r="AM62" s="121">
        <v>0</v>
      </c>
      <c r="AN62" s="121">
        <v>1</v>
      </c>
      <c r="AO62" s="25">
        <f t="shared" si="15"/>
        <v>18</v>
      </c>
      <c r="AP62" s="25">
        <f t="shared" si="16"/>
        <v>16</v>
      </c>
      <c r="AQ62" s="29">
        <f t="shared" ref="AQ62:AQ65" si="313">$A62</f>
        <v>0.70833333333333326</v>
      </c>
      <c r="AR62" s="117">
        <v>1</v>
      </c>
      <c r="AS62" s="121">
        <v>0</v>
      </c>
      <c r="AT62" s="125">
        <v>8</v>
      </c>
      <c r="AU62" s="121">
        <v>0</v>
      </c>
      <c r="AV62" s="121">
        <v>0</v>
      </c>
      <c r="AW62" s="121">
        <v>0</v>
      </c>
      <c r="AX62" s="121">
        <v>0</v>
      </c>
      <c r="AY62" s="121">
        <v>0</v>
      </c>
      <c r="AZ62" s="121">
        <v>0</v>
      </c>
      <c r="BA62" s="121">
        <v>0</v>
      </c>
      <c r="BB62" s="121">
        <v>0</v>
      </c>
      <c r="BC62" s="25">
        <f t="shared" si="18"/>
        <v>9</v>
      </c>
      <c r="BD62" s="25">
        <f t="shared" si="19"/>
        <v>8</v>
      </c>
      <c r="BE62" s="29">
        <f t="shared" ref="BE62:BE65" si="314">$A62</f>
        <v>0.70833333333333326</v>
      </c>
      <c r="BF62" s="117">
        <v>19</v>
      </c>
      <c r="BG62" s="121">
        <v>2</v>
      </c>
      <c r="BH62" s="125">
        <v>54</v>
      </c>
      <c r="BI62" s="121">
        <v>2</v>
      </c>
      <c r="BJ62" s="121">
        <v>2</v>
      </c>
      <c r="BK62" s="121">
        <v>0</v>
      </c>
      <c r="BL62" s="121">
        <v>0</v>
      </c>
      <c r="BM62" s="121">
        <v>0</v>
      </c>
      <c r="BN62" s="121">
        <v>0</v>
      </c>
      <c r="BO62" s="121">
        <v>0</v>
      </c>
      <c r="BP62" s="121">
        <v>0</v>
      </c>
      <c r="BQ62" s="25">
        <f t="shared" si="21"/>
        <v>79</v>
      </c>
      <c r="BR62" s="25">
        <f t="shared" si="22"/>
        <v>67</v>
      </c>
      <c r="BS62" s="29">
        <f t="shared" ref="BS62:BS65" si="315">$A62</f>
        <v>0.70833333333333326</v>
      </c>
      <c r="BT62" s="117">
        <v>0</v>
      </c>
      <c r="BU62" s="121">
        <v>0</v>
      </c>
      <c r="BV62" s="125">
        <v>0</v>
      </c>
      <c r="BW62" s="121">
        <v>0</v>
      </c>
      <c r="BX62" s="121">
        <v>0</v>
      </c>
      <c r="BY62" s="121">
        <v>0</v>
      </c>
      <c r="BZ62" s="121">
        <v>0</v>
      </c>
      <c r="CA62" s="121">
        <v>0</v>
      </c>
      <c r="CB62" s="121">
        <v>0</v>
      </c>
      <c r="CC62" s="121">
        <v>0</v>
      </c>
      <c r="CD62" s="121">
        <v>0</v>
      </c>
      <c r="CE62" s="25">
        <f t="shared" si="24"/>
        <v>0</v>
      </c>
      <c r="CF62" s="25">
        <f t="shared" si="25"/>
        <v>0</v>
      </c>
      <c r="CG62" s="29">
        <f t="shared" ref="CG62:CG65" si="316">$A62</f>
        <v>0.70833333333333326</v>
      </c>
      <c r="CH62" s="117">
        <v>0</v>
      </c>
      <c r="CI62" s="121">
        <v>0</v>
      </c>
      <c r="CJ62" s="125">
        <v>3</v>
      </c>
      <c r="CK62" s="121">
        <v>0</v>
      </c>
      <c r="CL62" s="121">
        <v>0</v>
      </c>
      <c r="CM62" s="121">
        <v>0</v>
      </c>
      <c r="CN62" s="121">
        <v>0</v>
      </c>
      <c r="CO62" s="121">
        <v>0</v>
      </c>
      <c r="CP62" s="121">
        <v>0</v>
      </c>
      <c r="CQ62" s="121">
        <v>0</v>
      </c>
      <c r="CR62" s="121">
        <v>0</v>
      </c>
      <c r="CS62" s="25">
        <f t="shared" si="27"/>
        <v>3</v>
      </c>
      <c r="CT62" s="25">
        <f t="shared" si="28"/>
        <v>3</v>
      </c>
      <c r="CU62" s="29">
        <f t="shared" ref="CU62:CU65" si="317">$A62</f>
        <v>0.70833333333333326</v>
      </c>
      <c r="CV62" s="117">
        <v>2</v>
      </c>
      <c r="CW62" s="121">
        <v>1</v>
      </c>
      <c r="CX62" s="125">
        <v>34</v>
      </c>
      <c r="CY62" s="121">
        <v>2</v>
      </c>
      <c r="CZ62" s="121">
        <v>0</v>
      </c>
      <c r="DA62" s="121">
        <v>0</v>
      </c>
      <c r="DB62" s="121">
        <v>0</v>
      </c>
      <c r="DC62" s="121">
        <v>0</v>
      </c>
      <c r="DD62" s="121">
        <v>1</v>
      </c>
      <c r="DE62" s="121">
        <v>0</v>
      </c>
      <c r="DF62" s="121">
        <v>1</v>
      </c>
      <c r="DG62" s="25">
        <f t="shared" si="30"/>
        <v>41</v>
      </c>
      <c r="DH62" s="25">
        <f t="shared" si="31"/>
        <v>40</v>
      </c>
      <c r="DI62" s="29">
        <f t="shared" ref="DI62:DI65" si="318">$A62</f>
        <v>0.70833333333333326</v>
      </c>
      <c r="DJ62" s="117">
        <v>0</v>
      </c>
      <c r="DK62" s="121">
        <v>0</v>
      </c>
      <c r="DL62" s="125">
        <v>15</v>
      </c>
      <c r="DM62" s="121">
        <v>4</v>
      </c>
      <c r="DN62" s="121">
        <v>0</v>
      </c>
      <c r="DO62" s="121">
        <v>0</v>
      </c>
      <c r="DP62" s="121">
        <v>0</v>
      </c>
      <c r="DQ62" s="121">
        <v>0</v>
      </c>
      <c r="DR62" s="121">
        <v>0</v>
      </c>
      <c r="DS62" s="121">
        <v>0</v>
      </c>
      <c r="DT62" s="121">
        <v>1</v>
      </c>
      <c r="DU62" s="25">
        <f t="shared" si="33"/>
        <v>20</v>
      </c>
      <c r="DV62" s="25">
        <f t="shared" si="34"/>
        <v>20</v>
      </c>
      <c r="DW62" s="29">
        <f t="shared" ref="DW62:DW65" si="319">$A62</f>
        <v>0.70833333333333326</v>
      </c>
      <c r="DX62" s="117">
        <v>4</v>
      </c>
      <c r="DY62" s="121">
        <v>2</v>
      </c>
      <c r="DZ62" s="125">
        <v>25</v>
      </c>
      <c r="EA62" s="121">
        <v>3</v>
      </c>
      <c r="EB62" s="121">
        <v>0</v>
      </c>
      <c r="EC62" s="121">
        <v>0</v>
      </c>
      <c r="ED62" s="121">
        <v>0</v>
      </c>
      <c r="EE62" s="121">
        <v>0</v>
      </c>
      <c r="EF62" s="121">
        <v>0</v>
      </c>
      <c r="EG62" s="121">
        <v>0</v>
      </c>
      <c r="EH62" s="121">
        <v>1</v>
      </c>
      <c r="EI62" s="25">
        <f t="shared" si="36"/>
        <v>35</v>
      </c>
      <c r="EJ62" s="25">
        <f t="shared" si="37"/>
        <v>31</v>
      </c>
      <c r="EK62" s="29">
        <f t="shared" ref="EK62:EK65" si="320">$A62</f>
        <v>0.70833333333333326</v>
      </c>
      <c r="EL62" s="117">
        <v>39</v>
      </c>
      <c r="EM62" s="121">
        <v>3</v>
      </c>
      <c r="EN62" s="125">
        <v>68</v>
      </c>
      <c r="EO62" s="121">
        <v>6</v>
      </c>
      <c r="EP62" s="121">
        <v>2</v>
      </c>
      <c r="EQ62" s="121">
        <v>0</v>
      </c>
      <c r="ER62" s="121">
        <v>0</v>
      </c>
      <c r="ES62" s="121">
        <v>0</v>
      </c>
      <c r="ET62" s="121">
        <v>0</v>
      </c>
      <c r="EU62" s="121">
        <v>0</v>
      </c>
      <c r="EV62" s="121">
        <v>0</v>
      </c>
      <c r="EW62" s="25">
        <f t="shared" si="39"/>
        <v>118</v>
      </c>
      <c r="EX62" s="25">
        <f t="shared" si="40"/>
        <v>92</v>
      </c>
      <c r="EY62" s="29">
        <f t="shared" ref="EY62:EY65" si="321">$A62</f>
        <v>0.70833333333333326</v>
      </c>
      <c r="EZ62" s="117">
        <v>4</v>
      </c>
      <c r="FA62" s="121">
        <v>0</v>
      </c>
      <c r="FB62" s="125">
        <v>9</v>
      </c>
      <c r="FC62" s="121">
        <v>0</v>
      </c>
      <c r="FD62" s="121">
        <v>0</v>
      </c>
      <c r="FE62" s="121">
        <v>0</v>
      </c>
      <c r="FF62" s="121">
        <v>0</v>
      </c>
      <c r="FG62" s="121">
        <v>0</v>
      </c>
      <c r="FH62" s="121">
        <v>0</v>
      </c>
      <c r="FI62" s="121">
        <v>0</v>
      </c>
      <c r="FJ62" s="121">
        <v>1</v>
      </c>
      <c r="FK62" s="31">
        <f t="shared" si="45"/>
        <v>14</v>
      </c>
      <c r="FL62" s="31">
        <f t="shared" si="46"/>
        <v>11</v>
      </c>
    </row>
    <row r="63" spans="1:168" ht="13.5" customHeight="1">
      <c r="A63" s="84">
        <f t="shared" ref="A63:A65" si="322">A62+"00:15"</f>
        <v>0.71874999999999989</v>
      </c>
      <c r="B63" s="118">
        <v>2</v>
      </c>
      <c r="C63" s="122">
        <v>0</v>
      </c>
      <c r="D63" s="126">
        <v>15</v>
      </c>
      <c r="E63" s="122">
        <v>1</v>
      </c>
      <c r="F63" s="122">
        <v>0</v>
      </c>
      <c r="G63" s="122">
        <v>0</v>
      </c>
      <c r="H63" s="122">
        <v>0</v>
      </c>
      <c r="I63" s="122">
        <v>0</v>
      </c>
      <c r="J63" s="122">
        <v>0</v>
      </c>
      <c r="K63" s="122">
        <v>0</v>
      </c>
      <c r="L63" s="122">
        <v>2</v>
      </c>
      <c r="M63" s="32">
        <f t="shared" si="43"/>
        <v>20</v>
      </c>
      <c r="N63" s="32">
        <f t="shared" si="44"/>
        <v>19</v>
      </c>
      <c r="O63" s="29">
        <f t="shared" si="311"/>
        <v>0.71874999999999989</v>
      </c>
      <c r="P63" s="118">
        <v>11</v>
      </c>
      <c r="Q63" s="122">
        <v>2</v>
      </c>
      <c r="R63" s="126">
        <v>82</v>
      </c>
      <c r="S63" s="122">
        <v>11</v>
      </c>
      <c r="T63" s="122">
        <v>2</v>
      </c>
      <c r="U63" s="122">
        <v>0</v>
      </c>
      <c r="V63" s="122">
        <v>0</v>
      </c>
      <c r="W63" s="122">
        <v>0</v>
      </c>
      <c r="X63" s="122">
        <v>2</v>
      </c>
      <c r="Y63" s="122">
        <v>0</v>
      </c>
      <c r="Z63" s="122">
        <v>2</v>
      </c>
      <c r="AA63" s="26">
        <f t="shared" si="12"/>
        <v>112</v>
      </c>
      <c r="AB63" s="26">
        <f t="shared" si="13"/>
        <v>108</v>
      </c>
      <c r="AC63" s="29">
        <f t="shared" si="312"/>
        <v>0.71874999999999989</v>
      </c>
      <c r="AD63" s="118">
        <v>1</v>
      </c>
      <c r="AE63" s="122">
        <v>0</v>
      </c>
      <c r="AF63" s="126">
        <v>8</v>
      </c>
      <c r="AG63" s="122">
        <v>1</v>
      </c>
      <c r="AH63" s="122">
        <v>0</v>
      </c>
      <c r="AI63" s="122">
        <v>0</v>
      </c>
      <c r="AJ63" s="122">
        <v>0</v>
      </c>
      <c r="AK63" s="122">
        <v>0</v>
      </c>
      <c r="AL63" s="122">
        <v>0</v>
      </c>
      <c r="AM63" s="122">
        <v>0</v>
      </c>
      <c r="AN63" s="122">
        <v>1</v>
      </c>
      <c r="AO63" s="26">
        <f t="shared" si="15"/>
        <v>11</v>
      </c>
      <c r="AP63" s="26">
        <f t="shared" si="16"/>
        <v>10</v>
      </c>
      <c r="AQ63" s="29">
        <f t="shared" si="313"/>
        <v>0.71874999999999989</v>
      </c>
      <c r="AR63" s="118">
        <v>0</v>
      </c>
      <c r="AS63" s="122">
        <v>0</v>
      </c>
      <c r="AT63" s="126">
        <v>8</v>
      </c>
      <c r="AU63" s="122">
        <v>0</v>
      </c>
      <c r="AV63" s="122">
        <v>0</v>
      </c>
      <c r="AW63" s="122">
        <v>0</v>
      </c>
      <c r="AX63" s="122">
        <v>0</v>
      </c>
      <c r="AY63" s="122">
        <v>0</v>
      </c>
      <c r="AZ63" s="122">
        <v>0</v>
      </c>
      <c r="BA63" s="122">
        <v>1</v>
      </c>
      <c r="BB63" s="122">
        <v>0</v>
      </c>
      <c r="BC63" s="26">
        <f t="shared" si="18"/>
        <v>9</v>
      </c>
      <c r="BD63" s="26">
        <f t="shared" si="19"/>
        <v>10</v>
      </c>
      <c r="BE63" s="29">
        <f t="shared" si="314"/>
        <v>0.71874999999999989</v>
      </c>
      <c r="BF63" s="118">
        <v>21</v>
      </c>
      <c r="BG63" s="122">
        <v>2</v>
      </c>
      <c r="BH63" s="126">
        <v>64</v>
      </c>
      <c r="BI63" s="122">
        <v>6</v>
      </c>
      <c r="BJ63" s="122">
        <v>0</v>
      </c>
      <c r="BK63" s="122">
        <v>0</v>
      </c>
      <c r="BL63" s="122">
        <v>0</v>
      </c>
      <c r="BM63" s="122">
        <v>0</v>
      </c>
      <c r="BN63" s="122">
        <v>0</v>
      </c>
      <c r="BO63" s="122">
        <v>1</v>
      </c>
      <c r="BP63" s="122">
        <v>0</v>
      </c>
      <c r="BQ63" s="26">
        <f t="shared" si="21"/>
        <v>94</v>
      </c>
      <c r="BR63" s="26">
        <f t="shared" si="22"/>
        <v>80</v>
      </c>
      <c r="BS63" s="29">
        <f t="shared" si="315"/>
        <v>0.71874999999999989</v>
      </c>
      <c r="BT63" s="118">
        <v>2</v>
      </c>
      <c r="BU63" s="122">
        <v>0</v>
      </c>
      <c r="BV63" s="126">
        <v>1</v>
      </c>
      <c r="BW63" s="122">
        <v>0</v>
      </c>
      <c r="BX63" s="122">
        <v>0</v>
      </c>
      <c r="BY63" s="122">
        <v>0</v>
      </c>
      <c r="BZ63" s="122">
        <v>0</v>
      </c>
      <c r="CA63" s="122">
        <v>0</v>
      </c>
      <c r="CB63" s="122">
        <v>0</v>
      </c>
      <c r="CC63" s="122">
        <v>0</v>
      </c>
      <c r="CD63" s="122">
        <v>0</v>
      </c>
      <c r="CE63" s="26">
        <f t="shared" si="24"/>
        <v>3</v>
      </c>
      <c r="CF63" s="26">
        <f t="shared" si="25"/>
        <v>2</v>
      </c>
      <c r="CG63" s="29">
        <f t="shared" si="316"/>
        <v>0.71874999999999989</v>
      </c>
      <c r="CH63" s="118">
        <v>0</v>
      </c>
      <c r="CI63" s="122">
        <v>0</v>
      </c>
      <c r="CJ63" s="126">
        <v>0</v>
      </c>
      <c r="CK63" s="122">
        <v>0</v>
      </c>
      <c r="CL63" s="122">
        <v>0</v>
      </c>
      <c r="CM63" s="122">
        <v>0</v>
      </c>
      <c r="CN63" s="122">
        <v>0</v>
      </c>
      <c r="CO63" s="122">
        <v>0</v>
      </c>
      <c r="CP63" s="122">
        <v>0</v>
      </c>
      <c r="CQ63" s="122">
        <v>0</v>
      </c>
      <c r="CR63" s="122">
        <v>0</v>
      </c>
      <c r="CS63" s="26">
        <f t="shared" si="27"/>
        <v>0</v>
      </c>
      <c r="CT63" s="26">
        <f t="shared" si="28"/>
        <v>0</v>
      </c>
      <c r="CU63" s="29">
        <f t="shared" si="317"/>
        <v>0.71874999999999989</v>
      </c>
      <c r="CV63" s="118">
        <v>3</v>
      </c>
      <c r="CW63" s="122">
        <v>0</v>
      </c>
      <c r="CX63" s="126">
        <v>36</v>
      </c>
      <c r="CY63" s="122">
        <v>8</v>
      </c>
      <c r="CZ63" s="122">
        <v>0</v>
      </c>
      <c r="DA63" s="122">
        <v>0</v>
      </c>
      <c r="DB63" s="122">
        <v>0</v>
      </c>
      <c r="DC63" s="122">
        <v>0</v>
      </c>
      <c r="DD63" s="122">
        <v>1</v>
      </c>
      <c r="DE63" s="122">
        <v>0</v>
      </c>
      <c r="DF63" s="122">
        <v>1</v>
      </c>
      <c r="DG63" s="26">
        <f t="shared" si="30"/>
        <v>49</v>
      </c>
      <c r="DH63" s="26">
        <f t="shared" si="31"/>
        <v>48</v>
      </c>
      <c r="DI63" s="29">
        <f t="shared" si="318"/>
        <v>0.71874999999999989</v>
      </c>
      <c r="DJ63" s="118">
        <v>1</v>
      </c>
      <c r="DK63" s="122">
        <v>2</v>
      </c>
      <c r="DL63" s="126">
        <v>14</v>
      </c>
      <c r="DM63" s="122">
        <v>0</v>
      </c>
      <c r="DN63" s="122">
        <v>0</v>
      </c>
      <c r="DO63" s="122">
        <v>0</v>
      </c>
      <c r="DP63" s="122">
        <v>0</v>
      </c>
      <c r="DQ63" s="122">
        <v>0</v>
      </c>
      <c r="DR63" s="122">
        <v>0</v>
      </c>
      <c r="DS63" s="122">
        <v>0</v>
      </c>
      <c r="DT63" s="122">
        <v>1</v>
      </c>
      <c r="DU63" s="26">
        <f t="shared" si="33"/>
        <v>18</v>
      </c>
      <c r="DV63" s="26">
        <f t="shared" si="34"/>
        <v>16</v>
      </c>
      <c r="DW63" s="29">
        <f t="shared" si="319"/>
        <v>0.71874999999999989</v>
      </c>
      <c r="DX63" s="118">
        <v>3</v>
      </c>
      <c r="DY63" s="122">
        <v>1</v>
      </c>
      <c r="DZ63" s="126">
        <v>18</v>
      </c>
      <c r="EA63" s="122">
        <v>1</v>
      </c>
      <c r="EB63" s="122">
        <v>0</v>
      </c>
      <c r="EC63" s="122">
        <v>0</v>
      </c>
      <c r="ED63" s="122">
        <v>0</v>
      </c>
      <c r="EE63" s="122">
        <v>0</v>
      </c>
      <c r="EF63" s="122">
        <v>0</v>
      </c>
      <c r="EG63" s="122">
        <v>0</v>
      </c>
      <c r="EH63" s="122">
        <v>0</v>
      </c>
      <c r="EI63" s="26">
        <f t="shared" si="36"/>
        <v>23</v>
      </c>
      <c r="EJ63" s="26">
        <f t="shared" si="37"/>
        <v>20</v>
      </c>
      <c r="EK63" s="29">
        <f t="shared" si="320"/>
        <v>0.71874999999999989</v>
      </c>
      <c r="EL63" s="118">
        <v>56</v>
      </c>
      <c r="EM63" s="122">
        <v>4</v>
      </c>
      <c r="EN63" s="126">
        <v>61</v>
      </c>
      <c r="EO63" s="122">
        <v>9</v>
      </c>
      <c r="EP63" s="122">
        <v>1</v>
      </c>
      <c r="EQ63" s="122">
        <v>0</v>
      </c>
      <c r="ER63" s="122">
        <v>0</v>
      </c>
      <c r="ES63" s="122">
        <v>0</v>
      </c>
      <c r="ET63" s="122">
        <v>0</v>
      </c>
      <c r="EU63" s="122">
        <v>0</v>
      </c>
      <c r="EV63" s="122">
        <v>1</v>
      </c>
      <c r="EW63" s="26">
        <f t="shared" si="39"/>
        <v>132</v>
      </c>
      <c r="EX63" s="26">
        <f t="shared" si="40"/>
        <v>94</v>
      </c>
      <c r="EY63" s="29">
        <f t="shared" si="321"/>
        <v>0.71874999999999989</v>
      </c>
      <c r="EZ63" s="118">
        <v>5</v>
      </c>
      <c r="FA63" s="122">
        <v>0</v>
      </c>
      <c r="FB63" s="126">
        <v>7</v>
      </c>
      <c r="FC63" s="122">
        <v>0</v>
      </c>
      <c r="FD63" s="122">
        <v>0</v>
      </c>
      <c r="FE63" s="122">
        <v>0</v>
      </c>
      <c r="FF63" s="122">
        <v>0</v>
      </c>
      <c r="FG63" s="122">
        <v>0</v>
      </c>
      <c r="FH63" s="122">
        <v>0</v>
      </c>
      <c r="FI63" s="122">
        <v>0</v>
      </c>
      <c r="FJ63" s="122">
        <v>1</v>
      </c>
      <c r="FK63" s="32">
        <f t="shared" si="45"/>
        <v>13</v>
      </c>
      <c r="FL63" s="32">
        <f t="shared" si="46"/>
        <v>10</v>
      </c>
    </row>
    <row r="64" spans="1:168" ht="13.5" customHeight="1">
      <c r="A64" s="84">
        <f t="shared" si="322"/>
        <v>0.72916666666666652</v>
      </c>
      <c r="B64" s="118">
        <v>5</v>
      </c>
      <c r="C64" s="122">
        <v>0</v>
      </c>
      <c r="D64" s="126">
        <v>8</v>
      </c>
      <c r="E64" s="122">
        <v>0</v>
      </c>
      <c r="F64" s="122">
        <v>0</v>
      </c>
      <c r="G64" s="122">
        <v>0</v>
      </c>
      <c r="H64" s="122">
        <v>0</v>
      </c>
      <c r="I64" s="122">
        <v>0</v>
      </c>
      <c r="J64" s="122">
        <v>0</v>
      </c>
      <c r="K64" s="122">
        <v>0</v>
      </c>
      <c r="L64" s="122">
        <v>0</v>
      </c>
      <c r="M64" s="32">
        <f t="shared" si="43"/>
        <v>13</v>
      </c>
      <c r="N64" s="32">
        <f t="shared" si="44"/>
        <v>10</v>
      </c>
      <c r="O64" s="29">
        <f t="shared" si="311"/>
        <v>0.72916666666666652</v>
      </c>
      <c r="P64" s="118">
        <v>11</v>
      </c>
      <c r="Q64" s="122">
        <v>0</v>
      </c>
      <c r="R64" s="126">
        <v>85</v>
      </c>
      <c r="S64" s="122">
        <v>4</v>
      </c>
      <c r="T64" s="122">
        <v>0</v>
      </c>
      <c r="U64" s="122">
        <v>0</v>
      </c>
      <c r="V64" s="122">
        <v>0</v>
      </c>
      <c r="W64" s="122">
        <v>0</v>
      </c>
      <c r="X64" s="122">
        <v>1</v>
      </c>
      <c r="Y64" s="122">
        <v>0</v>
      </c>
      <c r="Z64" s="122">
        <v>2</v>
      </c>
      <c r="AA64" s="26">
        <f t="shared" si="12"/>
        <v>103</v>
      </c>
      <c r="AB64" s="26">
        <f t="shared" si="13"/>
        <v>97</v>
      </c>
      <c r="AC64" s="29">
        <f t="shared" si="312"/>
        <v>0.72916666666666652</v>
      </c>
      <c r="AD64" s="118">
        <v>1</v>
      </c>
      <c r="AE64" s="122">
        <v>0</v>
      </c>
      <c r="AF64" s="126">
        <v>10</v>
      </c>
      <c r="AG64" s="122">
        <v>1</v>
      </c>
      <c r="AH64" s="122">
        <v>0</v>
      </c>
      <c r="AI64" s="122">
        <v>0</v>
      </c>
      <c r="AJ64" s="122">
        <v>0</v>
      </c>
      <c r="AK64" s="122">
        <v>0</v>
      </c>
      <c r="AL64" s="122">
        <v>0</v>
      </c>
      <c r="AM64" s="122">
        <v>0</v>
      </c>
      <c r="AN64" s="122">
        <v>0</v>
      </c>
      <c r="AO64" s="26">
        <f t="shared" si="15"/>
        <v>12</v>
      </c>
      <c r="AP64" s="26">
        <f t="shared" si="16"/>
        <v>11</v>
      </c>
      <c r="AQ64" s="29">
        <f t="shared" si="313"/>
        <v>0.72916666666666652</v>
      </c>
      <c r="AR64" s="118">
        <v>0</v>
      </c>
      <c r="AS64" s="122">
        <v>0</v>
      </c>
      <c r="AT64" s="126">
        <v>10</v>
      </c>
      <c r="AU64" s="122">
        <v>0</v>
      </c>
      <c r="AV64" s="122">
        <v>0</v>
      </c>
      <c r="AW64" s="122">
        <v>0</v>
      </c>
      <c r="AX64" s="122">
        <v>0</v>
      </c>
      <c r="AY64" s="122">
        <v>0</v>
      </c>
      <c r="AZ64" s="122">
        <v>0</v>
      </c>
      <c r="BA64" s="122">
        <v>0</v>
      </c>
      <c r="BB64" s="122">
        <v>0</v>
      </c>
      <c r="BC64" s="26">
        <f t="shared" si="18"/>
        <v>10</v>
      </c>
      <c r="BD64" s="26">
        <f t="shared" si="19"/>
        <v>10</v>
      </c>
      <c r="BE64" s="29">
        <f t="shared" si="314"/>
        <v>0.72916666666666652</v>
      </c>
      <c r="BF64" s="118">
        <v>16</v>
      </c>
      <c r="BG64" s="122">
        <v>5</v>
      </c>
      <c r="BH64" s="126">
        <v>41</v>
      </c>
      <c r="BI64" s="122">
        <v>3</v>
      </c>
      <c r="BJ64" s="122">
        <v>0</v>
      </c>
      <c r="BK64" s="122">
        <v>0</v>
      </c>
      <c r="BL64" s="122">
        <v>0</v>
      </c>
      <c r="BM64" s="122">
        <v>0</v>
      </c>
      <c r="BN64" s="122">
        <v>1</v>
      </c>
      <c r="BO64" s="122">
        <v>1</v>
      </c>
      <c r="BP64" s="122">
        <v>0</v>
      </c>
      <c r="BQ64" s="26">
        <f t="shared" si="21"/>
        <v>67</v>
      </c>
      <c r="BR64" s="26">
        <f t="shared" si="22"/>
        <v>56</v>
      </c>
      <c r="BS64" s="29">
        <f t="shared" si="315"/>
        <v>0.72916666666666652</v>
      </c>
      <c r="BT64" s="118">
        <v>0</v>
      </c>
      <c r="BU64" s="122">
        <v>0</v>
      </c>
      <c r="BV64" s="126">
        <v>1</v>
      </c>
      <c r="BW64" s="122">
        <v>0</v>
      </c>
      <c r="BX64" s="122">
        <v>0</v>
      </c>
      <c r="BY64" s="122">
        <v>0</v>
      </c>
      <c r="BZ64" s="122">
        <v>0</v>
      </c>
      <c r="CA64" s="122">
        <v>0</v>
      </c>
      <c r="CB64" s="122">
        <v>0</v>
      </c>
      <c r="CC64" s="122">
        <v>0</v>
      </c>
      <c r="CD64" s="122">
        <v>0</v>
      </c>
      <c r="CE64" s="26">
        <f t="shared" si="24"/>
        <v>1</v>
      </c>
      <c r="CF64" s="26">
        <f t="shared" si="25"/>
        <v>1</v>
      </c>
      <c r="CG64" s="29">
        <f t="shared" si="316"/>
        <v>0.72916666666666652</v>
      </c>
      <c r="CH64" s="118">
        <v>0</v>
      </c>
      <c r="CI64" s="122">
        <v>0</v>
      </c>
      <c r="CJ64" s="126">
        <v>0</v>
      </c>
      <c r="CK64" s="122">
        <v>0</v>
      </c>
      <c r="CL64" s="122">
        <v>0</v>
      </c>
      <c r="CM64" s="122">
        <v>0</v>
      </c>
      <c r="CN64" s="122">
        <v>0</v>
      </c>
      <c r="CO64" s="122">
        <v>0</v>
      </c>
      <c r="CP64" s="122">
        <v>0</v>
      </c>
      <c r="CQ64" s="122">
        <v>0</v>
      </c>
      <c r="CR64" s="122">
        <v>0</v>
      </c>
      <c r="CS64" s="26">
        <f t="shared" si="27"/>
        <v>0</v>
      </c>
      <c r="CT64" s="26">
        <f t="shared" si="28"/>
        <v>0</v>
      </c>
      <c r="CU64" s="29">
        <f t="shared" si="317"/>
        <v>0.72916666666666652</v>
      </c>
      <c r="CV64" s="118">
        <v>3</v>
      </c>
      <c r="CW64" s="122">
        <v>0</v>
      </c>
      <c r="CX64" s="126">
        <v>42</v>
      </c>
      <c r="CY64" s="122">
        <v>2</v>
      </c>
      <c r="CZ64" s="122">
        <v>0</v>
      </c>
      <c r="DA64" s="122">
        <v>0</v>
      </c>
      <c r="DB64" s="122">
        <v>0</v>
      </c>
      <c r="DC64" s="122">
        <v>0</v>
      </c>
      <c r="DD64" s="122">
        <v>0</v>
      </c>
      <c r="DE64" s="122">
        <v>0</v>
      </c>
      <c r="DF64" s="122">
        <v>4</v>
      </c>
      <c r="DG64" s="26">
        <f t="shared" si="30"/>
        <v>51</v>
      </c>
      <c r="DH64" s="26">
        <f t="shared" si="31"/>
        <v>49</v>
      </c>
      <c r="DI64" s="29">
        <f t="shared" si="318"/>
        <v>0.72916666666666652</v>
      </c>
      <c r="DJ64" s="118">
        <v>0</v>
      </c>
      <c r="DK64" s="122">
        <v>0</v>
      </c>
      <c r="DL64" s="126">
        <v>16</v>
      </c>
      <c r="DM64" s="122">
        <v>1</v>
      </c>
      <c r="DN64" s="122">
        <v>0</v>
      </c>
      <c r="DO64" s="122">
        <v>0</v>
      </c>
      <c r="DP64" s="122">
        <v>0</v>
      </c>
      <c r="DQ64" s="122">
        <v>0</v>
      </c>
      <c r="DR64" s="122">
        <v>0</v>
      </c>
      <c r="DS64" s="122">
        <v>0</v>
      </c>
      <c r="DT64" s="122">
        <v>1</v>
      </c>
      <c r="DU64" s="26">
        <f t="shared" si="33"/>
        <v>18</v>
      </c>
      <c r="DV64" s="26">
        <f t="shared" si="34"/>
        <v>18</v>
      </c>
      <c r="DW64" s="29">
        <f t="shared" si="319"/>
        <v>0.72916666666666652</v>
      </c>
      <c r="DX64" s="118">
        <v>11</v>
      </c>
      <c r="DY64" s="122">
        <v>3</v>
      </c>
      <c r="DZ64" s="126">
        <v>15</v>
      </c>
      <c r="EA64" s="122">
        <v>1</v>
      </c>
      <c r="EB64" s="122">
        <v>1</v>
      </c>
      <c r="EC64" s="122">
        <v>0</v>
      </c>
      <c r="ED64" s="122">
        <v>0</v>
      </c>
      <c r="EE64" s="122">
        <v>0</v>
      </c>
      <c r="EF64" s="122">
        <v>0</v>
      </c>
      <c r="EG64" s="122">
        <v>0</v>
      </c>
      <c r="EH64" s="122">
        <v>0</v>
      </c>
      <c r="EI64" s="26">
        <f t="shared" si="36"/>
        <v>31</v>
      </c>
      <c r="EJ64" s="26">
        <f t="shared" si="37"/>
        <v>23</v>
      </c>
      <c r="EK64" s="29">
        <f t="shared" si="320"/>
        <v>0.72916666666666652</v>
      </c>
      <c r="EL64" s="118">
        <v>51</v>
      </c>
      <c r="EM64" s="122">
        <v>2</v>
      </c>
      <c r="EN64" s="126">
        <v>49</v>
      </c>
      <c r="EO64" s="122">
        <v>6</v>
      </c>
      <c r="EP64" s="122">
        <v>2</v>
      </c>
      <c r="EQ64" s="122">
        <v>0</v>
      </c>
      <c r="ER64" s="122">
        <v>0</v>
      </c>
      <c r="ES64" s="122">
        <v>1</v>
      </c>
      <c r="ET64" s="122">
        <v>0</v>
      </c>
      <c r="EU64" s="122">
        <v>1</v>
      </c>
      <c r="EV64" s="122">
        <v>1</v>
      </c>
      <c r="EW64" s="26">
        <f t="shared" si="39"/>
        <v>113</v>
      </c>
      <c r="EX64" s="26">
        <f t="shared" si="40"/>
        <v>82</v>
      </c>
      <c r="EY64" s="29">
        <f t="shared" si="321"/>
        <v>0.72916666666666652</v>
      </c>
      <c r="EZ64" s="118">
        <v>5</v>
      </c>
      <c r="FA64" s="122">
        <v>0</v>
      </c>
      <c r="FB64" s="126">
        <v>6</v>
      </c>
      <c r="FC64" s="122">
        <v>0</v>
      </c>
      <c r="FD64" s="122">
        <v>0</v>
      </c>
      <c r="FE64" s="122">
        <v>0</v>
      </c>
      <c r="FF64" s="122">
        <v>0</v>
      </c>
      <c r="FG64" s="122">
        <v>0</v>
      </c>
      <c r="FH64" s="122">
        <v>0</v>
      </c>
      <c r="FI64" s="122">
        <v>0</v>
      </c>
      <c r="FJ64" s="122">
        <v>0</v>
      </c>
      <c r="FK64" s="32">
        <f t="shared" si="45"/>
        <v>11</v>
      </c>
      <c r="FL64" s="32">
        <f t="shared" si="46"/>
        <v>8</v>
      </c>
    </row>
    <row r="65" spans="1:168" ht="13.5" customHeight="1">
      <c r="A65" s="85">
        <f t="shared" si="322"/>
        <v>0.73958333333333315</v>
      </c>
      <c r="B65" s="119">
        <v>7</v>
      </c>
      <c r="C65" s="123">
        <v>1</v>
      </c>
      <c r="D65" s="127">
        <v>10</v>
      </c>
      <c r="E65" s="123">
        <v>1</v>
      </c>
      <c r="F65" s="123">
        <v>0</v>
      </c>
      <c r="G65" s="123">
        <v>0</v>
      </c>
      <c r="H65" s="123">
        <v>0</v>
      </c>
      <c r="I65" s="123">
        <v>0</v>
      </c>
      <c r="J65" s="123">
        <v>0</v>
      </c>
      <c r="K65" s="123">
        <v>0</v>
      </c>
      <c r="L65" s="123">
        <v>0</v>
      </c>
      <c r="M65" s="33">
        <f t="shared" si="43"/>
        <v>19</v>
      </c>
      <c r="N65" s="33">
        <f t="shared" si="44"/>
        <v>14</v>
      </c>
      <c r="O65" s="30">
        <f t="shared" si="311"/>
        <v>0.73958333333333315</v>
      </c>
      <c r="P65" s="119">
        <v>18</v>
      </c>
      <c r="Q65" s="123">
        <v>2</v>
      </c>
      <c r="R65" s="127">
        <v>110</v>
      </c>
      <c r="S65" s="123">
        <v>5</v>
      </c>
      <c r="T65" s="123">
        <v>0</v>
      </c>
      <c r="U65" s="123">
        <v>0</v>
      </c>
      <c r="V65" s="123">
        <v>0</v>
      </c>
      <c r="W65" s="123">
        <v>0</v>
      </c>
      <c r="X65" s="123">
        <v>1</v>
      </c>
      <c r="Y65" s="123">
        <v>0</v>
      </c>
      <c r="Z65" s="123">
        <v>5</v>
      </c>
      <c r="AA65" s="27">
        <f t="shared" si="12"/>
        <v>141</v>
      </c>
      <c r="AB65" s="27">
        <f t="shared" si="13"/>
        <v>129</v>
      </c>
      <c r="AC65" s="30">
        <f t="shared" si="312"/>
        <v>0.73958333333333315</v>
      </c>
      <c r="AD65" s="119">
        <v>1</v>
      </c>
      <c r="AE65" s="123">
        <v>0</v>
      </c>
      <c r="AF65" s="127">
        <v>3</v>
      </c>
      <c r="AG65" s="123">
        <v>1</v>
      </c>
      <c r="AH65" s="123">
        <v>0</v>
      </c>
      <c r="AI65" s="123">
        <v>0</v>
      </c>
      <c r="AJ65" s="123">
        <v>0</v>
      </c>
      <c r="AK65" s="123">
        <v>0</v>
      </c>
      <c r="AL65" s="123">
        <v>0</v>
      </c>
      <c r="AM65" s="123">
        <v>0</v>
      </c>
      <c r="AN65" s="123">
        <v>2</v>
      </c>
      <c r="AO65" s="27">
        <f t="shared" si="15"/>
        <v>7</v>
      </c>
      <c r="AP65" s="27">
        <f t="shared" si="16"/>
        <v>6</v>
      </c>
      <c r="AQ65" s="30">
        <f t="shared" si="313"/>
        <v>0.73958333333333315</v>
      </c>
      <c r="AR65" s="119">
        <v>1</v>
      </c>
      <c r="AS65" s="123">
        <v>1</v>
      </c>
      <c r="AT65" s="127">
        <v>6</v>
      </c>
      <c r="AU65" s="123">
        <v>1</v>
      </c>
      <c r="AV65" s="123">
        <v>0</v>
      </c>
      <c r="AW65" s="123">
        <v>0</v>
      </c>
      <c r="AX65" s="123">
        <v>0</v>
      </c>
      <c r="AY65" s="123">
        <v>0</v>
      </c>
      <c r="AZ65" s="123">
        <v>0</v>
      </c>
      <c r="BA65" s="123">
        <v>0</v>
      </c>
      <c r="BB65" s="123">
        <v>0</v>
      </c>
      <c r="BC65" s="27">
        <f t="shared" si="18"/>
        <v>9</v>
      </c>
      <c r="BD65" s="27">
        <f t="shared" si="19"/>
        <v>8</v>
      </c>
      <c r="BE65" s="30">
        <f t="shared" si="314"/>
        <v>0.73958333333333315</v>
      </c>
      <c r="BF65" s="119">
        <v>21</v>
      </c>
      <c r="BG65" s="123">
        <v>0</v>
      </c>
      <c r="BH65" s="127">
        <v>78</v>
      </c>
      <c r="BI65" s="123">
        <v>1</v>
      </c>
      <c r="BJ65" s="123">
        <v>4</v>
      </c>
      <c r="BK65" s="123">
        <v>0</v>
      </c>
      <c r="BL65" s="123">
        <v>0</v>
      </c>
      <c r="BM65" s="123">
        <v>0</v>
      </c>
      <c r="BN65" s="123">
        <v>0</v>
      </c>
      <c r="BO65" s="123">
        <v>0</v>
      </c>
      <c r="BP65" s="123">
        <v>0</v>
      </c>
      <c r="BQ65" s="27">
        <f t="shared" si="21"/>
        <v>104</v>
      </c>
      <c r="BR65" s="27">
        <f t="shared" si="22"/>
        <v>94</v>
      </c>
      <c r="BS65" s="30">
        <f t="shared" si="315"/>
        <v>0.73958333333333315</v>
      </c>
      <c r="BT65" s="119">
        <v>0</v>
      </c>
      <c r="BU65" s="123">
        <v>0</v>
      </c>
      <c r="BV65" s="127">
        <v>2</v>
      </c>
      <c r="BW65" s="123">
        <v>1</v>
      </c>
      <c r="BX65" s="123">
        <v>0</v>
      </c>
      <c r="BY65" s="123">
        <v>0</v>
      </c>
      <c r="BZ65" s="123">
        <v>0</v>
      </c>
      <c r="CA65" s="123">
        <v>0</v>
      </c>
      <c r="CB65" s="123">
        <v>0</v>
      </c>
      <c r="CC65" s="123">
        <v>0</v>
      </c>
      <c r="CD65" s="123">
        <v>0</v>
      </c>
      <c r="CE65" s="27">
        <f t="shared" si="24"/>
        <v>3</v>
      </c>
      <c r="CF65" s="27">
        <f t="shared" si="25"/>
        <v>3</v>
      </c>
      <c r="CG65" s="30">
        <f t="shared" si="316"/>
        <v>0.73958333333333315</v>
      </c>
      <c r="CH65" s="119">
        <v>0</v>
      </c>
      <c r="CI65" s="123">
        <v>0</v>
      </c>
      <c r="CJ65" s="127">
        <v>0</v>
      </c>
      <c r="CK65" s="123">
        <v>1</v>
      </c>
      <c r="CL65" s="123">
        <v>0</v>
      </c>
      <c r="CM65" s="123">
        <v>0</v>
      </c>
      <c r="CN65" s="123">
        <v>0</v>
      </c>
      <c r="CO65" s="123">
        <v>0</v>
      </c>
      <c r="CP65" s="123">
        <v>0</v>
      </c>
      <c r="CQ65" s="123">
        <v>0</v>
      </c>
      <c r="CR65" s="123">
        <v>0</v>
      </c>
      <c r="CS65" s="27">
        <f t="shared" si="27"/>
        <v>1</v>
      </c>
      <c r="CT65" s="27">
        <f t="shared" si="28"/>
        <v>1</v>
      </c>
      <c r="CU65" s="30">
        <f t="shared" si="317"/>
        <v>0.73958333333333315</v>
      </c>
      <c r="CV65" s="119">
        <v>1</v>
      </c>
      <c r="CW65" s="123">
        <v>0</v>
      </c>
      <c r="CX65" s="127">
        <v>38</v>
      </c>
      <c r="CY65" s="123">
        <v>3</v>
      </c>
      <c r="CZ65" s="123">
        <v>0</v>
      </c>
      <c r="DA65" s="123">
        <v>0</v>
      </c>
      <c r="DB65" s="123">
        <v>0</v>
      </c>
      <c r="DC65" s="123">
        <v>0</v>
      </c>
      <c r="DD65" s="123">
        <v>1</v>
      </c>
      <c r="DE65" s="123">
        <v>0</v>
      </c>
      <c r="DF65" s="123">
        <v>3</v>
      </c>
      <c r="DG65" s="27">
        <f t="shared" si="30"/>
        <v>46</v>
      </c>
      <c r="DH65" s="27">
        <f t="shared" si="31"/>
        <v>46</v>
      </c>
      <c r="DI65" s="30">
        <f t="shared" si="318"/>
        <v>0.73958333333333315</v>
      </c>
      <c r="DJ65" s="119">
        <v>0</v>
      </c>
      <c r="DK65" s="123">
        <v>0</v>
      </c>
      <c r="DL65" s="127">
        <v>13</v>
      </c>
      <c r="DM65" s="123">
        <v>1</v>
      </c>
      <c r="DN65" s="123">
        <v>0</v>
      </c>
      <c r="DO65" s="123">
        <v>0</v>
      </c>
      <c r="DP65" s="123">
        <v>0</v>
      </c>
      <c r="DQ65" s="123">
        <v>0</v>
      </c>
      <c r="DR65" s="123">
        <v>0</v>
      </c>
      <c r="DS65" s="123">
        <v>0</v>
      </c>
      <c r="DT65" s="123">
        <v>0</v>
      </c>
      <c r="DU65" s="27">
        <f t="shared" si="33"/>
        <v>14</v>
      </c>
      <c r="DV65" s="27">
        <f t="shared" si="34"/>
        <v>14</v>
      </c>
      <c r="DW65" s="30">
        <f t="shared" si="319"/>
        <v>0.73958333333333315</v>
      </c>
      <c r="DX65" s="119">
        <v>11</v>
      </c>
      <c r="DY65" s="123">
        <v>0</v>
      </c>
      <c r="DZ65" s="127">
        <v>16</v>
      </c>
      <c r="EA65" s="123">
        <v>4</v>
      </c>
      <c r="EB65" s="123">
        <v>0</v>
      </c>
      <c r="EC65" s="123">
        <v>0</v>
      </c>
      <c r="ED65" s="123">
        <v>0</v>
      </c>
      <c r="EE65" s="123">
        <v>0</v>
      </c>
      <c r="EF65" s="123">
        <v>0</v>
      </c>
      <c r="EG65" s="123">
        <v>0</v>
      </c>
      <c r="EH65" s="123">
        <v>1</v>
      </c>
      <c r="EI65" s="27">
        <f t="shared" si="36"/>
        <v>32</v>
      </c>
      <c r="EJ65" s="27">
        <f t="shared" si="37"/>
        <v>25</v>
      </c>
      <c r="EK65" s="30">
        <f t="shared" si="320"/>
        <v>0.73958333333333315</v>
      </c>
      <c r="EL65" s="119">
        <v>73</v>
      </c>
      <c r="EM65" s="123">
        <v>12</v>
      </c>
      <c r="EN65" s="127">
        <v>41</v>
      </c>
      <c r="EO65" s="123">
        <v>6</v>
      </c>
      <c r="EP65" s="123">
        <v>1</v>
      </c>
      <c r="EQ65" s="123">
        <v>0</v>
      </c>
      <c r="ER65" s="123">
        <v>0</v>
      </c>
      <c r="ES65" s="123">
        <v>0</v>
      </c>
      <c r="ET65" s="123">
        <v>0</v>
      </c>
      <c r="EU65" s="123">
        <v>0</v>
      </c>
      <c r="EV65" s="123">
        <v>1</v>
      </c>
      <c r="EW65" s="27">
        <f t="shared" si="39"/>
        <v>134</v>
      </c>
      <c r="EX65" s="27">
        <f t="shared" si="40"/>
        <v>80</v>
      </c>
      <c r="EY65" s="30">
        <f t="shared" si="321"/>
        <v>0.73958333333333315</v>
      </c>
      <c r="EZ65" s="119">
        <v>2</v>
      </c>
      <c r="FA65" s="123">
        <v>0</v>
      </c>
      <c r="FB65" s="127">
        <v>9</v>
      </c>
      <c r="FC65" s="123">
        <v>0</v>
      </c>
      <c r="FD65" s="123">
        <v>0</v>
      </c>
      <c r="FE65" s="123">
        <v>0</v>
      </c>
      <c r="FF65" s="123">
        <v>0</v>
      </c>
      <c r="FG65" s="123">
        <v>0</v>
      </c>
      <c r="FH65" s="123">
        <v>0</v>
      </c>
      <c r="FI65" s="123">
        <v>0</v>
      </c>
      <c r="FJ65" s="123">
        <v>0</v>
      </c>
      <c r="FK65" s="33">
        <f t="shared" si="45"/>
        <v>11</v>
      </c>
      <c r="FL65" s="33">
        <f t="shared" si="46"/>
        <v>10</v>
      </c>
    </row>
    <row r="66" spans="1:168" s="39" customFormat="1" ht="12" customHeight="1">
      <c r="A66" s="48" t="s">
        <v>24</v>
      </c>
      <c r="B66" s="120">
        <f t="shared" ref="B66:L66" si="323">SUM(B62:B65)</f>
        <v>17</v>
      </c>
      <c r="C66" s="124">
        <f t="shared" si="323"/>
        <v>1</v>
      </c>
      <c r="D66" s="128">
        <f t="shared" si="323"/>
        <v>47</v>
      </c>
      <c r="E66" s="124">
        <f t="shared" si="323"/>
        <v>4</v>
      </c>
      <c r="F66" s="124">
        <f t="shared" si="323"/>
        <v>0</v>
      </c>
      <c r="G66" s="124">
        <f t="shared" si="323"/>
        <v>0</v>
      </c>
      <c r="H66" s="124">
        <f t="shared" si="323"/>
        <v>0</v>
      </c>
      <c r="I66" s="124">
        <f t="shared" si="323"/>
        <v>0</v>
      </c>
      <c r="J66" s="124">
        <f t="shared" si="323"/>
        <v>0</v>
      </c>
      <c r="K66" s="124">
        <f t="shared" si="323"/>
        <v>0</v>
      </c>
      <c r="L66" s="124">
        <f t="shared" si="323"/>
        <v>4</v>
      </c>
      <c r="M66" s="60">
        <f t="shared" si="43"/>
        <v>73</v>
      </c>
      <c r="N66" s="60">
        <f t="shared" si="44"/>
        <v>61</v>
      </c>
      <c r="O66" s="48" t="s">
        <v>24</v>
      </c>
      <c r="P66" s="120">
        <f t="shared" ref="P66:Z66" si="324">SUM(P62:P65)</f>
        <v>44</v>
      </c>
      <c r="Q66" s="124">
        <f t="shared" si="324"/>
        <v>7</v>
      </c>
      <c r="R66" s="128">
        <f t="shared" si="324"/>
        <v>365</v>
      </c>
      <c r="S66" s="124">
        <f t="shared" si="324"/>
        <v>31</v>
      </c>
      <c r="T66" s="124">
        <f t="shared" si="324"/>
        <v>3</v>
      </c>
      <c r="U66" s="124">
        <f t="shared" si="324"/>
        <v>0</v>
      </c>
      <c r="V66" s="124">
        <f t="shared" si="324"/>
        <v>0</v>
      </c>
      <c r="W66" s="124">
        <f t="shared" si="324"/>
        <v>0</v>
      </c>
      <c r="X66" s="124">
        <f t="shared" si="324"/>
        <v>4</v>
      </c>
      <c r="Y66" s="124">
        <f t="shared" si="324"/>
        <v>0</v>
      </c>
      <c r="Z66" s="124">
        <f t="shared" si="324"/>
        <v>12</v>
      </c>
      <c r="AA66" s="60">
        <f t="shared" si="12"/>
        <v>466</v>
      </c>
      <c r="AB66" s="60">
        <f t="shared" si="13"/>
        <v>440</v>
      </c>
      <c r="AC66" s="48" t="s">
        <v>24</v>
      </c>
      <c r="AD66" s="120">
        <f t="shared" ref="AD66:AN66" si="325">SUM(AD62:AD65)</f>
        <v>6</v>
      </c>
      <c r="AE66" s="124">
        <f t="shared" si="325"/>
        <v>0</v>
      </c>
      <c r="AF66" s="128">
        <f t="shared" si="325"/>
        <v>32</v>
      </c>
      <c r="AG66" s="124">
        <f t="shared" si="325"/>
        <v>6</v>
      </c>
      <c r="AH66" s="124">
        <f t="shared" si="325"/>
        <v>0</v>
      </c>
      <c r="AI66" s="124">
        <f t="shared" si="325"/>
        <v>0</v>
      </c>
      <c r="AJ66" s="124">
        <f t="shared" si="325"/>
        <v>0</v>
      </c>
      <c r="AK66" s="124">
        <f t="shared" si="325"/>
        <v>0</v>
      </c>
      <c r="AL66" s="124">
        <f t="shared" si="325"/>
        <v>0</v>
      </c>
      <c r="AM66" s="124">
        <f t="shared" si="325"/>
        <v>0</v>
      </c>
      <c r="AN66" s="124">
        <f t="shared" si="325"/>
        <v>4</v>
      </c>
      <c r="AO66" s="60">
        <f t="shared" si="15"/>
        <v>48</v>
      </c>
      <c r="AP66" s="60">
        <f t="shared" si="16"/>
        <v>44</v>
      </c>
      <c r="AQ66" s="48" t="s">
        <v>24</v>
      </c>
      <c r="AR66" s="120">
        <f t="shared" ref="AR66:BB66" si="326">SUM(AR62:AR65)</f>
        <v>2</v>
      </c>
      <c r="AS66" s="124">
        <f t="shared" si="326"/>
        <v>1</v>
      </c>
      <c r="AT66" s="128">
        <f t="shared" si="326"/>
        <v>32</v>
      </c>
      <c r="AU66" s="124">
        <f t="shared" si="326"/>
        <v>1</v>
      </c>
      <c r="AV66" s="124">
        <f t="shared" si="326"/>
        <v>0</v>
      </c>
      <c r="AW66" s="124">
        <f t="shared" si="326"/>
        <v>0</v>
      </c>
      <c r="AX66" s="124">
        <f t="shared" si="326"/>
        <v>0</v>
      </c>
      <c r="AY66" s="124">
        <f t="shared" si="326"/>
        <v>0</v>
      </c>
      <c r="AZ66" s="124">
        <f t="shared" si="326"/>
        <v>0</v>
      </c>
      <c r="BA66" s="124">
        <f t="shared" si="326"/>
        <v>1</v>
      </c>
      <c r="BB66" s="124">
        <f t="shared" si="326"/>
        <v>0</v>
      </c>
      <c r="BC66" s="60">
        <f t="shared" si="18"/>
        <v>37</v>
      </c>
      <c r="BD66" s="60">
        <f t="shared" si="19"/>
        <v>36</v>
      </c>
      <c r="BE66" s="48" t="s">
        <v>24</v>
      </c>
      <c r="BF66" s="120">
        <f t="shared" ref="BF66:BP66" si="327">SUM(BF62:BF65)</f>
        <v>77</v>
      </c>
      <c r="BG66" s="124">
        <f t="shared" si="327"/>
        <v>9</v>
      </c>
      <c r="BH66" s="128">
        <f t="shared" si="327"/>
        <v>237</v>
      </c>
      <c r="BI66" s="124">
        <f t="shared" si="327"/>
        <v>12</v>
      </c>
      <c r="BJ66" s="124">
        <f t="shared" si="327"/>
        <v>6</v>
      </c>
      <c r="BK66" s="124">
        <f t="shared" si="327"/>
        <v>0</v>
      </c>
      <c r="BL66" s="124">
        <f t="shared" si="327"/>
        <v>0</v>
      </c>
      <c r="BM66" s="124">
        <f t="shared" si="327"/>
        <v>0</v>
      </c>
      <c r="BN66" s="124">
        <f t="shared" si="327"/>
        <v>1</v>
      </c>
      <c r="BO66" s="124">
        <f t="shared" si="327"/>
        <v>2</v>
      </c>
      <c r="BP66" s="124">
        <f t="shared" si="327"/>
        <v>0</v>
      </c>
      <c r="BQ66" s="60">
        <f t="shared" si="21"/>
        <v>344</v>
      </c>
      <c r="BR66" s="60">
        <f t="shared" si="22"/>
        <v>297</v>
      </c>
      <c r="BS66" s="48" t="s">
        <v>24</v>
      </c>
      <c r="BT66" s="120">
        <f t="shared" ref="BT66:CD66" si="328">SUM(BT62:BT65)</f>
        <v>2</v>
      </c>
      <c r="BU66" s="124">
        <f t="shared" si="328"/>
        <v>0</v>
      </c>
      <c r="BV66" s="128">
        <f t="shared" si="328"/>
        <v>4</v>
      </c>
      <c r="BW66" s="124">
        <f t="shared" si="328"/>
        <v>1</v>
      </c>
      <c r="BX66" s="124">
        <f t="shared" si="328"/>
        <v>0</v>
      </c>
      <c r="BY66" s="124">
        <f t="shared" si="328"/>
        <v>0</v>
      </c>
      <c r="BZ66" s="124">
        <f t="shared" si="328"/>
        <v>0</v>
      </c>
      <c r="CA66" s="124">
        <f t="shared" si="328"/>
        <v>0</v>
      </c>
      <c r="CB66" s="124">
        <f t="shared" si="328"/>
        <v>0</v>
      </c>
      <c r="CC66" s="124">
        <f t="shared" si="328"/>
        <v>0</v>
      </c>
      <c r="CD66" s="124">
        <f t="shared" si="328"/>
        <v>0</v>
      </c>
      <c r="CE66" s="60">
        <f t="shared" si="24"/>
        <v>7</v>
      </c>
      <c r="CF66" s="60">
        <f t="shared" si="25"/>
        <v>6</v>
      </c>
      <c r="CG66" s="48" t="s">
        <v>24</v>
      </c>
      <c r="CH66" s="120">
        <f t="shared" ref="CH66:CR66" si="329">SUM(CH62:CH65)</f>
        <v>0</v>
      </c>
      <c r="CI66" s="124">
        <f t="shared" si="329"/>
        <v>0</v>
      </c>
      <c r="CJ66" s="128">
        <f t="shared" si="329"/>
        <v>3</v>
      </c>
      <c r="CK66" s="124">
        <f t="shared" si="329"/>
        <v>1</v>
      </c>
      <c r="CL66" s="124">
        <f t="shared" si="329"/>
        <v>0</v>
      </c>
      <c r="CM66" s="124">
        <f t="shared" si="329"/>
        <v>0</v>
      </c>
      <c r="CN66" s="124">
        <f t="shared" si="329"/>
        <v>0</v>
      </c>
      <c r="CO66" s="124">
        <f t="shared" si="329"/>
        <v>0</v>
      </c>
      <c r="CP66" s="124">
        <f t="shared" si="329"/>
        <v>0</v>
      </c>
      <c r="CQ66" s="124">
        <f t="shared" si="329"/>
        <v>0</v>
      </c>
      <c r="CR66" s="124">
        <f t="shared" si="329"/>
        <v>0</v>
      </c>
      <c r="CS66" s="60">
        <f t="shared" si="27"/>
        <v>4</v>
      </c>
      <c r="CT66" s="60">
        <f t="shared" si="28"/>
        <v>4</v>
      </c>
      <c r="CU66" s="48" t="s">
        <v>24</v>
      </c>
      <c r="CV66" s="120">
        <f t="shared" ref="CV66:DF66" si="330">SUM(CV62:CV65)</f>
        <v>9</v>
      </c>
      <c r="CW66" s="124">
        <f t="shared" si="330"/>
        <v>1</v>
      </c>
      <c r="CX66" s="128">
        <f t="shared" si="330"/>
        <v>150</v>
      </c>
      <c r="CY66" s="124">
        <f t="shared" si="330"/>
        <v>15</v>
      </c>
      <c r="CZ66" s="124">
        <f t="shared" si="330"/>
        <v>0</v>
      </c>
      <c r="DA66" s="124">
        <f t="shared" si="330"/>
        <v>0</v>
      </c>
      <c r="DB66" s="124">
        <f t="shared" si="330"/>
        <v>0</v>
      </c>
      <c r="DC66" s="124">
        <f t="shared" si="330"/>
        <v>0</v>
      </c>
      <c r="DD66" s="124">
        <f t="shared" si="330"/>
        <v>3</v>
      </c>
      <c r="DE66" s="124">
        <f t="shared" si="330"/>
        <v>0</v>
      </c>
      <c r="DF66" s="124">
        <f t="shared" si="330"/>
        <v>9</v>
      </c>
      <c r="DG66" s="60">
        <f t="shared" si="30"/>
        <v>187</v>
      </c>
      <c r="DH66" s="60">
        <f t="shared" si="31"/>
        <v>183</v>
      </c>
      <c r="DI66" s="48" t="s">
        <v>24</v>
      </c>
      <c r="DJ66" s="120">
        <f t="shared" ref="DJ66:DT66" si="331">SUM(DJ62:DJ65)</f>
        <v>1</v>
      </c>
      <c r="DK66" s="124">
        <f t="shared" si="331"/>
        <v>2</v>
      </c>
      <c r="DL66" s="128">
        <f t="shared" si="331"/>
        <v>58</v>
      </c>
      <c r="DM66" s="124">
        <f t="shared" si="331"/>
        <v>6</v>
      </c>
      <c r="DN66" s="124">
        <f t="shared" si="331"/>
        <v>0</v>
      </c>
      <c r="DO66" s="124">
        <f t="shared" si="331"/>
        <v>0</v>
      </c>
      <c r="DP66" s="124">
        <f t="shared" si="331"/>
        <v>0</v>
      </c>
      <c r="DQ66" s="124">
        <f t="shared" si="331"/>
        <v>0</v>
      </c>
      <c r="DR66" s="124">
        <f t="shared" si="331"/>
        <v>0</v>
      </c>
      <c r="DS66" s="124">
        <f t="shared" si="331"/>
        <v>0</v>
      </c>
      <c r="DT66" s="124">
        <f t="shared" si="331"/>
        <v>3</v>
      </c>
      <c r="DU66" s="60">
        <f t="shared" si="33"/>
        <v>70</v>
      </c>
      <c r="DV66" s="60">
        <f t="shared" si="34"/>
        <v>68</v>
      </c>
      <c r="DW66" s="48" t="s">
        <v>24</v>
      </c>
      <c r="DX66" s="120">
        <f t="shared" ref="DX66:EH66" si="332">SUM(DX62:DX65)</f>
        <v>29</v>
      </c>
      <c r="DY66" s="124">
        <f t="shared" si="332"/>
        <v>6</v>
      </c>
      <c r="DZ66" s="128">
        <f t="shared" si="332"/>
        <v>74</v>
      </c>
      <c r="EA66" s="124">
        <f t="shared" si="332"/>
        <v>9</v>
      </c>
      <c r="EB66" s="124">
        <f t="shared" si="332"/>
        <v>1</v>
      </c>
      <c r="EC66" s="124">
        <f t="shared" si="332"/>
        <v>0</v>
      </c>
      <c r="ED66" s="124">
        <f t="shared" si="332"/>
        <v>0</v>
      </c>
      <c r="EE66" s="124">
        <f t="shared" si="332"/>
        <v>0</v>
      </c>
      <c r="EF66" s="124">
        <f t="shared" si="332"/>
        <v>0</v>
      </c>
      <c r="EG66" s="124">
        <f t="shared" si="332"/>
        <v>0</v>
      </c>
      <c r="EH66" s="124">
        <f t="shared" si="332"/>
        <v>2</v>
      </c>
      <c r="EI66" s="60">
        <f t="shared" si="36"/>
        <v>121</v>
      </c>
      <c r="EJ66" s="60">
        <f t="shared" si="37"/>
        <v>100</v>
      </c>
      <c r="EK66" s="48" t="s">
        <v>24</v>
      </c>
      <c r="EL66" s="120">
        <f t="shared" ref="EL66:EV66" si="333">SUM(EL62:EL65)</f>
        <v>219</v>
      </c>
      <c r="EM66" s="124">
        <f t="shared" si="333"/>
        <v>21</v>
      </c>
      <c r="EN66" s="128">
        <f t="shared" si="333"/>
        <v>219</v>
      </c>
      <c r="EO66" s="124">
        <f t="shared" si="333"/>
        <v>27</v>
      </c>
      <c r="EP66" s="124">
        <f t="shared" si="333"/>
        <v>6</v>
      </c>
      <c r="EQ66" s="124">
        <f t="shared" si="333"/>
        <v>0</v>
      </c>
      <c r="ER66" s="124">
        <f t="shared" si="333"/>
        <v>0</v>
      </c>
      <c r="ES66" s="124">
        <f t="shared" si="333"/>
        <v>1</v>
      </c>
      <c r="ET66" s="124">
        <f t="shared" si="333"/>
        <v>0</v>
      </c>
      <c r="EU66" s="124">
        <f t="shared" si="333"/>
        <v>1</v>
      </c>
      <c r="EV66" s="124">
        <f t="shared" si="333"/>
        <v>3</v>
      </c>
      <c r="EW66" s="60">
        <f t="shared" si="39"/>
        <v>497</v>
      </c>
      <c r="EX66" s="60">
        <f t="shared" si="40"/>
        <v>348</v>
      </c>
      <c r="EY66" s="48" t="s">
        <v>24</v>
      </c>
      <c r="EZ66" s="120">
        <f t="shared" ref="EZ66:FJ66" si="334">SUM(EZ62:EZ65)</f>
        <v>16</v>
      </c>
      <c r="FA66" s="124">
        <f t="shared" si="334"/>
        <v>0</v>
      </c>
      <c r="FB66" s="128">
        <f t="shared" si="334"/>
        <v>31</v>
      </c>
      <c r="FC66" s="124">
        <f t="shared" si="334"/>
        <v>0</v>
      </c>
      <c r="FD66" s="124">
        <f t="shared" si="334"/>
        <v>0</v>
      </c>
      <c r="FE66" s="124">
        <f t="shared" si="334"/>
        <v>0</v>
      </c>
      <c r="FF66" s="124">
        <f t="shared" si="334"/>
        <v>0</v>
      </c>
      <c r="FG66" s="124">
        <f t="shared" si="334"/>
        <v>0</v>
      </c>
      <c r="FH66" s="124">
        <f t="shared" si="334"/>
        <v>0</v>
      </c>
      <c r="FI66" s="124">
        <f t="shared" si="334"/>
        <v>0</v>
      </c>
      <c r="FJ66" s="124">
        <f t="shared" si="334"/>
        <v>2</v>
      </c>
      <c r="FK66" s="60">
        <f t="shared" si="45"/>
        <v>49</v>
      </c>
      <c r="FL66" s="60">
        <f t="shared" si="46"/>
        <v>38</v>
      </c>
    </row>
    <row r="67" spans="1:168" ht="13.5" customHeight="1">
      <c r="A67" s="29">
        <f>A65+"00:15"</f>
        <v>0.74999999999999978</v>
      </c>
      <c r="B67" s="117">
        <v>3</v>
      </c>
      <c r="C67" s="121">
        <v>0</v>
      </c>
      <c r="D67" s="125">
        <v>10</v>
      </c>
      <c r="E67" s="121">
        <v>0</v>
      </c>
      <c r="F67" s="121">
        <v>0</v>
      </c>
      <c r="G67" s="121">
        <v>0</v>
      </c>
      <c r="H67" s="121">
        <v>0</v>
      </c>
      <c r="I67" s="121">
        <v>0</v>
      </c>
      <c r="J67" s="121">
        <v>0</v>
      </c>
      <c r="K67" s="121">
        <v>0</v>
      </c>
      <c r="L67" s="121">
        <v>1</v>
      </c>
      <c r="M67" s="31">
        <f t="shared" si="43"/>
        <v>14</v>
      </c>
      <c r="N67" s="31">
        <f t="shared" si="44"/>
        <v>12</v>
      </c>
      <c r="O67" s="29">
        <f t="shared" ref="O67:O70" si="335">$A67</f>
        <v>0.74999999999999978</v>
      </c>
      <c r="P67" s="117">
        <v>9</v>
      </c>
      <c r="Q67" s="121">
        <v>7</v>
      </c>
      <c r="R67" s="125">
        <v>84</v>
      </c>
      <c r="S67" s="121">
        <v>5</v>
      </c>
      <c r="T67" s="121">
        <v>1</v>
      </c>
      <c r="U67" s="121">
        <v>0</v>
      </c>
      <c r="V67" s="121">
        <v>0</v>
      </c>
      <c r="W67" s="121">
        <v>0</v>
      </c>
      <c r="X67" s="121">
        <v>1</v>
      </c>
      <c r="Y67" s="121">
        <v>0</v>
      </c>
      <c r="Z67" s="121">
        <v>1</v>
      </c>
      <c r="AA67" s="25">
        <f t="shared" si="12"/>
        <v>108</v>
      </c>
      <c r="AB67" s="25">
        <f t="shared" si="13"/>
        <v>100</v>
      </c>
      <c r="AC67" s="29">
        <f t="shared" ref="AC67:AC70" si="336">$A67</f>
        <v>0.74999999999999978</v>
      </c>
      <c r="AD67" s="117">
        <v>1</v>
      </c>
      <c r="AE67" s="121">
        <v>0</v>
      </c>
      <c r="AF67" s="125">
        <v>14</v>
      </c>
      <c r="AG67" s="121">
        <v>1</v>
      </c>
      <c r="AH67" s="121">
        <v>0</v>
      </c>
      <c r="AI67" s="121">
        <v>0</v>
      </c>
      <c r="AJ67" s="121">
        <v>0</v>
      </c>
      <c r="AK67" s="121">
        <v>0</v>
      </c>
      <c r="AL67" s="121">
        <v>0</v>
      </c>
      <c r="AM67" s="121">
        <v>0</v>
      </c>
      <c r="AN67" s="121">
        <v>0</v>
      </c>
      <c r="AO67" s="25">
        <f t="shared" si="15"/>
        <v>16</v>
      </c>
      <c r="AP67" s="25">
        <f t="shared" si="16"/>
        <v>15</v>
      </c>
      <c r="AQ67" s="29">
        <f t="shared" ref="AQ67:AQ70" si="337">$A67</f>
        <v>0.74999999999999978</v>
      </c>
      <c r="AR67" s="117">
        <v>1</v>
      </c>
      <c r="AS67" s="121">
        <v>0</v>
      </c>
      <c r="AT67" s="125">
        <v>14</v>
      </c>
      <c r="AU67" s="121">
        <v>0</v>
      </c>
      <c r="AV67" s="121">
        <v>0</v>
      </c>
      <c r="AW67" s="121">
        <v>0</v>
      </c>
      <c r="AX67" s="121">
        <v>0</v>
      </c>
      <c r="AY67" s="121">
        <v>0</v>
      </c>
      <c r="AZ67" s="121">
        <v>0</v>
      </c>
      <c r="BA67" s="121">
        <v>0</v>
      </c>
      <c r="BB67" s="121">
        <v>0</v>
      </c>
      <c r="BC67" s="25">
        <f t="shared" si="18"/>
        <v>15</v>
      </c>
      <c r="BD67" s="25">
        <f t="shared" si="19"/>
        <v>14</v>
      </c>
      <c r="BE67" s="29">
        <f t="shared" ref="BE67:BE70" si="338">$A67</f>
        <v>0.74999999999999978</v>
      </c>
      <c r="BF67" s="117">
        <v>11</v>
      </c>
      <c r="BG67" s="121">
        <v>1</v>
      </c>
      <c r="BH67" s="125">
        <v>68</v>
      </c>
      <c r="BI67" s="121">
        <v>6</v>
      </c>
      <c r="BJ67" s="121">
        <v>0</v>
      </c>
      <c r="BK67" s="121">
        <v>0</v>
      </c>
      <c r="BL67" s="121">
        <v>0</v>
      </c>
      <c r="BM67" s="121">
        <v>0</v>
      </c>
      <c r="BN67" s="121">
        <v>0</v>
      </c>
      <c r="BO67" s="121">
        <v>1</v>
      </c>
      <c r="BP67" s="121">
        <v>0</v>
      </c>
      <c r="BQ67" s="25">
        <f t="shared" si="21"/>
        <v>87</v>
      </c>
      <c r="BR67" s="25">
        <f t="shared" si="22"/>
        <v>80</v>
      </c>
      <c r="BS67" s="29">
        <f t="shared" ref="BS67:BS70" si="339">$A67</f>
        <v>0.74999999999999978</v>
      </c>
      <c r="BT67" s="117">
        <v>0</v>
      </c>
      <c r="BU67" s="121">
        <v>0</v>
      </c>
      <c r="BV67" s="125">
        <v>0</v>
      </c>
      <c r="BW67" s="121">
        <v>0</v>
      </c>
      <c r="BX67" s="121">
        <v>0</v>
      </c>
      <c r="BY67" s="121">
        <v>0</v>
      </c>
      <c r="BZ67" s="121">
        <v>0</v>
      </c>
      <c r="CA67" s="121">
        <v>0</v>
      </c>
      <c r="CB67" s="121">
        <v>0</v>
      </c>
      <c r="CC67" s="121">
        <v>0</v>
      </c>
      <c r="CD67" s="121">
        <v>0</v>
      </c>
      <c r="CE67" s="25">
        <f t="shared" si="24"/>
        <v>0</v>
      </c>
      <c r="CF67" s="25">
        <f t="shared" si="25"/>
        <v>0</v>
      </c>
      <c r="CG67" s="29">
        <f t="shared" ref="CG67:CG70" si="340">$A67</f>
        <v>0.74999999999999978</v>
      </c>
      <c r="CH67" s="117">
        <v>0</v>
      </c>
      <c r="CI67" s="121">
        <v>0</v>
      </c>
      <c r="CJ67" s="125">
        <v>0</v>
      </c>
      <c r="CK67" s="121">
        <v>0</v>
      </c>
      <c r="CL67" s="121">
        <v>0</v>
      </c>
      <c r="CM67" s="121">
        <v>0</v>
      </c>
      <c r="CN67" s="121">
        <v>0</v>
      </c>
      <c r="CO67" s="121">
        <v>0</v>
      </c>
      <c r="CP67" s="121">
        <v>0</v>
      </c>
      <c r="CQ67" s="121">
        <v>0</v>
      </c>
      <c r="CR67" s="121">
        <v>0</v>
      </c>
      <c r="CS67" s="25">
        <f t="shared" si="27"/>
        <v>0</v>
      </c>
      <c r="CT67" s="25">
        <f t="shared" si="28"/>
        <v>0</v>
      </c>
      <c r="CU67" s="29">
        <f t="shared" ref="CU67:CU70" si="341">$A67</f>
        <v>0.74999999999999978</v>
      </c>
      <c r="CV67" s="117">
        <v>3</v>
      </c>
      <c r="CW67" s="121">
        <v>0</v>
      </c>
      <c r="CX67" s="125">
        <v>47</v>
      </c>
      <c r="CY67" s="121">
        <v>4</v>
      </c>
      <c r="CZ67" s="121">
        <v>0</v>
      </c>
      <c r="DA67" s="121">
        <v>0</v>
      </c>
      <c r="DB67" s="121">
        <v>0</v>
      </c>
      <c r="DC67" s="121">
        <v>0</v>
      </c>
      <c r="DD67" s="121">
        <v>0</v>
      </c>
      <c r="DE67" s="121">
        <v>0</v>
      </c>
      <c r="DF67" s="121">
        <v>2</v>
      </c>
      <c r="DG67" s="25">
        <f t="shared" si="30"/>
        <v>56</v>
      </c>
      <c r="DH67" s="25">
        <f t="shared" si="31"/>
        <v>54</v>
      </c>
      <c r="DI67" s="29">
        <f t="shared" ref="DI67:DI70" si="342">$A67</f>
        <v>0.74999999999999978</v>
      </c>
      <c r="DJ67" s="117">
        <v>1</v>
      </c>
      <c r="DK67" s="121">
        <v>0</v>
      </c>
      <c r="DL67" s="125">
        <v>10</v>
      </c>
      <c r="DM67" s="121">
        <v>1</v>
      </c>
      <c r="DN67" s="121">
        <v>0</v>
      </c>
      <c r="DO67" s="121">
        <v>0</v>
      </c>
      <c r="DP67" s="121">
        <v>0</v>
      </c>
      <c r="DQ67" s="121">
        <v>0</v>
      </c>
      <c r="DR67" s="121">
        <v>0</v>
      </c>
      <c r="DS67" s="121">
        <v>0</v>
      </c>
      <c r="DT67" s="121">
        <v>0</v>
      </c>
      <c r="DU67" s="25">
        <f t="shared" si="33"/>
        <v>12</v>
      </c>
      <c r="DV67" s="25">
        <f t="shared" si="34"/>
        <v>11</v>
      </c>
      <c r="DW67" s="29">
        <f t="shared" ref="DW67:DW70" si="343">$A67</f>
        <v>0.74999999999999978</v>
      </c>
      <c r="DX67" s="117">
        <v>14</v>
      </c>
      <c r="DY67" s="121">
        <v>3</v>
      </c>
      <c r="DZ67" s="125">
        <v>9</v>
      </c>
      <c r="EA67" s="121">
        <v>0</v>
      </c>
      <c r="EB67" s="121">
        <v>0</v>
      </c>
      <c r="EC67" s="121">
        <v>0</v>
      </c>
      <c r="ED67" s="121">
        <v>0</v>
      </c>
      <c r="EE67" s="121">
        <v>0</v>
      </c>
      <c r="EF67" s="121">
        <v>0</v>
      </c>
      <c r="EG67" s="121">
        <v>0</v>
      </c>
      <c r="EH67" s="121">
        <v>1</v>
      </c>
      <c r="EI67" s="25">
        <f t="shared" si="36"/>
        <v>27</v>
      </c>
      <c r="EJ67" s="25">
        <f t="shared" si="37"/>
        <v>16</v>
      </c>
      <c r="EK67" s="29">
        <f t="shared" ref="EK67:EK70" si="344">$A67</f>
        <v>0.74999999999999978</v>
      </c>
      <c r="EL67" s="117">
        <v>65</v>
      </c>
      <c r="EM67" s="121">
        <v>4</v>
      </c>
      <c r="EN67" s="125">
        <v>56</v>
      </c>
      <c r="EO67" s="121">
        <v>11</v>
      </c>
      <c r="EP67" s="121">
        <v>1</v>
      </c>
      <c r="EQ67" s="121">
        <v>0</v>
      </c>
      <c r="ER67" s="121">
        <v>0</v>
      </c>
      <c r="ES67" s="121">
        <v>0</v>
      </c>
      <c r="ET67" s="121">
        <v>0</v>
      </c>
      <c r="EU67" s="121">
        <v>0</v>
      </c>
      <c r="EV67" s="121">
        <v>0</v>
      </c>
      <c r="EW67" s="25">
        <f t="shared" si="39"/>
        <v>137</v>
      </c>
      <c r="EX67" s="25">
        <f t="shared" si="40"/>
        <v>93</v>
      </c>
      <c r="EY67" s="29">
        <f t="shared" ref="EY67:EY70" si="345">$A67</f>
        <v>0.74999999999999978</v>
      </c>
      <c r="EZ67" s="117">
        <v>3</v>
      </c>
      <c r="FA67" s="121">
        <v>0</v>
      </c>
      <c r="FB67" s="125">
        <v>8</v>
      </c>
      <c r="FC67" s="121">
        <v>0</v>
      </c>
      <c r="FD67" s="121">
        <v>1</v>
      </c>
      <c r="FE67" s="121">
        <v>0</v>
      </c>
      <c r="FF67" s="121">
        <v>0</v>
      </c>
      <c r="FG67" s="121">
        <v>0</v>
      </c>
      <c r="FH67" s="121">
        <v>0</v>
      </c>
      <c r="FI67" s="121">
        <v>0</v>
      </c>
      <c r="FJ67" s="121">
        <v>0</v>
      </c>
      <c r="FK67" s="31">
        <f t="shared" si="45"/>
        <v>12</v>
      </c>
      <c r="FL67" s="31">
        <f t="shared" si="46"/>
        <v>11</v>
      </c>
    </row>
    <row r="68" spans="1:168" ht="13.5" customHeight="1">
      <c r="A68" s="84">
        <f t="shared" ref="A68:A70" si="346">A67+"00:15"</f>
        <v>0.76041666666666641</v>
      </c>
      <c r="B68" s="118">
        <v>4</v>
      </c>
      <c r="C68" s="122">
        <v>0</v>
      </c>
      <c r="D68" s="126">
        <v>8</v>
      </c>
      <c r="E68" s="122">
        <v>1</v>
      </c>
      <c r="F68" s="122">
        <v>0</v>
      </c>
      <c r="G68" s="122">
        <v>0</v>
      </c>
      <c r="H68" s="122">
        <v>0</v>
      </c>
      <c r="I68" s="122">
        <v>0</v>
      </c>
      <c r="J68" s="122">
        <v>0</v>
      </c>
      <c r="K68" s="122">
        <v>0</v>
      </c>
      <c r="L68" s="122">
        <v>0</v>
      </c>
      <c r="M68" s="32">
        <f t="shared" si="43"/>
        <v>13</v>
      </c>
      <c r="N68" s="32">
        <f t="shared" si="44"/>
        <v>10</v>
      </c>
      <c r="O68" s="29">
        <f t="shared" si="335"/>
        <v>0.76041666666666641</v>
      </c>
      <c r="P68" s="118">
        <v>10</v>
      </c>
      <c r="Q68" s="122">
        <v>3</v>
      </c>
      <c r="R68" s="126">
        <v>73</v>
      </c>
      <c r="S68" s="122">
        <v>6</v>
      </c>
      <c r="T68" s="122">
        <v>0</v>
      </c>
      <c r="U68" s="122">
        <v>0</v>
      </c>
      <c r="V68" s="122">
        <v>0</v>
      </c>
      <c r="W68" s="122">
        <v>0</v>
      </c>
      <c r="X68" s="122">
        <v>1</v>
      </c>
      <c r="Y68" s="122">
        <v>0</v>
      </c>
      <c r="Z68" s="122">
        <v>5</v>
      </c>
      <c r="AA68" s="26">
        <f t="shared" si="12"/>
        <v>98</v>
      </c>
      <c r="AB68" s="26">
        <f t="shared" si="13"/>
        <v>91</v>
      </c>
      <c r="AC68" s="29">
        <f t="shared" si="336"/>
        <v>0.76041666666666641</v>
      </c>
      <c r="AD68" s="118">
        <v>2</v>
      </c>
      <c r="AE68" s="122">
        <v>0</v>
      </c>
      <c r="AF68" s="126">
        <v>7</v>
      </c>
      <c r="AG68" s="122">
        <v>1</v>
      </c>
      <c r="AH68" s="122">
        <v>0</v>
      </c>
      <c r="AI68" s="122">
        <v>0</v>
      </c>
      <c r="AJ68" s="122">
        <v>0</v>
      </c>
      <c r="AK68" s="122">
        <v>0</v>
      </c>
      <c r="AL68" s="122">
        <v>0</v>
      </c>
      <c r="AM68" s="122">
        <v>0</v>
      </c>
      <c r="AN68" s="122">
        <v>1</v>
      </c>
      <c r="AO68" s="26">
        <f t="shared" si="15"/>
        <v>11</v>
      </c>
      <c r="AP68" s="26">
        <f t="shared" si="16"/>
        <v>10</v>
      </c>
      <c r="AQ68" s="29">
        <f t="shared" si="337"/>
        <v>0.76041666666666641</v>
      </c>
      <c r="AR68" s="118">
        <v>0</v>
      </c>
      <c r="AS68" s="122">
        <v>0</v>
      </c>
      <c r="AT68" s="126">
        <v>11</v>
      </c>
      <c r="AU68" s="122">
        <v>1</v>
      </c>
      <c r="AV68" s="122">
        <v>0</v>
      </c>
      <c r="AW68" s="122">
        <v>0</v>
      </c>
      <c r="AX68" s="122">
        <v>0</v>
      </c>
      <c r="AY68" s="122">
        <v>0</v>
      </c>
      <c r="AZ68" s="122">
        <v>0</v>
      </c>
      <c r="BA68" s="122">
        <v>0</v>
      </c>
      <c r="BB68" s="122">
        <v>0</v>
      </c>
      <c r="BC68" s="26">
        <f t="shared" si="18"/>
        <v>12</v>
      </c>
      <c r="BD68" s="26">
        <f t="shared" si="19"/>
        <v>12</v>
      </c>
      <c r="BE68" s="29">
        <f t="shared" si="338"/>
        <v>0.76041666666666641</v>
      </c>
      <c r="BF68" s="118">
        <v>16</v>
      </c>
      <c r="BG68" s="122">
        <v>1</v>
      </c>
      <c r="BH68" s="126">
        <v>56</v>
      </c>
      <c r="BI68" s="122">
        <v>4</v>
      </c>
      <c r="BJ68" s="122">
        <v>1</v>
      </c>
      <c r="BK68" s="122">
        <v>0</v>
      </c>
      <c r="BL68" s="122">
        <v>0</v>
      </c>
      <c r="BM68" s="122">
        <v>0</v>
      </c>
      <c r="BN68" s="122">
        <v>0</v>
      </c>
      <c r="BO68" s="122">
        <v>1</v>
      </c>
      <c r="BP68" s="122">
        <v>0</v>
      </c>
      <c r="BQ68" s="26">
        <f t="shared" si="21"/>
        <v>79</v>
      </c>
      <c r="BR68" s="26">
        <f t="shared" si="22"/>
        <v>70</v>
      </c>
      <c r="BS68" s="29">
        <f t="shared" si="339"/>
        <v>0.76041666666666641</v>
      </c>
      <c r="BT68" s="118">
        <v>0</v>
      </c>
      <c r="BU68" s="122">
        <v>0</v>
      </c>
      <c r="BV68" s="126">
        <v>1</v>
      </c>
      <c r="BW68" s="122">
        <v>1</v>
      </c>
      <c r="BX68" s="122">
        <v>0</v>
      </c>
      <c r="BY68" s="122">
        <v>0</v>
      </c>
      <c r="BZ68" s="122">
        <v>0</v>
      </c>
      <c r="CA68" s="122">
        <v>0</v>
      </c>
      <c r="CB68" s="122">
        <v>0</v>
      </c>
      <c r="CC68" s="122">
        <v>0</v>
      </c>
      <c r="CD68" s="122">
        <v>0</v>
      </c>
      <c r="CE68" s="26">
        <f t="shared" si="24"/>
        <v>2</v>
      </c>
      <c r="CF68" s="26">
        <f t="shared" si="25"/>
        <v>2</v>
      </c>
      <c r="CG68" s="29">
        <f t="shared" si="340"/>
        <v>0.76041666666666641</v>
      </c>
      <c r="CH68" s="118">
        <v>0</v>
      </c>
      <c r="CI68" s="122">
        <v>0</v>
      </c>
      <c r="CJ68" s="126">
        <v>0</v>
      </c>
      <c r="CK68" s="122">
        <v>0</v>
      </c>
      <c r="CL68" s="122">
        <v>0</v>
      </c>
      <c r="CM68" s="122">
        <v>0</v>
      </c>
      <c r="CN68" s="122">
        <v>0</v>
      </c>
      <c r="CO68" s="122">
        <v>0</v>
      </c>
      <c r="CP68" s="122">
        <v>0</v>
      </c>
      <c r="CQ68" s="122">
        <v>0</v>
      </c>
      <c r="CR68" s="122">
        <v>0</v>
      </c>
      <c r="CS68" s="26">
        <f t="shared" si="27"/>
        <v>0</v>
      </c>
      <c r="CT68" s="26">
        <f t="shared" si="28"/>
        <v>0</v>
      </c>
      <c r="CU68" s="29">
        <f t="shared" si="341"/>
        <v>0.76041666666666641</v>
      </c>
      <c r="CV68" s="118">
        <v>5</v>
      </c>
      <c r="CW68" s="122">
        <v>1</v>
      </c>
      <c r="CX68" s="126">
        <v>41</v>
      </c>
      <c r="CY68" s="122">
        <v>5</v>
      </c>
      <c r="CZ68" s="122">
        <v>0</v>
      </c>
      <c r="DA68" s="122">
        <v>0</v>
      </c>
      <c r="DB68" s="122">
        <v>0</v>
      </c>
      <c r="DC68" s="122">
        <v>0</v>
      </c>
      <c r="DD68" s="122">
        <v>2</v>
      </c>
      <c r="DE68" s="122">
        <v>0</v>
      </c>
      <c r="DF68" s="122">
        <v>3</v>
      </c>
      <c r="DG68" s="26">
        <f t="shared" si="30"/>
        <v>57</v>
      </c>
      <c r="DH68" s="26">
        <f t="shared" si="31"/>
        <v>55</v>
      </c>
      <c r="DI68" s="29">
        <f t="shared" si="342"/>
        <v>0.76041666666666641</v>
      </c>
      <c r="DJ68" s="118">
        <v>0</v>
      </c>
      <c r="DK68" s="122">
        <v>0</v>
      </c>
      <c r="DL68" s="126">
        <v>13</v>
      </c>
      <c r="DM68" s="122">
        <v>8</v>
      </c>
      <c r="DN68" s="122">
        <v>0</v>
      </c>
      <c r="DO68" s="122">
        <v>0</v>
      </c>
      <c r="DP68" s="122">
        <v>0</v>
      </c>
      <c r="DQ68" s="122">
        <v>0</v>
      </c>
      <c r="DR68" s="122">
        <v>0</v>
      </c>
      <c r="DS68" s="122">
        <v>0</v>
      </c>
      <c r="DT68" s="122">
        <v>1</v>
      </c>
      <c r="DU68" s="26">
        <f t="shared" si="33"/>
        <v>22</v>
      </c>
      <c r="DV68" s="26">
        <f t="shared" si="34"/>
        <v>22</v>
      </c>
      <c r="DW68" s="29">
        <f t="shared" si="343"/>
        <v>0.76041666666666641</v>
      </c>
      <c r="DX68" s="118">
        <v>6</v>
      </c>
      <c r="DY68" s="122">
        <v>0</v>
      </c>
      <c r="DZ68" s="126">
        <v>12</v>
      </c>
      <c r="EA68" s="122">
        <v>1</v>
      </c>
      <c r="EB68" s="122">
        <v>0</v>
      </c>
      <c r="EC68" s="122">
        <v>0</v>
      </c>
      <c r="ED68" s="122">
        <v>0</v>
      </c>
      <c r="EE68" s="122">
        <v>0</v>
      </c>
      <c r="EF68" s="122">
        <v>0</v>
      </c>
      <c r="EG68" s="122">
        <v>0</v>
      </c>
      <c r="EH68" s="122">
        <v>0</v>
      </c>
      <c r="EI68" s="26">
        <f t="shared" si="36"/>
        <v>19</v>
      </c>
      <c r="EJ68" s="26">
        <f t="shared" si="37"/>
        <v>15</v>
      </c>
      <c r="EK68" s="29">
        <f t="shared" si="344"/>
        <v>0.76041666666666641</v>
      </c>
      <c r="EL68" s="118">
        <v>70</v>
      </c>
      <c r="EM68" s="122">
        <v>6</v>
      </c>
      <c r="EN68" s="126">
        <v>69</v>
      </c>
      <c r="EO68" s="122">
        <v>10</v>
      </c>
      <c r="EP68" s="122">
        <v>2</v>
      </c>
      <c r="EQ68" s="122">
        <v>0</v>
      </c>
      <c r="ER68" s="122">
        <v>0</v>
      </c>
      <c r="ES68" s="122">
        <v>0</v>
      </c>
      <c r="ET68" s="122">
        <v>0</v>
      </c>
      <c r="EU68" s="122">
        <v>0</v>
      </c>
      <c r="EV68" s="122">
        <v>0</v>
      </c>
      <c r="EW68" s="26">
        <f t="shared" si="39"/>
        <v>157</v>
      </c>
      <c r="EX68" s="26">
        <f t="shared" si="40"/>
        <v>109</v>
      </c>
      <c r="EY68" s="29">
        <f t="shared" si="345"/>
        <v>0.76041666666666641</v>
      </c>
      <c r="EZ68" s="118">
        <v>4</v>
      </c>
      <c r="FA68" s="122">
        <v>1</v>
      </c>
      <c r="FB68" s="126">
        <v>9</v>
      </c>
      <c r="FC68" s="122">
        <v>0</v>
      </c>
      <c r="FD68" s="122">
        <v>0</v>
      </c>
      <c r="FE68" s="122">
        <v>0</v>
      </c>
      <c r="FF68" s="122">
        <v>0</v>
      </c>
      <c r="FG68" s="122">
        <v>0</v>
      </c>
      <c r="FH68" s="122">
        <v>0</v>
      </c>
      <c r="FI68" s="122">
        <v>0</v>
      </c>
      <c r="FJ68" s="122">
        <v>0</v>
      </c>
      <c r="FK68" s="32">
        <f t="shared" si="45"/>
        <v>14</v>
      </c>
      <c r="FL68" s="32">
        <f t="shared" si="46"/>
        <v>11</v>
      </c>
    </row>
    <row r="69" spans="1:168" ht="13.5" customHeight="1">
      <c r="A69" s="84">
        <f t="shared" si="346"/>
        <v>0.77083333333333304</v>
      </c>
      <c r="B69" s="118">
        <v>3</v>
      </c>
      <c r="C69" s="122">
        <v>0</v>
      </c>
      <c r="D69" s="126">
        <v>9</v>
      </c>
      <c r="E69" s="122">
        <v>0</v>
      </c>
      <c r="F69" s="122">
        <v>0</v>
      </c>
      <c r="G69" s="122">
        <v>0</v>
      </c>
      <c r="H69" s="122">
        <v>0</v>
      </c>
      <c r="I69" s="122">
        <v>0</v>
      </c>
      <c r="J69" s="122">
        <v>0</v>
      </c>
      <c r="K69" s="122">
        <v>0</v>
      </c>
      <c r="L69" s="122">
        <v>2</v>
      </c>
      <c r="M69" s="32">
        <f t="shared" si="43"/>
        <v>14</v>
      </c>
      <c r="N69" s="32">
        <f t="shared" si="44"/>
        <v>12</v>
      </c>
      <c r="O69" s="29">
        <f t="shared" si="335"/>
        <v>0.77083333333333304</v>
      </c>
      <c r="P69" s="118">
        <v>6</v>
      </c>
      <c r="Q69" s="122">
        <v>3</v>
      </c>
      <c r="R69" s="126">
        <v>80</v>
      </c>
      <c r="S69" s="122">
        <v>5</v>
      </c>
      <c r="T69" s="122">
        <v>0</v>
      </c>
      <c r="U69" s="122">
        <v>0</v>
      </c>
      <c r="V69" s="122">
        <v>0</v>
      </c>
      <c r="W69" s="122">
        <v>0</v>
      </c>
      <c r="X69" s="122">
        <v>1</v>
      </c>
      <c r="Y69" s="122">
        <v>0</v>
      </c>
      <c r="Z69" s="122">
        <v>6</v>
      </c>
      <c r="AA69" s="26">
        <f t="shared" si="12"/>
        <v>101</v>
      </c>
      <c r="AB69" s="26">
        <f t="shared" si="13"/>
        <v>96</v>
      </c>
      <c r="AC69" s="29">
        <f t="shared" si="336"/>
        <v>0.77083333333333304</v>
      </c>
      <c r="AD69" s="118">
        <v>1</v>
      </c>
      <c r="AE69" s="122">
        <v>0</v>
      </c>
      <c r="AF69" s="126">
        <v>9</v>
      </c>
      <c r="AG69" s="122">
        <v>0</v>
      </c>
      <c r="AH69" s="122">
        <v>1</v>
      </c>
      <c r="AI69" s="122">
        <v>0</v>
      </c>
      <c r="AJ69" s="122">
        <v>0</v>
      </c>
      <c r="AK69" s="122">
        <v>0</v>
      </c>
      <c r="AL69" s="122">
        <v>0</v>
      </c>
      <c r="AM69" s="122">
        <v>0</v>
      </c>
      <c r="AN69" s="122">
        <v>0</v>
      </c>
      <c r="AO69" s="26">
        <f t="shared" si="15"/>
        <v>11</v>
      </c>
      <c r="AP69" s="26">
        <f t="shared" si="16"/>
        <v>11</v>
      </c>
      <c r="AQ69" s="29">
        <f t="shared" si="337"/>
        <v>0.77083333333333304</v>
      </c>
      <c r="AR69" s="118">
        <v>0</v>
      </c>
      <c r="AS69" s="122">
        <v>0</v>
      </c>
      <c r="AT69" s="126">
        <v>11</v>
      </c>
      <c r="AU69" s="122">
        <v>0</v>
      </c>
      <c r="AV69" s="122">
        <v>0</v>
      </c>
      <c r="AW69" s="122">
        <v>0</v>
      </c>
      <c r="AX69" s="122">
        <v>0</v>
      </c>
      <c r="AY69" s="122">
        <v>0</v>
      </c>
      <c r="AZ69" s="122">
        <v>0</v>
      </c>
      <c r="BA69" s="122">
        <v>0</v>
      </c>
      <c r="BB69" s="122">
        <v>0</v>
      </c>
      <c r="BC69" s="26">
        <f t="shared" si="18"/>
        <v>11</v>
      </c>
      <c r="BD69" s="26">
        <f t="shared" si="19"/>
        <v>11</v>
      </c>
      <c r="BE69" s="29">
        <f t="shared" si="338"/>
        <v>0.77083333333333304</v>
      </c>
      <c r="BF69" s="118">
        <v>12</v>
      </c>
      <c r="BG69" s="122">
        <v>2</v>
      </c>
      <c r="BH69" s="126">
        <v>69</v>
      </c>
      <c r="BI69" s="122">
        <v>1</v>
      </c>
      <c r="BJ69" s="122">
        <v>1</v>
      </c>
      <c r="BK69" s="122">
        <v>0</v>
      </c>
      <c r="BL69" s="122">
        <v>0</v>
      </c>
      <c r="BM69" s="122">
        <v>0</v>
      </c>
      <c r="BN69" s="122">
        <v>1</v>
      </c>
      <c r="BO69" s="122">
        <v>1</v>
      </c>
      <c r="BP69" s="122">
        <v>0</v>
      </c>
      <c r="BQ69" s="26">
        <f t="shared" si="21"/>
        <v>87</v>
      </c>
      <c r="BR69" s="26">
        <f t="shared" si="22"/>
        <v>81</v>
      </c>
      <c r="BS69" s="29">
        <f t="shared" si="339"/>
        <v>0.77083333333333304</v>
      </c>
      <c r="BT69" s="118">
        <v>0</v>
      </c>
      <c r="BU69" s="122">
        <v>0</v>
      </c>
      <c r="BV69" s="126">
        <v>2</v>
      </c>
      <c r="BW69" s="122">
        <v>1</v>
      </c>
      <c r="BX69" s="122">
        <v>0</v>
      </c>
      <c r="BY69" s="122">
        <v>0</v>
      </c>
      <c r="BZ69" s="122">
        <v>0</v>
      </c>
      <c r="CA69" s="122">
        <v>0</v>
      </c>
      <c r="CB69" s="122">
        <v>0</v>
      </c>
      <c r="CC69" s="122">
        <v>0</v>
      </c>
      <c r="CD69" s="122">
        <v>0</v>
      </c>
      <c r="CE69" s="26">
        <f t="shared" si="24"/>
        <v>3</v>
      </c>
      <c r="CF69" s="26">
        <f t="shared" si="25"/>
        <v>3</v>
      </c>
      <c r="CG69" s="29">
        <f t="shared" si="340"/>
        <v>0.77083333333333304</v>
      </c>
      <c r="CH69" s="118">
        <v>0</v>
      </c>
      <c r="CI69" s="122">
        <v>0</v>
      </c>
      <c r="CJ69" s="126">
        <v>2</v>
      </c>
      <c r="CK69" s="122">
        <v>0</v>
      </c>
      <c r="CL69" s="122">
        <v>0</v>
      </c>
      <c r="CM69" s="122">
        <v>0</v>
      </c>
      <c r="CN69" s="122">
        <v>0</v>
      </c>
      <c r="CO69" s="122">
        <v>0</v>
      </c>
      <c r="CP69" s="122">
        <v>0</v>
      </c>
      <c r="CQ69" s="122">
        <v>0</v>
      </c>
      <c r="CR69" s="122">
        <v>0</v>
      </c>
      <c r="CS69" s="26">
        <f t="shared" si="27"/>
        <v>2</v>
      </c>
      <c r="CT69" s="26">
        <f t="shared" si="28"/>
        <v>2</v>
      </c>
      <c r="CU69" s="29">
        <f t="shared" si="341"/>
        <v>0.77083333333333304</v>
      </c>
      <c r="CV69" s="118">
        <v>3</v>
      </c>
      <c r="CW69" s="122">
        <v>1</v>
      </c>
      <c r="CX69" s="126">
        <v>43</v>
      </c>
      <c r="CY69" s="122">
        <v>5</v>
      </c>
      <c r="CZ69" s="122">
        <v>0</v>
      </c>
      <c r="DA69" s="122">
        <v>0</v>
      </c>
      <c r="DB69" s="122">
        <v>0</v>
      </c>
      <c r="DC69" s="122">
        <v>0</v>
      </c>
      <c r="DD69" s="122">
        <v>0</v>
      </c>
      <c r="DE69" s="122">
        <v>0</v>
      </c>
      <c r="DF69" s="122">
        <v>3</v>
      </c>
      <c r="DG69" s="26">
        <f t="shared" si="30"/>
        <v>55</v>
      </c>
      <c r="DH69" s="26">
        <f t="shared" si="31"/>
        <v>52</v>
      </c>
      <c r="DI69" s="29">
        <f t="shared" si="342"/>
        <v>0.77083333333333304</v>
      </c>
      <c r="DJ69" s="118">
        <v>2</v>
      </c>
      <c r="DK69" s="122">
        <v>0</v>
      </c>
      <c r="DL69" s="126">
        <v>10</v>
      </c>
      <c r="DM69" s="122">
        <v>2</v>
      </c>
      <c r="DN69" s="122">
        <v>0</v>
      </c>
      <c r="DO69" s="122">
        <v>0</v>
      </c>
      <c r="DP69" s="122">
        <v>0</v>
      </c>
      <c r="DQ69" s="122">
        <v>0</v>
      </c>
      <c r="DR69" s="122">
        <v>0</v>
      </c>
      <c r="DS69" s="122">
        <v>0</v>
      </c>
      <c r="DT69" s="122">
        <v>0</v>
      </c>
      <c r="DU69" s="26">
        <f t="shared" si="33"/>
        <v>14</v>
      </c>
      <c r="DV69" s="26">
        <f t="shared" si="34"/>
        <v>13</v>
      </c>
      <c r="DW69" s="29">
        <f t="shared" si="343"/>
        <v>0.77083333333333304</v>
      </c>
      <c r="DX69" s="118">
        <v>7</v>
      </c>
      <c r="DY69" s="122">
        <v>1</v>
      </c>
      <c r="DZ69" s="126">
        <v>23</v>
      </c>
      <c r="EA69" s="122">
        <v>1</v>
      </c>
      <c r="EB69" s="122">
        <v>0</v>
      </c>
      <c r="EC69" s="122">
        <v>0</v>
      </c>
      <c r="ED69" s="122">
        <v>0</v>
      </c>
      <c r="EE69" s="122">
        <v>0</v>
      </c>
      <c r="EF69" s="122">
        <v>0</v>
      </c>
      <c r="EG69" s="122">
        <v>0</v>
      </c>
      <c r="EH69" s="122">
        <v>1</v>
      </c>
      <c r="EI69" s="26">
        <f t="shared" si="36"/>
        <v>33</v>
      </c>
      <c r="EJ69" s="26">
        <f t="shared" si="37"/>
        <v>28</v>
      </c>
      <c r="EK69" s="29">
        <f t="shared" si="344"/>
        <v>0.77083333333333304</v>
      </c>
      <c r="EL69" s="118">
        <v>68</v>
      </c>
      <c r="EM69" s="122">
        <v>11</v>
      </c>
      <c r="EN69" s="126">
        <v>59</v>
      </c>
      <c r="EO69" s="122">
        <v>8</v>
      </c>
      <c r="EP69" s="122">
        <v>1</v>
      </c>
      <c r="EQ69" s="122">
        <v>1</v>
      </c>
      <c r="ER69" s="122">
        <v>0</v>
      </c>
      <c r="ES69" s="122">
        <v>0</v>
      </c>
      <c r="ET69" s="122">
        <v>0</v>
      </c>
      <c r="EU69" s="122">
        <v>0</v>
      </c>
      <c r="EV69" s="122">
        <v>1</v>
      </c>
      <c r="EW69" s="26">
        <f t="shared" si="39"/>
        <v>149</v>
      </c>
      <c r="EX69" s="26">
        <f t="shared" si="40"/>
        <v>100</v>
      </c>
      <c r="EY69" s="29">
        <f t="shared" si="345"/>
        <v>0.77083333333333304</v>
      </c>
      <c r="EZ69" s="118">
        <v>3</v>
      </c>
      <c r="FA69" s="122">
        <v>2</v>
      </c>
      <c r="FB69" s="126">
        <v>10</v>
      </c>
      <c r="FC69" s="122">
        <v>0</v>
      </c>
      <c r="FD69" s="122">
        <v>0</v>
      </c>
      <c r="FE69" s="122">
        <v>0</v>
      </c>
      <c r="FF69" s="122">
        <v>0</v>
      </c>
      <c r="FG69" s="122">
        <v>0</v>
      </c>
      <c r="FH69" s="122">
        <v>0</v>
      </c>
      <c r="FI69" s="122">
        <v>0</v>
      </c>
      <c r="FJ69" s="122">
        <v>1</v>
      </c>
      <c r="FK69" s="32">
        <f t="shared" si="45"/>
        <v>16</v>
      </c>
      <c r="FL69" s="32">
        <f t="shared" si="46"/>
        <v>13</v>
      </c>
    </row>
    <row r="70" spans="1:168" ht="13.5" customHeight="1">
      <c r="A70" s="85">
        <f t="shared" si="346"/>
        <v>0.78124999999999967</v>
      </c>
      <c r="B70" s="119">
        <v>4</v>
      </c>
      <c r="C70" s="123">
        <v>1</v>
      </c>
      <c r="D70" s="127">
        <v>13</v>
      </c>
      <c r="E70" s="123">
        <v>2</v>
      </c>
      <c r="F70" s="123">
        <v>0</v>
      </c>
      <c r="G70" s="123">
        <v>0</v>
      </c>
      <c r="H70" s="123">
        <v>0</v>
      </c>
      <c r="I70" s="123">
        <v>0</v>
      </c>
      <c r="J70" s="123">
        <v>0</v>
      </c>
      <c r="K70" s="123">
        <v>0</v>
      </c>
      <c r="L70" s="123">
        <v>2</v>
      </c>
      <c r="M70" s="33">
        <f t="shared" si="43"/>
        <v>22</v>
      </c>
      <c r="N70" s="33">
        <f t="shared" si="44"/>
        <v>19</v>
      </c>
      <c r="O70" s="30">
        <f t="shared" si="335"/>
        <v>0.78124999999999967</v>
      </c>
      <c r="P70" s="119">
        <v>7</v>
      </c>
      <c r="Q70" s="123">
        <v>1</v>
      </c>
      <c r="R70" s="127">
        <v>66</v>
      </c>
      <c r="S70" s="123">
        <v>3</v>
      </c>
      <c r="T70" s="123">
        <v>0</v>
      </c>
      <c r="U70" s="123">
        <v>0</v>
      </c>
      <c r="V70" s="123">
        <v>0</v>
      </c>
      <c r="W70" s="123">
        <v>0</v>
      </c>
      <c r="X70" s="123">
        <v>1</v>
      </c>
      <c r="Y70" s="123">
        <v>0</v>
      </c>
      <c r="Z70" s="123">
        <v>5</v>
      </c>
      <c r="AA70" s="27">
        <f t="shared" si="12"/>
        <v>83</v>
      </c>
      <c r="AB70" s="27">
        <f t="shared" si="13"/>
        <v>79</v>
      </c>
      <c r="AC70" s="30">
        <f t="shared" si="336"/>
        <v>0.78124999999999967</v>
      </c>
      <c r="AD70" s="119">
        <v>1</v>
      </c>
      <c r="AE70" s="123">
        <v>0</v>
      </c>
      <c r="AF70" s="127">
        <v>8</v>
      </c>
      <c r="AG70" s="123">
        <v>0</v>
      </c>
      <c r="AH70" s="123">
        <v>0</v>
      </c>
      <c r="AI70" s="123">
        <v>0</v>
      </c>
      <c r="AJ70" s="123">
        <v>0</v>
      </c>
      <c r="AK70" s="123">
        <v>0</v>
      </c>
      <c r="AL70" s="123">
        <v>0</v>
      </c>
      <c r="AM70" s="123">
        <v>0</v>
      </c>
      <c r="AN70" s="123">
        <v>0</v>
      </c>
      <c r="AO70" s="27">
        <f t="shared" si="15"/>
        <v>9</v>
      </c>
      <c r="AP70" s="27">
        <f t="shared" si="16"/>
        <v>8</v>
      </c>
      <c r="AQ70" s="30">
        <f t="shared" si="337"/>
        <v>0.78124999999999967</v>
      </c>
      <c r="AR70" s="119">
        <v>0</v>
      </c>
      <c r="AS70" s="123">
        <v>0</v>
      </c>
      <c r="AT70" s="127">
        <v>8</v>
      </c>
      <c r="AU70" s="123">
        <v>1</v>
      </c>
      <c r="AV70" s="123">
        <v>0</v>
      </c>
      <c r="AW70" s="123">
        <v>0</v>
      </c>
      <c r="AX70" s="123">
        <v>0</v>
      </c>
      <c r="AY70" s="123">
        <v>0</v>
      </c>
      <c r="AZ70" s="123">
        <v>0</v>
      </c>
      <c r="BA70" s="123">
        <v>0</v>
      </c>
      <c r="BB70" s="123">
        <v>0</v>
      </c>
      <c r="BC70" s="27">
        <f t="shared" si="18"/>
        <v>9</v>
      </c>
      <c r="BD70" s="27">
        <f t="shared" si="19"/>
        <v>9</v>
      </c>
      <c r="BE70" s="30">
        <f t="shared" si="338"/>
        <v>0.78124999999999967</v>
      </c>
      <c r="BF70" s="119">
        <v>6</v>
      </c>
      <c r="BG70" s="123">
        <v>3</v>
      </c>
      <c r="BH70" s="127">
        <v>60</v>
      </c>
      <c r="BI70" s="123">
        <v>2</v>
      </c>
      <c r="BJ70" s="123">
        <v>0</v>
      </c>
      <c r="BK70" s="123">
        <v>0</v>
      </c>
      <c r="BL70" s="123">
        <v>0</v>
      </c>
      <c r="BM70" s="123">
        <v>0</v>
      </c>
      <c r="BN70" s="123">
        <v>0</v>
      </c>
      <c r="BO70" s="123">
        <v>1</v>
      </c>
      <c r="BP70" s="123">
        <v>0</v>
      </c>
      <c r="BQ70" s="27">
        <f t="shared" si="21"/>
        <v>72</v>
      </c>
      <c r="BR70" s="27">
        <f t="shared" si="22"/>
        <v>67</v>
      </c>
      <c r="BS70" s="30">
        <f t="shared" si="339"/>
        <v>0.78124999999999967</v>
      </c>
      <c r="BT70" s="119">
        <v>0</v>
      </c>
      <c r="BU70" s="123">
        <v>0</v>
      </c>
      <c r="BV70" s="127">
        <v>0</v>
      </c>
      <c r="BW70" s="123">
        <v>0</v>
      </c>
      <c r="BX70" s="123">
        <v>0</v>
      </c>
      <c r="BY70" s="123">
        <v>0</v>
      </c>
      <c r="BZ70" s="123">
        <v>0</v>
      </c>
      <c r="CA70" s="123">
        <v>0</v>
      </c>
      <c r="CB70" s="123">
        <v>0</v>
      </c>
      <c r="CC70" s="123">
        <v>0</v>
      </c>
      <c r="CD70" s="123">
        <v>0</v>
      </c>
      <c r="CE70" s="27">
        <f t="shared" si="24"/>
        <v>0</v>
      </c>
      <c r="CF70" s="27">
        <f t="shared" si="25"/>
        <v>0</v>
      </c>
      <c r="CG70" s="30">
        <f t="shared" si="340"/>
        <v>0.78124999999999967</v>
      </c>
      <c r="CH70" s="119">
        <v>0</v>
      </c>
      <c r="CI70" s="123">
        <v>0</v>
      </c>
      <c r="CJ70" s="127">
        <v>1</v>
      </c>
      <c r="CK70" s="123">
        <v>0</v>
      </c>
      <c r="CL70" s="123">
        <v>0</v>
      </c>
      <c r="CM70" s="123">
        <v>0</v>
      </c>
      <c r="CN70" s="123">
        <v>0</v>
      </c>
      <c r="CO70" s="123">
        <v>0</v>
      </c>
      <c r="CP70" s="123">
        <v>0</v>
      </c>
      <c r="CQ70" s="123">
        <v>0</v>
      </c>
      <c r="CR70" s="123">
        <v>0</v>
      </c>
      <c r="CS70" s="27">
        <f t="shared" si="27"/>
        <v>1</v>
      </c>
      <c r="CT70" s="27">
        <f t="shared" si="28"/>
        <v>1</v>
      </c>
      <c r="CU70" s="30">
        <f t="shared" si="341"/>
        <v>0.78124999999999967</v>
      </c>
      <c r="CV70" s="119">
        <v>5</v>
      </c>
      <c r="CW70" s="123">
        <v>0</v>
      </c>
      <c r="CX70" s="127">
        <v>27</v>
      </c>
      <c r="CY70" s="123">
        <v>2</v>
      </c>
      <c r="CZ70" s="123">
        <v>0</v>
      </c>
      <c r="DA70" s="123">
        <v>0</v>
      </c>
      <c r="DB70" s="123">
        <v>0</v>
      </c>
      <c r="DC70" s="123">
        <v>0</v>
      </c>
      <c r="DD70" s="123">
        <v>1</v>
      </c>
      <c r="DE70" s="123">
        <v>0</v>
      </c>
      <c r="DF70" s="123">
        <v>3</v>
      </c>
      <c r="DG70" s="27">
        <f t="shared" si="30"/>
        <v>38</v>
      </c>
      <c r="DH70" s="27">
        <f t="shared" si="31"/>
        <v>36</v>
      </c>
      <c r="DI70" s="30">
        <f t="shared" si="342"/>
        <v>0.78124999999999967</v>
      </c>
      <c r="DJ70" s="119">
        <v>2</v>
      </c>
      <c r="DK70" s="123">
        <v>0</v>
      </c>
      <c r="DL70" s="127">
        <v>8</v>
      </c>
      <c r="DM70" s="123">
        <v>1</v>
      </c>
      <c r="DN70" s="123">
        <v>0</v>
      </c>
      <c r="DO70" s="123">
        <v>0</v>
      </c>
      <c r="DP70" s="123">
        <v>0</v>
      </c>
      <c r="DQ70" s="123">
        <v>0</v>
      </c>
      <c r="DR70" s="123">
        <v>0</v>
      </c>
      <c r="DS70" s="123">
        <v>0</v>
      </c>
      <c r="DT70" s="123">
        <v>0</v>
      </c>
      <c r="DU70" s="27">
        <f t="shared" si="33"/>
        <v>11</v>
      </c>
      <c r="DV70" s="27">
        <f t="shared" si="34"/>
        <v>10</v>
      </c>
      <c r="DW70" s="30">
        <f t="shared" si="343"/>
        <v>0.78124999999999967</v>
      </c>
      <c r="DX70" s="119">
        <v>5</v>
      </c>
      <c r="DY70" s="123">
        <v>0</v>
      </c>
      <c r="DZ70" s="127">
        <v>17</v>
      </c>
      <c r="EA70" s="123">
        <v>0</v>
      </c>
      <c r="EB70" s="123">
        <v>0</v>
      </c>
      <c r="EC70" s="123">
        <v>0</v>
      </c>
      <c r="ED70" s="123">
        <v>0</v>
      </c>
      <c r="EE70" s="123">
        <v>0</v>
      </c>
      <c r="EF70" s="123">
        <v>0</v>
      </c>
      <c r="EG70" s="123">
        <v>0</v>
      </c>
      <c r="EH70" s="123">
        <v>0</v>
      </c>
      <c r="EI70" s="27">
        <f t="shared" si="36"/>
        <v>22</v>
      </c>
      <c r="EJ70" s="27">
        <f t="shared" si="37"/>
        <v>19</v>
      </c>
      <c r="EK70" s="30">
        <f t="shared" si="344"/>
        <v>0.78124999999999967</v>
      </c>
      <c r="EL70" s="119">
        <v>28</v>
      </c>
      <c r="EM70" s="123">
        <v>9</v>
      </c>
      <c r="EN70" s="127">
        <v>76</v>
      </c>
      <c r="EO70" s="123">
        <v>4</v>
      </c>
      <c r="EP70" s="123">
        <v>1</v>
      </c>
      <c r="EQ70" s="123">
        <v>0</v>
      </c>
      <c r="ER70" s="123">
        <v>0</v>
      </c>
      <c r="ES70" s="123">
        <v>0</v>
      </c>
      <c r="ET70" s="123">
        <v>0</v>
      </c>
      <c r="EU70" s="123">
        <v>0</v>
      </c>
      <c r="EV70" s="123">
        <v>1</v>
      </c>
      <c r="EW70" s="27">
        <f t="shared" si="39"/>
        <v>119</v>
      </c>
      <c r="EX70" s="27">
        <f t="shared" si="40"/>
        <v>97</v>
      </c>
      <c r="EY70" s="30">
        <f t="shared" si="345"/>
        <v>0.78124999999999967</v>
      </c>
      <c r="EZ70" s="119">
        <v>3</v>
      </c>
      <c r="FA70" s="123">
        <v>0</v>
      </c>
      <c r="FB70" s="127">
        <v>15</v>
      </c>
      <c r="FC70" s="123">
        <v>0</v>
      </c>
      <c r="FD70" s="123">
        <v>0</v>
      </c>
      <c r="FE70" s="123">
        <v>0</v>
      </c>
      <c r="FF70" s="123">
        <v>0</v>
      </c>
      <c r="FG70" s="123">
        <v>0</v>
      </c>
      <c r="FH70" s="123">
        <v>0</v>
      </c>
      <c r="FI70" s="123">
        <v>0</v>
      </c>
      <c r="FJ70" s="123">
        <v>0</v>
      </c>
      <c r="FK70" s="33">
        <f t="shared" si="45"/>
        <v>18</v>
      </c>
      <c r="FL70" s="33">
        <f t="shared" si="46"/>
        <v>16</v>
      </c>
    </row>
    <row r="71" spans="1:168" s="39" customFormat="1" ht="12" customHeight="1">
      <c r="A71" s="48" t="s">
        <v>24</v>
      </c>
      <c r="B71" s="49">
        <f t="shared" ref="B71:L71" si="347">SUM(B67:B70)</f>
        <v>14</v>
      </c>
      <c r="C71" s="50">
        <f t="shared" si="347"/>
        <v>1</v>
      </c>
      <c r="D71" s="50">
        <f t="shared" si="347"/>
        <v>40</v>
      </c>
      <c r="E71" s="50">
        <f t="shared" si="347"/>
        <v>3</v>
      </c>
      <c r="F71" s="50">
        <f t="shared" si="347"/>
        <v>0</v>
      </c>
      <c r="G71" s="50">
        <f t="shared" si="347"/>
        <v>0</v>
      </c>
      <c r="H71" s="50">
        <f t="shared" si="347"/>
        <v>0</v>
      </c>
      <c r="I71" s="50">
        <f t="shared" si="347"/>
        <v>0</v>
      </c>
      <c r="J71" s="50">
        <f t="shared" si="347"/>
        <v>0</v>
      </c>
      <c r="K71" s="50">
        <f t="shared" si="347"/>
        <v>0</v>
      </c>
      <c r="L71" s="55">
        <f t="shared" si="347"/>
        <v>5</v>
      </c>
      <c r="M71" s="60">
        <f t="shared" si="43"/>
        <v>63</v>
      </c>
      <c r="N71" s="60">
        <f t="shared" si="44"/>
        <v>53</v>
      </c>
      <c r="O71" s="48" t="s">
        <v>24</v>
      </c>
      <c r="P71" s="49">
        <f t="shared" ref="P71:Z71" si="348">SUM(P67:P70)</f>
        <v>32</v>
      </c>
      <c r="Q71" s="50">
        <f t="shared" si="348"/>
        <v>14</v>
      </c>
      <c r="R71" s="50">
        <f t="shared" si="348"/>
        <v>303</v>
      </c>
      <c r="S71" s="50">
        <f t="shared" si="348"/>
        <v>19</v>
      </c>
      <c r="T71" s="50">
        <f t="shared" si="348"/>
        <v>1</v>
      </c>
      <c r="U71" s="50">
        <f t="shared" si="348"/>
        <v>0</v>
      </c>
      <c r="V71" s="50">
        <f t="shared" si="348"/>
        <v>0</v>
      </c>
      <c r="W71" s="50">
        <f t="shared" si="348"/>
        <v>0</v>
      </c>
      <c r="X71" s="50">
        <f t="shared" si="348"/>
        <v>4</v>
      </c>
      <c r="Y71" s="50">
        <f t="shared" si="348"/>
        <v>0</v>
      </c>
      <c r="Z71" s="55">
        <f t="shared" si="348"/>
        <v>17</v>
      </c>
      <c r="AA71" s="60">
        <f t="shared" ref="AA71:AA73" si="349">SUM(P71:Z71)</f>
        <v>390</v>
      </c>
      <c r="AB71" s="60">
        <f t="shared" ref="AB71:AB73" si="350">ROUND((P71*0.333)+(Q71*0.5)+(R71*1)+(S71*1)+(T71*2)+(U71*2)+(V71*2)+(W71*2)+(X71*2)+(Y71*2)+(Z71*1),0)</f>
        <v>367</v>
      </c>
      <c r="AC71" s="48" t="s">
        <v>24</v>
      </c>
      <c r="AD71" s="49">
        <f t="shared" ref="AD71:AN71" si="351">SUM(AD67:AD70)</f>
        <v>5</v>
      </c>
      <c r="AE71" s="50">
        <f t="shared" si="351"/>
        <v>0</v>
      </c>
      <c r="AF71" s="50">
        <f t="shared" si="351"/>
        <v>38</v>
      </c>
      <c r="AG71" s="50">
        <f t="shared" si="351"/>
        <v>2</v>
      </c>
      <c r="AH71" s="50">
        <f t="shared" si="351"/>
        <v>1</v>
      </c>
      <c r="AI71" s="50">
        <f t="shared" si="351"/>
        <v>0</v>
      </c>
      <c r="AJ71" s="50">
        <f t="shared" si="351"/>
        <v>0</v>
      </c>
      <c r="AK71" s="50">
        <f t="shared" si="351"/>
        <v>0</v>
      </c>
      <c r="AL71" s="50">
        <f t="shared" si="351"/>
        <v>0</v>
      </c>
      <c r="AM71" s="50">
        <f t="shared" si="351"/>
        <v>0</v>
      </c>
      <c r="AN71" s="55">
        <f t="shared" si="351"/>
        <v>1</v>
      </c>
      <c r="AO71" s="60">
        <f t="shared" ref="AO71:AO73" si="352">SUM(AD71:AN71)</f>
        <v>47</v>
      </c>
      <c r="AP71" s="60">
        <f t="shared" ref="AP71:AP73" si="353">ROUND((AD71*0.333)+(AE71*0.5)+(AF71*1)+(AG71*1)+(AH71*2)+(AI71*2)+(AJ71*2)+(AK71*2)+(AL71*2)+(AM71*2)+(AN71*1),0)</f>
        <v>45</v>
      </c>
      <c r="AQ71" s="48" t="s">
        <v>24</v>
      </c>
      <c r="AR71" s="49">
        <f t="shared" ref="AR71:BB71" si="354">SUM(AR67:AR70)</f>
        <v>1</v>
      </c>
      <c r="AS71" s="50">
        <f t="shared" si="354"/>
        <v>0</v>
      </c>
      <c r="AT71" s="50">
        <f t="shared" si="354"/>
        <v>44</v>
      </c>
      <c r="AU71" s="50">
        <f t="shared" si="354"/>
        <v>2</v>
      </c>
      <c r="AV71" s="50">
        <f t="shared" si="354"/>
        <v>0</v>
      </c>
      <c r="AW71" s="50">
        <f t="shared" si="354"/>
        <v>0</v>
      </c>
      <c r="AX71" s="50">
        <f t="shared" si="354"/>
        <v>0</v>
      </c>
      <c r="AY71" s="50">
        <f t="shared" si="354"/>
        <v>0</v>
      </c>
      <c r="AZ71" s="50">
        <f t="shared" si="354"/>
        <v>0</v>
      </c>
      <c r="BA71" s="50">
        <f t="shared" si="354"/>
        <v>0</v>
      </c>
      <c r="BB71" s="55">
        <f t="shared" si="354"/>
        <v>0</v>
      </c>
      <c r="BC71" s="60">
        <f t="shared" ref="BC71:BC73" si="355">SUM(AR71:BB71)</f>
        <v>47</v>
      </c>
      <c r="BD71" s="60">
        <f t="shared" ref="BD71:BD73" si="356">ROUND((AR71*0.333)+(AS71*0.5)+(AT71*1)+(AU71*1)+(AV71*2)+(AW71*2)+(AX71*2)+(AY71*2)+(AZ71*2)+(BA71*2)+(BB71*1),0)</f>
        <v>46</v>
      </c>
      <c r="BE71" s="48" t="s">
        <v>24</v>
      </c>
      <c r="BF71" s="49">
        <f t="shared" ref="BF71:BP71" si="357">SUM(BF67:BF70)</f>
        <v>45</v>
      </c>
      <c r="BG71" s="50">
        <f t="shared" si="357"/>
        <v>7</v>
      </c>
      <c r="BH71" s="50">
        <f t="shared" si="357"/>
        <v>253</v>
      </c>
      <c r="BI71" s="50">
        <f t="shared" si="357"/>
        <v>13</v>
      </c>
      <c r="BJ71" s="50">
        <f t="shared" si="357"/>
        <v>2</v>
      </c>
      <c r="BK71" s="50">
        <f t="shared" si="357"/>
        <v>0</v>
      </c>
      <c r="BL71" s="50">
        <f t="shared" si="357"/>
        <v>0</v>
      </c>
      <c r="BM71" s="50">
        <f t="shared" si="357"/>
        <v>0</v>
      </c>
      <c r="BN71" s="50">
        <f t="shared" si="357"/>
        <v>1</v>
      </c>
      <c r="BO71" s="50">
        <f t="shared" si="357"/>
        <v>4</v>
      </c>
      <c r="BP71" s="55">
        <f t="shared" si="357"/>
        <v>0</v>
      </c>
      <c r="BQ71" s="60">
        <f t="shared" ref="BQ71:BQ73" si="358">SUM(BF71:BP71)</f>
        <v>325</v>
      </c>
      <c r="BR71" s="60">
        <f t="shared" ref="BR71:BR73" si="359">ROUND((BF71*0.333)+(BG71*0.5)+(BH71*1)+(BI71*1)+(BJ71*2)+(BK71*2)+(BL71*2)+(BM71*2)+(BN71*2)+(BO71*2)+(BP71*1),0)</f>
        <v>298</v>
      </c>
      <c r="BS71" s="48" t="s">
        <v>24</v>
      </c>
      <c r="BT71" s="49">
        <f t="shared" ref="BT71:CD71" si="360">SUM(BT67:BT70)</f>
        <v>0</v>
      </c>
      <c r="BU71" s="50">
        <f t="shared" si="360"/>
        <v>0</v>
      </c>
      <c r="BV71" s="50">
        <f t="shared" si="360"/>
        <v>3</v>
      </c>
      <c r="BW71" s="50">
        <f t="shared" si="360"/>
        <v>2</v>
      </c>
      <c r="BX71" s="50">
        <f t="shared" si="360"/>
        <v>0</v>
      </c>
      <c r="BY71" s="50">
        <f t="shared" si="360"/>
        <v>0</v>
      </c>
      <c r="BZ71" s="50">
        <f t="shared" si="360"/>
        <v>0</v>
      </c>
      <c r="CA71" s="50">
        <f t="shared" si="360"/>
        <v>0</v>
      </c>
      <c r="CB71" s="50">
        <f t="shared" si="360"/>
        <v>0</v>
      </c>
      <c r="CC71" s="50">
        <f t="shared" si="360"/>
        <v>0</v>
      </c>
      <c r="CD71" s="55">
        <f t="shared" si="360"/>
        <v>0</v>
      </c>
      <c r="CE71" s="60">
        <f t="shared" ref="CE71:CE73" si="361">SUM(BT71:CD71)</f>
        <v>5</v>
      </c>
      <c r="CF71" s="60">
        <f t="shared" ref="CF71:CF73" si="362">ROUND((BT71*0.333)+(BU71*0.5)+(BV71*1)+(BW71*1)+(BX71*2)+(BY71*2)+(BZ71*2)+(CA71*2)+(CB71*2)+(CC71*2)+(CD71*1),0)</f>
        <v>5</v>
      </c>
      <c r="CG71" s="48" t="s">
        <v>24</v>
      </c>
      <c r="CH71" s="49">
        <f t="shared" ref="CH71:CR71" si="363">SUM(CH67:CH70)</f>
        <v>0</v>
      </c>
      <c r="CI71" s="50">
        <f t="shared" si="363"/>
        <v>0</v>
      </c>
      <c r="CJ71" s="50">
        <f t="shared" si="363"/>
        <v>3</v>
      </c>
      <c r="CK71" s="50">
        <f t="shared" si="363"/>
        <v>0</v>
      </c>
      <c r="CL71" s="50">
        <f t="shared" si="363"/>
        <v>0</v>
      </c>
      <c r="CM71" s="50">
        <f t="shared" si="363"/>
        <v>0</v>
      </c>
      <c r="CN71" s="50">
        <f t="shared" si="363"/>
        <v>0</v>
      </c>
      <c r="CO71" s="50">
        <f t="shared" si="363"/>
        <v>0</v>
      </c>
      <c r="CP71" s="50">
        <f t="shared" si="363"/>
        <v>0</v>
      </c>
      <c r="CQ71" s="50">
        <f t="shared" si="363"/>
        <v>0</v>
      </c>
      <c r="CR71" s="55">
        <f t="shared" si="363"/>
        <v>0</v>
      </c>
      <c r="CS71" s="60">
        <f t="shared" ref="CS71:CS73" si="364">SUM(CH71:CR71)</f>
        <v>3</v>
      </c>
      <c r="CT71" s="60">
        <f t="shared" ref="CT71:CT73" si="365">ROUND((CH71*0.333)+(CI71*0.5)+(CJ71*1)+(CK71*1)+(CL71*2)+(CM71*2)+(CN71*2)+(CO71*2)+(CP71*2)+(CQ71*2)+(CR71*1),0)</f>
        <v>3</v>
      </c>
      <c r="CU71" s="48" t="s">
        <v>24</v>
      </c>
      <c r="CV71" s="49">
        <f t="shared" ref="CV71:DF71" si="366">SUM(CV67:CV70)</f>
        <v>16</v>
      </c>
      <c r="CW71" s="50">
        <f t="shared" si="366"/>
        <v>2</v>
      </c>
      <c r="CX71" s="50">
        <f t="shared" si="366"/>
        <v>158</v>
      </c>
      <c r="CY71" s="50">
        <f t="shared" si="366"/>
        <v>16</v>
      </c>
      <c r="CZ71" s="50">
        <f t="shared" si="366"/>
        <v>0</v>
      </c>
      <c r="DA71" s="50">
        <f t="shared" si="366"/>
        <v>0</v>
      </c>
      <c r="DB71" s="50">
        <f t="shared" si="366"/>
        <v>0</v>
      </c>
      <c r="DC71" s="50">
        <f t="shared" si="366"/>
        <v>0</v>
      </c>
      <c r="DD71" s="50">
        <f t="shared" si="366"/>
        <v>3</v>
      </c>
      <c r="DE71" s="50">
        <f t="shared" si="366"/>
        <v>0</v>
      </c>
      <c r="DF71" s="55">
        <f t="shared" si="366"/>
        <v>11</v>
      </c>
      <c r="DG71" s="60">
        <f t="shared" ref="DG71:DG73" si="367">SUM(CV71:DF71)</f>
        <v>206</v>
      </c>
      <c r="DH71" s="60">
        <f t="shared" ref="DH71:DH73" si="368">ROUND((CV71*0.333)+(CW71*0.5)+(CX71*1)+(CY71*1)+(CZ71*2)+(DA71*2)+(DB71*2)+(DC71*2)+(DD71*2)+(DE71*2)+(DF71*1),0)</f>
        <v>197</v>
      </c>
      <c r="DI71" s="48" t="s">
        <v>24</v>
      </c>
      <c r="DJ71" s="49">
        <f t="shared" ref="DJ71:DT71" si="369">SUM(DJ67:DJ70)</f>
        <v>5</v>
      </c>
      <c r="DK71" s="50">
        <f t="shared" si="369"/>
        <v>0</v>
      </c>
      <c r="DL71" s="50">
        <f t="shared" si="369"/>
        <v>41</v>
      </c>
      <c r="DM71" s="50">
        <f t="shared" si="369"/>
        <v>12</v>
      </c>
      <c r="DN71" s="50">
        <f t="shared" si="369"/>
        <v>0</v>
      </c>
      <c r="DO71" s="50">
        <f t="shared" si="369"/>
        <v>0</v>
      </c>
      <c r="DP71" s="50">
        <f t="shared" si="369"/>
        <v>0</v>
      </c>
      <c r="DQ71" s="50">
        <f t="shared" si="369"/>
        <v>0</v>
      </c>
      <c r="DR71" s="50">
        <f t="shared" si="369"/>
        <v>0</v>
      </c>
      <c r="DS71" s="50">
        <f t="shared" si="369"/>
        <v>0</v>
      </c>
      <c r="DT71" s="55">
        <f t="shared" si="369"/>
        <v>1</v>
      </c>
      <c r="DU71" s="60">
        <f t="shared" ref="DU71:DU73" si="370">SUM(DJ71:DT71)</f>
        <v>59</v>
      </c>
      <c r="DV71" s="60">
        <f t="shared" ref="DV71:DV73" si="371">ROUND((DJ71*0.333)+(DK71*0.5)+(DL71*1)+(DM71*1)+(DN71*2)+(DO71*2)+(DP71*2)+(DQ71*2)+(DR71*2)+(DS71*2)+(DT71*1),0)</f>
        <v>56</v>
      </c>
      <c r="DW71" s="48" t="s">
        <v>24</v>
      </c>
      <c r="DX71" s="49">
        <f t="shared" ref="DX71:EH71" si="372">SUM(DX67:DX70)</f>
        <v>32</v>
      </c>
      <c r="DY71" s="50">
        <f t="shared" si="372"/>
        <v>4</v>
      </c>
      <c r="DZ71" s="50">
        <f t="shared" si="372"/>
        <v>61</v>
      </c>
      <c r="EA71" s="50">
        <f t="shared" si="372"/>
        <v>2</v>
      </c>
      <c r="EB71" s="50">
        <f t="shared" si="372"/>
        <v>0</v>
      </c>
      <c r="EC71" s="50">
        <f t="shared" si="372"/>
        <v>0</v>
      </c>
      <c r="ED71" s="50">
        <f t="shared" si="372"/>
        <v>0</v>
      </c>
      <c r="EE71" s="50">
        <f t="shared" si="372"/>
        <v>0</v>
      </c>
      <c r="EF71" s="50">
        <f t="shared" si="372"/>
        <v>0</v>
      </c>
      <c r="EG71" s="50">
        <f t="shared" si="372"/>
        <v>0</v>
      </c>
      <c r="EH71" s="55">
        <f t="shared" si="372"/>
        <v>2</v>
      </c>
      <c r="EI71" s="60">
        <f t="shared" ref="EI71:EI73" si="373">SUM(DX71:EH71)</f>
        <v>101</v>
      </c>
      <c r="EJ71" s="60">
        <f t="shared" ref="EJ71:EJ73" si="374">ROUND((DX71*0.333)+(DY71*0.5)+(DZ71*1)+(EA71*1)+(EB71*2)+(EC71*2)+(ED71*2)+(EE71*2)+(EF71*2)+(EG71*2)+(EH71*1),0)</f>
        <v>78</v>
      </c>
      <c r="EK71" s="48" t="s">
        <v>24</v>
      </c>
      <c r="EL71" s="49">
        <f t="shared" ref="EL71:EV71" si="375">SUM(EL67:EL70)</f>
        <v>231</v>
      </c>
      <c r="EM71" s="50">
        <f t="shared" si="375"/>
        <v>30</v>
      </c>
      <c r="EN71" s="50">
        <f t="shared" si="375"/>
        <v>260</v>
      </c>
      <c r="EO71" s="50">
        <f t="shared" si="375"/>
        <v>33</v>
      </c>
      <c r="EP71" s="50">
        <f t="shared" si="375"/>
        <v>5</v>
      </c>
      <c r="EQ71" s="50">
        <f t="shared" si="375"/>
        <v>1</v>
      </c>
      <c r="ER71" s="50">
        <f t="shared" si="375"/>
        <v>0</v>
      </c>
      <c r="ES71" s="50">
        <f t="shared" si="375"/>
        <v>0</v>
      </c>
      <c r="ET71" s="50">
        <f t="shared" si="375"/>
        <v>0</v>
      </c>
      <c r="EU71" s="50">
        <f t="shared" si="375"/>
        <v>0</v>
      </c>
      <c r="EV71" s="55">
        <f t="shared" si="375"/>
        <v>2</v>
      </c>
      <c r="EW71" s="60">
        <f t="shared" ref="EW71:EW73" si="376">SUM(EL71:EV71)</f>
        <v>562</v>
      </c>
      <c r="EX71" s="60">
        <f t="shared" ref="EX71:EX73" si="377">ROUND((EL71*0.333)+(EM71*0.5)+(EN71*1)+(EO71*1)+(EP71*2)+(EQ71*2)+(ER71*2)+(ES71*2)+(ET71*2)+(EU71*2)+(EV71*1),0)</f>
        <v>399</v>
      </c>
      <c r="EY71" s="48" t="s">
        <v>24</v>
      </c>
      <c r="EZ71" s="49">
        <f t="shared" ref="EZ71:FJ71" si="378">SUM(EZ67:EZ70)</f>
        <v>13</v>
      </c>
      <c r="FA71" s="50">
        <f t="shared" si="378"/>
        <v>3</v>
      </c>
      <c r="FB71" s="50">
        <f t="shared" si="378"/>
        <v>42</v>
      </c>
      <c r="FC71" s="50">
        <f t="shared" si="378"/>
        <v>0</v>
      </c>
      <c r="FD71" s="50">
        <f t="shared" si="378"/>
        <v>1</v>
      </c>
      <c r="FE71" s="50">
        <f t="shared" si="378"/>
        <v>0</v>
      </c>
      <c r="FF71" s="50">
        <f t="shared" si="378"/>
        <v>0</v>
      </c>
      <c r="FG71" s="50">
        <f t="shared" si="378"/>
        <v>0</v>
      </c>
      <c r="FH71" s="50">
        <f t="shared" si="378"/>
        <v>0</v>
      </c>
      <c r="FI71" s="50">
        <f t="shared" si="378"/>
        <v>0</v>
      </c>
      <c r="FJ71" s="55">
        <f t="shared" si="378"/>
        <v>1</v>
      </c>
      <c r="FK71" s="60">
        <f t="shared" si="45"/>
        <v>60</v>
      </c>
      <c r="FL71" s="60">
        <f t="shared" si="46"/>
        <v>51</v>
      </c>
    </row>
    <row r="72" spans="1:168" s="39" customFormat="1" ht="12" customHeight="1">
      <c r="A72" s="48" t="s">
        <v>25</v>
      </c>
      <c r="B72" s="49">
        <f t="shared" ref="B72:L72" si="379">SUM(B61,B66,B71)</f>
        <v>43</v>
      </c>
      <c r="C72" s="50">
        <f t="shared" si="379"/>
        <v>3</v>
      </c>
      <c r="D72" s="50">
        <f t="shared" si="379"/>
        <v>137</v>
      </c>
      <c r="E72" s="50">
        <f t="shared" si="379"/>
        <v>11</v>
      </c>
      <c r="F72" s="50">
        <f t="shared" si="379"/>
        <v>0</v>
      </c>
      <c r="G72" s="50">
        <f t="shared" si="379"/>
        <v>0</v>
      </c>
      <c r="H72" s="50">
        <f t="shared" si="379"/>
        <v>0</v>
      </c>
      <c r="I72" s="50">
        <f t="shared" si="379"/>
        <v>0</v>
      </c>
      <c r="J72" s="50">
        <f t="shared" si="379"/>
        <v>0</v>
      </c>
      <c r="K72" s="50">
        <f t="shared" si="379"/>
        <v>0</v>
      </c>
      <c r="L72" s="55">
        <f t="shared" si="379"/>
        <v>10</v>
      </c>
      <c r="M72" s="60">
        <f t="shared" si="43"/>
        <v>204</v>
      </c>
      <c r="N72" s="60">
        <f t="shared" si="44"/>
        <v>174</v>
      </c>
      <c r="O72" s="48" t="s">
        <v>25</v>
      </c>
      <c r="P72" s="49">
        <f t="shared" ref="P72:Z72" si="380">SUM(P61,P66,P71)</f>
        <v>98</v>
      </c>
      <c r="Q72" s="50">
        <f t="shared" si="380"/>
        <v>30</v>
      </c>
      <c r="R72" s="50">
        <f t="shared" si="380"/>
        <v>1012</v>
      </c>
      <c r="S72" s="50">
        <f t="shared" si="380"/>
        <v>105</v>
      </c>
      <c r="T72" s="50">
        <f t="shared" si="380"/>
        <v>7</v>
      </c>
      <c r="U72" s="50">
        <f t="shared" si="380"/>
        <v>0</v>
      </c>
      <c r="V72" s="50">
        <f t="shared" si="380"/>
        <v>0</v>
      </c>
      <c r="W72" s="50">
        <f t="shared" si="380"/>
        <v>0</v>
      </c>
      <c r="X72" s="50">
        <f t="shared" si="380"/>
        <v>11</v>
      </c>
      <c r="Y72" s="50">
        <f t="shared" si="380"/>
        <v>0</v>
      </c>
      <c r="Z72" s="55">
        <f t="shared" si="380"/>
        <v>45</v>
      </c>
      <c r="AA72" s="60">
        <f t="shared" si="349"/>
        <v>1308</v>
      </c>
      <c r="AB72" s="60">
        <f t="shared" si="350"/>
        <v>1246</v>
      </c>
      <c r="AC72" s="48" t="s">
        <v>25</v>
      </c>
      <c r="AD72" s="49">
        <f t="shared" ref="AD72:AN72" si="381">SUM(AD61,AD66,AD71)</f>
        <v>14</v>
      </c>
      <c r="AE72" s="50">
        <f t="shared" si="381"/>
        <v>0</v>
      </c>
      <c r="AF72" s="50">
        <f t="shared" si="381"/>
        <v>98</v>
      </c>
      <c r="AG72" s="50">
        <f t="shared" si="381"/>
        <v>16</v>
      </c>
      <c r="AH72" s="50">
        <f t="shared" si="381"/>
        <v>3</v>
      </c>
      <c r="AI72" s="50">
        <f t="shared" si="381"/>
        <v>0</v>
      </c>
      <c r="AJ72" s="50">
        <f t="shared" si="381"/>
        <v>0</v>
      </c>
      <c r="AK72" s="50">
        <f t="shared" si="381"/>
        <v>0</v>
      </c>
      <c r="AL72" s="50">
        <f t="shared" si="381"/>
        <v>0</v>
      </c>
      <c r="AM72" s="50">
        <f t="shared" si="381"/>
        <v>0</v>
      </c>
      <c r="AN72" s="55">
        <f t="shared" si="381"/>
        <v>7</v>
      </c>
      <c r="AO72" s="60">
        <f t="shared" si="352"/>
        <v>138</v>
      </c>
      <c r="AP72" s="60">
        <f t="shared" si="353"/>
        <v>132</v>
      </c>
      <c r="AQ72" s="48" t="s">
        <v>25</v>
      </c>
      <c r="AR72" s="49">
        <f t="shared" ref="AR72:BB72" si="382">SUM(AR61,AR66,AR71)</f>
        <v>5</v>
      </c>
      <c r="AS72" s="50">
        <f t="shared" si="382"/>
        <v>2</v>
      </c>
      <c r="AT72" s="50">
        <f t="shared" si="382"/>
        <v>101</v>
      </c>
      <c r="AU72" s="50">
        <f t="shared" si="382"/>
        <v>6</v>
      </c>
      <c r="AV72" s="50">
        <f t="shared" si="382"/>
        <v>0</v>
      </c>
      <c r="AW72" s="50">
        <f t="shared" si="382"/>
        <v>0</v>
      </c>
      <c r="AX72" s="50">
        <f t="shared" si="382"/>
        <v>0</v>
      </c>
      <c r="AY72" s="50">
        <f t="shared" si="382"/>
        <v>0</v>
      </c>
      <c r="AZ72" s="50">
        <f t="shared" si="382"/>
        <v>0</v>
      </c>
      <c r="BA72" s="50">
        <f t="shared" si="382"/>
        <v>1</v>
      </c>
      <c r="BB72" s="55">
        <f t="shared" si="382"/>
        <v>1</v>
      </c>
      <c r="BC72" s="60">
        <f t="shared" si="355"/>
        <v>116</v>
      </c>
      <c r="BD72" s="60">
        <f t="shared" si="356"/>
        <v>113</v>
      </c>
      <c r="BE72" s="48" t="s">
        <v>25</v>
      </c>
      <c r="BF72" s="49">
        <f t="shared" ref="BF72:BP72" si="383">SUM(BF61,BF66,BF71)</f>
        <v>180</v>
      </c>
      <c r="BG72" s="50">
        <f t="shared" si="383"/>
        <v>20</v>
      </c>
      <c r="BH72" s="50">
        <f t="shared" si="383"/>
        <v>731</v>
      </c>
      <c r="BI72" s="50">
        <f t="shared" si="383"/>
        <v>45</v>
      </c>
      <c r="BJ72" s="50">
        <f t="shared" si="383"/>
        <v>9</v>
      </c>
      <c r="BK72" s="50">
        <f t="shared" si="383"/>
        <v>0</v>
      </c>
      <c r="BL72" s="50">
        <f t="shared" si="383"/>
        <v>1</v>
      </c>
      <c r="BM72" s="50">
        <f t="shared" si="383"/>
        <v>2</v>
      </c>
      <c r="BN72" s="50">
        <f t="shared" si="383"/>
        <v>3</v>
      </c>
      <c r="BO72" s="50">
        <f t="shared" si="383"/>
        <v>8</v>
      </c>
      <c r="BP72" s="55">
        <f t="shared" si="383"/>
        <v>18</v>
      </c>
      <c r="BQ72" s="60">
        <f t="shared" si="358"/>
        <v>1017</v>
      </c>
      <c r="BR72" s="60">
        <f t="shared" si="359"/>
        <v>910</v>
      </c>
      <c r="BS72" s="48" t="s">
        <v>25</v>
      </c>
      <c r="BT72" s="49">
        <f t="shared" ref="BT72:CD72" si="384">SUM(BT61,BT66,BT71)</f>
        <v>2</v>
      </c>
      <c r="BU72" s="50">
        <f t="shared" si="384"/>
        <v>0</v>
      </c>
      <c r="BV72" s="50">
        <f t="shared" si="384"/>
        <v>11</v>
      </c>
      <c r="BW72" s="50">
        <f t="shared" si="384"/>
        <v>4</v>
      </c>
      <c r="BX72" s="50">
        <f t="shared" si="384"/>
        <v>0</v>
      </c>
      <c r="BY72" s="50">
        <f t="shared" si="384"/>
        <v>0</v>
      </c>
      <c r="BZ72" s="50">
        <f t="shared" si="384"/>
        <v>0</v>
      </c>
      <c r="CA72" s="50">
        <f t="shared" si="384"/>
        <v>0</v>
      </c>
      <c r="CB72" s="50">
        <f t="shared" si="384"/>
        <v>0</v>
      </c>
      <c r="CC72" s="50">
        <f t="shared" si="384"/>
        <v>0</v>
      </c>
      <c r="CD72" s="55">
        <f t="shared" si="384"/>
        <v>0</v>
      </c>
      <c r="CE72" s="60">
        <f t="shared" si="361"/>
        <v>17</v>
      </c>
      <c r="CF72" s="60">
        <f t="shared" si="362"/>
        <v>16</v>
      </c>
      <c r="CG72" s="48" t="s">
        <v>25</v>
      </c>
      <c r="CH72" s="49">
        <f t="shared" ref="CH72:CR72" si="385">SUM(CH61,CH66,CH71)</f>
        <v>0</v>
      </c>
      <c r="CI72" s="50">
        <f t="shared" si="385"/>
        <v>1</v>
      </c>
      <c r="CJ72" s="50">
        <f t="shared" si="385"/>
        <v>8</v>
      </c>
      <c r="CK72" s="50">
        <f t="shared" si="385"/>
        <v>3</v>
      </c>
      <c r="CL72" s="50">
        <f t="shared" si="385"/>
        <v>0</v>
      </c>
      <c r="CM72" s="50">
        <f t="shared" si="385"/>
        <v>0</v>
      </c>
      <c r="CN72" s="50">
        <f t="shared" si="385"/>
        <v>0</v>
      </c>
      <c r="CO72" s="50">
        <f t="shared" si="385"/>
        <v>0</v>
      </c>
      <c r="CP72" s="50">
        <f t="shared" si="385"/>
        <v>0</v>
      </c>
      <c r="CQ72" s="50">
        <f t="shared" si="385"/>
        <v>0</v>
      </c>
      <c r="CR72" s="55">
        <f t="shared" si="385"/>
        <v>0</v>
      </c>
      <c r="CS72" s="60">
        <f t="shared" si="364"/>
        <v>12</v>
      </c>
      <c r="CT72" s="60">
        <f t="shared" si="365"/>
        <v>12</v>
      </c>
      <c r="CU72" s="48" t="s">
        <v>25</v>
      </c>
      <c r="CV72" s="49">
        <f t="shared" ref="CV72:DF72" si="386">SUM(CV61,CV66,CV71)</f>
        <v>34</v>
      </c>
      <c r="CW72" s="50">
        <f t="shared" si="386"/>
        <v>3</v>
      </c>
      <c r="CX72" s="50">
        <f t="shared" si="386"/>
        <v>433</v>
      </c>
      <c r="CY72" s="50">
        <f t="shared" si="386"/>
        <v>59</v>
      </c>
      <c r="CZ72" s="50">
        <f t="shared" si="386"/>
        <v>1</v>
      </c>
      <c r="DA72" s="50">
        <f t="shared" si="386"/>
        <v>0</v>
      </c>
      <c r="DB72" s="50">
        <f t="shared" si="386"/>
        <v>0</v>
      </c>
      <c r="DC72" s="50">
        <f t="shared" si="386"/>
        <v>0</v>
      </c>
      <c r="DD72" s="50">
        <f t="shared" si="386"/>
        <v>9</v>
      </c>
      <c r="DE72" s="50">
        <f t="shared" si="386"/>
        <v>1</v>
      </c>
      <c r="DF72" s="55">
        <f t="shared" si="386"/>
        <v>33</v>
      </c>
      <c r="DG72" s="60">
        <f t="shared" si="367"/>
        <v>573</v>
      </c>
      <c r="DH72" s="60">
        <f t="shared" si="368"/>
        <v>560</v>
      </c>
      <c r="DI72" s="48" t="s">
        <v>25</v>
      </c>
      <c r="DJ72" s="49">
        <f t="shared" ref="DJ72:DT72" si="387">SUM(DJ61,DJ66,DJ71)</f>
        <v>8</v>
      </c>
      <c r="DK72" s="50">
        <f t="shared" si="387"/>
        <v>3</v>
      </c>
      <c r="DL72" s="50">
        <f t="shared" si="387"/>
        <v>146</v>
      </c>
      <c r="DM72" s="50">
        <f t="shared" si="387"/>
        <v>23</v>
      </c>
      <c r="DN72" s="50">
        <f t="shared" si="387"/>
        <v>1</v>
      </c>
      <c r="DO72" s="50">
        <f t="shared" si="387"/>
        <v>0</v>
      </c>
      <c r="DP72" s="50">
        <f t="shared" si="387"/>
        <v>0</v>
      </c>
      <c r="DQ72" s="50">
        <f t="shared" si="387"/>
        <v>0</v>
      </c>
      <c r="DR72" s="50">
        <f t="shared" si="387"/>
        <v>0</v>
      </c>
      <c r="DS72" s="50">
        <f t="shared" si="387"/>
        <v>0</v>
      </c>
      <c r="DT72" s="55">
        <f t="shared" si="387"/>
        <v>8</v>
      </c>
      <c r="DU72" s="60">
        <f t="shared" si="370"/>
        <v>189</v>
      </c>
      <c r="DV72" s="60">
        <f t="shared" si="371"/>
        <v>183</v>
      </c>
      <c r="DW72" s="48" t="s">
        <v>25</v>
      </c>
      <c r="DX72" s="49">
        <f t="shared" ref="DX72:EH72" si="388">SUM(DX61,DX66,DX71)</f>
        <v>74</v>
      </c>
      <c r="DY72" s="50">
        <f t="shared" si="388"/>
        <v>14</v>
      </c>
      <c r="DZ72" s="50">
        <f t="shared" si="388"/>
        <v>204</v>
      </c>
      <c r="EA72" s="50">
        <f t="shared" si="388"/>
        <v>21</v>
      </c>
      <c r="EB72" s="50">
        <f t="shared" si="388"/>
        <v>1</v>
      </c>
      <c r="EC72" s="50">
        <f t="shared" si="388"/>
        <v>0</v>
      </c>
      <c r="ED72" s="50">
        <f t="shared" si="388"/>
        <v>0</v>
      </c>
      <c r="EE72" s="50">
        <f t="shared" si="388"/>
        <v>0</v>
      </c>
      <c r="EF72" s="50">
        <f t="shared" si="388"/>
        <v>0</v>
      </c>
      <c r="EG72" s="50">
        <f t="shared" si="388"/>
        <v>0</v>
      </c>
      <c r="EH72" s="55">
        <f t="shared" si="388"/>
        <v>9</v>
      </c>
      <c r="EI72" s="60">
        <f t="shared" si="373"/>
        <v>323</v>
      </c>
      <c r="EJ72" s="60">
        <f t="shared" si="374"/>
        <v>268</v>
      </c>
      <c r="EK72" s="48" t="s">
        <v>25</v>
      </c>
      <c r="EL72" s="49">
        <f t="shared" ref="EL72:EV72" si="389">SUM(EL61,EL66,EL71)</f>
        <v>532</v>
      </c>
      <c r="EM72" s="50">
        <f t="shared" si="389"/>
        <v>60</v>
      </c>
      <c r="EN72" s="50">
        <f t="shared" si="389"/>
        <v>745</v>
      </c>
      <c r="EO72" s="50">
        <f t="shared" si="389"/>
        <v>108</v>
      </c>
      <c r="EP72" s="50">
        <f t="shared" si="389"/>
        <v>17</v>
      </c>
      <c r="EQ72" s="50">
        <f t="shared" si="389"/>
        <v>1</v>
      </c>
      <c r="ER72" s="50">
        <f t="shared" si="389"/>
        <v>6</v>
      </c>
      <c r="ES72" s="50">
        <f t="shared" si="389"/>
        <v>3</v>
      </c>
      <c r="ET72" s="50">
        <f t="shared" si="389"/>
        <v>0</v>
      </c>
      <c r="EU72" s="50">
        <f t="shared" si="389"/>
        <v>1</v>
      </c>
      <c r="EV72" s="55">
        <f t="shared" si="389"/>
        <v>10</v>
      </c>
      <c r="EW72" s="60">
        <f t="shared" si="376"/>
        <v>1483</v>
      </c>
      <c r="EX72" s="60">
        <f t="shared" si="377"/>
        <v>1126</v>
      </c>
      <c r="EY72" s="48" t="s">
        <v>25</v>
      </c>
      <c r="EZ72" s="49">
        <f t="shared" ref="EZ72:FJ72" si="390">SUM(EZ61,EZ66,EZ71)</f>
        <v>36</v>
      </c>
      <c r="FA72" s="50">
        <f t="shared" si="390"/>
        <v>4</v>
      </c>
      <c r="FB72" s="50">
        <f t="shared" si="390"/>
        <v>112</v>
      </c>
      <c r="FC72" s="50">
        <f t="shared" si="390"/>
        <v>7</v>
      </c>
      <c r="FD72" s="50">
        <f t="shared" si="390"/>
        <v>1</v>
      </c>
      <c r="FE72" s="50">
        <f t="shared" si="390"/>
        <v>0</v>
      </c>
      <c r="FF72" s="50">
        <f t="shared" si="390"/>
        <v>0</v>
      </c>
      <c r="FG72" s="50">
        <f t="shared" si="390"/>
        <v>0</v>
      </c>
      <c r="FH72" s="50">
        <f t="shared" si="390"/>
        <v>0</v>
      </c>
      <c r="FI72" s="50">
        <f t="shared" si="390"/>
        <v>0</v>
      </c>
      <c r="FJ72" s="55">
        <f t="shared" si="390"/>
        <v>4</v>
      </c>
      <c r="FK72" s="60">
        <f t="shared" si="45"/>
        <v>164</v>
      </c>
      <c r="FL72" s="60">
        <f t="shared" si="46"/>
        <v>139</v>
      </c>
    </row>
    <row r="73" spans="1:168" ht="13.5" customHeight="1">
      <c r="A73" s="34" t="s">
        <v>26</v>
      </c>
      <c r="B73" s="35">
        <f t="shared" ref="B73:L73" si="391">SUM(B13,B18,B23,B29,B34,B39,B45,B50,B55,B61,B66,B71)</f>
        <v>222</v>
      </c>
      <c r="C73" s="36">
        <f t="shared" si="391"/>
        <v>18</v>
      </c>
      <c r="D73" s="36">
        <f t="shared" si="391"/>
        <v>563</v>
      </c>
      <c r="E73" s="36">
        <f t="shared" si="391"/>
        <v>113</v>
      </c>
      <c r="F73" s="36">
        <f t="shared" si="391"/>
        <v>10</v>
      </c>
      <c r="G73" s="36">
        <f t="shared" si="391"/>
        <v>1</v>
      </c>
      <c r="H73" s="36">
        <f t="shared" si="391"/>
        <v>1</v>
      </c>
      <c r="I73" s="36">
        <f t="shared" si="391"/>
        <v>0</v>
      </c>
      <c r="J73" s="36">
        <f t="shared" si="391"/>
        <v>0</v>
      </c>
      <c r="K73" s="36">
        <f t="shared" si="391"/>
        <v>0</v>
      </c>
      <c r="L73" s="70">
        <f t="shared" si="391"/>
        <v>54</v>
      </c>
      <c r="M73" s="38">
        <f t="shared" si="43"/>
        <v>982</v>
      </c>
      <c r="N73" s="38">
        <f t="shared" si="44"/>
        <v>837</v>
      </c>
      <c r="O73" s="34" t="s">
        <v>26</v>
      </c>
      <c r="P73" s="35">
        <f t="shared" ref="P73:Z73" si="392">SUM(P13,P18,P23,P29,P34,P39,P45,P50,P55,P61,P66,P71)</f>
        <v>155</v>
      </c>
      <c r="Q73" s="36">
        <f t="shared" si="392"/>
        <v>48</v>
      </c>
      <c r="R73" s="36">
        <f t="shared" si="392"/>
        <v>2093</v>
      </c>
      <c r="S73" s="36">
        <f t="shared" si="392"/>
        <v>312</v>
      </c>
      <c r="T73" s="36">
        <f t="shared" si="392"/>
        <v>36</v>
      </c>
      <c r="U73" s="36">
        <f t="shared" si="392"/>
        <v>1</v>
      </c>
      <c r="V73" s="36">
        <f t="shared" si="392"/>
        <v>1</v>
      </c>
      <c r="W73" s="36">
        <f t="shared" si="392"/>
        <v>0</v>
      </c>
      <c r="X73" s="36">
        <f t="shared" si="392"/>
        <v>37</v>
      </c>
      <c r="Y73" s="36">
        <f t="shared" si="392"/>
        <v>4</v>
      </c>
      <c r="Z73" s="70">
        <f t="shared" si="392"/>
        <v>171</v>
      </c>
      <c r="AA73" s="38">
        <f t="shared" si="349"/>
        <v>2858</v>
      </c>
      <c r="AB73" s="38">
        <f t="shared" si="350"/>
        <v>2810</v>
      </c>
      <c r="AC73" s="34" t="s">
        <v>26</v>
      </c>
      <c r="AD73" s="35">
        <f t="shared" ref="AD73:AN73" si="393">SUM(AD13,AD18,AD23,AD29,AD34,AD39,AD45,AD50,AD55,AD61,AD66,AD71)</f>
        <v>29</v>
      </c>
      <c r="AE73" s="36">
        <f t="shared" si="393"/>
        <v>5</v>
      </c>
      <c r="AF73" s="36">
        <f t="shared" si="393"/>
        <v>309</v>
      </c>
      <c r="AG73" s="36">
        <f t="shared" si="393"/>
        <v>79</v>
      </c>
      <c r="AH73" s="36">
        <f t="shared" si="393"/>
        <v>12</v>
      </c>
      <c r="AI73" s="36">
        <f t="shared" si="393"/>
        <v>6</v>
      </c>
      <c r="AJ73" s="36">
        <f t="shared" si="393"/>
        <v>14</v>
      </c>
      <c r="AK73" s="36">
        <f t="shared" si="393"/>
        <v>14</v>
      </c>
      <c r="AL73" s="36">
        <f t="shared" si="393"/>
        <v>0</v>
      </c>
      <c r="AM73" s="36">
        <f t="shared" si="393"/>
        <v>5</v>
      </c>
      <c r="AN73" s="70">
        <f t="shared" si="393"/>
        <v>19</v>
      </c>
      <c r="AO73" s="38">
        <f t="shared" si="352"/>
        <v>492</v>
      </c>
      <c r="AP73" s="38">
        <f t="shared" si="353"/>
        <v>521</v>
      </c>
      <c r="AQ73" s="34" t="s">
        <v>26</v>
      </c>
      <c r="AR73" s="35">
        <f t="shared" ref="AR73:BB73" si="394">SUM(AR13,AR18,AR23,AR29,AR34,AR39,AR45,AR50,AR55,AR61,AR66,AR71)</f>
        <v>53</v>
      </c>
      <c r="AS73" s="36">
        <f t="shared" si="394"/>
        <v>4</v>
      </c>
      <c r="AT73" s="36">
        <f t="shared" si="394"/>
        <v>391</v>
      </c>
      <c r="AU73" s="36">
        <f t="shared" si="394"/>
        <v>54</v>
      </c>
      <c r="AV73" s="36">
        <f t="shared" si="394"/>
        <v>15</v>
      </c>
      <c r="AW73" s="36">
        <f t="shared" si="394"/>
        <v>0</v>
      </c>
      <c r="AX73" s="36">
        <f t="shared" si="394"/>
        <v>5</v>
      </c>
      <c r="AY73" s="36">
        <f t="shared" si="394"/>
        <v>7</v>
      </c>
      <c r="AZ73" s="36">
        <f t="shared" si="394"/>
        <v>0</v>
      </c>
      <c r="BA73" s="36">
        <f t="shared" si="394"/>
        <v>6</v>
      </c>
      <c r="BB73" s="70">
        <f t="shared" si="394"/>
        <v>13</v>
      </c>
      <c r="BC73" s="38">
        <f t="shared" si="355"/>
        <v>548</v>
      </c>
      <c r="BD73" s="38">
        <f t="shared" si="356"/>
        <v>544</v>
      </c>
      <c r="BE73" s="34" t="s">
        <v>26</v>
      </c>
      <c r="BF73" s="35">
        <f t="shared" ref="BF73:BP73" si="395">SUM(BF13,BF18,BF23,BF29,BF34,BF39,BF45,BF50,BF55,BF61,BF66,BF71)</f>
        <v>1069</v>
      </c>
      <c r="BG73" s="36">
        <f t="shared" si="395"/>
        <v>119</v>
      </c>
      <c r="BH73" s="36">
        <f t="shared" si="395"/>
        <v>2699</v>
      </c>
      <c r="BI73" s="36">
        <f t="shared" si="395"/>
        <v>448</v>
      </c>
      <c r="BJ73" s="36">
        <f t="shared" si="395"/>
        <v>143</v>
      </c>
      <c r="BK73" s="36">
        <f t="shared" si="395"/>
        <v>10</v>
      </c>
      <c r="BL73" s="36">
        <f t="shared" si="395"/>
        <v>45</v>
      </c>
      <c r="BM73" s="36">
        <f t="shared" si="395"/>
        <v>34</v>
      </c>
      <c r="BN73" s="36">
        <f t="shared" si="395"/>
        <v>6</v>
      </c>
      <c r="BO73" s="36">
        <f t="shared" si="395"/>
        <v>20</v>
      </c>
      <c r="BP73" s="70">
        <f t="shared" si="395"/>
        <v>88</v>
      </c>
      <c r="BQ73" s="38">
        <f t="shared" si="358"/>
        <v>4681</v>
      </c>
      <c r="BR73" s="38">
        <f t="shared" si="359"/>
        <v>4166</v>
      </c>
      <c r="BS73" s="34" t="s">
        <v>26</v>
      </c>
      <c r="BT73" s="35">
        <f t="shared" ref="BT73:CD73" si="396">SUM(BT13,BT18,BT23,BT29,BT34,BT39,BT45,BT50,BT55,BT61,BT66,BT71)</f>
        <v>2</v>
      </c>
      <c r="BU73" s="36">
        <f t="shared" si="396"/>
        <v>0</v>
      </c>
      <c r="BV73" s="36">
        <f t="shared" si="396"/>
        <v>40</v>
      </c>
      <c r="BW73" s="36">
        <f t="shared" si="396"/>
        <v>8</v>
      </c>
      <c r="BX73" s="36">
        <f t="shared" si="396"/>
        <v>4</v>
      </c>
      <c r="BY73" s="36">
        <f t="shared" si="396"/>
        <v>0</v>
      </c>
      <c r="BZ73" s="36">
        <f t="shared" si="396"/>
        <v>0</v>
      </c>
      <c r="CA73" s="36">
        <f t="shared" si="396"/>
        <v>0</v>
      </c>
      <c r="CB73" s="36">
        <f t="shared" si="396"/>
        <v>0</v>
      </c>
      <c r="CC73" s="36">
        <f t="shared" si="396"/>
        <v>0</v>
      </c>
      <c r="CD73" s="70">
        <f t="shared" si="396"/>
        <v>0</v>
      </c>
      <c r="CE73" s="38">
        <f t="shared" si="361"/>
        <v>54</v>
      </c>
      <c r="CF73" s="38">
        <f t="shared" si="362"/>
        <v>57</v>
      </c>
      <c r="CG73" s="34" t="s">
        <v>26</v>
      </c>
      <c r="CH73" s="35">
        <f t="shared" ref="CH73:CR73" si="397">SUM(CH13,CH18,CH23,CH29,CH34,CH39,CH45,CH50,CH55,CH61,CH66,CH71)</f>
        <v>0</v>
      </c>
      <c r="CI73" s="36">
        <f t="shared" si="397"/>
        <v>1</v>
      </c>
      <c r="CJ73" s="36">
        <f t="shared" si="397"/>
        <v>39</v>
      </c>
      <c r="CK73" s="36">
        <f t="shared" si="397"/>
        <v>8</v>
      </c>
      <c r="CL73" s="36">
        <f t="shared" si="397"/>
        <v>1</v>
      </c>
      <c r="CM73" s="36">
        <f t="shared" si="397"/>
        <v>0</v>
      </c>
      <c r="CN73" s="36">
        <f t="shared" si="397"/>
        <v>0</v>
      </c>
      <c r="CO73" s="36">
        <f t="shared" si="397"/>
        <v>0</v>
      </c>
      <c r="CP73" s="36">
        <f t="shared" si="397"/>
        <v>0</v>
      </c>
      <c r="CQ73" s="36">
        <f t="shared" si="397"/>
        <v>0</v>
      </c>
      <c r="CR73" s="70">
        <f t="shared" si="397"/>
        <v>1</v>
      </c>
      <c r="CS73" s="38">
        <f t="shared" si="364"/>
        <v>50</v>
      </c>
      <c r="CT73" s="38">
        <f t="shared" si="365"/>
        <v>51</v>
      </c>
      <c r="CU73" s="34" t="s">
        <v>26</v>
      </c>
      <c r="CV73" s="35">
        <f t="shared" ref="CV73:DF73" si="398">SUM(CV13,CV18,CV23,CV29,CV34,CV39,CV45,CV50,CV55,CV61,CV66,CV71)</f>
        <v>173</v>
      </c>
      <c r="CW73" s="36">
        <f t="shared" si="398"/>
        <v>32</v>
      </c>
      <c r="CX73" s="36">
        <f t="shared" si="398"/>
        <v>2216</v>
      </c>
      <c r="CY73" s="36">
        <f t="shared" si="398"/>
        <v>343</v>
      </c>
      <c r="CZ73" s="36">
        <f t="shared" si="398"/>
        <v>24</v>
      </c>
      <c r="DA73" s="36">
        <f t="shared" si="398"/>
        <v>0</v>
      </c>
      <c r="DB73" s="36">
        <f t="shared" si="398"/>
        <v>4</v>
      </c>
      <c r="DC73" s="36">
        <f t="shared" si="398"/>
        <v>1</v>
      </c>
      <c r="DD73" s="36">
        <f t="shared" si="398"/>
        <v>37</v>
      </c>
      <c r="DE73" s="36">
        <f t="shared" si="398"/>
        <v>7</v>
      </c>
      <c r="DF73" s="70">
        <f t="shared" si="398"/>
        <v>153</v>
      </c>
      <c r="DG73" s="38">
        <f t="shared" si="367"/>
        <v>2990</v>
      </c>
      <c r="DH73" s="38">
        <f t="shared" si="368"/>
        <v>2932</v>
      </c>
      <c r="DI73" s="34" t="s">
        <v>26</v>
      </c>
      <c r="DJ73" s="35">
        <f t="shared" ref="DJ73:DT73" si="399">SUM(DJ13,DJ18,DJ23,DJ29,DJ34,DJ39,DJ45,DJ50,DJ55,DJ61,DJ66,DJ71)</f>
        <v>209</v>
      </c>
      <c r="DK73" s="36">
        <f t="shared" si="399"/>
        <v>36</v>
      </c>
      <c r="DL73" s="36">
        <f t="shared" si="399"/>
        <v>592</v>
      </c>
      <c r="DM73" s="36">
        <f t="shared" si="399"/>
        <v>120</v>
      </c>
      <c r="DN73" s="36">
        <f t="shared" si="399"/>
        <v>9</v>
      </c>
      <c r="DO73" s="36">
        <f t="shared" si="399"/>
        <v>0</v>
      </c>
      <c r="DP73" s="36">
        <f t="shared" si="399"/>
        <v>2</v>
      </c>
      <c r="DQ73" s="36">
        <f t="shared" si="399"/>
        <v>0</v>
      </c>
      <c r="DR73" s="36">
        <f t="shared" si="399"/>
        <v>0</v>
      </c>
      <c r="DS73" s="36">
        <f t="shared" si="399"/>
        <v>4</v>
      </c>
      <c r="DT73" s="70">
        <f t="shared" si="399"/>
        <v>25</v>
      </c>
      <c r="DU73" s="38">
        <f t="shared" si="370"/>
        <v>997</v>
      </c>
      <c r="DV73" s="38">
        <f t="shared" si="371"/>
        <v>855</v>
      </c>
      <c r="DW73" s="34" t="s">
        <v>26</v>
      </c>
      <c r="DX73" s="35">
        <f t="shared" ref="DX73:EH73" si="400">SUM(DX13,DX18,DX23,DX29,DX34,DX39,DX45,DX50,DX55,DX61,DX66,DX71)</f>
        <v>130</v>
      </c>
      <c r="DY73" s="36">
        <f t="shared" si="400"/>
        <v>27</v>
      </c>
      <c r="DZ73" s="36">
        <f t="shared" si="400"/>
        <v>584</v>
      </c>
      <c r="EA73" s="36">
        <f t="shared" si="400"/>
        <v>96</v>
      </c>
      <c r="EB73" s="36">
        <f t="shared" si="400"/>
        <v>12</v>
      </c>
      <c r="EC73" s="36">
        <f t="shared" si="400"/>
        <v>0</v>
      </c>
      <c r="ED73" s="36">
        <f t="shared" si="400"/>
        <v>0</v>
      </c>
      <c r="EE73" s="36">
        <f t="shared" si="400"/>
        <v>0</v>
      </c>
      <c r="EF73" s="36">
        <f t="shared" si="400"/>
        <v>0</v>
      </c>
      <c r="EG73" s="36">
        <f t="shared" si="400"/>
        <v>2</v>
      </c>
      <c r="EH73" s="70">
        <f t="shared" si="400"/>
        <v>31</v>
      </c>
      <c r="EI73" s="38">
        <f t="shared" si="373"/>
        <v>882</v>
      </c>
      <c r="EJ73" s="38">
        <f t="shared" si="374"/>
        <v>796</v>
      </c>
      <c r="EK73" s="34" t="s">
        <v>26</v>
      </c>
      <c r="EL73" s="35">
        <f t="shared" ref="EL73:EV73" si="401">SUM(EL13,EL18,EL23,EL29,EL34,EL39,EL45,EL50,EL55,EL61,EL66,EL71)</f>
        <v>868</v>
      </c>
      <c r="EM73" s="36">
        <f t="shared" si="401"/>
        <v>87</v>
      </c>
      <c r="EN73" s="36">
        <f t="shared" si="401"/>
        <v>3144</v>
      </c>
      <c r="EO73" s="36">
        <f t="shared" si="401"/>
        <v>557</v>
      </c>
      <c r="EP73" s="36">
        <f t="shared" si="401"/>
        <v>132</v>
      </c>
      <c r="EQ73" s="36">
        <f t="shared" si="401"/>
        <v>13</v>
      </c>
      <c r="ER73" s="36">
        <f t="shared" si="401"/>
        <v>38</v>
      </c>
      <c r="ES73" s="36">
        <f t="shared" si="401"/>
        <v>5</v>
      </c>
      <c r="ET73" s="36">
        <f t="shared" si="401"/>
        <v>5</v>
      </c>
      <c r="EU73" s="36">
        <f t="shared" si="401"/>
        <v>10</v>
      </c>
      <c r="EV73" s="70">
        <f t="shared" si="401"/>
        <v>115</v>
      </c>
      <c r="EW73" s="38">
        <f t="shared" si="376"/>
        <v>4974</v>
      </c>
      <c r="EX73" s="38">
        <f t="shared" si="377"/>
        <v>4555</v>
      </c>
      <c r="EY73" s="34" t="s">
        <v>26</v>
      </c>
      <c r="EZ73" s="35">
        <f t="shared" ref="EZ73:FJ73" si="402">SUM(EZ13,EZ18,EZ23,EZ29,EZ34,EZ39,EZ45,EZ50,EZ55,EZ61,EZ66,EZ71)</f>
        <v>81</v>
      </c>
      <c r="FA73" s="36">
        <f t="shared" si="402"/>
        <v>13</v>
      </c>
      <c r="FB73" s="36">
        <f t="shared" si="402"/>
        <v>468</v>
      </c>
      <c r="FC73" s="36">
        <f t="shared" si="402"/>
        <v>88</v>
      </c>
      <c r="FD73" s="36">
        <f t="shared" si="402"/>
        <v>19</v>
      </c>
      <c r="FE73" s="36">
        <f t="shared" si="402"/>
        <v>2</v>
      </c>
      <c r="FF73" s="36">
        <f t="shared" si="402"/>
        <v>0</v>
      </c>
      <c r="FG73" s="36">
        <f t="shared" si="402"/>
        <v>0</v>
      </c>
      <c r="FH73" s="36">
        <f t="shared" si="402"/>
        <v>1</v>
      </c>
      <c r="FI73" s="36">
        <f t="shared" si="402"/>
        <v>1</v>
      </c>
      <c r="FJ73" s="70">
        <f t="shared" si="402"/>
        <v>27</v>
      </c>
      <c r="FK73" s="38">
        <f t="shared" si="45"/>
        <v>700</v>
      </c>
      <c r="FL73" s="38">
        <f t="shared" si="46"/>
        <v>662</v>
      </c>
    </row>
    <row r="74" spans="1:168" ht="15" customHeight="1">
      <c r="A74" s="37"/>
      <c r="O74" s="37"/>
      <c r="AC74" s="37"/>
      <c r="AQ74" s="37"/>
      <c r="BE74" s="37"/>
      <c r="BS74" s="37"/>
      <c r="CG74" s="37"/>
      <c r="CU74" s="37"/>
      <c r="DI74" s="37"/>
      <c r="DW74" s="37"/>
      <c r="EK74" s="37"/>
      <c r="EY74" s="37"/>
    </row>
    <row r="75" spans="1:168" ht="15" customHeight="1">
      <c r="A75" s="37"/>
      <c r="O75" s="37"/>
      <c r="AC75" s="37"/>
      <c r="AQ75" s="37"/>
      <c r="BE75" s="37"/>
      <c r="BS75" s="37"/>
      <c r="CG75" s="37"/>
      <c r="CU75" s="37"/>
      <c r="DI75" s="37"/>
      <c r="DW75" s="37"/>
      <c r="EK75" s="37"/>
      <c r="EY75" s="37"/>
    </row>
    <row r="76" spans="1:168" ht="15" customHeight="1">
      <c r="A76" s="37"/>
      <c r="O76" s="37"/>
      <c r="AC76" s="37"/>
      <c r="AQ76" s="37"/>
      <c r="BE76" s="37"/>
      <c r="BS76" s="37"/>
      <c r="CG76" s="37"/>
      <c r="CU76" s="37"/>
      <c r="DI76" s="37"/>
      <c r="DW76" s="37"/>
      <c r="EK76" s="37"/>
      <c r="EY76" s="37"/>
    </row>
    <row r="77" spans="1:168" ht="15" customHeight="1">
      <c r="A77" s="37"/>
      <c r="O77" s="37"/>
      <c r="AC77" s="37"/>
      <c r="AQ77" s="37"/>
      <c r="BE77" s="37"/>
      <c r="BS77" s="37"/>
      <c r="CG77" s="37"/>
      <c r="CU77" s="37"/>
      <c r="DI77" s="37"/>
      <c r="DW77" s="37"/>
      <c r="EK77" s="37"/>
      <c r="EY77" s="37"/>
    </row>
    <row r="78" spans="1:168" ht="15" customHeight="1">
      <c r="A78" s="37"/>
      <c r="O78" s="37"/>
      <c r="AC78" s="37"/>
      <c r="AQ78" s="37"/>
      <c r="BE78" s="37"/>
      <c r="BS78" s="37"/>
      <c r="CG78" s="37"/>
      <c r="CU78" s="37"/>
      <c r="DI78" s="37"/>
      <c r="DW78" s="37"/>
      <c r="EK78" s="37"/>
      <c r="EY78" s="37"/>
    </row>
    <row r="79" spans="1:168" ht="15" customHeight="1">
      <c r="A79" s="37"/>
      <c r="O79" s="37"/>
      <c r="AC79" s="37"/>
      <c r="AQ79" s="37"/>
      <c r="BE79" s="37"/>
      <c r="BS79" s="37"/>
      <c r="CG79" s="37"/>
      <c r="CU79" s="37"/>
      <c r="DI79" s="37"/>
      <c r="DW79" s="37"/>
      <c r="EK79" s="37"/>
      <c r="EY79" s="37"/>
    </row>
    <row r="80" spans="1:168" ht="15" customHeight="1">
      <c r="A80" s="37"/>
      <c r="O80" s="37"/>
      <c r="AC80" s="37"/>
      <c r="AQ80" s="37"/>
      <c r="BE80" s="37"/>
      <c r="BS80" s="37"/>
      <c r="CG80" s="37"/>
      <c r="CU80" s="37"/>
      <c r="DI80" s="37"/>
      <c r="DW80" s="37"/>
      <c r="EK80" s="37"/>
      <c r="EY80" s="37"/>
    </row>
    <row r="81" spans="1:155" ht="15" customHeight="1">
      <c r="A81" s="37"/>
      <c r="O81" s="37"/>
      <c r="AC81" s="37"/>
      <c r="AQ81" s="37"/>
      <c r="BE81" s="37"/>
      <c r="BS81" s="37"/>
      <c r="CG81" s="37"/>
      <c r="CU81" s="37"/>
      <c r="DI81" s="37"/>
      <c r="DW81" s="37"/>
      <c r="EK81" s="37"/>
      <c r="EY81" s="37"/>
    </row>
    <row r="82" spans="1:155" ht="15" customHeight="1">
      <c r="A82" s="37"/>
      <c r="O82" s="37"/>
      <c r="AC82" s="37"/>
      <c r="AQ82" s="37"/>
      <c r="BE82" s="37"/>
      <c r="BS82" s="37"/>
      <c r="CG82" s="37"/>
      <c r="CU82" s="37"/>
      <c r="DI82" s="37"/>
      <c r="DW82" s="37"/>
      <c r="EK82" s="37"/>
      <c r="EY82" s="37"/>
    </row>
    <row r="83" spans="1:155" ht="15" customHeight="1">
      <c r="A83" s="37"/>
      <c r="O83" s="37"/>
      <c r="AC83" s="37"/>
      <c r="AQ83" s="37"/>
      <c r="BE83" s="37"/>
      <c r="BS83" s="37"/>
      <c r="CG83" s="37"/>
      <c r="CU83" s="37"/>
      <c r="DI83" s="37"/>
      <c r="DW83" s="37"/>
      <c r="EK83" s="37"/>
      <c r="EY83" s="37"/>
    </row>
    <row r="84" spans="1:155" ht="15" customHeight="1">
      <c r="A84" s="37"/>
      <c r="O84" s="37"/>
      <c r="AC84" s="37"/>
      <c r="AQ84" s="37"/>
      <c r="BE84" s="37"/>
      <c r="BS84" s="37"/>
      <c r="CG84" s="37"/>
      <c r="CU84" s="37"/>
      <c r="DI84" s="37"/>
      <c r="DW84" s="37"/>
      <c r="EK84" s="37"/>
      <c r="EY84" s="37"/>
    </row>
    <row r="85" spans="1:155" ht="15" customHeight="1">
      <c r="A85" s="37"/>
      <c r="O85" s="37"/>
      <c r="AC85" s="37"/>
      <c r="AQ85" s="37"/>
      <c r="BE85" s="37"/>
      <c r="BS85" s="37"/>
      <c r="CG85" s="37"/>
      <c r="CU85" s="37"/>
      <c r="DI85" s="37"/>
      <c r="DW85" s="37"/>
      <c r="EK85" s="37"/>
      <c r="EY85" s="37"/>
    </row>
    <row r="86" spans="1:155" ht="15" customHeight="1">
      <c r="A86" s="37"/>
      <c r="O86" s="37"/>
      <c r="AC86" s="37"/>
      <c r="AQ86" s="37"/>
      <c r="BE86" s="37"/>
      <c r="BS86" s="37"/>
      <c r="CG86" s="37"/>
      <c r="CU86" s="37"/>
      <c r="DI86" s="37"/>
      <c r="DW86" s="37"/>
      <c r="EK86" s="37"/>
      <c r="EY86" s="37"/>
    </row>
    <row r="87" spans="1:155" ht="15" customHeight="1">
      <c r="A87" s="37"/>
      <c r="O87" s="37"/>
      <c r="AC87" s="37"/>
      <c r="AQ87" s="37"/>
      <c r="BE87" s="37"/>
      <c r="BS87" s="37"/>
      <c r="CG87" s="37"/>
      <c r="CU87" s="37"/>
      <c r="DI87" s="37"/>
      <c r="DW87" s="37"/>
      <c r="EK87" s="37"/>
      <c r="EY87" s="37"/>
    </row>
    <row r="88" spans="1:155" ht="15" customHeight="1">
      <c r="A88" s="37"/>
      <c r="O88" s="37"/>
      <c r="AC88" s="37"/>
      <c r="AQ88" s="37"/>
      <c r="BE88" s="37"/>
      <c r="BS88" s="37"/>
      <c r="CG88" s="37"/>
      <c r="CU88" s="37"/>
      <c r="DI88" s="37"/>
      <c r="DW88" s="37"/>
      <c r="EK88" s="37"/>
      <c r="EY88" s="37"/>
    </row>
    <row r="89" spans="1:155" ht="15" customHeight="1">
      <c r="A89" s="37"/>
      <c r="O89" s="37"/>
      <c r="AC89" s="37"/>
      <c r="AQ89" s="37"/>
      <c r="BE89" s="37"/>
      <c r="BS89" s="37"/>
      <c r="CG89" s="37"/>
      <c r="CU89" s="37"/>
      <c r="DI89" s="37"/>
      <c r="DW89" s="37"/>
      <c r="EK89" s="37"/>
      <c r="EY89" s="37"/>
    </row>
    <row r="90" spans="1:155" ht="15" customHeight="1">
      <c r="A90" s="37"/>
      <c r="O90" s="37"/>
      <c r="AC90" s="37"/>
      <c r="AQ90" s="37"/>
      <c r="BE90" s="37"/>
      <c r="BS90" s="37"/>
      <c r="CG90" s="37"/>
      <c r="CU90" s="37"/>
      <c r="DI90" s="37"/>
      <c r="DW90" s="37"/>
      <c r="EK90" s="37"/>
      <c r="EY90" s="37"/>
    </row>
    <row r="91" spans="1:155" ht="15" customHeight="1">
      <c r="A91" s="37"/>
      <c r="O91" s="37"/>
      <c r="AC91" s="37"/>
      <c r="AQ91" s="37"/>
      <c r="BE91" s="37"/>
      <c r="BS91" s="37"/>
      <c r="CG91" s="37"/>
      <c r="CU91" s="37"/>
      <c r="DI91" s="37"/>
      <c r="DW91" s="37"/>
      <c r="EK91" s="37"/>
      <c r="EY91" s="37"/>
    </row>
    <row r="92" spans="1:155" ht="15" customHeight="1">
      <c r="A92" s="37"/>
      <c r="O92" s="37"/>
      <c r="AC92" s="37"/>
      <c r="AQ92" s="37"/>
      <c r="BE92" s="37"/>
      <c r="BS92" s="37"/>
      <c r="CG92" s="37"/>
      <c r="CU92" s="37"/>
      <c r="DI92" s="37"/>
      <c r="DW92" s="37"/>
      <c r="EK92" s="37"/>
      <c r="EY92" s="37"/>
    </row>
    <row r="93" spans="1:155" ht="15" customHeight="1">
      <c r="A93" s="37"/>
      <c r="O93" s="37"/>
      <c r="AC93" s="37"/>
      <c r="AQ93" s="37"/>
      <c r="BE93" s="37"/>
      <c r="BS93" s="37"/>
      <c r="CG93" s="37"/>
      <c r="CU93" s="37"/>
      <c r="DI93" s="37"/>
      <c r="DW93" s="37"/>
      <c r="EK93" s="37"/>
      <c r="EY93" s="37"/>
    </row>
    <row r="94" spans="1:155" ht="15" customHeight="1">
      <c r="A94" s="37"/>
      <c r="O94" s="37"/>
      <c r="AC94" s="37"/>
      <c r="AQ94" s="37"/>
      <c r="BE94" s="37"/>
      <c r="BS94" s="37"/>
      <c r="CG94" s="37"/>
      <c r="CU94" s="37"/>
      <c r="DI94" s="37"/>
      <c r="DW94" s="37"/>
      <c r="EK94" s="37"/>
      <c r="EY94" s="37"/>
    </row>
    <row r="95" spans="1:155" ht="15" customHeight="1">
      <c r="A95" s="37"/>
      <c r="O95" s="37"/>
      <c r="AC95" s="37"/>
      <c r="AQ95" s="37"/>
      <c r="BE95" s="37"/>
      <c r="BS95" s="37"/>
      <c r="CG95" s="37"/>
      <c r="CU95" s="37"/>
      <c r="DI95" s="37"/>
      <c r="DW95" s="37"/>
      <c r="EK95" s="37"/>
      <c r="EY95" s="37"/>
    </row>
    <row r="96" spans="1:155" ht="15" customHeight="1">
      <c r="A96" s="37"/>
      <c r="O96" s="37"/>
      <c r="AC96" s="37"/>
      <c r="AQ96" s="37"/>
      <c r="BE96" s="37"/>
      <c r="BS96" s="37"/>
      <c r="CG96" s="37"/>
      <c r="CU96" s="37"/>
      <c r="DI96" s="37"/>
      <c r="DW96" s="37"/>
      <c r="EK96" s="37"/>
      <c r="EY96" s="37"/>
    </row>
    <row r="97" spans="1:155" ht="15" customHeight="1">
      <c r="A97" s="37"/>
      <c r="O97" s="37"/>
      <c r="AC97" s="37"/>
      <c r="AQ97" s="37"/>
      <c r="BE97" s="37"/>
      <c r="BS97" s="37"/>
      <c r="CG97" s="37"/>
      <c r="CU97" s="37"/>
      <c r="DI97" s="37"/>
      <c r="DW97" s="37"/>
      <c r="EK97" s="37"/>
      <c r="EY97" s="37"/>
    </row>
    <row r="98" spans="1:155" ht="15" customHeight="1">
      <c r="A98" s="37"/>
      <c r="O98" s="37"/>
      <c r="AC98" s="37"/>
      <c r="AQ98" s="37"/>
      <c r="BE98" s="37"/>
      <c r="BS98" s="37"/>
      <c r="CG98" s="37"/>
      <c r="CU98" s="37"/>
      <c r="DI98" s="37"/>
      <c r="DW98" s="37"/>
      <c r="EK98" s="37"/>
      <c r="EY98" s="37"/>
    </row>
    <row r="99" spans="1:155" ht="15" customHeight="1">
      <c r="A99" s="37"/>
      <c r="O99" s="37"/>
      <c r="AC99" s="37"/>
      <c r="AQ99" s="37"/>
      <c r="BE99" s="37"/>
      <c r="BS99" s="37"/>
      <c r="CG99" s="37"/>
      <c r="CU99" s="37"/>
      <c r="DI99" s="37"/>
      <c r="DW99" s="37"/>
      <c r="EK99" s="37"/>
      <c r="EY99" s="37"/>
    </row>
    <row r="100" spans="1:155" ht="15" customHeight="1">
      <c r="A100" s="37"/>
      <c r="O100" s="37"/>
      <c r="AC100" s="37"/>
      <c r="AQ100" s="37"/>
      <c r="BE100" s="37"/>
      <c r="BS100" s="37"/>
      <c r="CG100" s="37"/>
      <c r="CU100" s="37"/>
      <c r="DI100" s="37"/>
      <c r="DW100" s="37"/>
      <c r="EK100" s="37"/>
      <c r="EY100" s="37"/>
    </row>
    <row r="101" spans="1:155" ht="15" customHeight="1">
      <c r="A101" s="37"/>
      <c r="O101" s="37"/>
      <c r="AC101" s="37"/>
      <c r="AQ101" s="37"/>
      <c r="BE101" s="37"/>
      <c r="BS101" s="37"/>
      <c r="CG101" s="37"/>
      <c r="CU101" s="37"/>
      <c r="DI101" s="37"/>
      <c r="DW101" s="37"/>
      <c r="EK101" s="37"/>
      <c r="EY101" s="37"/>
    </row>
    <row r="102" spans="1:155" ht="15" customHeight="1">
      <c r="A102" s="37"/>
      <c r="O102" s="37"/>
      <c r="AC102" s="37"/>
      <c r="AQ102" s="37"/>
      <c r="BE102" s="37"/>
      <c r="BS102" s="37"/>
      <c r="CG102" s="37"/>
      <c r="CU102" s="37"/>
      <c r="DI102" s="37"/>
      <c r="DW102" s="37"/>
      <c r="EK102" s="37"/>
      <c r="EY102" s="37"/>
    </row>
    <row r="103" spans="1:155" ht="15" customHeight="1">
      <c r="A103" s="37"/>
      <c r="O103" s="37"/>
      <c r="AC103" s="37"/>
      <c r="AQ103" s="37"/>
      <c r="BE103" s="37"/>
      <c r="BS103" s="37"/>
      <c r="CG103" s="37"/>
      <c r="CU103" s="37"/>
      <c r="DI103" s="37"/>
      <c r="DW103" s="37"/>
      <c r="EK103" s="37"/>
      <c r="EY103" s="37"/>
    </row>
    <row r="104" spans="1:155" ht="15" customHeight="1">
      <c r="A104" s="37"/>
      <c r="O104" s="37"/>
      <c r="AC104" s="37"/>
      <c r="AQ104" s="37"/>
      <c r="BE104" s="37"/>
      <c r="BS104" s="37"/>
      <c r="CG104" s="37"/>
      <c r="CU104" s="37"/>
      <c r="DI104" s="37"/>
      <c r="DW104" s="37"/>
      <c r="EK104" s="37"/>
      <c r="EY104" s="37"/>
    </row>
    <row r="105" spans="1:155" ht="15" customHeight="1">
      <c r="A105" s="37"/>
      <c r="O105" s="37"/>
      <c r="AC105" s="37"/>
      <c r="AQ105" s="37"/>
      <c r="BE105" s="37"/>
      <c r="BS105" s="37"/>
      <c r="CG105" s="37"/>
      <c r="CU105" s="37"/>
      <c r="DI105" s="37"/>
      <c r="DW105" s="37"/>
      <c r="EK105" s="37"/>
      <c r="EY105" s="37"/>
    </row>
    <row r="106" spans="1:155" ht="15" customHeight="1">
      <c r="A106" s="37"/>
      <c r="O106" s="37"/>
      <c r="AC106" s="37"/>
      <c r="AQ106" s="37"/>
      <c r="BE106" s="37"/>
      <c r="BS106" s="37"/>
      <c r="CG106" s="37"/>
      <c r="CU106" s="37"/>
      <c r="DI106" s="37"/>
      <c r="DW106" s="37"/>
      <c r="EK106" s="37"/>
      <c r="EY106" s="37"/>
    </row>
    <row r="107" spans="1:155" ht="15" customHeight="1">
      <c r="A107" s="37"/>
      <c r="O107" s="37"/>
      <c r="AC107" s="37"/>
      <c r="AQ107" s="37"/>
      <c r="BE107" s="37"/>
      <c r="BS107" s="37"/>
      <c r="CG107" s="37"/>
      <c r="CU107" s="37"/>
      <c r="DI107" s="37"/>
      <c r="DW107" s="37"/>
      <c r="EK107" s="37"/>
      <c r="EY107" s="37"/>
    </row>
    <row r="108" spans="1:155" ht="15" customHeight="1">
      <c r="A108" s="37"/>
      <c r="O108" s="37"/>
      <c r="AC108" s="37"/>
      <c r="AQ108" s="37"/>
      <c r="BE108" s="37"/>
      <c r="BS108" s="37"/>
      <c r="CG108" s="37"/>
      <c r="CU108" s="37"/>
      <c r="DI108" s="37"/>
      <c r="DW108" s="37"/>
      <c r="EK108" s="37"/>
      <c r="EY108" s="37"/>
    </row>
    <row r="109" spans="1:155" ht="15" customHeight="1">
      <c r="A109" s="37"/>
      <c r="O109" s="37"/>
      <c r="AC109" s="37"/>
      <c r="AQ109" s="37"/>
      <c r="BE109" s="37"/>
      <c r="BS109" s="37"/>
      <c r="CG109" s="37"/>
      <c r="CU109" s="37"/>
      <c r="DI109" s="37"/>
      <c r="DW109" s="37"/>
      <c r="EK109" s="37"/>
      <c r="EY109" s="37"/>
    </row>
    <row r="110" spans="1:155" ht="15" customHeight="1">
      <c r="A110" s="37"/>
      <c r="O110" s="37"/>
      <c r="AC110" s="37"/>
      <c r="AQ110" s="37"/>
      <c r="BE110" s="37"/>
      <c r="BS110" s="37"/>
      <c r="CG110" s="37"/>
      <c r="CU110" s="37"/>
      <c r="DI110" s="37"/>
      <c r="DW110" s="37"/>
      <c r="EK110" s="37"/>
      <c r="EY110" s="37"/>
    </row>
    <row r="111" spans="1:155" ht="15" customHeight="1">
      <c r="A111" s="37"/>
      <c r="O111" s="37"/>
      <c r="AC111" s="37"/>
      <c r="AQ111" s="37"/>
      <c r="BE111" s="37"/>
      <c r="BS111" s="37"/>
      <c r="CG111" s="37"/>
      <c r="CU111" s="37"/>
      <c r="DI111" s="37"/>
      <c r="DW111" s="37"/>
      <c r="EK111" s="37"/>
      <c r="EY111" s="37"/>
    </row>
    <row r="112" spans="1:155" ht="15" customHeight="1">
      <c r="A112" s="37"/>
      <c r="O112" s="37"/>
      <c r="AC112" s="37"/>
      <c r="AQ112" s="37"/>
      <c r="BE112" s="37"/>
      <c r="BS112" s="37"/>
      <c r="CG112" s="37"/>
      <c r="CU112" s="37"/>
      <c r="DI112" s="37"/>
      <c r="DW112" s="37"/>
      <c r="EK112" s="37"/>
      <c r="EY112" s="37"/>
    </row>
    <row r="113" spans="1:155" ht="15" customHeight="1">
      <c r="A113" s="37"/>
      <c r="O113" s="37"/>
      <c r="AC113" s="37"/>
      <c r="AQ113" s="37"/>
      <c r="BE113" s="37"/>
      <c r="BS113" s="37"/>
      <c r="CG113" s="37"/>
      <c r="CU113" s="37"/>
      <c r="DI113" s="37"/>
      <c r="DW113" s="37"/>
      <c r="EK113" s="37"/>
      <c r="EY113" s="37"/>
    </row>
  </sheetData>
  <mergeCells count="156">
    <mergeCell ref="DW1:EJ1"/>
    <mergeCell ref="EK1:EX1"/>
    <mergeCell ref="EY1:FL1"/>
    <mergeCell ref="A2:N2"/>
    <mergeCell ref="O2:AB2"/>
    <mergeCell ref="AC2:AP2"/>
    <mergeCell ref="AQ2:BD2"/>
    <mergeCell ref="BE2:BR2"/>
    <mergeCell ref="BS2:CF2"/>
    <mergeCell ref="CG2:CT2"/>
    <mergeCell ref="CU2:DH2"/>
    <mergeCell ref="DI2:DV2"/>
    <mergeCell ref="DW2:EJ2"/>
    <mergeCell ref="EK2:EX2"/>
    <mergeCell ref="EY2:FL2"/>
    <mergeCell ref="A1:N1"/>
    <mergeCell ref="O1:AB1"/>
    <mergeCell ref="AC1:AP1"/>
    <mergeCell ref="AQ1:BD1"/>
    <mergeCell ref="BE1:BR1"/>
    <mergeCell ref="BS1:CF1"/>
    <mergeCell ref="CG1:CT1"/>
    <mergeCell ref="CU1:DH1"/>
    <mergeCell ref="DI1:DV1"/>
    <mergeCell ref="A3:N3"/>
    <mergeCell ref="O3:AB3"/>
    <mergeCell ref="AC3:AP3"/>
    <mergeCell ref="AQ3:BD3"/>
    <mergeCell ref="BE3:BR3"/>
    <mergeCell ref="BS3:CF3"/>
    <mergeCell ref="CG3:CT3"/>
    <mergeCell ref="CU3:DH3"/>
    <mergeCell ref="DI3:DV3"/>
    <mergeCell ref="DW3:EJ3"/>
    <mergeCell ref="EK3:EX3"/>
    <mergeCell ref="EY3:FL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DI4:DJ4"/>
    <mergeCell ref="DK4:DV4"/>
    <mergeCell ref="DW4:DX4"/>
    <mergeCell ref="DY4:EJ4"/>
    <mergeCell ref="EK4:EL4"/>
    <mergeCell ref="EM4:EX4"/>
    <mergeCell ref="EY4:EZ4"/>
    <mergeCell ref="FA4:FL4"/>
    <mergeCell ref="A5:B5"/>
    <mergeCell ref="C5:N5"/>
    <mergeCell ref="O5:P5"/>
    <mergeCell ref="Q5:AB5"/>
    <mergeCell ref="AC5:AD5"/>
    <mergeCell ref="AE5:AP5"/>
    <mergeCell ref="AQ5:AR5"/>
    <mergeCell ref="AS5:BD5"/>
    <mergeCell ref="BE5:BF5"/>
    <mergeCell ref="BG5:BR5"/>
    <mergeCell ref="BS5:BT5"/>
    <mergeCell ref="BU5:CF5"/>
    <mergeCell ref="CG5:CH5"/>
    <mergeCell ref="CI5:CT5"/>
    <mergeCell ref="CU5:CV5"/>
    <mergeCell ref="CW5:DH5"/>
    <mergeCell ref="DI5:DJ5"/>
    <mergeCell ref="DK5:DV5"/>
    <mergeCell ref="DW5:DX5"/>
    <mergeCell ref="DY5:EJ5"/>
    <mergeCell ref="EK5:EL5"/>
    <mergeCell ref="EM5:EX5"/>
    <mergeCell ref="EY5:EZ5"/>
    <mergeCell ref="FA5:FL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DI6:DJ6"/>
    <mergeCell ref="DK6:DV6"/>
    <mergeCell ref="DW6:DX6"/>
    <mergeCell ref="DY6:EJ6"/>
    <mergeCell ref="EK6:EL6"/>
    <mergeCell ref="EM6:EX6"/>
    <mergeCell ref="EY6:EZ6"/>
    <mergeCell ref="FA6:FL6"/>
    <mergeCell ref="B7:L7"/>
    <mergeCell ref="P7:Z7"/>
    <mergeCell ref="AD7:AN7"/>
    <mergeCell ref="AR7:BB7"/>
    <mergeCell ref="BF7:BP7"/>
    <mergeCell ref="BT7:CD7"/>
    <mergeCell ref="CH7:CR7"/>
    <mergeCell ref="CV7:DF7"/>
    <mergeCell ref="DJ7:DT7"/>
    <mergeCell ref="DX7:EH7"/>
    <mergeCell ref="EL7:EV7"/>
    <mergeCell ref="EZ7:FJ7"/>
    <mergeCell ref="AQ7:AQ8"/>
    <mergeCell ref="BC7:BC8"/>
    <mergeCell ref="BD7:BD8"/>
    <mergeCell ref="BE7:BE8"/>
    <mergeCell ref="BQ7:BQ8"/>
    <mergeCell ref="BR7:BR8"/>
    <mergeCell ref="BS7:BS8"/>
    <mergeCell ref="CE7:CE8"/>
    <mergeCell ref="CF7:CF8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CG7:CG8"/>
    <mergeCell ref="CS7:CS8"/>
    <mergeCell ref="CT7:CT8"/>
    <mergeCell ref="CU7:CU8"/>
    <mergeCell ref="DG7:DG8"/>
    <mergeCell ref="DH7:DH8"/>
    <mergeCell ref="DI7:DI8"/>
    <mergeCell ref="DU7:DU8"/>
    <mergeCell ref="DV7:DV8"/>
    <mergeCell ref="DW7:DW8"/>
    <mergeCell ref="EI7:EI8"/>
    <mergeCell ref="EJ7:EJ8"/>
    <mergeCell ref="EK7:EK8"/>
    <mergeCell ref="EW7:EW8"/>
    <mergeCell ref="EX7:EX8"/>
    <mergeCell ref="EY7:EY8"/>
    <mergeCell ref="FK7:FK8"/>
    <mergeCell ref="FL7:FL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K113"/>
  <sheetViews>
    <sheetView zoomScaleNormal="100" workbookViewId="0">
      <selection activeCell="A7" sqref="A7:A8"/>
    </sheetView>
  </sheetViews>
  <sheetFormatPr defaultColWidth="5.42578125" defaultRowHeight="15" customHeight="1"/>
  <cols>
    <col min="1" max="112" width="8.140625" style="5" customWidth="1"/>
    <col min="113" max="113" width="11.7109375" style="40" customWidth="1"/>
    <col min="114" max="114" width="9.7109375" style="40" customWidth="1"/>
    <col min="115" max="115" width="5.28515625" style="40" customWidth="1"/>
    <col min="116" max="241" width="5.28515625" style="4" customWidth="1"/>
    <col min="242" max="16384" width="5.42578125" style="4"/>
  </cols>
  <sheetData>
    <row r="1" spans="1:115" s="1" customFormat="1" ht="12.75" customHeight="1">
      <c r="A1" s="208" t="str">
        <f>'JTC - Site 10 - Day 1'!BS1</f>
        <v>9093 / DCC Counts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 t="str">
        <f>A1</f>
        <v>9093 / DCC Counts</v>
      </c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 t="str">
        <f>O1</f>
        <v>9093 / DCC Counts</v>
      </c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 t="str">
        <f>AC1</f>
        <v>9093 / DCC Counts</v>
      </c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 t="str">
        <f>AQ1</f>
        <v>9093 / DCC Counts</v>
      </c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 t="str">
        <f>BE1</f>
        <v>9093 / DCC Counts</v>
      </c>
      <c r="BT1" s="208"/>
      <c r="BU1" s="208"/>
      <c r="BV1" s="208"/>
      <c r="BW1" s="208"/>
      <c r="BX1" s="208"/>
      <c r="BY1" s="208"/>
      <c r="BZ1" s="208"/>
      <c r="CA1" s="208"/>
      <c r="CB1" s="208"/>
      <c r="CC1" s="208"/>
      <c r="CD1" s="208"/>
      <c r="CE1" s="208"/>
      <c r="CF1" s="208"/>
      <c r="CG1" s="208" t="str">
        <f>BS1</f>
        <v>9093 / DCC Counts</v>
      </c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 t="str">
        <f>CG1</f>
        <v>9093 / DCC Counts</v>
      </c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8"/>
      <c r="DI1" s="7" t="s">
        <v>28</v>
      </c>
      <c r="DJ1" s="61" t="s">
        <v>29</v>
      </c>
      <c r="DK1" s="62"/>
    </row>
    <row r="2" spans="1:115" s="1" customFormat="1" ht="12.75" customHeight="1">
      <c r="A2" s="210" t="str">
        <f>'JTC - Site 10 - Day 1'!BS2</f>
        <v>November 2018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10" t="str">
        <f>A2</f>
        <v>November 2018</v>
      </c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10" t="str">
        <f>O2</f>
        <v>November 2018</v>
      </c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10" t="str">
        <f>AC2</f>
        <v>November 2018</v>
      </c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10" t="str">
        <f>AQ2</f>
        <v>November 2018</v>
      </c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10" t="str">
        <f>BE2</f>
        <v>November 2018</v>
      </c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10" t="str">
        <f>BS2</f>
        <v>November 2018</v>
      </c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10" t="str">
        <f>CG2</f>
        <v>November 2018</v>
      </c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7" t="s">
        <v>30</v>
      </c>
      <c r="DJ2" s="61" t="s">
        <v>31</v>
      </c>
      <c r="DK2" s="62"/>
    </row>
    <row r="3" spans="1:115" s="1" customFormat="1" ht="12.75" customHeight="1">
      <c r="A3" s="211" t="str">
        <f>'JTC - Site 10 - Day 1'!BS3</f>
        <v>Junction Turning Count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 t="str">
        <f>A3</f>
        <v>Junction Turning Count</v>
      </c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 t="str">
        <f>O3</f>
        <v>Junction Turning Count</v>
      </c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 t="str">
        <f>AC3</f>
        <v>Junction Turning Count</v>
      </c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 t="str">
        <f>AQ3</f>
        <v>Junction Turning Count</v>
      </c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 t="str">
        <f>BE3</f>
        <v>Junction Turning Count</v>
      </c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 t="str">
        <f>BS3</f>
        <v>Junction Turning Count</v>
      </c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  <c r="CT3" s="211"/>
      <c r="CU3" s="211" t="str">
        <f>CG3</f>
        <v>Junction Turning Count</v>
      </c>
      <c r="CV3" s="211"/>
      <c r="CW3" s="211"/>
      <c r="CX3" s="211"/>
      <c r="CY3" s="211"/>
      <c r="CZ3" s="211"/>
      <c r="DA3" s="211"/>
      <c r="DB3" s="211"/>
      <c r="DC3" s="211"/>
      <c r="DD3" s="211"/>
      <c r="DE3" s="211"/>
      <c r="DF3" s="211"/>
      <c r="DG3" s="211"/>
      <c r="DH3" s="211"/>
      <c r="DI3" s="63" t="s">
        <v>32</v>
      </c>
      <c r="DJ3" s="64" t="s">
        <v>33</v>
      </c>
      <c r="DK3" s="65"/>
    </row>
    <row r="4" spans="1:115" s="1" customFormat="1" ht="12.75" customHeight="1">
      <c r="A4" s="196" t="s">
        <v>1</v>
      </c>
      <c r="B4" s="196"/>
      <c r="C4" s="206">
        <f>'JTC - Site 10 - Day 1'!BU4</f>
        <v>10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196" t="s">
        <v>1</v>
      </c>
      <c r="P4" s="196"/>
      <c r="Q4" s="206">
        <f t="shared" ref="Q4:Q6" si="0">C4</f>
        <v>10</v>
      </c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196" t="s">
        <v>1</v>
      </c>
      <c r="AD4" s="196"/>
      <c r="AE4" s="206">
        <f t="shared" ref="AE4:AE6" si="1">Q4</f>
        <v>10</v>
      </c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196" t="s">
        <v>1</v>
      </c>
      <c r="AR4" s="196"/>
      <c r="AS4" s="206">
        <f t="shared" ref="AS4:AS6" si="2">AE4</f>
        <v>10</v>
      </c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196" t="s">
        <v>1</v>
      </c>
      <c r="BF4" s="196"/>
      <c r="BG4" s="206">
        <f t="shared" ref="BG4:BG6" si="3">AS4</f>
        <v>10</v>
      </c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96" t="s">
        <v>1</v>
      </c>
      <c r="BT4" s="196"/>
      <c r="BU4" s="206">
        <f t="shared" ref="BU4:BU6" si="4">BG4</f>
        <v>10</v>
      </c>
      <c r="BV4" s="206"/>
      <c r="BW4" s="206"/>
      <c r="BX4" s="206"/>
      <c r="BY4" s="206"/>
      <c r="BZ4" s="206"/>
      <c r="CA4" s="206"/>
      <c r="CB4" s="206"/>
      <c r="CC4" s="206"/>
      <c r="CD4" s="206"/>
      <c r="CE4" s="206"/>
      <c r="CF4" s="206"/>
      <c r="CG4" s="196" t="s">
        <v>1</v>
      </c>
      <c r="CH4" s="196"/>
      <c r="CI4" s="206">
        <f t="shared" ref="CI4:CI6" si="5">BU4</f>
        <v>10</v>
      </c>
      <c r="CJ4" s="206"/>
      <c r="CK4" s="206"/>
      <c r="CL4" s="206"/>
      <c r="CM4" s="206"/>
      <c r="CN4" s="206"/>
      <c r="CO4" s="206"/>
      <c r="CP4" s="206"/>
      <c r="CQ4" s="206"/>
      <c r="CR4" s="206"/>
      <c r="CS4" s="206"/>
      <c r="CT4" s="206"/>
      <c r="CU4" s="196" t="s">
        <v>1</v>
      </c>
      <c r="CV4" s="196"/>
      <c r="CW4" s="206">
        <f t="shared" ref="CW4:CW6" si="6">CI4</f>
        <v>10</v>
      </c>
      <c r="CX4" s="206"/>
      <c r="CY4" s="206"/>
      <c r="CZ4" s="206"/>
      <c r="DA4" s="206"/>
      <c r="DB4" s="206"/>
      <c r="DC4" s="206"/>
      <c r="DD4" s="206"/>
      <c r="DE4" s="206"/>
      <c r="DF4" s="206"/>
      <c r="DG4" s="206"/>
      <c r="DH4" s="206"/>
      <c r="DI4" s="7" t="s">
        <v>34</v>
      </c>
      <c r="DJ4" s="61" t="s">
        <v>35</v>
      </c>
      <c r="DK4" s="62"/>
    </row>
    <row r="5" spans="1:115" s="1" customFormat="1" ht="12.75" customHeight="1">
      <c r="A5" s="196" t="s">
        <v>2</v>
      </c>
      <c r="B5" s="196"/>
      <c r="C5" s="207" t="str">
        <f>'JTC - Site 10 - Day 1'!BU5</f>
        <v>Donore Ave / Parnell Rd(W) / Clogher Rd / Parnell RD(E)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196" t="s">
        <v>2</v>
      </c>
      <c r="P5" s="196"/>
      <c r="Q5" s="207" t="str">
        <f t="shared" si="0"/>
        <v>Donore Ave / Parnell Rd(W) / Clogher Rd / Parnell RD(E)</v>
      </c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196" t="s">
        <v>2</v>
      </c>
      <c r="AD5" s="196"/>
      <c r="AE5" s="207" t="str">
        <f t="shared" si="1"/>
        <v>Donore Ave / Parnell Rd(W) / Clogher Rd / Parnell RD(E)</v>
      </c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196" t="s">
        <v>2</v>
      </c>
      <c r="AR5" s="196"/>
      <c r="AS5" s="207" t="str">
        <f t="shared" si="2"/>
        <v>Donore Ave / Parnell Rd(W) / Clogher Rd / Parnell RD(E)</v>
      </c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196" t="s">
        <v>2</v>
      </c>
      <c r="BF5" s="196"/>
      <c r="BG5" s="207" t="str">
        <f t="shared" si="3"/>
        <v>Donore Ave / Parnell Rd(W) / Clogher Rd / Parnell RD(E)</v>
      </c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196" t="s">
        <v>2</v>
      </c>
      <c r="BT5" s="196"/>
      <c r="BU5" s="207" t="str">
        <f t="shared" si="4"/>
        <v>Donore Ave / Parnell Rd(W) / Clogher Rd / Parnell RD(E)</v>
      </c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196" t="s">
        <v>2</v>
      </c>
      <c r="CH5" s="196"/>
      <c r="CI5" s="207" t="str">
        <f t="shared" si="5"/>
        <v>Donore Ave / Parnell Rd(W) / Clogher Rd / Parnell RD(E)</v>
      </c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196" t="s">
        <v>2</v>
      </c>
      <c r="CV5" s="196"/>
      <c r="CW5" s="207" t="str">
        <f t="shared" si="6"/>
        <v>Donore Ave / Parnell Rd(W) / Clogher Rd / Parnell RD(E)</v>
      </c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7"/>
      <c r="DJ5" s="61"/>
      <c r="DK5" s="62"/>
    </row>
    <row r="6" spans="1:115" s="1" customFormat="1" ht="12.75" customHeight="1">
      <c r="A6" s="196" t="s">
        <v>4</v>
      </c>
      <c r="B6" s="196"/>
      <c r="C6" s="198">
        <f>'JTC - Site 10 - Day 1'!BU6</f>
        <v>43410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6" t="s">
        <v>4</v>
      </c>
      <c r="P6" s="196"/>
      <c r="Q6" s="198">
        <f t="shared" si="0"/>
        <v>43410</v>
      </c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6" t="s">
        <v>4</v>
      </c>
      <c r="AD6" s="196"/>
      <c r="AE6" s="198">
        <f t="shared" si="1"/>
        <v>43410</v>
      </c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6" t="s">
        <v>4</v>
      </c>
      <c r="AR6" s="196"/>
      <c r="AS6" s="198">
        <f t="shared" si="2"/>
        <v>43410</v>
      </c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6" t="s">
        <v>4</v>
      </c>
      <c r="BF6" s="196"/>
      <c r="BG6" s="198">
        <f t="shared" si="3"/>
        <v>43410</v>
      </c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6" t="s">
        <v>4</v>
      </c>
      <c r="BT6" s="196"/>
      <c r="BU6" s="198">
        <f t="shared" si="4"/>
        <v>43410</v>
      </c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6" t="s">
        <v>4</v>
      </c>
      <c r="CH6" s="196"/>
      <c r="CI6" s="198">
        <f t="shared" si="5"/>
        <v>43410</v>
      </c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6" t="s">
        <v>4</v>
      </c>
      <c r="CV6" s="196"/>
      <c r="CW6" s="198">
        <f t="shared" si="6"/>
        <v>43410</v>
      </c>
      <c r="CX6" s="198"/>
      <c r="CY6" s="198"/>
      <c r="CZ6" s="198"/>
      <c r="DA6" s="198"/>
      <c r="DB6" s="198"/>
      <c r="DC6" s="198"/>
      <c r="DD6" s="198"/>
      <c r="DE6" s="198"/>
      <c r="DF6" s="198"/>
      <c r="DG6" s="198"/>
      <c r="DH6" s="198"/>
      <c r="DI6" s="7"/>
      <c r="DJ6" s="61"/>
    </row>
    <row r="7" spans="1:115" s="3" customFormat="1" ht="13.5" customHeight="1">
      <c r="A7" s="202" t="s">
        <v>5</v>
      </c>
      <c r="B7" s="199" t="str">
        <f>"To Arm A - "&amp;$DJ$1</f>
        <v>To Arm A - Donore Ave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204" t="s">
        <v>7</v>
      </c>
      <c r="N7" s="204" t="s">
        <v>8</v>
      </c>
      <c r="O7" s="202" t="s">
        <v>5</v>
      </c>
      <c r="P7" s="199" t="str">
        <f>"From Arm A - "&amp;$DJ$1</f>
        <v>From Arm A - Donore Ave</v>
      </c>
      <c r="Q7" s="200"/>
      <c r="R7" s="200"/>
      <c r="S7" s="200"/>
      <c r="T7" s="200"/>
      <c r="U7" s="200"/>
      <c r="V7" s="200"/>
      <c r="W7" s="200"/>
      <c r="X7" s="200"/>
      <c r="Y7" s="200"/>
      <c r="Z7" s="201"/>
      <c r="AA7" s="204" t="s">
        <v>7</v>
      </c>
      <c r="AB7" s="204" t="s">
        <v>8</v>
      </c>
      <c r="AC7" s="202" t="s">
        <v>5</v>
      </c>
      <c r="AD7" s="199" t="str">
        <f>"To Arm B - "&amp;$DJ$2</f>
        <v>To Arm B - Parnell Rd(W)</v>
      </c>
      <c r="AE7" s="200"/>
      <c r="AF7" s="200"/>
      <c r="AG7" s="200"/>
      <c r="AH7" s="200"/>
      <c r="AI7" s="200"/>
      <c r="AJ7" s="200"/>
      <c r="AK7" s="200"/>
      <c r="AL7" s="200"/>
      <c r="AM7" s="200"/>
      <c r="AN7" s="201"/>
      <c r="AO7" s="204" t="s">
        <v>7</v>
      </c>
      <c r="AP7" s="204" t="s">
        <v>8</v>
      </c>
      <c r="AQ7" s="202" t="s">
        <v>5</v>
      </c>
      <c r="AR7" s="199" t="str">
        <f>"From Arm B - "&amp;$DJ$2</f>
        <v>From Arm B - Parnell Rd(W)</v>
      </c>
      <c r="AS7" s="200"/>
      <c r="AT7" s="200"/>
      <c r="AU7" s="200"/>
      <c r="AV7" s="200"/>
      <c r="AW7" s="200"/>
      <c r="AX7" s="200"/>
      <c r="AY7" s="200"/>
      <c r="AZ7" s="200"/>
      <c r="BA7" s="200"/>
      <c r="BB7" s="201"/>
      <c r="BC7" s="204" t="s">
        <v>7</v>
      </c>
      <c r="BD7" s="204" t="s">
        <v>8</v>
      </c>
      <c r="BE7" s="202" t="s">
        <v>5</v>
      </c>
      <c r="BF7" s="199" t="str">
        <f>"To Arm C - "&amp;$DJ$3</f>
        <v>To Arm C - Clogher Rd</v>
      </c>
      <c r="BG7" s="200"/>
      <c r="BH7" s="200"/>
      <c r="BI7" s="200"/>
      <c r="BJ7" s="200"/>
      <c r="BK7" s="200"/>
      <c r="BL7" s="200"/>
      <c r="BM7" s="200"/>
      <c r="BN7" s="200"/>
      <c r="BO7" s="200"/>
      <c r="BP7" s="201"/>
      <c r="BQ7" s="204" t="s">
        <v>7</v>
      </c>
      <c r="BR7" s="204" t="s">
        <v>8</v>
      </c>
      <c r="BS7" s="202" t="s">
        <v>5</v>
      </c>
      <c r="BT7" s="199" t="str">
        <f>"From Arm C - "&amp;$DJ$3</f>
        <v>From Arm C - Clogher Rd</v>
      </c>
      <c r="BU7" s="200"/>
      <c r="BV7" s="200"/>
      <c r="BW7" s="200"/>
      <c r="BX7" s="200"/>
      <c r="BY7" s="200"/>
      <c r="BZ7" s="200"/>
      <c r="CA7" s="200"/>
      <c r="CB7" s="200"/>
      <c r="CC7" s="200"/>
      <c r="CD7" s="201"/>
      <c r="CE7" s="204" t="s">
        <v>7</v>
      </c>
      <c r="CF7" s="204" t="s">
        <v>8</v>
      </c>
      <c r="CG7" s="202" t="s">
        <v>5</v>
      </c>
      <c r="CH7" s="199" t="str">
        <f>"To Arm D - "&amp;$DJ$4</f>
        <v>To Arm D - Parnell RD(E)</v>
      </c>
      <c r="CI7" s="200"/>
      <c r="CJ7" s="200"/>
      <c r="CK7" s="200"/>
      <c r="CL7" s="200"/>
      <c r="CM7" s="200"/>
      <c r="CN7" s="200"/>
      <c r="CO7" s="200"/>
      <c r="CP7" s="200"/>
      <c r="CQ7" s="200"/>
      <c r="CR7" s="201"/>
      <c r="CS7" s="204" t="s">
        <v>7</v>
      </c>
      <c r="CT7" s="204" t="s">
        <v>8</v>
      </c>
      <c r="CU7" s="202" t="s">
        <v>5</v>
      </c>
      <c r="CV7" s="199" t="str">
        <f>"From Arm D - "&amp;$DJ$4</f>
        <v>From Arm D - Parnell RD(E)</v>
      </c>
      <c r="CW7" s="200"/>
      <c r="CX7" s="200"/>
      <c r="CY7" s="200"/>
      <c r="CZ7" s="200"/>
      <c r="DA7" s="200"/>
      <c r="DB7" s="200"/>
      <c r="DC7" s="200"/>
      <c r="DD7" s="200"/>
      <c r="DE7" s="200"/>
      <c r="DF7" s="201"/>
      <c r="DG7" s="204" t="s">
        <v>7</v>
      </c>
      <c r="DH7" s="204" t="s">
        <v>8</v>
      </c>
      <c r="DI7" s="192" t="s">
        <v>10</v>
      </c>
      <c r="DJ7" s="194" t="s">
        <v>11</v>
      </c>
      <c r="DK7" s="66"/>
    </row>
    <row r="8" spans="1:115" s="3" customFormat="1" ht="13.5" customHeight="1">
      <c r="A8" s="203"/>
      <c r="B8" s="23" t="str">
        <f>'JTC - Site 10 - Day 1'!$B$8</f>
        <v>P/C</v>
      </c>
      <c r="C8" s="24" t="str">
        <f>'JTC - Site 10 - Day 1'!$C$8</f>
        <v>M/C</v>
      </c>
      <c r="D8" s="24" t="str">
        <f>'JTC - Site 10 - Day 1'!$D$8</f>
        <v>Car</v>
      </c>
      <c r="E8" s="24" t="str">
        <f>'JTC - Site 10 - Day 1'!$E$8</f>
        <v>LGV</v>
      </c>
      <c r="F8" s="24" t="str">
        <f>'JTC - Site 10 - Day 1'!$F$8</f>
        <v>HGV 2X</v>
      </c>
      <c r="G8" s="24" t="str">
        <f>'JTC - Site 10 - Day 1'!$G$8</f>
        <v>HGV 3X</v>
      </c>
      <c r="H8" s="24" t="str">
        <f>'JTC - Site 10 - Day 1'!$H$8</f>
        <v>HGV 4x</v>
      </c>
      <c r="I8" s="24" t="str">
        <f>'JTC - Site 10 - Day 1'!$I$8</f>
        <v>HGV 5+X</v>
      </c>
      <c r="J8" s="24" t="str">
        <f>'JTC - Site 10 - Day 1'!$J$8</f>
        <v>Dbus</v>
      </c>
      <c r="K8" s="24" t="str">
        <f>'JTC - Site 10 - Day 1'!$K$8</f>
        <v>Obus</v>
      </c>
      <c r="L8" s="51" t="str">
        <f>'JTC - Site 10 - Day 1'!$L$8</f>
        <v>Taxi</v>
      </c>
      <c r="M8" s="205"/>
      <c r="N8" s="205"/>
      <c r="O8" s="203"/>
      <c r="P8" s="23" t="str">
        <f>'JTC - Site 10 - Day 1'!$B$8</f>
        <v>P/C</v>
      </c>
      <c r="Q8" s="24" t="str">
        <f>'JTC - Site 10 - Day 1'!$C$8</f>
        <v>M/C</v>
      </c>
      <c r="R8" s="24" t="str">
        <f>'JTC - Site 10 - Day 1'!$D$8</f>
        <v>Car</v>
      </c>
      <c r="S8" s="24" t="str">
        <f>'JTC - Site 10 - Day 1'!$E$8</f>
        <v>LGV</v>
      </c>
      <c r="T8" s="24" t="str">
        <f>'JTC - Site 10 - Day 1'!$F$8</f>
        <v>HGV 2X</v>
      </c>
      <c r="U8" s="24" t="str">
        <f>'JTC - Site 10 - Day 1'!$G$8</f>
        <v>HGV 3X</v>
      </c>
      <c r="V8" s="24" t="str">
        <f>'JTC - Site 10 - Day 1'!$H$8</f>
        <v>HGV 4x</v>
      </c>
      <c r="W8" s="24" t="str">
        <f>'JTC - Site 10 - Day 1'!$I$8</f>
        <v>HGV 5+X</v>
      </c>
      <c r="X8" s="24" t="str">
        <f>'JTC - Site 10 - Day 1'!$J$8</f>
        <v>Dbus</v>
      </c>
      <c r="Y8" s="24" t="str">
        <f>'JTC - Site 10 - Day 1'!$K$8</f>
        <v>Obus</v>
      </c>
      <c r="Z8" s="51" t="str">
        <f>'JTC - Site 10 - Day 1'!$L$8</f>
        <v>Taxi</v>
      </c>
      <c r="AA8" s="205"/>
      <c r="AB8" s="205"/>
      <c r="AC8" s="203"/>
      <c r="AD8" s="23" t="str">
        <f>'JTC - Site 10 - Day 1'!$B$8</f>
        <v>P/C</v>
      </c>
      <c r="AE8" s="24" t="str">
        <f>'JTC - Site 10 - Day 1'!$C$8</f>
        <v>M/C</v>
      </c>
      <c r="AF8" s="24" t="str">
        <f>'JTC - Site 10 - Day 1'!$D$8</f>
        <v>Car</v>
      </c>
      <c r="AG8" s="24" t="str">
        <f>'JTC - Site 10 - Day 1'!$E$8</f>
        <v>LGV</v>
      </c>
      <c r="AH8" s="24" t="str">
        <f>'JTC - Site 10 - Day 1'!$F$8</f>
        <v>HGV 2X</v>
      </c>
      <c r="AI8" s="24" t="str">
        <f>'JTC - Site 10 - Day 1'!$G$8</f>
        <v>HGV 3X</v>
      </c>
      <c r="AJ8" s="24" t="str">
        <f>'JTC - Site 10 - Day 1'!$H$8</f>
        <v>HGV 4x</v>
      </c>
      <c r="AK8" s="24" t="str">
        <f>'JTC - Site 10 - Day 1'!$I$8</f>
        <v>HGV 5+X</v>
      </c>
      <c r="AL8" s="24" t="str">
        <f>'JTC - Site 10 - Day 1'!$J$8</f>
        <v>Dbus</v>
      </c>
      <c r="AM8" s="24" t="str">
        <f>'JTC - Site 10 - Day 1'!$K$8</f>
        <v>Obus</v>
      </c>
      <c r="AN8" s="51" t="str">
        <f>'JTC - Site 10 - Day 1'!$L$8</f>
        <v>Taxi</v>
      </c>
      <c r="AO8" s="205"/>
      <c r="AP8" s="205"/>
      <c r="AQ8" s="203"/>
      <c r="AR8" s="23" t="str">
        <f>'JTC - Site 10 - Day 1'!$B$8</f>
        <v>P/C</v>
      </c>
      <c r="AS8" s="24" t="str">
        <f>'JTC - Site 10 - Day 1'!$C$8</f>
        <v>M/C</v>
      </c>
      <c r="AT8" s="24" t="str">
        <f>'JTC - Site 10 - Day 1'!$D$8</f>
        <v>Car</v>
      </c>
      <c r="AU8" s="24" t="str">
        <f>'JTC - Site 10 - Day 1'!$E$8</f>
        <v>LGV</v>
      </c>
      <c r="AV8" s="24" t="str">
        <f>'JTC - Site 10 - Day 1'!$F$8</f>
        <v>HGV 2X</v>
      </c>
      <c r="AW8" s="24" t="str">
        <f>'JTC - Site 10 - Day 1'!$G$8</f>
        <v>HGV 3X</v>
      </c>
      <c r="AX8" s="24" t="str">
        <f>'JTC - Site 10 - Day 1'!$H$8</f>
        <v>HGV 4x</v>
      </c>
      <c r="AY8" s="24" t="str">
        <f>'JTC - Site 10 - Day 1'!$I$8</f>
        <v>HGV 5+X</v>
      </c>
      <c r="AZ8" s="24" t="str">
        <f>'JTC - Site 10 - Day 1'!$J$8</f>
        <v>Dbus</v>
      </c>
      <c r="BA8" s="24" t="str">
        <f>'JTC - Site 10 - Day 1'!$K$8</f>
        <v>Obus</v>
      </c>
      <c r="BB8" s="51" t="str">
        <f>'JTC - Site 10 - Day 1'!$L$8</f>
        <v>Taxi</v>
      </c>
      <c r="BC8" s="205"/>
      <c r="BD8" s="205"/>
      <c r="BE8" s="203"/>
      <c r="BF8" s="23" t="str">
        <f>'JTC - Site 10 - Day 1'!$B$8</f>
        <v>P/C</v>
      </c>
      <c r="BG8" s="24" t="str">
        <f>'JTC - Site 10 - Day 1'!$C$8</f>
        <v>M/C</v>
      </c>
      <c r="BH8" s="24" t="str">
        <f>'JTC - Site 10 - Day 1'!$D$8</f>
        <v>Car</v>
      </c>
      <c r="BI8" s="24" t="str">
        <f>'JTC - Site 10 - Day 1'!$E$8</f>
        <v>LGV</v>
      </c>
      <c r="BJ8" s="24" t="str">
        <f>'JTC - Site 10 - Day 1'!$F$8</f>
        <v>HGV 2X</v>
      </c>
      <c r="BK8" s="24" t="str">
        <f>'JTC - Site 10 - Day 1'!$G$8</f>
        <v>HGV 3X</v>
      </c>
      <c r="BL8" s="24" t="str">
        <f>'JTC - Site 10 - Day 1'!$H$8</f>
        <v>HGV 4x</v>
      </c>
      <c r="BM8" s="24" t="str">
        <f>'JTC - Site 10 - Day 1'!$I$8</f>
        <v>HGV 5+X</v>
      </c>
      <c r="BN8" s="24" t="str">
        <f>'JTC - Site 10 - Day 1'!$J$8</f>
        <v>Dbus</v>
      </c>
      <c r="BO8" s="24" t="str">
        <f>'JTC - Site 10 - Day 1'!$K$8</f>
        <v>Obus</v>
      </c>
      <c r="BP8" s="51" t="str">
        <f>'JTC - Site 10 - Day 1'!$L$8</f>
        <v>Taxi</v>
      </c>
      <c r="BQ8" s="205"/>
      <c r="BR8" s="205"/>
      <c r="BS8" s="203"/>
      <c r="BT8" s="23" t="str">
        <f>'JTC - Site 10 - Day 1'!$B$8</f>
        <v>P/C</v>
      </c>
      <c r="BU8" s="24" t="str">
        <f>'JTC - Site 10 - Day 1'!$C$8</f>
        <v>M/C</v>
      </c>
      <c r="BV8" s="24" t="str">
        <f>'JTC - Site 10 - Day 1'!$D$8</f>
        <v>Car</v>
      </c>
      <c r="BW8" s="24" t="str">
        <f>'JTC - Site 10 - Day 1'!$E$8</f>
        <v>LGV</v>
      </c>
      <c r="BX8" s="24" t="str">
        <f>'JTC - Site 10 - Day 1'!$F$8</f>
        <v>HGV 2X</v>
      </c>
      <c r="BY8" s="24" t="str">
        <f>'JTC - Site 10 - Day 1'!$G$8</f>
        <v>HGV 3X</v>
      </c>
      <c r="BZ8" s="24" t="str">
        <f>'JTC - Site 10 - Day 1'!$H$8</f>
        <v>HGV 4x</v>
      </c>
      <c r="CA8" s="24" t="str">
        <f>'JTC - Site 10 - Day 1'!$I$8</f>
        <v>HGV 5+X</v>
      </c>
      <c r="CB8" s="24" t="str">
        <f>'JTC - Site 10 - Day 1'!$J$8</f>
        <v>Dbus</v>
      </c>
      <c r="CC8" s="24" t="str">
        <f>'JTC - Site 10 - Day 1'!$K$8</f>
        <v>Obus</v>
      </c>
      <c r="CD8" s="51" t="str">
        <f>'JTC - Site 10 - Day 1'!$L$8</f>
        <v>Taxi</v>
      </c>
      <c r="CE8" s="205"/>
      <c r="CF8" s="205"/>
      <c r="CG8" s="203"/>
      <c r="CH8" s="23" t="str">
        <f>'JTC - Site 10 - Day 1'!$B$8</f>
        <v>P/C</v>
      </c>
      <c r="CI8" s="24" t="str">
        <f>'JTC - Site 10 - Day 1'!$C$8</f>
        <v>M/C</v>
      </c>
      <c r="CJ8" s="24" t="str">
        <f>'JTC - Site 10 - Day 1'!$D$8</f>
        <v>Car</v>
      </c>
      <c r="CK8" s="24" t="str">
        <f>'JTC - Site 10 - Day 1'!$E$8</f>
        <v>LGV</v>
      </c>
      <c r="CL8" s="24" t="str">
        <f>'JTC - Site 10 - Day 1'!$F$8</f>
        <v>HGV 2X</v>
      </c>
      <c r="CM8" s="24" t="str">
        <f>'JTC - Site 10 - Day 1'!$G$8</f>
        <v>HGV 3X</v>
      </c>
      <c r="CN8" s="24" t="str">
        <f>'JTC - Site 10 - Day 1'!$H$8</f>
        <v>HGV 4x</v>
      </c>
      <c r="CO8" s="24" t="str">
        <f>'JTC - Site 10 - Day 1'!$I$8</f>
        <v>HGV 5+X</v>
      </c>
      <c r="CP8" s="24" t="str">
        <f>'JTC - Site 10 - Day 1'!$J$8</f>
        <v>Dbus</v>
      </c>
      <c r="CQ8" s="24" t="str">
        <f>'JTC - Site 10 - Day 1'!$K$8</f>
        <v>Obus</v>
      </c>
      <c r="CR8" s="51" t="str">
        <f>'JTC - Site 10 - Day 1'!$L$8</f>
        <v>Taxi</v>
      </c>
      <c r="CS8" s="205"/>
      <c r="CT8" s="205"/>
      <c r="CU8" s="203"/>
      <c r="CV8" s="23" t="str">
        <f>'JTC - Site 10 - Day 1'!$B$8</f>
        <v>P/C</v>
      </c>
      <c r="CW8" s="24" t="str">
        <f>'JTC - Site 10 - Day 1'!$C$8</f>
        <v>M/C</v>
      </c>
      <c r="CX8" s="24" t="str">
        <f>'JTC - Site 10 - Day 1'!$D$8</f>
        <v>Car</v>
      </c>
      <c r="CY8" s="24" t="str">
        <f>'JTC - Site 10 - Day 1'!$E$8</f>
        <v>LGV</v>
      </c>
      <c r="CZ8" s="24" t="str">
        <f>'JTC - Site 10 - Day 1'!$F$8</f>
        <v>HGV 2X</v>
      </c>
      <c r="DA8" s="24" t="str">
        <f>'JTC - Site 10 - Day 1'!$G$8</f>
        <v>HGV 3X</v>
      </c>
      <c r="DB8" s="24" t="str">
        <f>'JTC - Site 10 - Day 1'!$H$8</f>
        <v>HGV 4x</v>
      </c>
      <c r="DC8" s="24" t="str">
        <f>'JTC - Site 10 - Day 1'!$I$8</f>
        <v>HGV 5+X</v>
      </c>
      <c r="DD8" s="24" t="str">
        <f>'JTC - Site 10 - Day 1'!$J$8</f>
        <v>Dbus</v>
      </c>
      <c r="DE8" s="24" t="str">
        <f>'JTC - Site 10 - Day 1'!$K$8</f>
        <v>Obus</v>
      </c>
      <c r="DF8" s="51" t="str">
        <f>'JTC - Site 10 - Day 1'!$L$8</f>
        <v>Taxi</v>
      </c>
      <c r="DG8" s="205"/>
      <c r="DH8" s="205"/>
      <c r="DI8" s="193"/>
      <c r="DJ8" s="195"/>
      <c r="DK8" s="66"/>
    </row>
    <row r="9" spans="1:115" ht="13.5" customHeight="1">
      <c r="A9" s="22">
        <f>'JTC - Site 10 - Day 1'!$A9</f>
        <v>0.29166666666666702</v>
      </c>
      <c r="B9" s="41">
        <f>SUM('JTC - Site 10 - Day 1'!AR9,'JTC - Site 10 - Day 1'!CV9,'JTC - Site 10 - Day 1'!EZ9)</f>
        <v>6</v>
      </c>
      <c r="C9" s="42">
        <f>SUM('JTC - Site 10 - Day 1'!AS9,'JTC - Site 10 - Day 1'!CW9,'JTC - Site 10 - Day 1'!FA9)</f>
        <v>1</v>
      </c>
      <c r="D9" s="42">
        <f>SUM('JTC - Site 10 - Day 1'!AT9,'JTC - Site 10 - Day 1'!CX9,'JTC - Site 10 - Day 1'!FB9)</f>
        <v>74</v>
      </c>
      <c r="E9" s="42">
        <f>SUM('JTC - Site 10 - Day 1'!AU9,'JTC - Site 10 - Day 1'!CY9,'JTC - Site 10 - Day 1'!FC9)</f>
        <v>10</v>
      </c>
      <c r="F9" s="42">
        <f>SUM('JTC - Site 10 - Day 1'!AV9,'JTC - Site 10 - Day 1'!CZ9,'JTC - Site 10 - Day 1'!FD9)</f>
        <v>0</v>
      </c>
      <c r="G9" s="42">
        <f>SUM('JTC - Site 10 - Day 1'!AW9,'JTC - Site 10 - Day 1'!DA9,'JTC - Site 10 - Day 1'!FE9)</f>
        <v>0</v>
      </c>
      <c r="H9" s="42">
        <f>SUM('JTC - Site 10 - Day 1'!AX9,'JTC - Site 10 - Day 1'!DB9,'JTC - Site 10 - Day 1'!FF9)</f>
        <v>0</v>
      </c>
      <c r="I9" s="42">
        <f>SUM('JTC - Site 10 - Day 1'!AY9,'JTC - Site 10 - Day 1'!DC9,'JTC - Site 10 - Day 1'!FG9)</f>
        <v>0</v>
      </c>
      <c r="J9" s="42">
        <f>SUM('JTC - Site 10 - Day 1'!AZ9,'JTC - Site 10 - Day 1'!DD9,'JTC - Site 10 - Day 1'!FH9)</f>
        <v>0</v>
      </c>
      <c r="K9" s="42">
        <f>SUM('JTC - Site 10 - Day 1'!BA9,'JTC - Site 10 - Day 1'!DE9,'JTC - Site 10 - Day 1'!FI9)</f>
        <v>0</v>
      </c>
      <c r="L9" s="52">
        <f>SUM('JTC - Site 10 - Day 1'!BB9,'JTC - Site 10 - Day 1'!DF9,'JTC - Site 10 - Day 1'!FJ9)</f>
        <v>4</v>
      </c>
      <c r="M9" s="56">
        <f>SUM(B9:L9)</f>
        <v>95</v>
      </c>
      <c r="N9" s="57">
        <f>ROUND((B9*0.333)+(C9*0.5)+(D9*1)+(E9*1)+(F9*2)+(G9*2)+(H9*2)+(I9*2)+(J9*2)+(K9*2)+(L9*1),0)</f>
        <v>90</v>
      </c>
      <c r="O9" s="22">
        <f>'JTC - Site 10 - Day 1'!$A9</f>
        <v>0.29166666666666702</v>
      </c>
      <c r="P9" s="41">
        <f>SUM('JTC - Site 10 - Day 1'!B9,'JTC - Site 10 - Day 1'!P9,'JTC - Site 10 - Day 1'!AD9)</f>
        <v>5</v>
      </c>
      <c r="Q9" s="42">
        <f>SUM('JTC - Site 10 - Day 1'!C9,'JTC - Site 10 - Day 1'!Q9,'JTC - Site 10 - Day 1'!AE9)</f>
        <v>1</v>
      </c>
      <c r="R9" s="42">
        <f>SUM('JTC - Site 10 - Day 1'!D9,'JTC - Site 10 - Day 1'!R9,'JTC - Site 10 - Day 1'!AF9)</f>
        <v>15</v>
      </c>
      <c r="S9" s="42">
        <f>SUM('JTC - Site 10 - Day 1'!E9,'JTC - Site 10 - Day 1'!S9,'JTC - Site 10 - Day 1'!AG9)</f>
        <v>7</v>
      </c>
      <c r="T9" s="42">
        <f>SUM('JTC - Site 10 - Day 1'!F9,'JTC - Site 10 - Day 1'!T9,'JTC - Site 10 - Day 1'!AH9)</f>
        <v>0</v>
      </c>
      <c r="U9" s="42">
        <f>SUM('JTC - Site 10 - Day 1'!G9,'JTC - Site 10 - Day 1'!U9,'JTC - Site 10 - Day 1'!AI9)</f>
        <v>0</v>
      </c>
      <c r="V9" s="42">
        <f>SUM('JTC - Site 10 - Day 1'!H9,'JTC - Site 10 - Day 1'!V9,'JTC - Site 10 - Day 1'!AJ9)</f>
        <v>0</v>
      </c>
      <c r="W9" s="42">
        <f>SUM('JTC - Site 10 - Day 1'!I9,'JTC - Site 10 - Day 1'!W9,'JTC - Site 10 - Day 1'!AK9)</f>
        <v>0</v>
      </c>
      <c r="X9" s="42">
        <f>SUM('JTC - Site 10 - Day 1'!J9,'JTC - Site 10 - Day 1'!X9,'JTC - Site 10 - Day 1'!AL9)</f>
        <v>1</v>
      </c>
      <c r="Y9" s="42">
        <f>SUM('JTC - Site 10 - Day 1'!K9,'JTC - Site 10 - Day 1'!Y9,'JTC - Site 10 - Day 1'!AM9)</f>
        <v>0</v>
      </c>
      <c r="Z9" s="52">
        <f>SUM('JTC - Site 10 - Day 1'!L9,'JTC - Site 10 - Day 1'!Z9,'JTC - Site 10 - Day 1'!AN9)</f>
        <v>0</v>
      </c>
      <c r="AA9" s="56">
        <f>SUM(P9:Z9)</f>
        <v>29</v>
      </c>
      <c r="AB9" s="57">
        <f>ROUND((P9*0.333)+(Q9*0.5)+(R9*1)+(S9*1)+(T9*2)+(U9*2)+(V9*2)+(W9*2)+(X9*2)+(Y9*2)+(Z9*1),0)</f>
        <v>26</v>
      </c>
      <c r="AC9" s="22">
        <f>'JTC - Site 10 - Day 1'!$A9</f>
        <v>0.29166666666666702</v>
      </c>
      <c r="AD9" s="41">
        <f>SUM('JTC - Site 10 - Day 1'!AD9,'JTC - Site 10 - Day 1'!CH9,'JTC - Site 10 - Day 1'!EL9)</f>
        <v>5</v>
      </c>
      <c r="AE9" s="42">
        <f>SUM('JTC - Site 10 - Day 1'!AE9,'JTC - Site 10 - Day 1'!CI9,'JTC - Site 10 - Day 1'!EM9)</f>
        <v>1</v>
      </c>
      <c r="AF9" s="42">
        <f>SUM('JTC - Site 10 - Day 1'!AF9,'JTC - Site 10 - Day 1'!CJ9,'JTC - Site 10 - Day 1'!EN9)</f>
        <v>64</v>
      </c>
      <c r="AG9" s="42">
        <f>SUM('JTC - Site 10 - Day 1'!AG9,'JTC - Site 10 - Day 1'!CK9,'JTC - Site 10 - Day 1'!EO9)</f>
        <v>5</v>
      </c>
      <c r="AH9" s="42">
        <f>SUM('JTC - Site 10 - Day 1'!AH9,'JTC - Site 10 - Day 1'!CL9,'JTC - Site 10 - Day 1'!EP9)</f>
        <v>0</v>
      </c>
      <c r="AI9" s="42">
        <f>SUM('JTC - Site 10 - Day 1'!AI9,'JTC - Site 10 - Day 1'!CM9,'JTC - Site 10 - Day 1'!EQ9)</f>
        <v>1</v>
      </c>
      <c r="AJ9" s="42">
        <f>SUM('JTC - Site 10 - Day 1'!AJ9,'JTC - Site 10 - Day 1'!CN9,'JTC - Site 10 - Day 1'!ER9)</f>
        <v>1</v>
      </c>
      <c r="AK9" s="42">
        <f>SUM('JTC - Site 10 - Day 1'!AK9,'JTC - Site 10 - Day 1'!CO9,'JTC - Site 10 - Day 1'!ES9)</f>
        <v>0</v>
      </c>
      <c r="AL9" s="42">
        <f>SUM('JTC - Site 10 - Day 1'!AL9,'JTC - Site 10 - Day 1'!CP9,'JTC - Site 10 - Day 1'!ET9)</f>
        <v>0</v>
      </c>
      <c r="AM9" s="42">
        <f>SUM('JTC - Site 10 - Day 1'!AM9,'JTC - Site 10 - Day 1'!CQ9,'JTC - Site 10 - Day 1'!EU9)</f>
        <v>0</v>
      </c>
      <c r="AN9" s="52">
        <f>SUM('JTC - Site 10 - Day 1'!AN9,'JTC - Site 10 - Day 1'!CR9,'JTC - Site 10 - Day 1'!EV9)</f>
        <v>5</v>
      </c>
      <c r="AO9" s="56">
        <f>SUM(AD9:AN9)</f>
        <v>82</v>
      </c>
      <c r="AP9" s="57">
        <f>ROUND((AD9*0.333)+(AE9*0.5)+(AF9*1)+(AG9*1)+(AH9*2)+(AI9*2)+(AJ9*2)+(AK9*2)+(AL9*2)+(AM9*2)+(AN9*1),0)</f>
        <v>80</v>
      </c>
      <c r="AQ9" s="22">
        <f>'JTC - Site 10 - Day 1'!$A9</f>
        <v>0.29166666666666702</v>
      </c>
      <c r="AR9" s="41">
        <f>SUM('JTC - Site 10 - Day 1'!AR9,'JTC - Site 10 - Day 1'!BF9,'JTC - Site 10 - Day 1'!BT9)</f>
        <v>19</v>
      </c>
      <c r="AS9" s="42">
        <f>SUM('JTC - Site 10 - Day 1'!AS9,'JTC - Site 10 - Day 1'!BG9,'JTC - Site 10 - Day 1'!BU9)</f>
        <v>1</v>
      </c>
      <c r="AT9" s="42">
        <f>SUM('JTC - Site 10 - Day 1'!AT9,'JTC - Site 10 - Day 1'!BH9,'JTC - Site 10 - Day 1'!BV9)</f>
        <v>75</v>
      </c>
      <c r="AU9" s="42">
        <f>SUM('JTC - Site 10 - Day 1'!AU9,'JTC - Site 10 - Day 1'!BI9,'JTC - Site 10 - Day 1'!BW9)</f>
        <v>12</v>
      </c>
      <c r="AV9" s="42">
        <f>SUM('JTC - Site 10 - Day 1'!AV9,'JTC - Site 10 - Day 1'!BJ9,'JTC - Site 10 - Day 1'!BX9)</f>
        <v>2</v>
      </c>
      <c r="AW9" s="42">
        <f>SUM('JTC - Site 10 - Day 1'!AW9,'JTC - Site 10 - Day 1'!BK9,'JTC - Site 10 - Day 1'!BY9)</f>
        <v>1</v>
      </c>
      <c r="AX9" s="42">
        <f>SUM('JTC - Site 10 - Day 1'!AX9,'JTC - Site 10 - Day 1'!BL9,'JTC - Site 10 - Day 1'!BZ9)</f>
        <v>1</v>
      </c>
      <c r="AY9" s="42">
        <f>SUM('JTC - Site 10 - Day 1'!AY9,'JTC - Site 10 - Day 1'!BM9,'JTC - Site 10 - Day 1'!CA9)</f>
        <v>0</v>
      </c>
      <c r="AZ9" s="42">
        <f>SUM('JTC - Site 10 - Day 1'!AZ9,'JTC - Site 10 - Day 1'!BN9,'JTC - Site 10 - Day 1'!CB9)</f>
        <v>0</v>
      </c>
      <c r="BA9" s="42">
        <f>SUM('JTC - Site 10 - Day 1'!BA9,'JTC - Site 10 - Day 1'!BO9,'JTC - Site 10 - Day 1'!CC9)</f>
        <v>0</v>
      </c>
      <c r="BB9" s="52">
        <f>SUM('JTC - Site 10 - Day 1'!BB9,'JTC - Site 10 - Day 1'!BP9,'JTC - Site 10 - Day 1'!CD9)</f>
        <v>1</v>
      </c>
      <c r="BC9" s="56">
        <f>SUM(AR9:BB9)</f>
        <v>112</v>
      </c>
      <c r="BD9" s="57">
        <f>ROUND((AR9*0.333)+(AS9*0.5)+(AT9*1)+(AU9*1)+(AV9*2)+(AW9*2)+(AX9*2)+(AY9*2)+(AZ9*2)+(BA9*2)+(BB9*1),0)</f>
        <v>103</v>
      </c>
      <c r="BE9" s="22">
        <f>'JTC - Site 10 - Day 1'!$A9</f>
        <v>0.29166666666666702</v>
      </c>
      <c r="BF9" s="41">
        <f>SUM('JTC - Site 10 - Day 1'!P9,'JTC - Site 10 - Day 1'!BT9,'JTC - Site 10 - Day 1'!DX9)</f>
        <v>2</v>
      </c>
      <c r="BG9" s="42">
        <f>SUM('JTC - Site 10 - Day 1'!Q9,'JTC - Site 10 - Day 1'!BU9,'JTC - Site 10 - Day 1'!DY9)</f>
        <v>0</v>
      </c>
      <c r="BH9" s="42">
        <f>SUM('JTC - Site 10 - Day 1'!R9,'JTC - Site 10 - Day 1'!BV9,'JTC - Site 10 - Day 1'!DZ9)</f>
        <v>18</v>
      </c>
      <c r="BI9" s="42">
        <f>SUM('JTC - Site 10 - Day 1'!S9,'JTC - Site 10 - Day 1'!BW9,'JTC - Site 10 - Day 1'!EA9)</f>
        <v>4</v>
      </c>
      <c r="BJ9" s="42">
        <f>SUM('JTC - Site 10 - Day 1'!T9,'JTC - Site 10 - Day 1'!BX9,'JTC - Site 10 - Day 1'!EB9)</f>
        <v>0</v>
      </c>
      <c r="BK9" s="42">
        <f>SUM('JTC - Site 10 - Day 1'!U9,'JTC - Site 10 - Day 1'!BY9,'JTC - Site 10 - Day 1'!EC9)</f>
        <v>0</v>
      </c>
      <c r="BL9" s="42">
        <f>SUM('JTC - Site 10 - Day 1'!V9,'JTC - Site 10 - Day 1'!BZ9,'JTC - Site 10 - Day 1'!ED9)</f>
        <v>0</v>
      </c>
      <c r="BM9" s="42">
        <f>SUM('JTC - Site 10 - Day 1'!W9,'JTC - Site 10 - Day 1'!CA9,'JTC - Site 10 - Day 1'!EE9)</f>
        <v>0</v>
      </c>
      <c r="BN9" s="42">
        <f>SUM('JTC - Site 10 - Day 1'!X9,'JTC - Site 10 - Day 1'!CB9,'JTC - Site 10 - Day 1'!EF9)</f>
        <v>1</v>
      </c>
      <c r="BO9" s="42">
        <f>SUM('JTC - Site 10 - Day 1'!Y9,'JTC - Site 10 - Day 1'!CC9,'JTC - Site 10 - Day 1'!EG9)</f>
        <v>0</v>
      </c>
      <c r="BP9" s="52">
        <f>SUM('JTC - Site 10 - Day 1'!Z9,'JTC - Site 10 - Day 1'!CD9,'JTC - Site 10 - Day 1'!EH9)</f>
        <v>0</v>
      </c>
      <c r="BQ9" s="56">
        <f>SUM(BF9:BP9)</f>
        <v>25</v>
      </c>
      <c r="BR9" s="57">
        <f>ROUND((BF9*0.333)+(BG9*0.5)+(BH9*1)+(BI9*1)+(BJ9*2)+(BK9*2)+(BL9*2)+(BM9*2)+(BN9*2)+(BO9*2)+(BP9*1),0)</f>
        <v>25</v>
      </c>
      <c r="BS9" s="22">
        <f>'JTC - Site 10 - Day 1'!$A9</f>
        <v>0.29166666666666702</v>
      </c>
      <c r="BT9" s="41">
        <f>SUM('JTC - Site 10 - Day 1'!CH9,'JTC - Site 10 - Day 1'!CV9,'JTC - Site 10 - Day 1'!DJ9)</f>
        <v>9</v>
      </c>
      <c r="BU9" s="42">
        <f>SUM('JTC - Site 10 - Day 1'!CI9,'JTC - Site 10 - Day 1'!CW9,'JTC - Site 10 - Day 1'!DK9)</f>
        <v>1</v>
      </c>
      <c r="BV9" s="42">
        <f>SUM('JTC - Site 10 - Day 1'!CJ9,'JTC - Site 10 - Day 1'!CX9,'JTC - Site 10 - Day 1'!DL9)</f>
        <v>78</v>
      </c>
      <c r="BW9" s="42">
        <f>SUM('JTC - Site 10 - Day 1'!CK9,'JTC - Site 10 - Day 1'!CY9,'JTC - Site 10 - Day 1'!DM9)</f>
        <v>16</v>
      </c>
      <c r="BX9" s="42">
        <f>SUM('JTC - Site 10 - Day 1'!CL9,'JTC - Site 10 - Day 1'!CZ9,'JTC - Site 10 - Day 1'!DN9)</f>
        <v>1</v>
      </c>
      <c r="BY9" s="42">
        <f>SUM('JTC - Site 10 - Day 1'!CM9,'JTC - Site 10 - Day 1'!DA9,'JTC - Site 10 - Day 1'!DO9)</f>
        <v>0</v>
      </c>
      <c r="BZ9" s="42">
        <f>SUM('JTC - Site 10 - Day 1'!CN9,'JTC - Site 10 - Day 1'!DB9,'JTC - Site 10 - Day 1'!DP9)</f>
        <v>0</v>
      </c>
      <c r="CA9" s="42">
        <f>SUM('JTC - Site 10 - Day 1'!CO9,'JTC - Site 10 - Day 1'!DC9,'JTC - Site 10 - Day 1'!DQ9)</f>
        <v>0</v>
      </c>
      <c r="CB9" s="42">
        <f>SUM('JTC - Site 10 - Day 1'!CP9,'JTC - Site 10 - Day 1'!DD9,'JTC - Site 10 - Day 1'!DR9)</f>
        <v>0</v>
      </c>
      <c r="CC9" s="42">
        <f>SUM('JTC - Site 10 - Day 1'!CQ9,'JTC - Site 10 - Day 1'!DE9,'JTC - Site 10 - Day 1'!DS9)</f>
        <v>0</v>
      </c>
      <c r="CD9" s="52">
        <f>SUM('JTC - Site 10 - Day 1'!CR9,'JTC - Site 10 - Day 1'!DF9,'JTC - Site 10 - Day 1'!DT9)</f>
        <v>4</v>
      </c>
      <c r="CE9" s="56">
        <f>SUM(BT9:CD9)</f>
        <v>109</v>
      </c>
      <c r="CF9" s="57">
        <f>ROUND((BT9*0.333)+(BU9*0.5)+(BV9*1)+(BW9*1)+(BX9*2)+(BY9*2)+(BZ9*2)+(CA9*2)+(CB9*2)+(CC9*2)+(CD9*1),0)</f>
        <v>103</v>
      </c>
      <c r="CG9" s="22">
        <f>'JTC - Site 10 - Day 1'!$A9</f>
        <v>0.29166666666666702</v>
      </c>
      <c r="CH9" s="41">
        <f>SUM('JTC - Site 10 - Day 1'!B9,'JTC - Site 10 - Day 1'!BF9,'JTC - Site 10 - Day 1'!DJ9)</f>
        <v>26</v>
      </c>
      <c r="CI9" s="42">
        <f>SUM('JTC - Site 10 - Day 1'!C9,'JTC - Site 10 - Day 1'!BG9,'JTC - Site 10 - Day 1'!DK9)</f>
        <v>2</v>
      </c>
      <c r="CJ9" s="42">
        <f>SUM('JTC - Site 10 - Day 1'!D9,'JTC - Site 10 - Day 1'!BH9,'JTC - Site 10 - Day 1'!DL9)</f>
        <v>86</v>
      </c>
      <c r="CK9" s="42">
        <f>SUM('JTC - Site 10 - Day 1'!E9,'JTC - Site 10 - Day 1'!BI9,'JTC - Site 10 - Day 1'!DM9)</f>
        <v>21</v>
      </c>
      <c r="CL9" s="42">
        <f>SUM('JTC - Site 10 - Day 1'!F9,'JTC - Site 10 - Day 1'!BJ9,'JTC - Site 10 - Day 1'!DN9)</f>
        <v>3</v>
      </c>
      <c r="CM9" s="42">
        <f>SUM('JTC - Site 10 - Day 1'!G9,'JTC - Site 10 - Day 1'!BK9,'JTC - Site 10 - Day 1'!DO9)</f>
        <v>1</v>
      </c>
      <c r="CN9" s="42">
        <f>SUM('JTC - Site 10 - Day 1'!H9,'JTC - Site 10 - Day 1'!BL9,'JTC - Site 10 - Day 1'!DP9)</f>
        <v>1</v>
      </c>
      <c r="CO9" s="42">
        <f>SUM('JTC - Site 10 - Day 1'!I9,'JTC - Site 10 - Day 1'!BM9,'JTC - Site 10 - Day 1'!DQ9)</f>
        <v>0</v>
      </c>
      <c r="CP9" s="42">
        <f>SUM('JTC - Site 10 - Day 1'!J9,'JTC - Site 10 - Day 1'!BN9,'JTC - Site 10 - Day 1'!DR9)</f>
        <v>0</v>
      </c>
      <c r="CQ9" s="42">
        <f>SUM('JTC - Site 10 - Day 1'!K9,'JTC - Site 10 - Day 1'!BO9,'JTC - Site 10 - Day 1'!DS9)</f>
        <v>0</v>
      </c>
      <c r="CR9" s="52">
        <f>SUM('JTC - Site 10 - Day 1'!L9,'JTC - Site 10 - Day 1'!BP9,'JTC - Site 10 - Day 1'!DT9)</f>
        <v>1</v>
      </c>
      <c r="CS9" s="56">
        <f>SUM(CH9:CR9)</f>
        <v>141</v>
      </c>
      <c r="CT9" s="57">
        <f>ROUND((CH9*0.333)+(CI9*0.5)+(CJ9*1)+(CK9*1)+(CL9*2)+(CM9*2)+(CN9*2)+(CO9*2)+(CP9*2)+(CQ9*2)+(CR9*1),0)</f>
        <v>128</v>
      </c>
      <c r="CU9" s="22">
        <f>'JTC - Site 10 - Day 1'!$A9</f>
        <v>0.29166666666666702</v>
      </c>
      <c r="CV9" s="41">
        <f>SUM('JTC - Site 10 - Day 1'!DX9,'JTC - Site 10 - Day 1'!EL9,'JTC - Site 10 - Day 1'!EZ9)</f>
        <v>6</v>
      </c>
      <c r="CW9" s="42">
        <f>SUM('JTC - Site 10 - Day 1'!DY9,'JTC - Site 10 - Day 1'!EM9,'JTC - Site 10 - Day 1'!FA9)</f>
        <v>1</v>
      </c>
      <c r="CX9" s="42">
        <f>SUM('JTC - Site 10 - Day 1'!DZ9,'JTC - Site 10 - Day 1'!EN9,'JTC - Site 10 - Day 1'!FB9)</f>
        <v>74</v>
      </c>
      <c r="CY9" s="42">
        <f>SUM('JTC - Site 10 - Day 1'!EA9,'JTC - Site 10 - Day 1'!EO9,'JTC - Site 10 - Day 1'!FC9)</f>
        <v>5</v>
      </c>
      <c r="CZ9" s="42">
        <f>SUM('JTC - Site 10 - Day 1'!EB9,'JTC - Site 10 - Day 1'!EP9,'JTC - Site 10 - Day 1'!FD9)</f>
        <v>0</v>
      </c>
      <c r="DA9" s="42">
        <f>SUM('JTC - Site 10 - Day 1'!EC9,'JTC - Site 10 - Day 1'!EQ9,'JTC - Site 10 - Day 1'!FE9)</f>
        <v>1</v>
      </c>
      <c r="DB9" s="42">
        <f>SUM('JTC - Site 10 - Day 1'!ED9,'JTC - Site 10 - Day 1'!ER9,'JTC - Site 10 - Day 1'!FF9)</f>
        <v>1</v>
      </c>
      <c r="DC9" s="42">
        <f>SUM('JTC - Site 10 - Day 1'!EE9,'JTC - Site 10 - Day 1'!ES9,'JTC - Site 10 - Day 1'!FG9)</f>
        <v>0</v>
      </c>
      <c r="DD9" s="42">
        <f>SUM('JTC - Site 10 - Day 1'!EF9,'JTC - Site 10 - Day 1'!ET9,'JTC - Site 10 - Day 1'!FH9)</f>
        <v>0</v>
      </c>
      <c r="DE9" s="42">
        <f>SUM('JTC - Site 10 - Day 1'!EG9,'JTC - Site 10 - Day 1'!EU9,'JTC - Site 10 - Day 1'!FI9)</f>
        <v>0</v>
      </c>
      <c r="DF9" s="52">
        <f>SUM('JTC - Site 10 - Day 1'!EH9,'JTC - Site 10 - Day 1'!EV9,'JTC - Site 10 - Day 1'!FJ9)</f>
        <v>5</v>
      </c>
      <c r="DG9" s="56">
        <f>SUM(CV9:DF9)</f>
        <v>93</v>
      </c>
      <c r="DH9" s="57">
        <f>ROUND((CV9*0.333)+(CW9*0.5)+(CX9*1)+(CY9*1)+(CZ9*2)+(DA9*2)+(DB9*2)+(DC9*2)+(DD9*2)+(DE9*2)+(DF9*1),0)</f>
        <v>90</v>
      </c>
      <c r="DI9" s="67">
        <f t="shared" ref="DI9:DI12" si="7">SUM(M9,AO9,BQ9,CS9)</f>
        <v>343</v>
      </c>
      <c r="DJ9" s="67">
        <f>SUM(DI9:DI12)</f>
        <v>1736</v>
      </c>
      <c r="DK9" s="22">
        <f>'JTC - Site 10 - Day 1'!$A9</f>
        <v>0.29166666666666702</v>
      </c>
    </row>
    <row r="10" spans="1:115" ht="13.5" customHeight="1">
      <c r="A10" s="22">
        <f>'JTC - Site 10 - Day 1'!$A10</f>
        <v>0.3020833333333337</v>
      </c>
      <c r="B10" s="43">
        <f>SUM('JTC - Site 10 - Day 1'!AR10,'JTC - Site 10 - Day 1'!CV10,'JTC - Site 10 - Day 1'!EZ10)</f>
        <v>5</v>
      </c>
      <c r="C10" s="44">
        <f>SUM('JTC - Site 10 - Day 1'!AS10,'JTC - Site 10 - Day 1'!CW10,'JTC - Site 10 - Day 1'!FA10)</f>
        <v>2</v>
      </c>
      <c r="D10" s="44">
        <f>SUM('JTC - Site 10 - Day 1'!AT10,'JTC - Site 10 - Day 1'!CX10,'JTC - Site 10 - Day 1'!FB10)</f>
        <v>107</v>
      </c>
      <c r="E10" s="44">
        <f>SUM('JTC - Site 10 - Day 1'!AU10,'JTC - Site 10 - Day 1'!CY10,'JTC - Site 10 - Day 1'!FC10)</f>
        <v>20</v>
      </c>
      <c r="F10" s="44">
        <f>SUM('JTC - Site 10 - Day 1'!AV10,'JTC - Site 10 - Day 1'!CZ10,'JTC - Site 10 - Day 1'!FD10)</f>
        <v>2</v>
      </c>
      <c r="G10" s="44">
        <f>SUM('JTC - Site 10 - Day 1'!AW10,'JTC - Site 10 - Day 1'!DA10,'JTC - Site 10 - Day 1'!FE10)</f>
        <v>0</v>
      </c>
      <c r="H10" s="44">
        <f>SUM('JTC - Site 10 - Day 1'!AX10,'JTC - Site 10 - Day 1'!DB10,'JTC - Site 10 - Day 1'!FF10)</f>
        <v>0</v>
      </c>
      <c r="I10" s="44">
        <f>SUM('JTC - Site 10 - Day 1'!AY10,'JTC - Site 10 - Day 1'!DC10,'JTC - Site 10 - Day 1'!FG10)</f>
        <v>0</v>
      </c>
      <c r="J10" s="44">
        <f>SUM('JTC - Site 10 - Day 1'!AZ10,'JTC - Site 10 - Day 1'!DD10,'JTC - Site 10 - Day 1'!FH10)</f>
        <v>1</v>
      </c>
      <c r="K10" s="44">
        <f>SUM('JTC - Site 10 - Day 1'!BA10,'JTC - Site 10 - Day 1'!DE10,'JTC - Site 10 - Day 1'!FI10)</f>
        <v>0</v>
      </c>
      <c r="L10" s="53">
        <f>SUM('JTC - Site 10 - Day 1'!BB10,'JTC - Site 10 - Day 1'!DF10,'JTC - Site 10 - Day 1'!FJ10)</f>
        <v>5</v>
      </c>
      <c r="M10" s="58">
        <f t="shared" ref="M10:M73" si="8">SUM(B10:L10)</f>
        <v>142</v>
      </c>
      <c r="N10" s="58">
        <f t="shared" ref="N10:N73" si="9">ROUND((B10*0.333)+(C10*0.5)+(D10*1)+(E10*1)+(F10*2)+(G10*2)+(H10*2)+(I10*2)+(J10*2)+(K10*2)+(L10*1),0)</f>
        <v>141</v>
      </c>
      <c r="O10" s="22">
        <f>'JTC - Site 10 - Day 1'!$A10</f>
        <v>0.3020833333333337</v>
      </c>
      <c r="P10" s="43">
        <f>SUM('JTC - Site 10 - Day 1'!B10,'JTC - Site 10 - Day 1'!P10,'JTC - Site 10 - Day 1'!AD10)</f>
        <v>4</v>
      </c>
      <c r="Q10" s="44">
        <f>SUM('JTC - Site 10 - Day 1'!C10,'JTC - Site 10 - Day 1'!Q10,'JTC - Site 10 - Day 1'!AE10)</f>
        <v>0</v>
      </c>
      <c r="R10" s="44">
        <f>SUM('JTC - Site 10 - Day 1'!D10,'JTC - Site 10 - Day 1'!R10,'JTC - Site 10 - Day 1'!AF10)</f>
        <v>21</v>
      </c>
      <c r="S10" s="44">
        <f>SUM('JTC - Site 10 - Day 1'!E10,'JTC - Site 10 - Day 1'!S10,'JTC - Site 10 - Day 1'!AG10)</f>
        <v>3</v>
      </c>
      <c r="T10" s="44">
        <f>SUM('JTC - Site 10 - Day 1'!F10,'JTC - Site 10 - Day 1'!T10,'JTC - Site 10 - Day 1'!AH10)</f>
        <v>2</v>
      </c>
      <c r="U10" s="44">
        <f>SUM('JTC - Site 10 - Day 1'!G10,'JTC - Site 10 - Day 1'!U10,'JTC - Site 10 - Day 1'!AI10)</f>
        <v>0</v>
      </c>
      <c r="V10" s="44">
        <f>SUM('JTC - Site 10 - Day 1'!H10,'JTC - Site 10 - Day 1'!V10,'JTC - Site 10 - Day 1'!AJ10)</f>
        <v>0</v>
      </c>
      <c r="W10" s="44">
        <f>SUM('JTC - Site 10 - Day 1'!I10,'JTC - Site 10 - Day 1'!W10,'JTC - Site 10 - Day 1'!AK10)</f>
        <v>0</v>
      </c>
      <c r="X10" s="44">
        <f>SUM('JTC - Site 10 - Day 1'!J10,'JTC - Site 10 - Day 1'!X10,'JTC - Site 10 - Day 1'!AL10)</f>
        <v>0</v>
      </c>
      <c r="Y10" s="44">
        <f>SUM('JTC - Site 10 - Day 1'!K10,'JTC - Site 10 - Day 1'!Y10,'JTC - Site 10 - Day 1'!AM10)</f>
        <v>1</v>
      </c>
      <c r="Z10" s="53">
        <f>SUM('JTC - Site 10 - Day 1'!L10,'JTC - Site 10 - Day 1'!Z10,'JTC - Site 10 - Day 1'!AN10)</f>
        <v>2</v>
      </c>
      <c r="AA10" s="58">
        <f t="shared" ref="AA10:AA73" si="10">SUM(P10:Z10)</f>
        <v>33</v>
      </c>
      <c r="AB10" s="58">
        <f t="shared" ref="AB10:AB73" si="11">ROUND((P10*0.333)+(Q10*0.5)+(R10*1)+(S10*1)+(T10*2)+(U10*2)+(V10*2)+(W10*2)+(X10*2)+(Y10*2)+(Z10*1),0)</f>
        <v>33</v>
      </c>
      <c r="AC10" s="22">
        <f>'JTC - Site 10 - Day 1'!$A10</f>
        <v>0.3020833333333337</v>
      </c>
      <c r="AD10" s="43">
        <f>SUM('JTC - Site 10 - Day 1'!AD10,'JTC - Site 10 - Day 1'!CH10,'JTC - Site 10 - Day 1'!EL10)</f>
        <v>22</v>
      </c>
      <c r="AE10" s="44">
        <f>SUM('JTC - Site 10 - Day 1'!AE10,'JTC - Site 10 - Day 1'!CI10,'JTC - Site 10 - Day 1'!EM10)</f>
        <v>1</v>
      </c>
      <c r="AF10" s="44">
        <f>SUM('JTC - Site 10 - Day 1'!AF10,'JTC - Site 10 - Day 1'!CJ10,'JTC - Site 10 - Day 1'!EN10)</f>
        <v>72</v>
      </c>
      <c r="AG10" s="44">
        <f>SUM('JTC - Site 10 - Day 1'!AG10,'JTC - Site 10 - Day 1'!CK10,'JTC - Site 10 - Day 1'!EO10)</f>
        <v>6</v>
      </c>
      <c r="AH10" s="44">
        <f>SUM('JTC - Site 10 - Day 1'!AH10,'JTC - Site 10 - Day 1'!CL10,'JTC - Site 10 - Day 1'!EP10)</f>
        <v>2</v>
      </c>
      <c r="AI10" s="44">
        <f>SUM('JTC - Site 10 - Day 1'!AI10,'JTC - Site 10 - Day 1'!CM10,'JTC - Site 10 - Day 1'!EQ10)</f>
        <v>1</v>
      </c>
      <c r="AJ10" s="44">
        <f>SUM('JTC - Site 10 - Day 1'!AJ10,'JTC - Site 10 - Day 1'!CN10,'JTC - Site 10 - Day 1'!ER10)</f>
        <v>1</v>
      </c>
      <c r="AK10" s="44">
        <f>SUM('JTC - Site 10 - Day 1'!AK10,'JTC - Site 10 - Day 1'!CO10,'JTC - Site 10 - Day 1'!ES10)</f>
        <v>0</v>
      </c>
      <c r="AL10" s="44">
        <f>SUM('JTC - Site 10 - Day 1'!AL10,'JTC - Site 10 - Day 1'!CP10,'JTC - Site 10 - Day 1'!ET10)</f>
        <v>0</v>
      </c>
      <c r="AM10" s="44">
        <f>SUM('JTC - Site 10 - Day 1'!AM10,'JTC - Site 10 - Day 1'!CQ10,'JTC - Site 10 - Day 1'!EU10)</f>
        <v>3</v>
      </c>
      <c r="AN10" s="53">
        <f>SUM('JTC - Site 10 - Day 1'!AN10,'JTC - Site 10 - Day 1'!CR10,'JTC - Site 10 - Day 1'!EV10)</f>
        <v>2</v>
      </c>
      <c r="AO10" s="58">
        <f t="shared" ref="AO10:AO73" si="12">SUM(AD10:AN10)</f>
        <v>110</v>
      </c>
      <c r="AP10" s="58">
        <f t="shared" ref="AP10:AP73" si="13">ROUND((AD10*0.333)+(AE10*0.5)+(AF10*1)+(AG10*1)+(AH10*2)+(AI10*2)+(AJ10*2)+(AK10*2)+(AL10*2)+(AM10*2)+(AN10*1),0)</f>
        <v>102</v>
      </c>
      <c r="AQ10" s="22">
        <f>'JTC - Site 10 - Day 1'!$A10</f>
        <v>0.3020833333333337</v>
      </c>
      <c r="AR10" s="43">
        <f>SUM('JTC - Site 10 - Day 1'!AR10,'JTC - Site 10 - Day 1'!BF10,'JTC - Site 10 - Day 1'!BT10)</f>
        <v>32</v>
      </c>
      <c r="AS10" s="44">
        <f>SUM('JTC - Site 10 - Day 1'!AS10,'JTC - Site 10 - Day 1'!BG10,'JTC - Site 10 - Day 1'!BU10)</f>
        <v>0</v>
      </c>
      <c r="AT10" s="44">
        <f>SUM('JTC - Site 10 - Day 1'!AT10,'JTC - Site 10 - Day 1'!BH10,'JTC - Site 10 - Day 1'!BV10)</f>
        <v>53</v>
      </c>
      <c r="AU10" s="44">
        <f>SUM('JTC - Site 10 - Day 1'!AU10,'JTC - Site 10 - Day 1'!BI10,'JTC - Site 10 - Day 1'!BW10)</f>
        <v>11</v>
      </c>
      <c r="AV10" s="44">
        <f>SUM('JTC - Site 10 - Day 1'!AV10,'JTC - Site 10 - Day 1'!BJ10,'JTC - Site 10 - Day 1'!BX10)</f>
        <v>4</v>
      </c>
      <c r="AW10" s="44">
        <f>SUM('JTC - Site 10 - Day 1'!AW10,'JTC - Site 10 - Day 1'!BK10,'JTC - Site 10 - Day 1'!BY10)</f>
        <v>0</v>
      </c>
      <c r="AX10" s="44">
        <f>SUM('JTC - Site 10 - Day 1'!AX10,'JTC - Site 10 - Day 1'!BL10,'JTC - Site 10 - Day 1'!BZ10)</f>
        <v>1</v>
      </c>
      <c r="AY10" s="44">
        <f>SUM('JTC - Site 10 - Day 1'!AY10,'JTC - Site 10 - Day 1'!BM10,'JTC - Site 10 - Day 1'!CA10)</f>
        <v>0</v>
      </c>
      <c r="AZ10" s="44">
        <f>SUM('JTC - Site 10 - Day 1'!AZ10,'JTC - Site 10 - Day 1'!BN10,'JTC - Site 10 - Day 1'!CB10)</f>
        <v>0</v>
      </c>
      <c r="BA10" s="44">
        <f>SUM('JTC - Site 10 - Day 1'!BA10,'JTC - Site 10 - Day 1'!BO10,'JTC - Site 10 - Day 1'!CC10)</f>
        <v>0</v>
      </c>
      <c r="BB10" s="53">
        <f>SUM('JTC - Site 10 - Day 1'!BB10,'JTC - Site 10 - Day 1'!BP10,'JTC - Site 10 - Day 1'!CD10)</f>
        <v>1</v>
      </c>
      <c r="BC10" s="58">
        <f t="shared" ref="BC10:BC73" si="14">SUM(AR10:BB10)</f>
        <v>102</v>
      </c>
      <c r="BD10" s="58">
        <f t="shared" ref="BD10:BD73" si="15">ROUND((AR10*0.333)+(AS10*0.5)+(AT10*1)+(AU10*1)+(AV10*2)+(AW10*2)+(AX10*2)+(AY10*2)+(AZ10*2)+(BA10*2)+(BB10*1),0)</f>
        <v>86</v>
      </c>
      <c r="BE10" s="22">
        <f>'JTC - Site 10 - Day 1'!$A10</f>
        <v>0.3020833333333337</v>
      </c>
      <c r="BF10" s="43">
        <f>SUM('JTC - Site 10 - Day 1'!P10,'JTC - Site 10 - Day 1'!BT10,'JTC - Site 10 - Day 1'!DX10)</f>
        <v>0</v>
      </c>
      <c r="BG10" s="44">
        <f>SUM('JTC - Site 10 - Day 1'!Q10,'JTC - Site 10 - Day 1'!BU10,'JTC - Site 10 - Day 1'!DY10)</f>
        <v>0</v>
      </c>
      <c r="BH10" s="44">
        <f>SUM('JTC - Site 10 - Day 1'!R10,'JTC - Site 10 - Day 1'!BV10,'JTC - Site 10 - Day 1'!DZ10)</f>
        <v>23</v>
      </c>
      <c r="BI10" s="44">
        <f>SUM('JTC - Site 10 - Day 1'!S10,'JTC - Site 10 - Day 1'!BW10,'JTC - Site 10 - Day 1'!EA10)</f>
        <v>4</v>
      </c>
      <c r="BJ10" s="44">
        <f>SUM('JTC - Site 10 - Day 1'!T10,'JTC - Site 10 - Day 1'!BX10,'JTC - Site 10 - Day 1'!EB10)</f>
        <v>1</v>
      </c>
      <c r="BK10" s="44">
        <f>SUM('JTC - Site 10 - Day 1'!U10,'JTC - Site 10 - Day 1'!BY10,'JTC - Site 10 - Day 1'!EC10)</f>
        <v>0</v>
      </c>
      <c r="BL10" s="44">
        <f>SUM('JTC - Site 10 - Day 1'!V10,'JTC - Site 10 - Day 1'!BZ10,'JTC - Site 10 - Day 1'!ED10)</f>
        <v>0</v>
      </c>
      <c r="BM10" s="44">
        <f>SUM('JTC - Site 10 - Day 1'!W10,'JTC - Site 10 - Day 1'!CA10,'JTC - Site 10 - Day 1'!EE10)</f>
        <v>0</v>
      </c>
      <c r="BN10" s="44">
        <f>SUM('JTC - Site 10 - Day 1'!X10,'JTC - Site 10 - Day 1'!CB10,'JTC - Site 10 - Day 1'!EF10)</f>
        <v>0</v>
      </c>
      <c r="BO10" s="44">
        <f>SUM('JTC - Site 10 - Day 1'!Y10,'JTC - Site 10 - Day 1'!CC10,'JTC - Site 10 - Day 1'!EG10)</f>
        <v>0</v>
      </c>
      <c r="BP10" s="53">
        <f>SUM('JTC - Site 10 - Day 1'!Z10,'JTC - Site 10 - Day 1'!CD10,'JTC - Site 10 - Day 1'!EH10)</f>
        <v>2</v>
      </c>
      <c r="BQ10" s="58">
        <f t="shared" ref="BQ10:BQ73" si="16">SUM(BF10:BP10)</f>
        <v>30</v>
      </c>
      <c r="BR10" s="58">
        <f t="shared" ref="BR10:BR73" si="17">ROUND((BF10*0.333)+(BG10*0.5)+(BH10*1)+(BI10*1)+(BJ10*2)+(BK10*2)+(BL10*2)+(BM10*2)+(BN10*2)+(BO10*2)+(BP10*1),0)</f>
        <v>31</v>
      </c>
      <c r="BS10" s="22">
        <f>'JTC - Site 10 - Day 1'!$A10</f>
        <v>0.3020833333333337</v>
      </c>
      <c r="BT10" s="43">
        <f>SUM('JTC - Site 10 - Day 1'!CH10,'JTC - Site 10 - Day 1'!CV10,'JTC - Site 10 - Day 1'!DJ10)</f>
        <v>18</v>
      </c>
      <c r="BU10" s="44">
        <f>SUM('JTC - Site 10 - Day 1'!CI10,'JTC - Site 10 - Day 1'!CW10,'JTC - Site 10 - Day 1'!DK10)</f>
        <v>2</v>
      </c>
      <c r="BV10" s="44">
        <f>SUM('JTC - Site 10 - Day 1'!CJ10,'JTC - Site 10 - Day 1'!CX10,'JTC - Site 10 - Day 1'!DL10)</f>
        <v>112</v>
      </c>
      <c r="BW10" s="44">
        <f>SUM('JTC - Site 10 - Day 1'!CK10,'JTC - Site 10 - Day 1'!CY10,'JTC - Site 10 - Day 1'!DM10)</f>
        <v>19</v>
      </c>
      <c r="BX10" s="44">
        <f>SUM('JTC - Site 10 - Day 1'!CL10,'JTC - Site 10 - Day 1'!CZ10,'JTC - Site 10 - Day 1'!DN10)</f>
        <v>1</v>
      </c>
      <c r="BY10" s="44">
        <f>SUM('JTC - Site 10 - Day 1'!CM10,'JTC - Site 10 - Day 1'!DA10,'JTC - Site 10 - Day 1'!DO10)</f>
        <v>0</v>
      </c>
      <c r="BZ10" s="44">
        <f>SUM('JTC - Site 10 - Day 1'!CN10,'JTC - Site 10 - Day 1'!DB10,'JTC - Site 10 - Day 1'!DP10)</f>
        <v>0</v>
      </c>
      <c r="CA10" s="44">
        <f>SUM('JTC - Site 10 - Day 1'!CO10,'JTC - Site 10 - Day 1'!DC10,'JTC - Site 10 - Day 1'!DQ10)</f>
        <v>0</v>
      </c>
      <c r="CB10" s="44">
        <f>SUM('JTC - Site 10 - Day 1'!CP10,'JTC - Site 10 - Day 1'!DD10,'JTC - Site 10 - Day 1'!DR10)</f>
        <v>1</v>
      </c>
      <c r="CC10" s="44">
        <f>SUM('JTC - Site 10 - Day 1'!CQ10,'JTC - Site 10 - Day 1'!DE10,'JTC - Site 10 - Day 1'!DS10)</f>
        <v>0</v>
      </c>
      <c r="CD10" s="53">
        <f>SUM('JTC - Site 10 - Day 1'!CR10,'JTC - Site 10 - Day 1'!DF10,'JTC - Site 10 - Day 1'!DT10)</f>
        <v>5</v>
      </c>
      <c r="CE10" s="58">
        <f t="shared" ref="CE10:CE73" si="18">SUM(BT10:CD10)</f>
        <v>158</v>
      </c>
      <c r="CF10" s="58">
        <f t="shared" ref="CF10:CF73" si="19">ROUND((BT10*0.333)+(BU10*0.5)+(BV10*1)+(BW10*1)+(BX10*2)+(BY10*2)+(BZ10*2)+(CA10*2)+(CB10*2)+(CC10*2)+(CD10*1),0)</f>
        <v>147</v>
      </c>
      <c r="CG10" s="22">
        <f>'JTC - Site 10 - Day 1'!$A10</f>
        <v>0.3020833333333337</v>
      </c>
      <c r="CH10" s="43">
        <f>SUM('JTC - Site 10 - Day 1'!B10,'JTC - Site 10 - Day 1'!BF10,'JTC - Site 10 - Day 1'!DJ10)</f>
        <v>50</v>
      </c>
      <c r="CI10" s="44">
        <f>SUM('JTC - Site 10 - Day 1'!C10,'JTC - Site 10 - Day 1'!BG10,'JTC - Site 10 - Day 1'!DK10)</f>
        <v>0</v>
      </c>
      <c r="CJ10" s="44">
        <f>SUM('JTC - Site 10 - Day 1'!D10,'JTC - Site 10 - Day 1'!BH10,'JTC - Site 10 - Day 1'!DL10)</f>
        <v>78</v>
      </c>
      <c r="CK10" s="44">
        <f>SUM('JTC - Site 10 - Day 1'!E10,'JTC - Site 10 - Day 1'!BI10,'JTC - Site 10 - Day 1'!DM10)</f>
        <v>13</v>
      </c>
      <c r="CL10" s="44">
        <f>SUM('JTC - Site 10 - Day 1'!F10,'JTC - Site 10 - Day 1'!BJ10,'JTC - Site 10 - Day 1'!DN10)</f>
        <v>4</v>
      </c>
      <c r="CM10" s="44">
        <f>SUM('JTC - Site 10 - Day 1'!G10,'JTC - Site 10 - Day 1'!BK10,'JTC - Site 10 - Day 1'!DO10)</f>
        <v>0</v>
      </c>
      <c r="CN10" s="44">
        <f>SUM('JTC - Site 10 - Day 1'!H10,'JTC - Site 10 - Day 1'!BL10,'JTC - Site 10 - Day 1'!DP10)</f>
        <v>1</v>
      </c>
      <c r="CO10" s="44">
        <f>SUM('JTC - Site 10 - Day 1'!I10,'JTC - Site 10 - Day 1'!BM10,'JTC - Site 10 - Day 1'!DQ10)</f>
        <v>0</v>
      </c>
      <c r="CP10" s="44">
        <f>SUM('JTC - Site 10 - Day 1'!J10,'JTC - Site 10 - Day 1'!BN10,'JTC - Site 10 - Day 1'!DR10)</f>
        <v>0</v>
      </c>
      <c r="CQ10" s="44">
        <f>SUM('JTC - Site 10 - Day 1'!K10,'JTC - Site 10 - Day 1'!BO10,'JTC - Site 10 - Day 1'!DS10)</f>
        <v>0</v>
      </c>
      <c r="CR10" s="53">
        <f>SUM('JTC - Site 10 - Day 1'!L10,'JTC - Site 10 - Day 1'!BP10,'JTC - Site 10 - Day 1'!DT10)</f>
        <v>1</v>
      </c>
      <c r="CS10" s="58">
        <f t="shared" ref="CS10:CS73" si="20">SUM(CH10:CR10)</f>
        <v>147</v>
      </c>
      <c r="CT10" s="58">
        <f t="shared" ref="CT10:CT73" si="21">ROUND((CH10*0.333)+(CI10*0.5)+(CJ10*1)+(CK10*1)+(CL10*2)+(CM10*2)+(CN10*2)+(CO10*2)+(CP10*2)+(CQ10*2)+(CR10*1),0)</f>
        <v>119</v>
      </c>
      <c r="CU10" s="22">
        <f>'JTC - Site 10 - Day 1'!$A10</f>
        <v>0.3020833333333337</v>
      </c>
      <c r="CV10" s="43">
        <f>SUM('JTC - Site 10 - Day 1'!DX10,'JTC - Site 10 - Day 1'!EL10,'JTC - Site 10 - Day 1'!EZ10)</f>
        <v>23</v>
      </c>
      <c r="CW10" s="44">
        <f>SUM('JTC - Site 10 - Day 1'!DY10,'JTC - Site 10 - Day 1'!EM10,'JTC - Site 10 - Day 1'!FA10)</f>
        <v>1</v>
      </c>
      <c r="CX10" s="44">
        <f>SUM('JTC - Site 10 - Day 1'!DZ10,'JTC - Site 10 - Day 1'!EN10,'JTC - Site 10 - Day 1'!FB10)</f>
        <v>94</v>
      </c>
      <c r="CY10" s="44">
        <f>SUM('JTC - Site 10 - Day 1'!EA10,'JTC - Site 10 - Day 1'!EO10,'JTC - Site 10 - Day 1'!FC10)</f>
        <v>10</v>
      </c>
      <c r="CZ10" s="44">
        <f>SUM('JTC - Site 10 - Day 1'!EB10,'JTC - Site 10 - Day 1'!EP10,'JTC - Site 10 - Day 1'!FD10)</f>
        <v>2</v>
      </c>
      <c r="DA10" s="44">
        <f>SUM('JTC - Site 10 - Day 1'!EC10,'JTC - Site 10 - Day 1'!EQ10,'JTC - Site 10 - Day 1'!FE10)</f>
        <v>1</v>
      </c>
      <c r="DB10" s="44">
        <f>SUM('JTC - Site 10 - Day 1'!ED10,'JTC - Site 10 - Day 1'!ER10,'JTC - Site 10 - Day 1'!FF10)</f>
        <v>1</v>
      </c>
      <c r="DC10" s="44">
        <f>SUM('JTC - Site 10 - Day 1'!EE10,'JTC - Site 10 - Day 1'!ES10,'JTC - Site 10 - Day 1'!FG10)</f>
        <v>0</v>
      </c>
      <c r="DD10" s="44">
        <f>SUM('JTC - Site 10 - Day 1'!EF10,'JTC - Site 10 - Day 1'!ET10,'JTC - Site 10 - Day 1'!FH10)</f>
        <v>0</v>
      </c>
      <c r="DE10" s="44">
        <f>SUM('JTC - Site 10 - Day 1'!EG10,'JTC - Site 10 - Day 1'!EU10,'JTC - Site 10 - Day 1'!FI10)</f>
        <v>2</v>
      </c>
      <c r="DF10" s="53">
        <f>SUM('JTC - Site 10 - Day 1'!EH10,'JTC - Site 10 - Day 1'!EV10,'JTC - Site 10 - Day 1'!FJ10)</f>
        <v>2</v>
      </c>
      <c r="DG10" s="58">
        <f t="shared" ref="DG10:DG73" si="22">SUM(CV10:DF10)</f>
        <v>136</v>
      </c>
      <c r="DH10" s="58">
        <f t="shared" ref="DH10:DH73" si="23">ROUND((CV10*0.333)+(CW10*0.5)+(CX10*1)+(CY10*1)+(CZ10*2)+(DA10*2)+(DB10*2)+(DC10*2)+(DD10*2)+(DE10*2)+(DF10*1),0)</f>
        <v>126</v>
      </c>
      <c r="DI10" s="67">
        <f t="shared" si="7"/>
        <v>429</v>
      </c>
      <c r="DJ10" s="67">
        <f t="shared" ref="DJ10:DJ12" si="24">SUM(DI10:DI14)</f>
        <v>1926</v>
      </c>
      <c r="DK10" s="22">
        <f>'JTC - Site 10 - Day 1'!$A10</f>
        <v>0.3020833333333337</v>
      </c>
    </row>
    <row r="11" spans="1:115" ht="13.5" customHeight="1">
      <c r="A11" s="22">
        <f>'JTC - Site 10 - Day 1'!$A11</f>
        <v>0.31250000000000039</v>
      </c>
      <c r="B11" s="43">
        <f>SUM('JTC - Site 10 - Day 1'!AR11,'JTC - Site 10 - Day 1'!CV11,'JTC - Site 10 - Day 1'!EZ11)</f>
        <v>11</v>
      </c>
      <c r="C11" s="44">
        <f>SUM('JTC - Site 10 - Day 1'!AS11,'JTC - Site 10 - Day 1'!CW11,'JTC - Site 10 - Day 1'!FA11)</f>
        <v>1</v>
      </c>
      <c r="D11" s="44">
        <f>SUM('JTC - Site 10 - Day 1'!AT11,'JTC - Site 10 - Day 1'!CX11,'JTC - Site 10 - Day 1'!FB11)</f>
        <v>108</v>
      </c>
      <c r="E11" s="44">
        <f>SUM('JTC - Site 10 - Day 1'!AU11,'JTC - Site 10 - Day 1'!CY11,'JTC - Site 10 - Day 1'!FC11)</f>
        <v>15</v>
      </c>
      <c r="F11" s="44">
        <f>SUM('JTC - Site 10 - Day 1'!AV11,'JTC - Site 10 - Day 1'!CZ11,'JTC - Site 10 - Day 1'!FD11)</f>
        <v>1</v>
      </c>
      <c r="G11" s="44">
        <f>SUM('JTC - Site 10 - Day 1'!AW11,'JTC - Site 10 - Day 1'!DA11,'JTC - Site 10 - Day 1'!FE11)</f>
        <v>0</v>
      </c>
      <c r="H11" s="44">
        <f>SUM('JTC - Site 10 - Day 1'!AX11,'JTC - Site 10 - Day 1'!DB11,'JTC - Site 10 - Day 1'!FF11)</f>
        <v>0</v>
      </c>
      <c r="I11" s="44">
        <f>SUM('JTC - Site 10 - Day 1'!AY11,'JTC - Site 10 - Day 1'!DC11,'JTC - Site 10 - Day 1'!FG11)</f>
        <v>0</v>
      </c>
      <c r="J11" s="44">
        <f>SUM('JTC - Site 10 - Day 1'!AZ11,'JTC - Site 10 - Day 1'!DD11,'JTC - Site 10 - Day 1'!FH11)</f>
        <v>1</v>
      </c>
      <c r="K11" s="44">
        <f>SUM('JTC - Site 10 - Day 1'!BA11,'JTC - Site 10 - Day 1'!DE11,'JTC - Site 10 - Day 1'!FI11)</f>
        <v>1</v>
      </c>
      <c r="L11" s="53">
        <f>SUM('JTC - Site 10 - Day 1'!BB11,'JTC - Site 10 - Day 1'!DF11,'JTC - Site 10 - Day 1'!FJ11)</f>
        <v>1</v>
      </c>
      <c r="M11" s="58">
        <f t="shared" si="8"/>
        <v>139</v>
      </c>
      <c r="N11" s="58">
        <f t="shared" si="9"/>
        <v>134</v>
      </c>
      <c r="O11" s="22">
        <f>'JTC - Site 10 - Day 1'!$A11</f>
        <v>0.31250000000000039</v>
      </c>
      <c r="P11" s="43">
        <f>SUM('JTC - Site 10 - Day 1'!B11,'JTC - Site 10 - Day 1'!P11,'JTC - Site 10 - Day 1'!AD11)</f>
        <v>12</v>
      </c>
      <c r="Q11" s="44">
        <f>SUM('JTC - Site 10 - Day 1'!C11,'JTC - Site 10 - Day 1'!Q11,'JTC - Site 10 - Day 1'!AE11)</f>
        <v>0</v>
      </c>
      <c r="R11" s="44">
        <f>SUM('JTC - Site 10 - Day 1'!D11,'JTC - Site 10 - Day 1'!R11,'JTC - Site 10 - Day 1'!AF11)</f>
        <v>43</v>
      </c>
      <c r="S11" s="44">
        <f>SUM('JTC - Site 10 - Day 1'!E11,'JTC - Site 10 - Day 1'!S11,'JTC - Site 10 - Day 1'!AG11)</f>
        <v>7</v>
      </c>
      <c r="T11" s="44">
        <f>SUM('JTC - Site 10 - Day 1'!F11,'JTC - Site 10 - Day 1'!T11,'JTC - Site 10 - Day 1'!AH11)</f>
        <v>0</v>
      </c>
      <c r="U11" s="44">
        <f>SUM('JTC - Site 10 - Day 1'!G11,'JTC - Site 10 - Day 1'!U11,'JTC - Site 10 - Day 1'!AI11)</f>
        <v>1</v>
      </c>
      <c r="V11" s="44">
        <f>SUM('JTC - Site 10 - Day 1'!H11,'JTC - Site 10 - Day 1'!V11,'JTC - Site 10 - Day 1'!AJ11)</f>
        <v>2</v>
      </c>
      <c r="W11" s="44">
        <f>SUM('JTC - Site 10 - Day 1'!I11,'JTC - Site 10 - Day 1'!W11,'JTC - Site 10 - Day 1'!AK11)</f>
        <v>2</v>
      </c>
      <c r="X11" s="44">
        <f>SUM('JTC - Site 10 - Day 1'!J11,'JTC - Site 10 - Day 1'!X11,'JTC - Site 10 - Day 1'!AL11)</f>
        <v>1</v>
      </c>
      <c r="Y11" s="44">
        <f>SUM('JTC - Site 10 - Day 1'!K11,'JTC - Site 10 - Day 1'!Y11,'JTC - Site 10 - Day 1'!AM11)</f>
        <v>0</v>
      </c>
      <c r="Z11" s="53">
        <f>SUM('JTC - Site 10 - Day 1'!L11,'JTC - Site 10 - Day 1'!Z11,'JTC - Site 10 - Day 1'!AN11)</f>
        <v>1</v>
      </c>
      <c r="AA11" s="58">
        <f t="shared" si="10"/>
        <v>69</v>
      </c>
      <c r="AB11" s="58">
        <f t="shared" si="11"/>
        <v>67</v>
      </c>
      <c r="AC11" s="22">
        <f>'JTC - Site 10 - Day 1'!$A11</f>
        <v>0.31250000000000039</v>
      </c>
      <c r="AD11" s="43">
        <f>SUM('JTC - Site 10 - Day 1'!AD11,'JTC - Site 10 - Day 1'!CH11,'JTC - Site 10 - Day 1'!EL11)</f>
        <v>21</v>
      </c>
      <c r="AE11" s="44">
        <f>SUM('JTC - Site 10 - Day 1'!AE11,'JTC - Site 10 - Day 1'!CI11,'JTC - Site 10 - Day 1'!EM11)</f>
        <v>1</v>
      </c>
      <c r="AF11" s="44">
        <f>SUM('JTC - Site 10 - Day 1'!AF11,'JTC - Site 10 - Day 1'!CJ11,'JTC - Site 10 - Day 1'!EN11)</f>
        <v>100</v>
      </c>
      <c r="AG11" s="44">
        <f>SUM('JTC - Site 10 - Day 1'!AG11,'JTC - Site 10 - Day 1'!CK11,'JTC - Site 10 - Day 1'!EO11)</f>
        <v>5</v>
      </c>
      <c r="AH11" s="44">
        <f>SUM('JTC - Site 10 - Day 1'!AH11,'JTC - Site 10 - Day 1'!CL11,'JTC - Site 10 - Day 1'!EP11)</f>
        <v>0</v>
      </c>
      <c r="AI11" s="44">
        <f>SUM('JTC - Site 10 - Day 1'!AI11,'JTC - Site 10 - Day 1'!CM11,'JTC - Site 10 - Day 1'!EQ11)</f>
        <v>1</v>
      </c>
      <c r="AJ11" s="44">
        <f>SUM('JTC - Site 10 - Day 1'!AJ11,'JTC - Site 10 - Day 1'!CN11,'JTC - Site 10 - Day 1'!ER11)</f>
        <v>4</v>
      </c>
      <c r="AK11" s="44">
        <f>SUM('JTC - Site 10 - Day 1'!AK11,'JTC - Site 10 - Day 1'!CO11,'JTC - Site 10 - Day 1'!ES11)</f>
        <v>2</v>
      </c>
      <c r="AL11" s="44">
        <f>SUM('JTC - Site 10 - Day 1'!AL11,'JTC - Site 10 - Day 1'!CP11,'JTC - Site 10 - Day 1'!ET11)</f>
        <v>0</v>
      </c>
      <c r="AM11" s="44">
        <f>SUM('JTC - Site 10 - Day 1'!AM11,'JTC - Site 10 - Day 1'!CQ11,'JTC - Site 10 - Day 1'!EU11)</f>
        <v>0</v>
      </c>
      <c r="AN11" s="53">
        <f>SUM('JTC - Site 10 - Day 1'!AN11,'JTC - Site 10 - Day 1'!CR11,'JTC - Site 10 - Day 1'!EV11)</f>
        <v>1</v>
      </c>
      <c r="AO11" s="58">
        <f t="shared" si="12"/>
        <v>135</v>
      </c>
      <c r="AP11" s="58">
        <f t="shared" si="13"/>
        <v>127</v>
      </c>
      <c r="AQ11" s="22">
        <f>'JTC - Site 10 - Day 1'!$A11</f>
        <v>0.31250000000000039</v>
      </c>
      <c r="AR11" s="43">
        <f>SUM('JTC - Site 10 - Day 1'!AR11,'JTC - Site 10 - Day 1'!BF11,'JTC - Site 10 - Day 1'!BT11)</f>
        <v>49</v>
      </c>
      <c r="AS11" s="44">
        <f>SUM('JTC - Site 10 - Day 1'!AS11,'JTC - Site 10 - Day 1'!BG11,'JTC - Site 10 - Day 1'!BU11)</f>
        <v>5</v>
      </c>
      <c r="AT11" s="44">
        <f>SUM('JTC - Site 10 - Day 1'!AT11,'JTC - Site 10 - Day 1'!BH11,'JTC - Site 10 - Day 1'!BV11)</f>
        <v>55</v>
      </c>
      <c r="AU11" s="44">
        <f>SUM('JTC - Site 10 - Day 1'!AU11,'JTC - Site 10 - Day 1'!BI11,'JTC - Site 10 - Day 1'!BW11)</f>
        <v>7</v>
      </c>
      <c r="AV11" s="44">
        <f>SUM('JTC - Site 10 - Day 1'!AV11,'JTC - Site 10 - Day 1'!BJ11,'JTC - Site 10 - Day 1'!BX11)</f>
        <v>5</v>
      </c>
      <c r="AW11" s="44">
        <f>SUM('JTC - Site 10 - Day 1'!AW11,'JTC - Site 10 - Day 1'!BK11,'JTC - Site 10 - Day 1'!BY11)</f>
        <v>2</v>
      </c>
      <c r="AX11" s="44">
        <f>SUM('JTC - Site 10 - Day 1'!AX11,'JTC - Site 10 - Day 1'!BL11,'JTC - Site 10 - Day 1'!BZ11)</f>
        <v>0</v>
      </c>
      <c r="AY11" s="44">
        <f>SUM('JTC - Site 10 - Day 1'!AY11,'JTC - Site 10 - Day 1'!BM11,'JTC - Site 10 - Day 1'!CA11)</f>
        <v>0</v>
      </c>
      <c r="AZ11" s="44">
        <f>SUM('JTC - Site 10 - Day 1'!AZ11,'JTC - Site 10 - Day 1'!BN11,'JTC - Site 10 - Day 1'!CB11)</f>
        <v>0</v>
      </c>
      <c r="BA11" s="44">
        <f>SUM('JTC - Site 10 - Day 1'!BA11,'JTC - Site 10 - Day 1'!BO11,'JTC - Site 10 - Day 1'!CC11)</f>
        <v>1</v>
      </c>
      <c r="BB11" s="53">
        <f>SUM('JTC - Site 10 - Day 1'!BB11,'JTC - Site 10 - Day 1'!BP11,'JTC - Site 10 - Day 1'!CD11)</f>
        <v>1</v>
      </c>
      <c r="BC11" s="58">
        <f t="shared" si="14"/>
        <v>125</v>
      </c>
      <c r="BD11" s="58">
        <f t="shared" si="15"/>
        <v>98</v>
      </c>
      <c r="BE11" s="22">
        <f>'JTC - Site 10 - Day 1'!$A11</f>
        <v>0.31250000000000039</v>
      </c>
      <c r="BF11" s="43">
        <f>SUM('JTC - Site 10 - Day 1'!P11,'JTC - Site 10 - Day 1'!BT11,'JTC - Site 10 - Day 1'!DX11)</f>
        <v>5</v>
      </c>
      <c r="BG11" s="44">
        <f>SUM('JTC - Site 10 - Day 1'!Q11,'JTC - Site 10 - Day 1'!BU11,'JTC - Site 10 - Day 1'!DY11)</f>
        <v>0</v>
      </c>
      <c r="BH11" s="44">
        <f>SUM('JTC - Site 10 - Day 1'!R11,'JTC - Site 10 - Day 1'!BV11,'JTC - Site 10 - Day 1'!DZ11)</f>
        <v>25</v>
      </c>
      <c r="BI11" s="44">
        <f>SUM('JTC - Site 10 - Day 1'!S11,'JTC - Site 10 - Day 1'!BW11,'JTC - Site 10 - Day 1'!EA11)</f>
        <v>5</v>
      </c>
      <c r="BJ11" s="44">
        <f>SUM('JTC - Site 10 - Day 1'!T11,'JTC - Site 10 - Day 1'!BX11,'JTC - Site 10 - Day 1'!EB11)</f>
        <v>0</v>
      </c>
      <c r="BK11" s="44">
        <f>SUM('JTC - Site 10 - Day 1'!U11,'JTC - Site 10 - Day 1'!BY11,'JTC - Site 10 - Day 1'!EC11)</f>
        <v>0</v>
      </c>
      <c r="BL11" s="44">
        <f>SUM('JTC - Site 10 - Day 1'!V11,'JTC - Site 10 - Day 1'!BZ11,'JTC - Site 10 - Day 1'!ED11)</f>
        <v>0</v>
      </c>
      <c r="BM11" s="44">
        <f>SUM('JTC - Site 10 - Day 1'!W11,'JTC - Site 10 - Day 1'!CA11,'JTC - Site 10 - Day 1'!EE11)</f>
        <v>0</v>
      </c>
      <c r="BN11" s="44">
        <f>SUM('JTC - Site 10 - Day 1'!X11,'JTC - Site 10 - Day 1'!CB11,'JTC - Site 10 - Day 1'!EF11)</f>
        <v>1</v>
      </c>
      <c r="BO11" s="44">
        <f>SUM('JTC - Site 10 - Day 1'!Y11,'JTC - Site 10 - Day 1'!CC11,'JTC - Site 10 - Day 1'!EG11)</f>
        <v>0</v>
      </c>
      <c r="BP11" s="53">
        <f>SUM('JTC - Site 10 - Day 1'!Z11,'JTC - Site 10 - Day 1'!CD11,'JTC - Site 10 - Day 1'!EH11)</f>
        <v>1</v>
      </c>
      <c r="BQ11" s="58">
        <f t="shared" si="16"/>
        <v>37</v>
      </c>
      <c r="BR11" s="58">
        <f t="shared" si="17"/>
        <v>35</v>
      </c>
      <c r="BS11" s="22">
        <f>'JTC - Site 10 - Day 1'!$A11</f>
        <v>0.31250000000000039</v>
      </c>
      <c r="BT11" s="43">
        <f>SUM('JTC - Site 10 - Day 1'!CH11,'JTC - Site 10 - Day 1'!CV11,'JTC - Site 10 - Day 1'!DJ11)</f>
        <v>22</v>
      </c>
      <c r="BU11" s="44">
        <f>SUM('JTC - Site 10 - Day 1'!CI11,'JTC - Site 10 - Day 1'!CW11,'JTC - Site 10 - Day 1'!DK11)</f>
        <v>4</v>
      </c>
      <c r="BV11" s="44">
        <f>SUM('JTC - Site 10 - Day 1'!CJ11,'JTC - Site 10 - Day 1'!CX11,'JTC - Site 10 - Day 1'!DL11)</f>
        <v>109</v>
      </c>
      <c r="BW11" s="44">
        <f>SUM('JTC - Site 10 - Day 1'!CK11,'JTC - Site 10 - Day 1'!CY11,'JTC - Site 10 - Day 1'!DM11)</f>
        <v>18</v>
      </c>
      <c r="BX11" s="44">
        <f>SUM('JTC - Site 10 - Day 1'!CL11,'JTC - Site 10 - Day 1'!CZ11,'JTC - Site 10 - Day 1'!DN11)</f>
        <v>0</v>
      </c>
      <c r="BY11" s="44">
        <f>SUM('JTC - Site 10 - Day 1'!CM11,'JTC - Site 10 - Day 1'!DA11,'JTC - Site 10 - Day 1'!DO11)</f>
        <v>0</v>
      </c>
      <c r="BZ11" s="44">
        <f>SUM('JTC - Site 10 - Day 1'!CN11,'JTC - Site 10 - Day 1'!DB11,'JTC - Site 10 - Day 1'!DP11)</f>
        <v>0</v>
      </c>
      <c r="CA11" s="44">
        <f>SUM('JTC - Site 10 - Day 1'!CO11,'JTC - Site 10 - Day 1'!DC11,'JTC - Site 10 - Day 1'!DQ11)</f>
        <v>0</v>
      </c>
      <c r="CB11" s="44">
        <f>SUM('JTC - Site 10 - Day 1'!CP11,'JTC - Site 10 - Day 1'!DD11,'JTC - Site 10 - Day 1'!DR11)</f>
        <v>1</v>
      </c>
      <c r="CC11" s="44">
        <f>SUM('JTC - Site 10 - Day 1'!CQ11,'JTC - Site 10 - Day 1'!DE11,'JTC - Site 10 - Day 1'!DS11)</f>
        <v>0</v>
      </c>
      <c r="CD11" s="53">
        <f>SUM('JTC - Site 10 - Day 1'!CR11,'JTC - Site 10 - Day 1'!DF11,'JTC - Site 10 - Day 1'!DT11)</f>
        <v>1</v>
      </c>
      <c r="CE11" s="58">
        <f t="shared" si="18"/>
        <v>155</v>
      </c>
      <c r="CF11" s="58">
        <f t="shared" si="19"/>
        <v>139</v>
      </c>
      <c r="CG11" s="22">
        <f>'JTC - Site 10 - Day 1'!$A11</f>
        <v>0.31250000000000039</v>
      </c>
      <c r="CH11" s="43">
        <f>SUM('JTC - Site 10 - Day 1'!B11,'JTC - Site 10 - Day 1'!BF11,'JTC - Site 10 - Day 1'!DJ11)</f>
        <v>74</v>
      </c>
      <c r="CI11" s="44">
        <f>SUM('JTC - Site 10 - Day 1'!C11,'JTC - Site 10 - Day 1'!BG11,'JTC - Site 10 - Day 1'!DK11)</f>
        <v>8</v>
      </c>
      <c r="CJ11" s="44">
        <f>SUM('JTC - Site 10 - Day 1'!D11,'JTC - Site 10 - Day 1'!BH11,'JTC - Site 10 - Day 1'!DL11)</f>
        <v>82</v>
      </c>
      <c r="CK11" s="44">
        <f>SUM('JTC - Site 10 - Day 1'!E11,'JTC - Site 10 - Day 1'!BI11,'JTC - Site 10 - Day 1'!DM11)</f>
        <v>13</v>
      </c>
      <c r="CL11" s="44">
        <f>SUM('JTC - Site 10 - Day 1'!F11,'JTC - Site 10 - Day 1'!BJ11,'JTC - Site 10 - Day 1'!DN11)</f>
        <v>4</v>
      </c>
      <c r="CM11" s="44">
        <f>SUM('JTC - Site 10 - Day 1'!G11,'JTC - Site 10 - Day 1'!BK11,'JTC - Site 10 - Day 1'!DO11)</f>
        <v>2</v>
      </c>
      <c r="CN11" s="44">
        <f>SUM('JTC - Site 10 - Day 1'!H11,'JTC - Site 10 - Day 1'!BL11,'JTC - Site 10 - Day 1'!DP11)</f>
        <v>0</v>
      </c>
      <c r="CO11" s="44">
        <f>SUM('JTC - Site 10 - Day 1'!I11,'JTC - Site 10 - Day 1'!BM11,'JTC - Site 10 - Day 1'!DQ11)</f>
        <v>0</v>
      </c>
      <c r="CP11" s="44">
        <f>SUM('JTC - Site 10 - Day 1'!J11,'JTC - Site 10 - Day 1'!BN11,'JTC - Site 10 - Day 1'!DR11)</f>
        <v>0</v>
      </c>
      <c r="CQ11" s="44">
        <f>SUM('JTC - Site 10 - Day 1'!K11,'JTC - Site 10 - Day 1'!BO11,'JTC - Site 10 - Day 1'!DS11)</f>
        <v>0</v>
      </c>
      <c r="CR11" s="53">
        <f>SUM('JTC - Site 10 - Day 1'!L11,'JTC - Site 10 - Day 1'!BP11,'JTC - Site 10 - Day 1'!DT11)</f>
        <v>1</v>
      </c>
      <c r="CS11" s="58">
        <f t="shared" si="20"/>
        <v>184</v>
      </c>
      <c r="CT11" s="58">
        <f t="shared" si="21"/>
        <v>137</v>
      </c>
      <c r="CU11" s="22">
        <f>'JTC - Site 10 - Day 1'!$A11</f>
        <v>0.31250000000000039</v>
      </c>
      <c r="CV11" s="43">
        <f>SUM('JTC - Site 10 - Day 1'!DX11,'JTC - Site 10 - Day 1'!EL11,'JTC - Site 10 - Day 1'!EZ11)</f>
        <v>28</v>
      </c>
      <c r="CW11" s="44">
        <f>SUM('JTC - Site 10 - Day 1'!DY11,'JTC - Site 10 - Day 1'!EM11,'JTC - Site 10 - Day 1'!FA11)</f>
        <v>1</v>
      </c>
      <c r="CX11" s="44">
        <f>SUM('JTC - Site 10 - Day 1'!DZ11,'JTC - Site 10 - Day 1'!EN11,'JTC - Site 10 - Day 1'!FB11)</f>
        <v>108</v>
      </c>
      <c r="CY11" s="44">
        <f>SUM('JTC - Site 10 - Day 1'!EA11,'JTC - Site 10 - Day 1'!EO11,'JTC - Site 10 - Day 1'!FC11)</f>
        <v>6</v>
      </c>
      <c r="CZ11" s="44">
        <f>SUM('JTC - Site 10 - Day 1'!EB11,'JTC - Site 10 - Day 1'!EP11,'JTC - Site 10 - Day 1'!FD11)</f>
        <v>0</v>
      </c>
      <c r="DA11" s="44">
        <f>SUM('JTC - Site 10 - Day 1'!EC11,'JTC - Site 10 - Day 1'!EQ11,'JTC - Site 10 - Day 1'!FE11)</f>
        <v>0</v>
      </c>
      <c r="DB11" s="44">
        <f>SUM('JTC - Site 10 - Day 1'!ED11,'JTC - Site 10 - Day 1'!ER11,'JTC - Site 10 - Day 1'!FF11)</f>
        <v>2</v>
      </c>
      <c r="DC11" s="44">
        <f>SUM('JTC - Site 10 - Day 1'!EE11,'JTC - Site 10 - Day 1'!ES11,'JTC - Site 10 - Day 1'!FG11)</f>
        <v>0</v>
      </c>
      <c r="DD11" s="44">
        <f>SUM('JTC - Site 10 - Day 1'!EF11,'JTC - Site 10 - Day 1'!ET11,'JTC - Site 10 - Day 1'!FH11)</f>
        <v>0</v>
      </c>
      <c r="DE11" s="44">
        <f>SUM('JTC - Site 10 - Day 1'!EG11,'JTC - Site 10 - Day 1'!EU11,'JTC - Site 10 - Day 1'!FI11)</f>
        <v>0</v>
      </c>
      <c r="DF11" s="53">
        <f>SUM('JTC - Site 10 - Day 1'!EH11,'JTC - Site 10 - Day 1'!EV11,'JTC - Site 10 - Day 1'!FJ11)</f>
        <v>1</v>
      </c>
      <c r="DG11" s="58">
        <f t="shared" si="22"/>
        <v>146</v>
      </c>
      <c r="DH11" s="58">
        <f t="shared" si="23"/>
        <v>129</v>
      </c>
      <c r="DI11" s="67">
        <f t="shared" si="7"/>
        <v>495</v>
      </c>
      <c r="DJ11" s="67">
        <f t="shared" si="24"/>
        <v>2090</v>
      </c>
      <c r="DK11" s="22">
        <f>'JTC - Site 10 - Day 1'!$A11</f>
        <v>0.31250000000000039</v>
      </c>
    </row>
    <row r="12" spans="1:115" ht="13.5" customHeight="1">
      <c r="A12" s="45">
        <f>'JTC - Site 10 - Day 1'!$A12</f>
        <v>0.32291666666666707</v>
      </c>
      <c r="B12" s="46">
        <f>SUM('JTC - Site 10 - Day 1'!AR12,'JTC - Site 10 - Day 1'!CV12,'JTC - Site 10 - Day 1'!EZ12)</f>
        <v>12</v>
      </c>
      <c r="C12" s="47">
        <f>SUM('JTC - Site 10 - Day 1'!AS12,'JTC - Site 10 - Day 1'!CW12,'JTC - Site 10 - Day 1'!FA12)</f>
        <v>2</v>
      </c>
      <c r="D12" s="47">
        <f>SUM('JTC - Site 10 - Day 1'!AT12,'JTC - Site 10 - Day 1'!CX12,'JTC - Site 10 - Day 1'!FB12)</f>
        <v>114</v>
      </c>
      <c r="E12" s="47">
        <f>SUM('JTC - Site 10 - Day 1'!AU12,'JTC - Site 10 - Day 1'!CY12,'JTC - Site 10 - Day 1'!FC12)</f>
        <v>10</v>
      </c>
      <c r="F12" s="47">
        <f>SUM('JTC - Site 10 - Day 1'!AV12,'JTC - Site 10 - Day 1'!CZ12,'JTC - Site 10 - Day 1'!FD12)</f>
        <v>2</v>
      </c>
      <c r="G12" s="47">
        <f>SUM('JTC - Site 10 - Day 1'!AW12,'JTC - Site 10 - Day 1'!DA12,'JTC - Site 10 - Day 1'!FE12)</f>
        <v>0</v>
      </c>
      <c r="H12" s="47">
        <f>SUM('JTC - Site 10 - Day 1'!AX12,'JTC - Site 10 - Day 1'!DB12,'JTC - Site 10 - Day 1'!FF12)</f>
        <v>0</v>
      </c>
      <c r="I12" s="47">
        <f>SUM('JTC - Site 10 - Day 1'!AY12,'JTC - Site 10 - Day 1'!DC12,'JTC - Site 10 - Day 1'!FG12)</f>
        <v>0</v>
      </c>
      <c r="J12" s="47">
        <f>SUM('JTC - Site 10 - Day 1'!AZ12,'JTC - Site 10 - Day 1'!DD12,'JTC - Site 10 - Day 1'!FH12)</f>
        <v>1</v>
      </c>
      <c r="K12" s="47">
        <f>SUM('JTC - Site 10 - Day 1'!BA12,'JTC - Site 10 - Day 1'!DE12,'JTC - Site 10 - Day 1'!FI12)</f>
        <v>0</v>
      </c>
      <c r="L12" s="54">
        <f>SUM('JTC - Site 10 - Day 1'!BB12,'JTC - Site 10 - Day 1'!DF12,'JTC - Site 10 - Day 1'!FJ12)</f>
        <v>3</v>
      </c>
      <c r="M12" s="59">
        <f t="shared" si="8"/>
        <v>144</v>
      </c>
      <c r="N12" s="59">
        <f t="shared" si="9"/>
        <v>138</v>
      </c>
      <c r="O12" s="45">
        <f>'JTC - Site 10 - Day 1'!$A12</f>
        <v>0.32291666666666707</v>
      </c>
      <c r="P12" s="46">
        <f>SUM('JTC - Site 10 - Day 1'!B12,'JTC - Site 10 - Day 1'!P12,'JTC - Site 10 - Day 1'!AD12)</f>
        <v>8</v>
      </c>
      <c r="Q12" s="47">
        <f>SUM('JTC - Site 10 - Day 1'!C12,'JTC - Site 10 - Day 1'!Q12,'JTC - Site 10 - Day 1'!AE12)</f>
        <v>0</v>
      </c>
      <c r="R12" s="47">
        <f>SUM('JTC - Site 10 - Day 1'!D12,'JTC - Site 10 - Day 1'!R12,'JTC - Site 10 - Day 1'!AF12)</f>
        <v>28</v>
      </c>
      <c r="S12" s="47">
        <f>SUM('JTC - Site 10 - Day 1'!E12,'JTC - Site 10 - Day 1'!S12,'JTC - Site 10 - Day 1'!AG12)</f>
        <v>2</v>
      </c>
      <c r="T12" s="47">
        <f>SUM('JTC - Site 10 - Day 1'!F12,'JTC - Site 10 - Day 1'!T12,'JTC - Site 10 - Day 1'!AH12)</f>
        <v>1</v>
      </c>
      <c r="U12" s="47">
        <f>SUM('JTC - Site 10 - Day 1'!G12,'JTC - Site 10 - Day 1'!U12,'JTC - Site 10 - Day 1'!AI12)</f>
        <v>0</v>
      </c>
      <c r="V12" s="47">
        <f>SUM('JTC - Site 10 - Day 1'!H12,'JTC - Site 10 - Day 1'!V12,'JTC - Site 10 - Day 1'!AJ12)</f>
        <v>1</v>
      </c>
      <c r="W12" s="47">
        <f>SUM('JTC - Site 10 - Day 1'!I12,'JTC - Site 10 - Day 1'!W12,'JTC - Site 10 - Day 1'!AK12)</f>
        <v>0</v>
      </c>
      <c r="X12" s="47">
        <f>SUM('JTC - Site 10 - Day 1'!J12,'JTC - Site 10 - Day 1'!X12,'JTC - Site 10 - Day 1'!AL12)</f>
        <v>1</v>
      </c>
      <c r="Y12" s="47">
        <f>SUM('JTC - Site 10 - Day 1'!K12,'JTC - Site 10 - Day 1'!Y12,'JTC - Site 10 - Day 1'!AM12)</f>
        <v>0</v>
      </c>
      <c r="Z12" s="54">
        <f>SUM('JTC - Site 10 - Day 1'!L12,'JTC - Site 10 - Day 1'!Z12,'JTC - Site 10 - Day 1'!AN12)</f>
        <v>0</v>
      </c>
      <c r="AA12" s="59">
        <f t="shared" si="10"/>
        <v>41</v>
      </c>
      <c r="AB12" s="59">
        <f t="shared" si="11"/>
        <v>39</v>
      </c>
      <c r="AC12" s="45">
        <f>'JTC - Site 10 - Day 1'!$A12</f>
        <v>0.32291666666666707</v>
      </c>
      <c r="AD12" s="46">
        <f>SUM('JTC - Site 10 - Day 1'!AD12,'JTC - Site 10 - Day 1'!CH12,'JTC - Site 10 - Day 1'!EL12)</f>
        <v>19</v>
      </c>
      <c r="AE12" s="47">
        <f>SUM('JTC - Site 10 - Day 1'!AE12,'JTC - Site 10 - Day 1'!CI12,'JTC - Site 10 - Day 1'!EM12)</f>
        <v>3</v>
      </c>
      <c r="AF12" s="47">
        <f>SUM('JTC - Site 10 - Day 1'!AF12,'JTC - Site 10 - Day 1'!CJ12,'JTC - Site 10 - Day 1'!EN12)</f>
        <v>82</v>
      </c>
      <c r="AG12" s="47">
        <f>SUM('JTC - Site 10 - Day 1'!AG12,'JTC - Site 10 - Day 1'!CK12,'JTC - Site 10 - Day 1'!EO12)</f>
        <v>5</v>
      </c>
      <c r="AH12" s="47">
        <f>SUM('JTC - Site 10 - Day 1'!AH12,'JTC - Site 10 - Day 1'!CL12,'JTC - Site 10 - Day 1'!EP12)</f>
        <v>1</v>
      </c>
      <c r="AI12" s="47">
        <f>SUM('JTC - Site 10 - Day 1'!AI12,'JTC - Site 10 - Day 1'!CM12,'JTC - Site 10 - Day 1'!EQ12)</f>
        <v>0</v>
      </c>
      <c r="AJ12" s="47">
        <f>SUM('JTC - Site 10 - Day 1'!AJ12,'JTC - Site 10 - Day 1'!CN12,'JTC - Site 10 - Day 1'!ER12)</f>
        <v>1</v>
      </c>
      <c r="AK12" s="47">
        <f>SUM('JTC - Site 10 - Day 1'!AK12,'JTC - Site 10 - Day 1'!CO12,'JTC - Site 10 - Day 1'!ES12)</f>
        <v>0</v>
      </c>
      <c r="AL12" s="47">
        <f>SUM('JTC - Site 10 - Day 1'!AL12,'JTC - Site 10 - Day 1'!CP12,'JTC - Site 10 - Day 1'!ET12)</f>
        <v>0</v>
      </c>
      <c r="AM12" s="47">
        <f>SUM('JTC - Site 10 - Day 1'!AM12,'JTC - Site 10 - Day 1'!CQ12,'JTC - Site 10 - Day 1'!EU12)</f>
        <v>0</v>
      </c>
      <c r="AN12" s="54">
        <f>SUM('JTC - Site 10 - Day 1'!AN12,'JTC - Site 10 - Day 1'!CR12,'JTC - Site 10 - Day 1'!EV12)</f>
        <v>2</v>
      </c>
      <c r="AO12" s="59">
        <f t="shared" si="12"/>
        <v>113</v>
      </c>
      <c r="AP12" s="59">
        <f t="shared" si="13"/>
        <v>101</v>
      </c>
      <c r="AQ12" s="45">
        <f>'JTC - Site 10 - Day 1'!$A12</f>
        <v>0.32291666666666707</v>
      </c>
      <c r="AR12" s="46">
        <f>SUM('JTC - Site 10 - Day 1'!AR12,'JTC - Site 10 - Day 1'!BF12,'JTC - Site 10 - Day 1'!BT12)</f>
        <v>61</v>
      </c>
      <c r="AS12" s="47">
        <f>SUM('JTC - Site 10 - Day 1'!AS12,'JTC - Site 10 - Day 1'!BG12,'JTC - Site 10 - Day 1'!BU12)</f>
        <v>4</v>
      </c>
      <c r="AT12" s="47">
        <f>SUM('JTC - Site 10 - Day 1'!AT12,'JTC - Site 10 - Day 1'!BH12,'JTC - Site 10 - Day 1'!BV12)</f>
        <v>64</v>
      </c>
      <c r="AU12" s="47">
        <f>SUM('JTC - Site 10 - Day 1'!AU12,'JTC - Site 10 - Day 1'!BI12,'JTC - Site 10 - Day 1'!BW12)</f>
        <v>19</v>
      </c>
      <c r="AV12" s="47">
        <f>SUM('JTC - Site 10 - Day 1'!AV12,'JTC - Site 10 - Day 1'!BJ12,'JTC - Site 10 - Day 1'!BX12)</f>
        <v>2</v>
      </c>
      <c r="AW12" s="47">
        <f>SUM('JTC - Site 10 - Day 1'!AW12,'JTC - Site 10 - Day 1'!BK12,'JTC - Site 10 - Day 1'!BY12)</f>
        <v>2</v>
      </c>
      <c r="AX12" s="47">
        <f>SUM('JTC - Site 10 - Day 1'!AX12,'JTC - Site 10 - Day 1'!BL12,'JTC - Site 10 - Day 1'!BZ12)</f>
        <v>0</v>
      </c>
      <c r="AY12" s="47">
        <f>SUM('JTC - Site 10 - Day 1'!AY12,'JTC - Site 10 - Day 1'!BM12,'JTC - Site 10 - Day 1'!CA12)</f>
        <v>0</v>
      </c>
      <c r="AZ12" s="47">
        <f>SUM('JTC - Site 10 - Day 1'!AZ12,'JTC - Site 10 - Day 1'!BN12,'JTC - Site 10 - Day 1'!CB12)</f>
        <v>0</v>
      </c>
      <c r="BA12" s="47">
        <f>SUM('JTC - Site 10 - Day 1'!BA12,'JTC - Site 10 - Day 1'!BO12,'JTC - Site 10 - Day 1'!CC12)</f>
        <v>0</v>
      </c>
      <c r="BB12" s="54">
        <f>SUM('JTC - Site 10 - Day 1'!BB12,'JTC - Site 10 - Day 1'!BP12,'JTC - Site 10 - Day 1'!CD12)</f>
        <v>1</v>
      </c>
      <c r="BC12" s="59">
        <f t="shared" si="14"/>
        <v>153</v>
      </c>
      <c r="BD12" s="59">
        <f t="shared" si="15"/>
        <v>114</v>
      </c>
      <c r="BE12" s="45">
        <f>'JTC - Site 10 - Day 1'!$A12</f>
        <v>0.32291666666666707</v>
      </c>
      <c r="BF12" s="46">
        <f>SUM('JTC - Site 10 - Day 1'!P12,'JTC - Site 10 - Day 1'!BT12,'JTC - Site 10 - Day 1'!DX12)</f>
        <v>0</v>
      </c>
      <c r="BG12" s="47">
        <f>SUM('JTC - Site 10 - Day 1'!Q12,'JTC - Site 10 - Day 1'!BU12,'JTC - Site 10 - Day 1'!DY12)</f>
        <v>1</v>
      </c>
      <c r="BH12" s="47">
        <f>SUM('JTC - Site 10 - Day 1'!R12,'JTC - Site 10 - Day 1'!BV12,'JTC - Site 10 - Day 1'!DZ12)</f>
        <v>25</v>
      </c>
      <c r="BI12" s="47">
        <f>SUM('JTC - Site 10 - Day 1'!S12,'JTC - Site 10 - Day 1'!BW12,'JTC - Site 10 - Day 1'!EA12)</f>
        <v>0</v>
      </c>
      <c r="BJ12" s="47">
        <f>SUM('JTC - Site 10 - Day 1'!T12,'JTC - Site 10 - Day 1'!BX12,'JTC - Site 10 - Day 1'!EB12)</f>
        <v>1</v>
      </c>
      <c r="BK12" s="47">
        <f>SUM('JTC - Site 10 - Day 1'!U12,'JTC - Site 10 - Day 1'!BY12,'JTC - Site 10 - Day 1'!EC12)</f>
        <v>0</v>
      </c>
      <c r="BL12" s="47">
        <f>SUM('JTC - Site 10 - Day 1'!V12,'JTC - Site 10 - Day 1'!BZ12,'JTC - Site 10 - Day 1'!ED12)</f>
        <v>0</v>
      </c>
      <c r="BM12" s="47">
        <f>SUM('JTC - Site 10 - Day 1'!W12,'JTC - Site 10 - Day 1'!CA12,'JTC - Site 10 - Day 1'!EE12)</f>
        <v>0</v>
      </c>
      <c r="BN12" s="47">
        <f>SUM('JTC - Site 10 - Day 1'!X12,'JTC - Site 10 - Day 1'!CB12,'JTC - Site 10 - Day 1'!EF12)</f>
        <v>1</v>
      </c>
      <c r="BO12" s="47">
        <f>SUM('JTC - Site 10 - Day 1'!Y12,'JTC - Site 10 - Day 1'!CC12,'JTC - Site 10 - Day 1'!EG12)</f>
        <v>0</v>
      </c>
      <c r="BP12" s="54">
        <f>SUM('JTC - Site 10 - Day 1'!Z12,'JTC - Site 10 - Day 1'!CD12,'JTC - Site 10 - Day 1'!EH12)</f>
        <v>0</v>
      </c>
      <c r="BQ12" s="59">
        <f t="shared" si="16"/>
        <v>28</v>
      </c>
      <c r="BR12" s="59">
        <f t="shared" si="17"/>
        <v>30</v>
      </c>
      <c r="BS12" s="45">
        <f>'JTC - Site 10 - Day 1'!$A12</f>
        <v>0.32291666666666707</v>
      </c>
      <c r="BT12" s="46">
        <f>SUM('JTC - Site 10 - Day 1'!CH12,'JTC - Site 10 - Day 1'!CV12,'JTC - Site 10 - Day 1'!DJ12)</f>
        <v>21</v>
      </c>
      <c r="BU12" s="47">
        <f>SUM('JTC - Site 10 - Day 1'!CI12,'JTC - Site 10 - Day 1'!CW12,'JTC - Site 10 - Day 1'!DK12)</f>
        <v>1</v>
      </c>
      <c r="BV12" s="47">
        <f>SUM('JTC - Site 10 - Day 1'!CJ12,'JTC - Site 10 - Day 1'!CX12,'JTC - Site 10 - Day 1'!DL12)</f>
        <v>109</v>
      </c>
      <c r="BW12" s="47">
        <f>SUM('JTC - Site 10 - Day 1'!CK12,'JTC - Site 10 - Day 1'!CY12,'JTC - Site 10 - Day 1'!DM12)</f>
        <v>6</v>
      </c>
      <c r="BX12" s="47">
        <f>SUM('JTC - Site 10 - Day 1'!CL12,'JTC - Site 10 - Day 1'!CZ12,'JTC - Site 10 - Day 1'!DN12)</f>
        <v>1</v>
      </c>
      <c r="BY12" s="47">
        <f>SUM('JTC - Site 10 - Day 1'!CM12,'JTC - Site 10 - Day 1'!DA12,'JTC - Site 10 - Day 1'!DO12)</f>
        <v>0</v>
      </c>
      <c r="BZ12" s="47">
        <f>SUM('JTC - Site 10 - Day 1'!CN12,'JTC - Site 10 - Day 1'!DB12,'JTC - Site 10 - Day 1'!DP12)</f>
        <v>0</v>
      </c>
      <c r="CA12" s="47">
        <f>SUM('JTC - Site 10 - Day 1'!CO12,'JTC - Site 10 - Day 1'!DC12,'JTC - Site 10 - Day 1'!DQ12)</f>
        <v>0</v>
      </c>
      <c r="CB12" s="47">
        <f>SUM('JTC - Site 10 - Day 1'!CP12,'JTC - Site 10 - Day 1'!DD12,'JTC - Site 10 - Day 1'!DR12)</f>
        <v>1</v>
      </c>
      <c r="CC12" s="47">
        <f>SUM('JTC - Site 10 - Day 1'!CQ12,'JTC - Site 10 - Day 1'!DE12,'JTC - Site 10 - Day 1'!DS12)</f>
        <v>0</v>
      </c>
      <c r="CD12" s="54">
        <f>SUM('JTC - Site 10 - Day 1'!CR12,'JTC - Site 10 - Day 1'!DF12,'JTC - Site 10 - Day 1'!DT12)</f>
        <v>3</v>
      </c>
      <c r="CE12" s="59">
        <f t="shared" si="18"/>
        <v>142</v>
      </c>
      <c r="CF12" s="59">
        <f t="shared" si="19"/>
        <v>129</v>
      </c>
      <c r="CG12" s="45">
        <f>'JTC - Site 10 - Day 1'!$A12</f>
        <v>0.32291666666666707</v>
      </c>
      <c r="CH12" s="46">
        <f>SUM('JTC - Site 10 - Day 1'!B12,'JTC - Site 10 - Day 1'!BF12,'JTC - Site 10 - Day 1'!DJ12)</f>
        <v>80</v>
      </c>
      <c r="CI12" s="47">
        <f>SUM('JTC - Site 10 - Day 1'!C12,'JTC - Site 10 - Day 1'!BG12,'JTC - Site 10 - Day 1'!DK12)</f>
        <v>5</v>
      </c>
      <c r="CJ12" s="47">
        <f>SUM('JTC - Site 10 - Day 1'!D12,'JTC - Site 10 - Day 1'!BH12,'JTC - Site 10 - Day 1'!DL12)</f>
        <v>75</v>
      </c>
      <c r="CK12" s="47">
        <f>SUM('JTC - Site 10 - Day 1'!E12,'JTC - Site 10 - Day 1'!BI12,'JTC - Site 10 - Day 1'!DM12)</f>
        <v>19</v>
      </c>
      <c r="CL12" s="47">
        <f>SUM('JTC - Site 10 - Day 1'!F12,'JTC - Site 10 - Day 1'!BJ12,'JTC - Site 10 - Day 1'!DN12)</f>
        <v>2</v>
      </c>
      <c r="CM12" s="47">
        <f>SUM('JTC - Site 10 - Day 1'!G12,'JTC - Site 10 - Day 1'!BK12,'JTC - Site 10 - Day 1'!DO12)</f>
        <v>2</v>
      </c>
      <c r="CN12" s="47">
        <f>SUM('JTC - Site 10 - Day 1'!H12,'JTC - Site 10 - Day 1'!BL12,'JTC - Site 10 - Day 1'!DP12)</f>
        <v>0</v>
      </c>
      <c r="CO12" s="47">
        <f>SUM('JTC - Site 10 - Day 1'!I12,'JTC - Site 10 - Day 1'!BM12,'JTC - Site 10 - Day 1'!DQ12)</f>
        <v>0</v>
      </c>
      <c r="CP12" s="47">
        <f>SUM('JTC - Site 10 - Day 1'!J12,'JTC - Site 10 - Day 1'!BN12,'JTC - Site 10 - Day 1'!DR12)</f>
        <v>0</v>
      </c>
      <c r="CQ12" s="47">
        <f>SUM('JTC - Site 10 - Day 1'!K12,'JTC - Site 10 - Day 1'!BO12,'JTC - Site 10 - Day 1'!DS12)</f>
        <v>0</v>
      </c>
      <c r="CR12" s="54">
        <f>SUM('JTC - Site 10 - Day 1'!L12,'JTC - Site 10 - Day 1'!BP12,'JTC - Site 10 - Day 1'!DT12)</f>
        <v>1</v>
      </c>
      <c r="CS12" s="59">
        <f t="shared" si="20"/>
        <v>184</v>
      </c>
      <c r="CT12" s="59">
        <f t="shared" si="21"/>
        <v>132</v>
      </c>
      <c r="CU12" s="45">
        <f>'JTC - Site 10 - Day 1'!$A12</f>
        <v>0.32291666666666707</v>
      </c>
      <c r="CV12" s="46">
        <f>SUM('JTC - Site 10 - Day 1'!DX12,'JTC - Site 10 - Day 1'!EL12,'JTC - Site 10 - Day 1'!EZ12)</f>
        <v>21</v>
      </c>
      <c r="CW12" s="47">
        <f>SUM('JTC - Site 10 - Day 1'!DY12,'JTC - Site 10 - Day 1'!EM12,'JTC - Site 10 - Day 1'!FA12)</f>
        <v>6</v>
      </c>
      <c r="CX12" s="47">
        <f>SUM('JTC - Site 10 - Day 1'!DZ12,'JTC - Site 10 - Day 1'!EN12,'JTC - Site 10 - Day 1'!FB12)</f>
        <v>95</v>
      </c>
      <c r="CY12" s="47">
        <f>SUM('JTC - Site 10 - Day 1'!EA12,'JTC - Site 10 - Day 1'!EO12,'JTC - Site 10 - Day 1'!FC12)</f>
        <v>7</v>
      </c>
      <c r="CZ12" s="47">
        <f>SUM('JTC - Site 10 - Day 1'!EB12,'JTC - Site 10 - Day 1'!EP12,'JTC - Site 10 - Day 1'!FD12)</f>
        <v>2</v>
      </c>
      <c r="DA12" s="47">
        <f>SUM('JTC - Site 10 - Day 1'!EC12,'JTC - Site 10 - Day 1'!EQ12,'JTC - Site 10 - Day 1'!FE12)</f>
        <v>0</v>
      </c>
      <c r="DB12" s="47">
        <f>SUM('JTC - Site 10 - Day 1'!ED12,'JTC - Site 10 - Day 1'!ER12,'JTC - Site 10 - Day 1'!FF12)</f>
        <v>0</v>
      </c>
      <c r="DC12" s="47">
        <f>SUM('JTC - Site 10 - Day 1'!EE12,'JTC - Site 10 - Day 1'!ES12,'JTC - Site 10 - Day 1'!FG12)</f>
        <v>0</v>
      </c>
      <c r="DD12" s="47">
        <f>SUM('JTC - Site 10 - Day 1'!EF12,'JTC - Site 10 - Day 1'!ET12,'JTC - Site 10 - Day 1'!FH12)</f>
        <v>0</v>
      </c>
      <c r="DE12" s="47">
        <f>SUM('JTC - Site 10 - Day 1'!EG12,'JTC - Site 10 - Day 1'!EU12,'JTC - Site 10 - Day 1'!FI12)</f>
        <v>0</v>
      </c>
      <c r="DF12" s="54">
        <f>SUM('JTC - Site 10 - Day 1'!EH12,'JTC - Site 10 - Day 1'!EV12,'JTC - Site 10 - Day 1'!FJ12)</f>
        <v>2</v>
      </c>
      <c r="DG12" s="59">
        <f t="shared" si="22"/>
        <v>133</v>
      </c>
      <c r="DH12" s="59">
        <f t="shared" si="23"/>
        <v>118</v>
      </c>
      <c r="DI12" s="68">
        <f t="shared" si="7"/>
        <v>469</v>
      </c>
      <c r="DJ12" s="68">
        <f t="shared" si="24"/>
        <v>2171</v>
      </c>
      <c r="DK12" s="45">
        <f>'JTC - Site 10 - Day 1'!$A12</f>
        <v>0.32291666666666707</v>
      </c>
    </row>
    <row r="13" spans="1:115" s="39" customFormat="1" ht="12" customHeight="1">
      <c r="A13" s="48" t="s">
        <v>24</v>
      </c>
      <c r="B13" s="49">
        <f t="shared" ref="B13:L13" si="25">SUM(B9:B12)</f>
        <v>34</v>
      </c>
      <c r="C13" s="50">
        <f t="shared" si="25"/>
        <v>6</v>
      </c>
      <c r="D13" s="50">
        <f t="shared" si="25"/>
        <v>403</v>
      </c>
      <c r="E13" s="50">
        <f t="shared" si="25"/>
        <v>55</v>
      </c>
      <c r="F13" s="50">
        <f t="shared" si="25"/>
        <v>5</v>
      </c>
      <c r="G13" s="50">
        <f t="shared" si="25"/>
        <v>0</v>
      </c>
      <c r="H13" s="50">
        <f t="shared" si="25"/>
        <v>0</v>
      </c>
      <c r="I13" s="50">
        <f t="shared" si="25"/>
        <v>0</v>
      </c>
      <c r="J13" s="50">
        <f t="shared" si="25"/>
        <v>3</v>
      </c>
      <c r="K13" s="50">
        <f t="shared" si="25"/>
        <v>1</v>
      </c>
      <c r="L13" s="55">
        <f t="shared" si="25"/>
        <v>13</v>
      </c>
      <c r="M13" s="60">
        <f t="shared" si="8"/>
        <v>520</v>
      </c>
      <c r="N13" s="60">
        <f t="shared" si="9"/>
        <v>503</v>
      </c>
      <c r="O13" s="48" t="s">
        <v>24</v>
      </c>
      <c r="P13" s="49">
        <f t="shared" ref="P13:Z13" si="26">SUM(P9:P12)</f>
        <v>29</v>
      </c>
      <c r="Q13" s="50">
        <f t="shared" si="26"/>
        <v>1</v>
      </c>
      <c r="R13" s="50">
        <f t="shared" si="26"/>
        <v>107</v>
      </c>
      <c r="S13" s="50">
        <f t="shared" si="26"/>
        <v>19</v>
      </c>
      <c r="T13" s="50">
        <f t="shared" si="26"/>
        <v>3</v>
      </c>
      <c r="U13" s="50">
        <f t="shared" si="26"/>
        <v>1</v>
      </c>
      <c r="V13" s="50">
        <f t="shared" si="26"/>
        <v>3</v>
      </c>
      <c r="W13" s="50">
        <f t="shared" si="26"/>
        <v>2</v>
      </c>
      <c r="X13" s="50">
        <f t="shared" si="26"/>
        <v>3</v>
      </c>
      <c r="Y13" s="50">
        <f t="shared" si="26"/>
        <v>1</v>
      </c>
      <c r="Z13" s="55">
        <f t="shared" si="26"/>
        <v>3</v>
      </c>
      <c r="AA13" s="60">
        <f t="shared" si="10"/>
        <v>172</v>
      </c>
      <c r="AB13" s="60">
        <f t="shared" si="11"/>
        <v>165</v>
      </c>
      <c r="AC13" s="48" t="s">
        <v>24</v>
      </c>
      <c r="AD13" s="49">
        <f t="shared" ref="AD13:AN13" si="27">SUM(AD9:AD12)</f>
        <v>67</v>
      </c>
      <c r="AE13" s="50">
        <f t="shared" si="27"/>
        <v>6</v>
      </c>
      <c r="AF13" s="50">
        <f t="shared" si="27"/>
        <v>318</v>
      </c>
      <c r="AG13" s="50">
        <f t="shared" si="27"/>
        <v>21</v>
      </c>
      <c r="AH13" s="50">
        <f t="shared" si="27"/>
        <v>3</v>
      </c>
      <c r="AI13" s="50">
        <f t="shared" si="27"/>
        <v>3</v>
      </c>
      <c r="AJ13" s="50">
        <f t="shared" si="27"/>
        <v>7</v>
      </c>
      <c r="AK13" s="50">
        <f t="shared" si="27"/>
        <v>2</v>
      </c>
      <c r="AL13" s="50">
        <f t="shared" si="27"/>
        <v>0</v>
      </c>
      <c r="AM13" s="50">
        <f t="shared" si="27"/>
        <v>3</v>
      </c>
      <c r="AN13" s="55">
        <f t="shared" si="27"/>
        <v>10</v>
      </c>
      <c r="AO13" s="60">
        <f t="shared" si="12"/>
        <v>440</v>
      </c>
      <c r="AP13" s="60">
        <f t="shared" si="13"/>
        <v>410</v>
      </c>
      <c r="AQ13" s="48" t="s">
        <v>24</v>
      </c>
      <c r="AR13" s="49">
        <f t="shared" ref="AR13:BB13" si="28">SUM(AR9:AR12)</f>
        <v>161</v>
      </c>
      <c r="AS13" s="50">
        <f t="shared" si="28"/>
        <v>10</v>
      </c>
      <c r="AT13" s="50">
        <f t="shared" si="28"/>
        <v>247</v>
      </c>
      <c r="AU13" s="50">
        <f t="shared" si="28"/>
        <v>49</v>
      </c>
      <c r="AV13" s="50">
        <f t="shared" si="28"/>
        <v>13</v>
      </c>
      <c r="AW13" s="50">
        <f t="shared" si="28"/>
        <v>5</v>
      </c>
      <c r="AX13" s="50">
        <f t="shared" si="28"/>
        <v>2</v>
      </c>
      <c r="AY13" s="50">
        <f t="shared" si="28"/>
        <v>0</v>
      </c>
      <c r="AZ13" s="50">
        <f t="shared" si="28"/>
        <v>0</v>
      </c>
      <c r="BA13" s="50">
        <f t="shared" si="28"/>
        <v>1</v>
      </c>
      <c r="BB13" s="55">
        <f t="shared" si="28"/>
        <v>4</v>
      </c>
      <c r="BC13" s="60">
        <f t="shared" si="14"/>
        <v>492</v>
      </c>
      <c r="BD13" s="60">
        <f t="shared" si="15"/>
        <v>401</v>
      </c>
      <c r="BE13" s="48" t="s">
        <v>24</v>
      </c>
      <c r="BF13" s="49">
        <f t="shared" ref="BF13:BP13" si="29">SUM(BF9:BF12)</f>
        <v>7</v>
      </c>
      <c r="BG13" s="50">
        <f t="shared" si="29"/>
        <v>1</v>
      </c>
      <c r="BH13" s="50">
        <f t="shared" si="29"/>
        <v>91</v>
      </c>
      <c r="BI13" s="50">
        <f t="shared" si="29"/>
        <v>13</v>
      </c>
      <c r="BJ13" s="50">
        <f t="shared" si="29"/>
        <v>2</v>
      </c>
      <c r="BK13" s="50">
        <f t="shared" si="29"/>
        <v>0</v>
      </c>
      <c r="BL13" s="50">
        <f t="shared" si="29"/>
        <v>0</v>
      </c>
      <c r="BM13" s="50">
        <f t="shared" si="29"/>
        <v>0</v>
      </c>
      <c r="BN13" s="50">
        <f t="shared" si="29"/>
        <v>3</v>
      </c>
      <c r="BO13" s="50">
        <f t="shared" si="29"/>
        <v>0</v>
      </c>
      <c r="BP13" s="55">
        <f t="shared" si="29"/>
        <v>3</v>
      </c>
      <c r="BQ13" s="60">
        <f t="shared" si="16"/>
        <v>120</v>
      </c>
      <c r="BR13" s="60">
        <f t="shared" si="17"/>
        <v>120</v>
      </c>
      <c r="BS13" s="48" t="s">
        <v>24</v>
      </c>
      <c r="BT13" s="49">
        <f t="shared" ref="BT13:CD13" si="30">SUM(BT9:BT12)</f>
        <v>70</v>
      </c>
      <c r="BU13" s="50">
        <f t="shared" si="30"/>
        <v>8</v>
      </c>
      <c r="BV13" s="50">
        <f t="shared" si="30"/>
        <v>408</v>
      </c>
      <c r="BW13" s="50">
        <f t="shared" si="30"/>
        <v>59</v>
      </c>
      <c r="BX13" s="50">
        <f t="shared" si="30"/>
        <v>3</v>
      </c>
      <c r="BY13" s="50">
        <f t="shared" si="30"/>
        <v>0</v>
      </c>
      <c r="BZ13" s="50">
        <f t="shared" si="30"/>
        <v>0</v>
      </c>
      <c r="CA13" s="50">
        <f t="shared" si="30"/>
        <v>0</v>
      </c>
      <c r="CB13" s="50">
        <f t="shared" si="30"/>
        <v>3</v>
      </c>
      <c r="CC13" s="50">
        <f t="shared" si="30"/>
        <v>0</v>
      </c>
      <c r="CD13" s="55">
        <f t="shared" si="30"/>
        <v>13</v>
      </c>
      <c r="CE13" s="60">
        <f t="shared" si="18"/>
        <v>564</v>
      </c>
      <c r="CF13" s="60">
        <f t="shared" si="19"/>
        <v>519</v>
      </c>
      <c r="CG13" s="48" t="s">
        <v>24</v>
      </c>
      <c r="CH13" s="49">
        <f t="shared" ref="CH13:CR13" si="31">SUM(CH9:CH12)</f>
        <v>230</v>
      </c>
      <c r="CI13" s="50">
        <f t="shared" si="31"/>
        <v>15</v>
      </c>
      <c r="CJ13" s="50">
        <f t="shared" si="31"/>
        <v>321</v>
      </c>
      <c r="CK13" s="50">
        <f t="shared" si="31"/>
        <v>66</v>
      </c>
      <c r="CL13" s="50">
        <f t="shared" si="31"/>
        <v>13</v>
      </c>
      <c r="CM13" s="50">
        <f t="shared" si="31"/>
        <v>5</v>
      </c>
      <c r="CN13" s="50">
        <f t="shared" si="31"/>
        <v>2</v>
      </c>
      <c r="CO13" s="50">
        <f t="shared" si="31"/>
        <v>0</v>
      </c>
      <c r="CP13" s="50">
        <f t="shared" si="31"/>
        <v>0</v>
      </c>
      <c r="CQ13" s="50">
        <f t="shared" si="31"/>
        <v>0</v>
      </c>
      <c r="CR13" s="55">
        <f t="shared" si="31"/>
        <v>4</v>
      </c>
      <c r="CS13" s="60">
        <f t="shared" si="20"/>
        <v>656</v>
      </c>
      <c r="CT13" s="60">
        <f t="shared" si="21"/>
        <v>515</v>
      </c>
      <c r="CU13" s="48" t="s">
        <v>24</v>
      </c>
      <c r="CV13" s="49">
        <f t="shared" ref="CV13:DF13" si="32">SUM(CV9:CV12)</f>
        <v>78</v>
      </c>
      <c r="CW13" s="50">
        <f t="shared" si="32"/>
        <v>9</v>
      </c>
      <c r="CX13" s="50">
        <f t="shared" si="32"/>
        <v>371</v>
      </c>
      <c r="CY13" s="50">
        <f t="shared" si="32"/>
        <v>28</v>
      </c>
      <c r="CZ13" s="50">
        <f t="shared" si="32"/>
        <v>4</v>
      </c>
      <c r="DA13" s="50">
        <f t="shared" si="32"/>
        <v>2</v>
      </c>
      <c r="DB13" s="50">
        <f t="shared" si="32"/>
        <v>4</v>
      </c>
      <c r="DC13" s="50">
        <f t="shared" si="32"/>
        <v>0</v>
      </c>
      <c r="DD13" s="50">
        <f t="shared" si="32"/>
        <v>0</v>
      </c>
      <c r="DE13" s="50">
        <f t="shared" si="32"/>
        <v>2</v>
      </c>
      <c r="DF13" s="55">
        <f t="shared" si="32"/>
        <v>10</v>
      </c>
      <c r="DG13" s="60">
        <f t="shared" si="22"/>
        <v>508</v>
      </c>
      <c r="DH13" s="60">
        <f t="shared" si="23"/>
        <v>463</v>
      </c>
      <c r="DI13" s="69"/>
      <c r="DJ13" s="69"/>
      <c r="DK13" s="48"/>
    </row>
    <row r="14" spans="1:115" ht="13.5" customHeight="1">
      <c r="A14" s="22">
        <f>'JTC - Site 10 - Day 1'!$A14</f>
        <v>0.33333333333333376</v>
      </c>
      <c r="B14" s="41">
        <f>SUM('JTC - Site 10 - Day 1'!AR14,'JTC - Site 10 - Day 1'!CV14,'JTC - Site 10 - Day 1'!EZ14)</f>
        <v>15</v>
      </c>
      <c r="C14" s="42">
        <f>SUM('JTC - Site 10 - Day 1'!AS14,'JTC - Site 10 - Day 1'!CW14,'JTC - Site 10 - Day 1'!FA14)</f>
        <v>3</v>
      </c>
      <c r="D14" s="42">
        <f>SUM('JTC - Site 10 - Day 1'!AT14,'JTC - Site 10 - Day 1'!CX14,'JTC - Site 10 - Day 1'!FB14)</f>
        <v>125</v>
      </c>
      <c r="E14" s="42">
        <f>SUM('JTC - Site 10 - Day 1'!AU14,'JTC - Site 10 - Day 1'!CY14,'JTC - Site 10 - Day 1'!FC14)</f>
        <v>17</v>
      </c>
      <c r="F14" s="42">
        <f>SUM('JTC - Site 10 - Day 1'!AV14,'JTC - Site 10 - Day 1'!CZ14,'JTC - Site 10 - Day 1'!FD14)</f>
        <v>2</v>
      </c>
      <c r="G14" s="42">
        <f>SUM('JTC - Site 10 - Day 1'!AW14,'JTC - Site 10 - Day 1'!DA14,'JTC - Site 10 - Day 1'!FE14)</f>
        <v>0</v>
      </c>
      <c r="H14" s="42">
        <f>SUM('JTC - Site 10 - Day 1'!AX14,'JTC - Site 10 - Day 1'!DB14,'JTC - Site 10 - Day 1'!FF14)</f>
        <v>0</v>
      </c>
      <c r="I14" s="42">
        <f>SUM('JTC - Site 10 - Day 1'!AY14,'JTC - Site 10 - Day 1'!DC14,'JTC - Site 10 - Day 1'!FG14)</f>
        <v>0</v>
      </c>
      <c r="J14" s="42">
        <f>SUM('JTC - Site 10 - Day 1'!AZ14,'JTC - Site 10 - Day 1'!DD14,'JTC - Site 10 - Day 1'!FH14)</f>
        <v>0</v>
      </c>
      <c r="K14" s="42">
        <f>SUM('JTC - Site 10 - Day 1'!BA14,'JTC - Site 10 - Day 1'!DE14,'JTC - Site 10 - Day 1'!FI14)</f>
        <v>2</v>
      </c>
      <c r="L14" s="52">
        <f>SUM('JTC - Site 10 - Day 1'!BB14,'JTC - Site 10 - Day 1'!DF14,'JTC - Site 10 - Day 1'!FJ14)</f>
        <v>8</v>
      </c>
      <c r="M14" s="57">
        <f t="shared" si="8"/>
        <v>172</v>
      </c>
      <c r="N14" s="57">
        <f t="shared" si="9"/>
        <v>164</v>
      </c>
      <c r="O14" s="22">
        <f>'JTC - Site 10 - Day 1'!$A14</f>
        <v>0.33333333333333376</v>
      </c>
      <c r="P14" s="41">
        <f>SUM('JTC - Site 10 - Day 1'!B14,'JTC - Site 10 - Day 1'!P14,'JTC - Site 10 - Day 1'!AD14)</f>
        <v>15</v>
      </c>
      <c r="Q14" s="42">
        <f>SUM('JTC - Site 10 - Day 1'!C14,'JTC - Site 10 - Day 1'!Q14,'JTC - Site 10 - Day 1'!AE14)</f>
        <v>0</v>
      </c>
      <c r="R14" s="42">
        <f>SUM('JTC - Site 10 - Day 1'!D14,'JTC - Site 10 - Day 1'!R14,'JTC - Site 10 - Day 1'!AF14)</f>
        <v>50</v>
      </c>
      <c r="S14" s="42">
        <f>SUM('JTC - Site 10 - Day 1'!E14,'JTC - Site 10 - Day 1'!S14,'JTC - Site 10 - Day 1'!AG14)</f>
        <v>3</v>
      </c>
      <c r="T14" s="42">
        <f>SUM('JTC - Site 10 - Day 1'!F14,'JTC - Site 10 - Day 1'!T14,'JTC - Site 10 - Day 1'!AH14)</f>
        <v>2</v>
      </c>
      <c r="U14" s="42">
        <f>SUM('JTC - Site 10 - Day 1'!G14,'JTC - Site 10 - Day 1'!U14,'JTC - Site 10 - Day 1'!AI14)</f>
        <v>0</v>
      </c>
      <c r="V14" s="42">
        <f>SUM('JTC - Site 10 - Day 1'!H14,'JTC - Site 10 - Day 1'!V14,'JTC - Site 10 - Day 1'!AJ14)</f>
        <v>0</v>
      </c>
      <c r="W14" s="42">
        <f>SUM('JTC - Site 10 - Day 1'!I14,'JTC - Site 10 - Day 1'!W14,'JTC - Site 10 - Day 1'!AK14)</f>
        <v>0</v>
      </c>
      <c r="X14" s="42">
        <f>SUM('JTC - Site 10 - Day 1'!J14,'JTC - Site 10 - Day 1'!X14,'JTC - Site 10 - Day 1'!AL14)</f>
        <v>0</v>
      </c>
      <c r="Y14" s="42">
        <f>SUM('JTC - Site 10 - Day 1'!K14,'JTC - Site 10 - Day 1'!Y14,'JTC - Site 10 - Day 1'!AM14)</f>
        <v>0</v>
      </c>
      <c r="Z14" s="52">
        <f>SUM('JTC - Site 10 - Day 1'!L14,'JTC - Site 10 - Day 1'!Z14,'JTC - Site 10 - Day 1'!AN14)</f>
        <v>3</v>
      </c>
      <c r="AA14" s="57">
        <f t="shared" si="10"/>
        <v>73</v>
      </c>
      <c r="AB14" s="57">
        <f t="shared" si="11"/>
        <v>65</v>
      </c>
      <c r="AC14" s="22">
        <f>'JTC - Site 10 - Day 1'!$A14</f>
        <v>0.33333333333333376</v>
      </c>
      <c r="AD14" s="41">
        <f>SUM('JTC - Site 10 - Day 1'!AD14,'JTC - Site 10 - Day 1'!CH14,'JTC - Site 10 - Day 1'!EL14)</f>
        <v>26</v>
      </c>
      <c r="AE14" s="42">
        <f>SUM('JTC - Site 10 - Day 1'!AE14,'JTC - Site 10 - Day 1'!CI14,'JTC - Site 10 - Day 1'!EM14)</f>
        <v>0</v>
      </c>
      <c r="AF14" s="42">
        <f>SUM('JTC - Site 10 - Day 1'!AF14,'JTC - Site 10 - Day 1'!CJ14,'JTC - Site 10 - Day 1'!EN14)</f>
        <v>72</v>
      </c>
      <c r="AG14" s="42">
        <f>SUM('JTC - Site 10 - Day 1'!AG14,'JTC - Site 10 - Day 1'!CK14,'JTC - Site 10 - Day 1'!EO14)</f>
        <v>4</v>
      </c>
      <c r="AH14" s="42">
        <f>SUM('JTC - Site 10 - Day 1'!AH14,'JTC - Site 10 - Day 1'!CL14,'JTC - Site 10 - Day 1'!EP14)</f>
        <v>4</v>
      </c>
      <c r="AI14" s="42">
        <f>SUM('JTC - Site 10 - Day 1'!AI14,'JTC - Site 10 - Day 1'!CM14,'JTC - Site 10 - Day 1'!EQ14)</f>
        <v>1</v>
      </c>
      <c r="AJ14" s="42">
        <f>SUM('JTC - Site 10 - Day 1'!AJ14,'JTC - Site 10 - Day 1'!CN14,'JTC - Site 10 - Day 1'!ER14)</f>
        <v>0</v>
      </c>
      <c r="AK14" s="42">
        <f>SUM('JTC - Site 10 - Day 1'!AK14,'JTC - Site 10 - Day 1'!CO14,'JTC - Site 10 - Day 1'!ES14)</f>
        <v>0</v>
      </c>
      <c r="AL14" s="42">
        <f>SUM('JTC - Site 10 - Day 1'!AL14,'JTC - Site 10 - Day 1'!CP14,'JTC - Site 10 - Day 1'!ET14)</f>
        <v>0</v>
      </c>
      <c r="AM14" s="42">
        <f>SUM('JTC - Site 10 - Day 1'!AM14,'JTC - Site 10 - Day 1'!CQ14,'JTC - Site 10 - Day 1'!EU14)</f>
        <v>0</v>
      </c>
      <c r="AN14" s="52">
        <f>SUM('JTC - Site 10 - Day 1'!AN14,'JTC - Site 10 - Day 1'!CR14,'JTC - Site 10 - Day 1'!EV14)</f>
        <v>2</v>
      </c>
      <c r="AO14" s="57">
        <f t="shared" si="12"/>
        <v>109</v>
      </c>
      <c r="AP14" s="57">
        <f t="shared" si="13"/>
        <v>97</v>
      </c>
      <c r="AQ14" s="22">
        <f>'JTC - Site 10 - Day 1'!$A14</f>
        <v>0.33333333333333376</v>
      </c>
      <c r="AR14" s="41">
        <f>SUM('JTC - Site 10 - Day 1'!AR14,'JTC - Site 10 - Day 1'!BF14,'JTC - Site 10 - Day 1'!BT14)</f>
        <v>80</v>
      </c>
      <c r="AS14" s="42">
        <f>SUM('JTC - Site 10 - Day 1'!AS14,'JTC - Site 10 - Day 1'!BG14,'JTC - Site 10 - Day 1'!BU14)</f>
        <v>5</v>
      </c>
      <c r="AT14" s="42">
        <f>SUM('JTC - Site 10 - Day 1'!AT14,'JTC - Site 10 - Day 1'!BH14,'JTC - Site 10 - Day 1'!BV14)</f>
        <v>60</v>
      </c>
      <c r="AU14" s="42">
        <f>SUM('JTC - Site 10 - Day 1'!AU14,'JTC - Site 10 - Day 1'!BI14,'JTC - Site 10 - Day 1'!BW14)</f>
        <v>11</v>
      </c>
      <c r="AV14" s="42">
        <f>SUM('JTC - Site 10 - Day 1'!AV14,'JTC - Site 10 - Day 1'!BJ14,'JTC - Site 10 - Day 1'!BX14)</f>
        <v>3</v>
      </c>
      <c r="AW14" s="42">
        <f>SUM('JTC - Site 10 - Day 1'!AW14,'JTC - Site 10 - Day 1'!BK14,'JTC - Site 10 - Day 1'!BY14)</f>
        <v>0</v>
      </c>
      <c r="AX14" s="42">
        <f>SUM('JTC - Site 10 - Day 1'!AX14,'JTC - Site 10 - Day 1'!BL14,'JTC - Site 10 - Day 1'!BZ14)</f>
        <v>0</v>
      </c>
      <c r="AY14" s="42">
        <f>SUM('JTC - Site 10 - Day 1'!AY14,'JTC - Site 10 - Day 1'!BM14,'JTC - Site 10 - Day 1'!CA14)</f>
        <v>0</v>
      </c>
      <c r="AZ14" s="42">
        <f>SUM('JTC - Site 10 - Day 1'!AZ14,'JTC - Site 10 - Day 1'!BN14,'JTC - Site 10 - Day 1'!CB14)</f>
        <v>0</v>
      </c>
      <c r="BA14" s="42">
        <f>SUM('JTC - Site 10 - Day 1'!BA14,'JTC - Site 10 - Day 1'!BO14,'JTC - Site 10 - Day 1'!CC14)</f>
        <v>1</v>
      </c>
      <c r="BB14" s="52">
        <f>SUM('JTC - Site 10 - Day 1'!BB14,'JTC - Site 10 - Day 1'!BP14,'JTC - Site 10 - Day 1'!CD14)</f>
        <v>1</v>
      </c>
      <c r="BC14" s="57">
        <f t="shared" si="14"/>
        <v>161</v>
      </c>
      <c r="BD14" s="57">
        <f t="shared" si="15"/>
        <v>109</v>
      </c>
      <c r="BE14" s="22">
        <f>'JTC - Site 10 - Day 1'!$A14</f>
        <v>0.33333333333333376</v>
      </c>
      <c r="BF14" s="41">
        <f>SUM('JTC - Site 10 - Day 1'!P14,'JTC - Site 10 - Day 1'!BT14,'JTC - Site 10 - Day 1'!DX14)</f>
        <v>2</v>
      </c>
      <c r="BG14" s="42">
        <f>SUM('JTC - Site 10 - Day 1'!Q14,'JTC - Site 10 - Day 1'!BU14,'JTC - Site 10 - Day 1'!DY14)</f>
        <v>0</v>
      </c>
      <c r="BH14" s="42">
        <f>SUM('JTC - Site 10 - Day 1'!R14,'JTC - Site 10 - Day 1'!BV14,'JTC - Site 10 - Day 1'!DZ14)</f>
        <v>42</v>
      </c>
      <c r="BI14" s="42">
        <f>SUM('JTC - Site 10 - Day 1'!S14,'JTC - Site 10 - Day 1'!BW14,'JTC - Site 10 - Day 1'!EA14)</f>
        <v>1</v>
      </c>
      <c r="BJ14" s="42">
        <f>SUM('JTC - Site 10 - Day 1'!T14,'JTC - Site 10 - Day 1'!BX14,'JTC - Site 10 - Day 1'!EB14)</f>
        <v>0</v>
      </c>
      <c r="BK14" s="42">
        <f>SUM('JTC - Site 10 - Day 1'!U14,'JTC - Site 10 - Day 1'!BY14,'JTC - Site 10 - Day 1'!EC14)</f>
        <v>0</v>
      </c>
      <c r="BL14" s="42">
        <f>SUM('JTC - Site 10 - Day 1'!V14,'JTC - Site 10 - Day 1'!BZ14,'JTC - Site 10 - Day 1'!ED14)</f>
        <v>0</v>
      </c>
      <c r="BM14" s="42">
        <f>SUM('JTC - Site 10 - Day 1'!W14,'JTC - Site 10 - Day 1'!CA14,'JTC - Site 10 - Day 1'!EE14)</f>
        <v>0</v>
      </c>
      <c r="BN14" s="42">
        <f>SUM('JTC - Site 10 - Day 1'!X14,'JTC - Site 10 - Day 1'!CB14,'JTC - Site 10 - Day 1'!EF14)</f>
        <v>0</v>
      </c>
      <c r="BO14" s="42">
        <f>SUM('JTC - Site 10 - Day 1'!Y14,'JTC - Site 10 - Day 1'!CC14,'JTC - Site 10 - Day 1'!EG14)</f>
        <v>0</v>
      </c>
      <c r="BP14" s="52">
        <f>SUM('JTC - Site 10 - Day 1'!Z14,'JTC - Site 10 - Day 1'!CD14,'JTC - Site 10 - Day 1'!EH14)</f>
        <v>4</v>
      </c>
      <c r="BQ14" s="57">
        <f t="shared" si="16"/>
        <v>49</v>
      </c>
      <c r="BR14" s="57">
        <f t="shared" si="17"/>
        <v>48</v>
      </c>
      <c r="BS14" s="22">
        <f>'JTC - Site 10 - Day 1'!$A14</f>
        <v>0.33333333333333376</v>
      </c>
      <c r="BT14" s="41">
        <f>SUM('JTC - Site 10 - Day 1'!CH14,'JTC - Site 10 - Day 1'!CV14,'JTC - Site 10 - Day 1'!DJ14)</f>
        <v>30</v>
      </c>
      <c r="BU14" s="42">
        <f>SUM('JTC - Site 10 - Day 1'!CI14,'JTC - Site 10 - Day 1'!CW14,'JTC - Site 10 - Day 1'!DK14)</f>
        <v>2</v>
      </c>
      <c r="BV14" s="42">
        <f>SUM('JTC - Site 10 - Day 1'!CJ14,'JTC - Site 10 - Day 1'!CX14,'JTC - Site 10 - Day 1'!DL14)</f>
        <v>119</v>
      </c>
      <c r="BW14" s="42">
        <f>SUM('JTC - Site 10 - Day 1'!CK14,'JTC - Site 10 - Day 1'!CY14,'JTC - Site 10 - Day 1'!DM14)</f>
        <v>15</v>
      </c>
      <c r="BX14" s="42">
        <f>SUM('JTC - Site 10 - Day 1'!CL14,'JTC - Site 10 - Day 1'!CZ14,'JTC - Site 10 - Day 1'!DN14)</f>
        <v>2</v>
      </c>
      <c r="BY14" s="42">
        <f>SUM('JTC - Site 10 - Day 1'!CM14,'JTC - Site 10 - Day 1'!DA14,'JTC - Site 10 - Day 1'!DO14)</f>
        <v>0</v>
      </c>
      <c r="BZ14" s="42">
        <f>SUM('JTC - Site 10 - Day 1'!CN14,'JTC - Site 10 - Day 1'!DB14,'JTC - Site 10 - Day 1'!DP14)</f>
        <v>0</v>
      </c>
      <c r="CA14" s="42">
        <f>SUM('JTC - Site 10 - Day 1'!CO14,'JTC - Site 10 - Day 1'!DC14,'JTC - Site 10 - Day 1'!DQ14)</f>
        <v>0</v>
      </c>
      <c r="CB14" s="42">
        <f>SUM('JTC - Site 10 - Day 1'!CP14,'JTC - Site 10 - Day 1'!DD14,'JTC - Site 10 - Day 1'!DR14)</f>
        <v>0</v>
      </c>
      <c r="CC14" s="42">
        <f>SUM('JTC - Site 10 - Day 1'!CQ14,'JTC - Site 10 - Day 1'!DE14,'JTC - Site 10 - Day 1'!DS14)</f>
        <v>1</v>
      </c>
      <c r="CD14" s="52">
        <f>SUM('JTC - Site 10 - Day 1'!CR14,'JTC - Site 10 - Day 1'!DF14,'JTC - Site 10 - Day 1'!DT14)</f>
        <v>7</v>
      </c>
      <c r="CE14" s="57">
        <f t="shared" si="18"/>
        <v>176</v>
      </c>
      <c r="CF14" s="57">
        <f t="shared" si="19"/>
        <v>158</v>
      </c>
      <c r="CG14" s="22">
        <f>'JTC - Site 10 - Day 1'!$A14</f>
        <v>0.33333333333333376</v>
      </c>
      <c r="CH14" s="41">
        <f>SUM('JTC - Site 10 - Day 1'!B14,'JTC - Site 10 - Day 1'!BF14,'JTC - Site 10 - Day 1'!DJ14)</f>
        <v>110</v>
      </c>
      <c r="CI14" s="42">
        <f>SUM('JTC - Site 10 - Day 1'!C14,'JTC - Site 10 - Day 1'!BG14,'JTC - Site 10 - Day 1'!DK14)</f>
        <v>5</v>
      </c>
      <c r="CJ14" s="42">
        <f>SUM('JTC - Site 10 - Day 1'!D14,'JTC - Site 10 - Day 1'!BH14,'JTC - Site 10 - Day 1'!DL14)</f>
        <v>72</v>
      </c>
      <c r="CK14" s="42">
        <f>SUM('JTC - Site 10 - Day 1'!E14,'JTC - Site 10 - Day 1'!BI14,'JTC - Site 10 - Day 1'!DM14)</f>
        <v>13</v>
      </c>
      <c r="CL14" s="42">
        <f>SUM('JTC - Site 10 - Day 1'!F14,'JTC - Site 10 - Day 1'!BJ14,'JTC - Site 10 - Day 1'!DN14)</f>
        <v>3</v>
      </c>
      <c r="CM14" s="42">
        <f>SUM('JTC - Site 10 - Day 1'!G14,'JTC - Site 10 - Day 1'!BK14,'JTC - Site 10 - Day 1'!DO14)</f>
        <v>0</v>
      </c>
      <c r="CN14" s="42">
        <f>SUM('JTC - Site 10 - Day 1'!H14,'JTC - Site 10 - Day 1'!BL14,'JTC - Site 10 - Day 1'!DP14)</f>
        <v>0</v>
      </c>
      <c r="CO14" s="42">
        <f>SUM('JTC - Site 10 - Day 1'!I14,'JTC - Site 10 - Day 1'!BM14,'JTC - Site 10 - Day 1'!DQ14)</f>
        <v>0</v>
      </c>
      <c r="CP14" s="42">
        <f>SUM('JTC - Site 10 - Day 1'!J14,'JTC - Site 10 - Day 1'!BN14,'JTC - Site 10 - Day 1'!DR14)</f>
        <v>0</v>
      </c>
      <c r="CQ14" s="42">
        <f>SUM('JTC - Site 10 - Day 1'!K14,'JTC - Site 10 - Day 1'!BO14,'JTC - Site 10 - Day 1'!DS14)</f>
        <v>0</v>
      </c>
      <c r="CR14" s="52">
        <f>SUM('JTC - Site 10 - Day 1'!L14,'JTC - Site 10 - Day 1'!BP14,'JTC - Site 10 - Day 1'!DT14)</f>
        <v>0</v>
      </c>
      <c r="CS14" s="57">
        <f t="shared" si="20"/>
        <v>203</v>
      </c>
      <c r="CT14" s="57">
        <f t="shared" si="21"/>
        <v>130</v>
      </c>
      <c r="CU14" s="22">
        <f>'JTC - Site 10 - Day 1'!$A14</f>
        <v>0.33333333333333376</v>
      </c>
      <c r="CV14" s="41">
        <f>SUM('JTC - Site 10 - Day 1'!DX14,'JTC - Site 10 - Day 1'!EL14,'JTC - Site 10 - Day 1'!EZ14)</f>
        <v>28</v>
      </c>
      <c r="CW14" s="42">
        <f>SUM('JTC - Site 10 - Day 1'!DY14,'JTC - Site 10 - Day 1'!EM14,'JTC - Site 10 - Day 1'!FA14)</f>
        <v>1</v>
      </c>
      <c r="CX14" s="42">
        <f>SUM('JTC - Site 10 - Day 1'!DZ14,'JTC - Site 10 - Day 1'!EN14,'JTC - Site 10 - Day 1'!FB14)</f>
        <v>82</v>
      </c>
      <c r="CY14" s="42">
        <f>SUM('JTC - Site 10 - Day 1'!EA14,'JTC - Site 10 - Day 1'!EO14,'JTC - Site 10 - Day 1'!FC14)</f>
        <v>6</v>
      </c>
      <c r="CZ14" s="42">
        <f>SUM('JTC - Site 10 - Day 1'!EB14,'JTC - Site 10 - Day 1'!EP14,'JTC - Site 10 - Day 1'!FD14)</f>
        <v>2</v>
      </c>
      <c r="DA14" s="42">
        <f>SUM('JTC - Site 10 - Day 1'!EC14,'JTC - Site 10 - Day 1'!EQ14,'JTC - Site 10 - Day 1'!FE14)</f>
        <v>1</v>
      </c>
      <c r="DB14" s="42">
        <f>SUM('JTC - Site 10 - Day 1'!ED14,'JTC - Site 10 - Day 1'!ER14,'JTC - Site 10 - Day 1'!FF14)</f>
        <v>0</v>
      </c>
      <c r="DC14" s="42">
        <f>SUM('JTC - Site 10 - Day 1'!EE14,'JTC - Site 10 - Day 1'!ES14,'JTC - Site 10 - Day 1'!FG14)</f>
        <v>0</v>
      </c>
      <c r="DD14" s="42">
        <f>SUM('JTC - Site 10 - Day 1'!EF14,'JTC - Site 10 - Day 1'!ET14,'JTC - Site 10 - Day 1'!FH14)</f>
        <v>0</v>
      </c>
      <c r="DE14" s="42">
        <f>SUM('JTC - Site 10 - Day 1'!EG14,'JTC - Site 10 - Day 1'!EU14,'JTC - Site 10 - Day 1'!FI14)</f>
        <v>0</v>
      </c>
      <c r="DF14" s="52">
        <f>SUM('JTC - Site 10 - Day 1'!EH14,'JTC - Site 10 - Day 1'!EV14,'JTC - Site 10 - Day 1'!FJ14)</f>
        <v>3</v>
      </c>
      <c r="DG14" s="57">
        <f t="shared" si="22"/>
        <v>123</v>
      </c>
      <c r="DH14" s="57">
        <f t="shared" si="23"/>
        <v>107</v>
      </c>
      <c r="DI14" s="67">
        <f t="shared" ref="DI14:DI17" si="33">SUM(M14,AO14,BQ14,CS14)</f>
        <v>533</v>
      </c>
      <c r="DJ14" s="67">
        <f>SUM(DI14:DI17)</f>
        <v>2250</v>
      </c>
      <c r="DK14" s="22">
        <f>'JTC - Site 10 - Day 1'!$A14</f>
        <v>0.33333333333333376</v>
      </c>
    </row>
    <row r="15" spans="1:115" ht="13.5" customHeight="1">
      <c r="A15" s="22">
        <f>'JTC - Site 10 - Day 1'!$A15</f>
        <v>0.34375000000000044</v>
      </c>
      <c r="B15" s="43">
        <f>SUM('JTC - Site 10 - Day 1'!AR15,'JTC - Site 10 - Day 1'!CV15,'JTC - Site 10 - Day 1'!EZ15)</f>
        <v>19</v>
      </c>
      <c r="C15" s="44">
        <f>SUM('JTC - Site 10 - Day 1'!AS15,'JTC - Site 10 - Day 1'!CW15,'JTC - Site 10 - Day 1'!FA15)</f>
        <v>5</v>
      </c>
      <c r="D15" s="44">
        <f>SUM('JTC - Site 10 - Day 1'!AT15,'JTC - Site 10 - Day 1'!CX15,'JTC - Site 10 - Day 1'!FB15)</f>
        <v>129</v>
      </c>
      <c r="E15" s="44">
        <f>SUM('JTC - Site 10 - Day 1'!AU15,'JTC - Site 10 - Day 1'!CY15,'JTC - Site 10 - Day 1'!FC15)</f>
        <v>12</v>
      </c>
      <c r="F15" s="44">
        <f>SUM('JTC - Site 10 - Day 1'!AV15,'JTC - Site 10 - Day 1'!CZ15,'JTC - Site 10 - Day 1'!FD15)</f>
        <v>0</v>
      </c>
      <c r="G15" s="44">
        <f>SUM('JTC - Site 10 - Day 1'!AW15,'JTC - Site 10 - Day 1'!DA15,'JTC - Site 10 - Day 1'!FE15)</f>
        <v>0</v>
      </c>
      <c r="H15" s="44">
        <f>SUM('JTC - Site 10 - Day 1'!AX15,'JTC - Site 10 - Day 1'!DB15,'JTC - Site 10 - Day 1'!FF15)</f>
        <v>0</v>
      </c>
      <c r="I15" s="44">
        <f>SUM('JTC - Site 10 - Day 1'!AY15,'JTC - Site 10 - Day 1'!DC15,'JTC - Site 10 - Day 1'!FG15)</f>
        <v>0</v>
      </c>
      <c r="J15" s="44">
        <f>SUM('JTC - Site 10 - Day 1'!AZ15,'JTC - Site 10 - Day 1'!DD15,'JTC - Site 10 - Day 1'!FH15)</f>
        <v>1</v>
      </c>
      <c r="K15" s="44">
        <f>SUM('JTC - Site 10 - Day 1'!BA15,'JTC - Site 10 - Day 1'!DE15,'JTC - Site 10 - Day 1'!FI15)</f>
        <v>0</v>
      </c>
      <c r="L15" s="53">
        <f>SUM('JTC - Site 10 - Day 1'!BB15,'JTC - Site 10 - Day 1'!DF15,'JTC - Site 10 - Day 1'!FJ15)</f>
        <v>3</v>
      </c>
      <c r="M15" s="58">
        <f t="shared" si="8"/>
        <v>169</v>
      </c>
      <c r="N15" s="58">
        <f t="shared" si="9"/>
        <v>155</v>
      </c>
      <c r="O15" s="22">
        <f>'JTC - Site 10 - Day 1'!$A15</f>
        <v>0.34375000000000044</v>
      </c>
      <c r="P15" s="43">
        <f>SUM('JTC - Site 10 - Day 1'!B15,'JTC - Site 10 - Day 1'!P15,'JTC - Site 10 - Day 1'!AD15)</f>
        <v>24</v>
      </c>
      <c r="Q15" s="44">
        <f>SUM('JTC - Site 10 - Day 1'!C15,'JTC - Site 10 - Day 1'!Q15,'JTC - Site 10 - Day 1'!AE15)</f>
        <v>3</v>
      </c>
      <c r="R15" s="44">
        <f>SUM('JTC - Site 10 - Day 1'!D15,'JTC - Site 10 - Day 1'!R15,'JTC - Site 10 - Day 1'!AF15)</f>
        <v>33</v>
      </c>
      <c r="S15" s="44">
        <f>SUM('JTC - Site 10 - Day 1'!E15,'JTC - Site 10 - Day 1'!S15,'JTC - Site 10 - Day 1'!AG15)</f>
        <v>7</v>
      </c>
      <c r="T15" s="44">
        <f>SUM('JTC - Site 10 - Day 1'!F15,'JTC - Site 10 - Day 1'!T15,'JTC - Site 10 - Day 1'!AH15)</f>
        <v>1</v>
      </c>
      <c r="U15" s="44">
        <f>SUM('JTC - Site 10 - Day 1'!G15,'JTC - Site 10 - Day 1'!U15,'JTC - Site 10 - Day 1'!AI15)</f>
        <v>0</v>
      </c>
      <c r="V15" s="44">
        <f>SUM('JTC - Site 10 - Day 1'!H15,'JTC - Site 10 - Day 1'!V15,'JTC - Site 10 - Day 1'!AJ15)</f>
        <v>0</v>
      </c>
      <c r="W15" s="44">
        <f>SUM('JTC - Site 10 - Day 1'!I15,'JTC - Site 10 - Day 1'!W15,'JTC - Site 10 - Day 1'!AK15)</f>
        <v>0</v>
      </c>
      <c r="X15" s="44">
        <f>SUM('JTC - Site 10 - Day 1'!J15,'JTC - Site 10 - Day 1'!X15,'JTC - Site 10 - Day 1'!AL15)</f>
        <v>0</v>
      </c>
      <c r="Y15" s="44">
        <f>SUM('JTC - Site 10 - Day 1'!K15,'JTC - Site 10 - Day 1'!Y15,'JTC - Site 10 - Day 1'!AM15)</f>
        <v>0</v>
      </c>
      <c r="Z15" s="53">
        <f>SUM('JTC - Site 10 - Day 1'!L15,'JTC - Site 10 - Day 1'!Z15,'JTC - Site 10 - Day 1'!AN15)</f>
        <v>1</v>
      </c>
      <c r="AA15" s="58">
        <f t="shared" si="10"/>
        <v>69</v>
      </c>
      <c r="AB15" s="58">
        <f t="shared" si="11"/>
        <v>52</v>
      </c>
      <c r="AC15" s="22">
        <f>'JTC - Site 10 - Day 1'!$A15</f>
        <v>0.34375000000000044</v>
      </c>
      <c r="AD15" s="43">
        <f>SUM('JTC - Site 10 - Day 1'!AD15,'JTC - Site 10 - Day 1'!CH15,'JTC - Site 10 - Day 1'!EL15)</f>
        <v>22</v>
      </c>
      <c r="AE15" s="44">
        <f>SUM('JTC - Site 10 - Day 1'!AE15,'JTC - Site 10 - Day 1'!CI15,'JTC - Site 10 - Day 1'!EM15)</f>
        <v>1</v>
      </c>
      <c r="AF15" s="44">
        <f>SUM('JTC - Site 10 - Day 1'!AF15,'JTC - Site 10 - Day 1'!CJ15,'JTC - Site 10 - Day 1'!EN15)</f>
        <v>82</v>
      </c>
      <c r="AG15" s="44">
        <f>SUM('JTC - Site 10 - Day 1'!AG15,'JTC - Site 10 - Day 1'!CK15,'JTC - Site 10 - Day 1'!EO15)</f>
        <v>6</v>
      </c>
      <c r="AH15" s="44">
        <f>SUM('JTC - Site 10 - Day 1'!AH15,'JTC - Site 10 - Day 1'!CL15,'JTC - Site 10 - Day 1'!EP15)</f>
        <v>1</v>
      </c>
      <c r="AI15" s="44">
        <f>SUM('JTC - Site 10 - Day 1'!AI15,'JTC - Site 10 - Day 1'!CM15,'JTC - Site 10 - Day 1'!EQ15)</f>
        <v>0</v>
      </c>
      <c r="AJ15" s="44">
        <f>SUM('JTC - Site 10 - Day 1'!AJ15,'JTC - Site 10 - Day 1'!CN15,'JTC - Site 10 - Day 1'!ER15)</f>
        <v>0</v>
      </c>
      <c r="AK15" s="44">
        <f>SUM('JTC - Site 10 - Day 1'!AK15,'JTC - Site 10 - Day 1'!CO15,'JTC - Site 10 - Day 1'!ES15)</f>
        <v>0</v>
      </c>
      <c r="AL15" s="44">
        <f>SUM('JTC - Site 10 - Day 1'!AL15,'JTC - Site 10 - Day 1'!CP15,'JTC - Site 10 - Day 1'!ET15)</f>
        <v>0</v>
      </c>
      <c r="AM15" s="44">
        <f>SUM('JTC - Site 10 - Day 1'!AM15,'JTC - Site 10 - Day 1'!CQ15,'JTC - Site 10 - Day 1'!EU15)</f>
        <v>1</v>
      </c>
      <c r="AN15" s="53">
        <f>SUM('JTC - Site 10 - Day 1'!AN15,'JTC - Site 10 - Day 1'!CR15,'JTC - Site 10 - Day 1'!EV15)</f>
        <v>3</v>
      </c>
      <c r="AO15" s="58">
        <f t="shared" si="12"/>
        <v>116</v>
      </c>
      <c r="AP15" s="58">
        <f t="shared" si="13"/>
        <v>103</v>
      </c>
      <c r="AQ15" s="22">
        <f>'JTC - Site 10 - Day 1'!$A15</f>
        <v>0.34375000000000044</v>
      </c>
      <c r="AR15" s="43">
        <f>SUM('JTC - Site 10 - Day 1'!AR15,'JTC - Site 10 - Day 1'!BF15,'JTC - Site 10 - Day 1'!BT15)</f>
        <v>112</v>
      </c>
      <c r="AS15" s="44">
        <f>SUM('JTC - Site 10 - Day 1'!AS15,'JTC - Site 10 - Day 1'!BG15,'JTC - Site 10 - Day 1'!BU15)</f>
        <v>11</v>
      </c>
      <c r="AT15" s="44">
        <f>SUM('JTC - Site 10 - Day 1'!AT15,'JTC - Site 10 - Day 1'!BH15,'JTC - Site 10 - Day 1'!BV15)</f>
        <v>69</v>
      </c>
      <c r="AU15" s="44">
        <f>SUM('JTC - Site 10 - Day 1'!AU15,'JTC - Site 10 - Day 1'!BI15,'JTC - Site 10 - Day 1'!BW15)</f>
        <v>8</v>
      </c>
      <c r="AV15" s="44">
        <f>SUM('JTC - Site 10 - Day 1'!AV15,'JTC - Site 10 - Day 1'!BJ15,'JTC - Site 10 - Day 1'!BX15)</f>
        <v>4</v>
      </c>
      <c r="AW15" s="44">
        <f>SUM('JTC - Site 10 - Day 1'!AW15,'JTC - Site 10 - Day 1'!BK15,'JTC - Site 10 - Day 1'!BY15)</f>
        <v>0</v>
      </c>
      <c r="AX15" s="44">
        <f>SUM('JTC - Site 10 - Day 1'!AX15,'JTC - Site 10 - Day 1'!BL15,'JTC - Site 10 - Day 1'!BZ15)</f>
        <v>2</v>
      </c>
      <c r="AY15" s="44">
        <f>SUM('JTC - Site 10 - Day 1'!AY15,'JTC - Site 10 - Day 1'!BM15,'JTC - Site 10 - Day 1'!CA15)</f>
        <v>0</v>
      </c>
      <c r="AZ15" s="44">
        <f>SUM('JTC - Site 10 - Day 1'!AZ15,'JTC - Site 10 - Day 1'!BN15,'JTC - Site 10 - Day 1'!CB15)</f>
        <v>0</v>
      </c>
      <c r="BA15" s="44">
        <f>SUM('JTC - Site 10 - Day 1'!BA15,'JTC - Site 10 - Day 1'!BO15,'JTC - Site 10 - Day 1'!CC15)</f>
        <v>0</v>
      </c>
      <c r="BB15" s="53">
        <f>SUM('JTC - Site 10 - Day 1'!BB15,'JTC - Site 10 - Day 1'!BP15,'JTC - Site 10 - Day 1'!CD15)</f>
        <v>1</v>
      </c>
      <c r="BC15" s="58">
        <f t="shared" si="14"/>
        <v>207</v>
      </c>
      <c r="BD15" s="58">
        <f t="shared" si="15"/>
        <v>133</v>
      </c>
      <c r="BE15" s="22">
        <f>'JTC - Site 10 - Day 1'!$A15</f>
        <v>0.34375000000000044</v>
      </c>
      <c r="BF15" s="43">
        <f>SUM('JTC - Site 10 - Day 1'!P15,'JTC - Site 10 - Day 1'!BT15,'JTC - Site 10 - Day 1'!DX15)</f>
        <v>4</v>
      </c>
      <c r="BG15" s="44">
        <f>SUM('JTC - Site 10 - Day 1'!Q15,'JTC - Site 10 - Day 1'!BU15,'JTC - Site 10 - Day 1'!DY15)</f>
        <v>2</v>
      </c>
      <c r="BH15" s="44">
        <f>SUM('JTC - Site 10 - Day 1'!R15,'JTC - Site 10 - Day 1'!BV15,'JTC - Site 10 - Day 1'!DZ15)</f>
        <v>26</v>
      </c>
      <c r="BI15" s="44">
        <f>SUM('JTC - Site 10 - Day 1'!S15,'JTC - Site 10 - Day 1'!BW15,'JTC - Site 10 - Day 1'!EA15)</f>
        <v>1</v>
      </c>
      <c r="BJ15" s="44">
        <f>SUM('JTC - Site 10 - Day 1'!T15,'JTC - Site 10 - Day 1'!BX15,'JTC - Site 10 - Day 1'!EB15)</f>
        <v>0</v>
      </c>
      <c r="BK15" s="44">
        <f>SUM('JTC - Site 10 - Day 1'!U15,'JTC - Site 10 - Day 1'!BY15,'JTC - Site 10 - Day 1'!EC15)</f>
        <v>0</v>
      </c>
      <c r="BL15" s="44">
        <f>SUM('JTC - Site 10 - Day 1'!V15,'JTC - Site 10 - Day 1'!BZ15,'JTC - Site 10 - Day 1'!ED15)</f>
        <v>0</v>
      </c>
      <c r="BM15" s="44">
        <f>SUM('JTC - Site 10 - Day 1'!W15,'JTC - Site 10 - Day 1'!CA15,'JTC - Site 10 - Day 1'!EE15)</f>
        <v>0</v>
      </c>
      <c r="BN15" s="44">
        <f>SUM('JTC - Site 10 - Day 1'!X15,'JTC - Site 10 - Day 1'!CB15,'JTC - Site 10 - Day 1'!EF15)</f>
        <v>0</v>
      </c>
      <c r="BO15" s="44">
        <f>SUM('JTC - Site 10 - Day 1'!Y15,'JTC - Site 10 - Day 1'!CC15,'JTC - Site 10 - Day 1'!EG15)</f>
        <v>0</v>
      </c>
      <c r="BP15" s="53">
        <f>SUM('JTC - Site 10 - Day 1'!Z15,'JTC - Site 10 - Day 1'!CD15,'JTC - Site 10 - Day 1'!EH15)</f>
        <v>1</v>
      </c>
      <c r="BQ15" s="58">
        <f t="shared" si="16"/>
        <v>34</v>
      </c>
      <c r="BR15" s="58">
        <f t="shared" si="17"/>
        <v>30</v>
      </c>
      <c r="BS15" s="22">
        <f>'JTC - Site 10 - Day 1'!$A15</f>
        <v>0.34375000000000044</v>
      </c>
      <c r="BT15" s="43">
        <f>SUM('JTC - Site 10 - Day 1'!CH15,'JTC - Site 10 - Day 1'!CV15,'JTC - Site 10 - Day 1'!DJ15)</f>
        <v>33</v>
      </c>
      <c r="BU15" s="44">
        <f>SUM('JTC - Site 10 - Day 1'!CI15,'JTC - Site 10 - Day 1'!CW15,'JTC - Site 10 - Day 1'!DK15)</f>
        <v>8</v>
      </c>
      <c r="BV15" s="44">
        <f>SUM('JTC - Site 10 - Day 1'!CJ15,'JTC - Site 10 - Day 1'!CX15,'JTC - Site 10 - Day 1'!DL15)</f>
        <v>121</v>
      </c>
      <c r="BW15" s="44">
        <f>SUM('JTC - Site 10 - Day 1'!CK15,'JTC - Site 10 - Day 1'!CY15,'JTC - Site 10 - Day 1'!DM15)</f>
        <v>7</v>
      </c>
      <c r="BX15" s="44">
        <f>SUM('JTC - Site 10 - Day 1'!CL15,'JTC - Site 10 - Day 1'!CZ15,'JTC - Site 10 - Day 1'!DN15)</f>
        <v>0</v>
      </c>
      <c r="BY15" s="44">
        <f>SUM('JTC - Site 10 - Day 1'!CM15,'JTC - Site 10 - Day 1'!DA15,'JTC - Site 10 - Day 1'!DO15)</f>
        <v>0</v>
      </c>
      <c r="BZ15" s="44">
        <f>SUM('JTC - Site 10 - Day 1'!CN15,'JTC - Site 10 - Day 1'!DB15,'JTC - Site 10 - Day 1'!DP15)</f>
        <v>1</v>
      </c>
      <c r="CA15" s="44">
        <f>SUM('JTC - Site 10 - Day 1'!CO15,'JTC - Site 10 - Day 1'!DC15,'JTC - Site 10 - Day 1'!DQ15)</f>
        <v>0</v>
      </c>
      <c r="CB15" s="44">
        <f>SUM('JTC - Site 10 - Day 1'!CP15,'JTC - Site 10 - Day 1'!DD15,'JTC - Site 10 - Day 1'!DR15)</f>
        <v>1</v>
      </c>
      <c r="CC15" s="44">
        <f>SUM('JTC - Site 10 - Day 1'!CQ15,'JTC - Site 10 - Day 1'!DE15,'JTC - Site 10 - Day 1'!DS15)</f>
        <v>0</v>
      </c>
      <c r="CD15" s="53">
        <f>SUM('JTC - Site 10 - Day 1'!CR15,'JTC - Site 10 - Day 1'!DF15,'JTC - Site 10 - Day 1'!DT15)</f>
        <v>3</v>
      </c>
      <c r="CE15" s="58">
        <f t="shared" si="18"/>
        <v>174</v>
      </c>
      <c r="CF15" s="58">
        <f t="shared" si="19"/>
        <v>150</v>
      </c>
      <c r="CG15" s="22">
        <f>'JTC - Site 10 - Day 1'!$A15</f>
        <v>0.34375000000000044</v>
      </c>
      <c r="CH15" s="43">
        <f>SUM('JTC - Site 10 - Day 1'!B15,'JTC - Site 10 - Day 1'!BF15,'JTC - Site 10 - Day 1'!DJ15)</f>
        <v>152</v>
      </c>
      <c r="CI15" s="44">
        <f>SUM('JTC - Site 10 - Day 1'!C15,'JTC - Site 10 - Day 1'!BG15,'JTC - Site 10 - Day 1'!DK15)</f>
        <v>17</v>
      </c>
      <c r="CJ15" s="44">
        <f>SUM('JTC - Site 10 - Day 1'!D15,'JTC - Site 10 - Day 1'!BH15,'JTC - Site 10 - Day 1'!DL15)</f>
        <v>83</v>
      </c>
      <c r="CK15" s="44">
        <f>SUM('JTC - Site 10 - Day 1'!E15,'JTC - Site 10 - Day 1'!BI15,'JTC - Site 10 - Day 1'!DM15)</f>
        <v>14</v>
      </c>
      <c r="CL15" s="44">
        <f>SUM('JTC - Site 10 - Day 1'!F15,'JTC - Site 10 - Day 1'!BJ15,'JTC - Site 10 - Day 1'!DN15)</f>
        <v>4</v>
      </c>
      <c r="CM15" s="44">
        <f>SUM('JTC - Site 10 - Day 1'!G15,'JTC - Site 10 - Day 1'!BK15,'JTC - Site 10 - Day 1'!DO15)</f>
        <v>0</v>
      </c>
      <c r="CN15" s="44">
        <f>SUM('JTC - Site 10 - Day 1'!H15,'JTC - Site 10 - Day 1'!BL15,'JTC - Site 10 - Day 1'!DP15)</f>
        <v>3</v>
      </c>
      <c r="CO15" s="44">
        <f>SUM('JTC - Site 10 - Day 1'!I15,'JTC - Site 10 - Day 1'!BM15,'JTC - Site 10 - Day 1'!DQ15)</f>
        <v>0</v>
      </c>
      <c r="CP15" s="44">
        <f>SUM('JTC - Site 10 - Day 1'!J15,'JTC - Site 10 - Day 1'!BN15,'JTC - Site 10 - Day 1'!DR15)</f>
        <v>0</v>
      </c>
      <c r="CQ15" s="44">
        <f>SUM('JTC - Site 10 - Day 1'!K15,'JTC - Site 10 - Day 1'!BO15,'JTC - Site 10 - Day 1'!DS15)</f>
        <v>0</v>
      </c>
      <c r="CR15" s="53">
        <f>SUM('JTC - Site 10 - Day 1'!L15,'JTC - Site 10 - Day 1'!BP15,'JTC - Site 10 - Day 1'!DT15)</f>
        <v>1</v>
      </c>
      <c r="CS15" s="58">
        <f t="shared" si="20"/>
        <v>274</v>
      </c>
      <c r="CT15" s="58">
        <f t="shared" si="21"/>
        <v>171</v>
      </c>
      <c r="CU15" s="22">
        <f>'JTC - Site 10 - Day 1'!$A15</f>
        <v>0.34375000000000044</v>
      </c>
      <c r="CV15" s="43">
        <f>SUM('JTC - Site 10 - Day 1'!DX15,'JTC - Site 10 - Day 1'!EL15,'JTC - Site 10 - Day 1'!EZ15)</f>
        <v>28</v>
      </c>
      <c r="CW15" s="44">
        <f>SUM('JTC - Site 10 - Day 1'!DY15,'JTC - Site 10 - Day 1'!EM15,'JTC - Site 10 - Day 1'!FA15)</f>
        <v>3</v>
      </c>
      <c r="CX15" s="44">
        <f>SUM('JTC - Site 10 - Day 1'!DZ15,'JTC - Site 10 - Day 1'!EN15,'JTC - Site 10 - Day 1'!FB15)</f>
        <v>97</v>
      </c>
      <c r="CY15" s="44">
        <f>SUM('JTC - Site 10 - Day 1'!EA15,'JTC - Site 10 - Day 1'!EO15,'JTC - Site 10 - Day 1'!FC15)</f>
        <v>11</v>
      </c>
      <c r="CZ15" s="44">
        <f>SUM('JTC - Site 10 - Day 1'!EB15,'JTC - Site 10 - Day 1'!EP15,'JTC - Site 10 - Day 1'!FD15)</f>
        <v>0</v>
      </c>
      <c r="DA15" s="44">
        <f>SUM('JTC - Site 10 - Day 1'!EC15,'JTC - Site 10 - Day 1'!EQ15,'JTC - Site 10 - Day 1'!FE15)</f>
        <v>0</v>
      </c>
      <c r="DB15" s="44">
        <f>SUM('JTC - Site 10 - Day 1'!ED15,'JTC - Site 10 - Day 1'!ER15,'JTC - Site 10 - Day 1'!FF15)</f>
        <v>0</v>
      </c>
      <c r="DC15" s="44">
        <f>SUM('JTC - Site 10 - Day 1'!EE15,'JTC - Site 10 - Day 1'!ES15,'JTC - Site 10 - Day 1'!FG15)</f>
        <v>0</v>
      </c>
      <c r="DD15" s="44">
        <f>SUM('JTC - Site 10 - Day 1'!EF15,'JTC - Site 10 - Day 1'!ET15,'JTC - Site 10 - Day 1'!FH15)</f>
        <v>0</v>
      </c>
      <c r="DE15" s="44">
        <f>SUM('JTC - Site 10 - Day 1'!EG15,'JTC - Site 10 - Day 1'!EU15,'JTC - Site 10 - Day 1'!FI15)</f>
        <v>1</v>
      </c>
      <c r="DF15" s="53">
        <f>SUM('JTC - Site 10 - Day 1'!EH15,'JTC - Site 10 - Day 1'!EV15,'JTC - Site 10 - Day 1'!FJ15)</f>
        <v>3</v>
      </c>
      <c r="DG15" s="58">
        <f t="shared" si="22"/>
        <v>143</v>
      </c>
      <c r="DH15" s="58">
        <f t="shared" si="23"/>
        <v>124</v>
      </c>
      <c r="DI15" s="67">
        <f t="shared" si="33"/>
        <v>593</v>
      </c>
      <c r="DJ15" s="67">
        <f t="shared" ref="DJ15:DJ17" si="34">SUM(DI15:DI19)</f>
        <v>2158</v>
      </c>
      <c r="DK15" s="22">
        <f>'JTC - Site 10 - Day 1'!$A15</f>
        <v>0.34375000000000044</v>
      </c>
    </row>
    <row r="16" spans="1:115" ht="13.5" customHeight="1">
      <c r="A16" s="22">
        <f>'JTC - Site 10 - Day 1'!$A16</f>
        <v>0.35416666666666713</v>
      </c>
      <c r="B16" s="43">
        <f>SUM('JTC - Site 10 - Day 1'!AR16,'JTC - Site 10 - Day 1'!CV16,'JTC - Site 10 - Day 1'!EZ16)</f>
        <v>28</v>
      </c>
      <c r="C16" s="44">
        <f>SUM('JTC - Site 10 - Day 1'!AS16,'JTC - Site 10 - Day 1'!CW16,'JTC - Site 10 - Day 1'!FA16)</f>
        <v>0</v>
      </c>
      <c r="D16" s="44">
        <f>SUM('JTC - Site 10 - Day 1'!AT16,'JTC - Site 10 - Day 1'!CX16,'JTC - Site 10 - Day 1'!FB16)</f>
        <v>111</v>
      </c>
      <c r="E16" s="44">
        <f>SUM('JTC - Site 10 - Day 1'!AU16,'JTC - Site 10 - Day 1'!CY16,'JTC - Site 10 - Day 1'!FC16)</f>
        <v>13</v>
      </c>
      <c r="F16" s="44">
        <f>SUM('JTC - Site 10 - Day 1'!AV16,'JTC - Site 10 - Day 1'!CZ16,'JTC - Site 10 - Day 1'!FD16)</f>
        <v>0</v>
      </c>
      <c r="G16" s="44">
        <f>SUM('JTC - Site 10 - Day 1'!AW16,'JTC - Site 10 - Day 1'!DA16,'JTC - Site 10 - Day 1'!FE16)</f>
        <v>0</v>
      </c>
      <c r="H16" s="44">
        <f>SUM('JTC - Site 10 - Day 1'!AX16,'JTC - Site 10 - Day 1'!DB16,'JTC - Site 10 - Day 1'!FF16)</f>
        <v>0</v>
      </c>
      <c r="I16" s="44">
        <f>SUM('JTC - Site 10 - Day 1'!AY16,'JTC - Site 10 - Day 1'!DC16,'JTC - Site 10 - Day 1'!FG16)</f>
        <v>0</v>
      </c>
      <c r="J16" s="44">
        <f>SUM('JTC - Site 10 - Day 1'!AZ16,'JTC - Site 10 - Day 1'!DD16,'JTC - Site 10 - Day 1'!FH16)</f>
        <v>0</v>
      </c>
      <c r="K16" s="44">
        <f>SUM('JTC - Site 10 - Day 1'!BA16,'JTC - Site 10 - Day 1'!DE16,'JTC - Site 10 - Day 1'!FI16)</f>
        <v>1</v>
      </c>
      <c r="L16" s="53">
        <f>SUM('JTC - Site 10 - Day 1'!BB16,'JTC - Site 10 - Day 1'!DF16,'JTC - Site 10 - Day 1'!FJ16)</f>
        <v>2</v>
      </c>
      <c r="M16" s="58">
        <f t="shared" si="8"/>
        <v>155</v>
      </c>
      <c r="N16" s="58">
        <f t="shared" si="9"/>
        <v>137</v>
      </c>
      <c r="O16" s="22">
        <f>'JTC - Site 10 - Day 1'!$A16</f>
        <v>0.35416666666666713</v>
      </c>
      <c r="P16" s="43">
        <f>SUM('JTC - Site 10 - Day 1'!B16,'JTC - Site 10 - Day 1'!P16,'JTC - Site 10 - Day 1'!AD16)</f>
        <v>23</v>
      </c>
      <c r="Q16" s="44">
        <f>SUM('JTC - Site 10 - Day 1'!C16,'JTC - Site 10 - Day 1'!Q16,'JTC - Site 10 - Day 1'!AE16)</f>
        <v>2</v>
      </c>
      <c r="R16" s="44">
        <f>SUM('JTC - Site 10 - Day 1'!D16,'JTC - Site 10 - Day 1'!R16,'JTC - Site 10 - Day 1'!AF16)</f>
        <v>39</v>
      </c>
      <c r="S16" s="44">
        <f>SUM('JTC - Site 10 - Day 1'!E16,'JTC - Site 10 - Day 1'!S16,'JTC - Site 10 - Day 1'!AG16)</f>
        <v>5</v>
      </c>
      <c r="T16" s="44">
        <f>SUM('JTC - Site 10 - Day 1'!F16,'JTC - Site 10 - Day 1'!T16,'JTC - Site 10 - Day 1'!AH16)</f>
        <v>1</v>
      </c>
      <c r="U16" s="44">
        <f>SUM('JTC - Site 10 - Day 1'!G16,'JTC - Site 10 - Day 1'!U16,'JTC - Site 10 - Day 1'!AI16)</f>
        <v>0</v>
      </c>
      <c r="V16" s="44">
        <f>SUM('JTC - Site 10 - Day 1'!H16,'JTC - Site 10 - Day 1'!V16,'JTC - Site 10 - Day 1'!AJ16)</f>
        <v>0</v>
      </c>
      <c r="W16" s="44">
        <f>SUM('JTC - Site 10 - Day 1'!I16,'JTC - Site 10 - Day 1'!W16,'JTC - Site 10 - Day 1'!AK16)</f>
        <v>0</v>
      </c>
      <c r="X16" s="44">
        <f>SUM('JTC - Site 10 - Day 1'!J16,'JTC - Site 10 - Day 1'!X16,'JTC - Site 10 - Day 1'!AL16)</f>
        <v>1</v>
      </c>
      <c r="Y16" s="44">
        <f>SUM('JTC - Site 10 - Day 1'!K16,'JTC - Site 10 - Day 1'!Y16,'JTC - Site 10 - Day 1'!AM16)</f>
        <v>0</v>
      </c>
      <c r="Z16" s="53">
        <f>SUM('JTC - Site 10 - Day 1'!L16,'JTC - Site 10 - Day 1'!Z16,'JTC - Site 10 - Day 1'!AN16)</f>
        <v>0</v>
      </c>
      <c r="AA16" s="58">
        <f t="shared" si="10"/>
        <v>71</v>
      </c>
      <c r="AB16" s="58">
        <f t="shared" si="11"/>
        <v>57</v>
      </c>
      <c r="AC16" s="22">
        <f>'JTC - Site 10 - Day 1'!$A16</f>
        <v>0.35416666666666713</v>
      </c>
      <c r="AD16" s="43">
        <f>SUM('JTC - Site 10 - Day 1'!AD16,'JTC - Site 10 - Day 1'!CH16,'JTC - Site 10 - Day 1'!EL16)</f>
        <v>23</v>
      </c>
      <c r="AE16" s="44">
        <f>SUM('JTC - Site 10 - Day 1'!AE16,'JTC - Site 10 - Day 1'!CI16,'JTC - Site 10 - Day 1'!EM16)</f>
        <v>0</v>
      </c>
      <c r="AF16" s="44">
        <f>SUM('JTC - Site 10 - Day 1'!AF16,'JTC - Site 10 - Day 1'!CJ16,'JTC - Site 10 - Day 1'!EN16)</f>
        <v>76</v>
      </c>
      <c r="AG16" s="44">
        <f>SUM('JTC - Site 10 - Day 1'!AG16,'JTC - Site 10 - Day 1'!CK16,'JTC - Site 10 - Day 1'!EO16)</f>
        <v>8</v>
      </c>
      <c r="AH16" s="44">
        <f>SUM('JTC - Site 10 - Day 1'!AH16,'JTC - Site 10 - Day 1'!CL16,'JTC - Site 10 - Day 1'!EP16)</f>
        <v>4</v>
      </c>
      <c r="AI16" s="44">
        <f>SUM('JTC - Site 10 - Day 1'!AI16,'JTC - Site 10 - Day 1'!CM16,'JTC - Site 10 - Day 1'!EQ16)</f>
        <v>1</v>
      </c>
      <c r="AJ16" s="44">
        <f>SUM('JTC - Site 10 - Day 1'!AJ16,'JTC - Site 10 - Day 1'!CN16,'JTC - Site 10 - Day 1'!ER16)</f>
        <v>0</v>
      </c>
      <c r="AK16" s="44">
        <f>SUM('JTC - Site 10 - Day 1'!AK16,'JTC - Site 10 - Day 1'!CO16,'JTC - Site 10 - Day 1'!ES16)</f>
        <v>0</v>
      </c>
      <c r="AL16" s="44">
        <f>SUM('JTC - Site 10 - Day 1'!AL16,'JTC - Site 10 - Day 1'!CP16,'JTC - Site 10 - Day 1'!ET16)</f>
        <v>0</v>
      </c>
      <c r="AM16" s="44">
        <f>SUM('JTC - Site 10 - Day 1'!AM16,'JTC - Site 10 - Day 1'!CQ16,'JTC - Site 10 - Day 1'!EU16)</f>
        <v>0</v>
      </c>
      <c r="AN16" s="53">
        <f>SUM('JTC - Site 10 - Day 1'!AN16,'JTC - Site 10 - Day 1'!CR16,'JTC - Site 10 - Day 1'!EV16)</f>
        <v>4</v>
      </c>
      <c r="AO16" s="58">
        <f t="shared" si="12"/>
        <v>116</v>
      </c>
      <c r="AP16" s="58">
        <f t="shared" si="13"/>
        <v>106</v>
      </c>
      <c r="AQ16" s="22">
        <f>'JTC - Site 10 - Day 1'!$A16</f>
        <v>0.35416666666666713</v>
      </c>
      <c r="AR16" s="43">
        <f>SUM('JTC - Site 10 - Day 1'!AR16,'JTC - Site 10 - Day 1'!BF16,'JTC - Site 10 - Day 1'!BT16)</f>
        <v>130</v>
      </c>
      <c r="AS16" s="44">
        <f>SUM('JTC - Site 10 - Day 1'!AS16,'JTC - Site 10 - Day 1'!BG16,'JTC - Site 10 - Day 1'!BU16)</f>
        <v>7</v>
      </c>
      <c r="AT16" s="44">
        <f>SUM('JTC - Site 10 - Day 1'!AT16,'JTC - Site 10 - Day 1'!BH16,'JTC - Site 10 - Day 1'!BV16)</f>
        <v>49</v>
      </c>
      <c r="AU16" s="44">
        <f>SUM('JTC - Site 10 - Day 1'!AU16,'JTC - Site 10 - Day 1'!BI16,'JTC - Site 10 - Day 1'!BW16)</f>
        <v>10</v>
      </c>
      <c r="AV16" s="44">
        <f>SUM('JTC - Site 10 - Day 1'!AV16,'JTC - Site 10 - Day 1'!BJ16,'JTC - Site 10 - Day 1'!BX16)</f>
        <v>5</v>
      </c>
      <c r="AW16" s="44">
        <f>SUM('JTC - Site 10 - Day 1'!AW16,'JTC - Site 10 - Day 1'!BK16,'JTC - Site 10 - Day 1'!BY16)</f>
        <v>1</v>
      </c>
      <c r="AX16" s="44">
        <f>SUM('JTC - Site 10 - Day 1'!AX16,'JTC - Site 10 - Day 1'!BL16,'JTC - Site 10 - Day 1'!BZ16)</f>
        <v>0</v>
      </c>
      <c r="AY16" s="44">
        <f>SUM('JTC - Site 10 - Day 1'!AY16,'JTC - Site 10 - Day 1'!BM16,'JTC - Site 10 - Day 1'!CA16)</f>
        <v>0</v>
      </c>
      <c r="AZ16" s="44">
        <f>SUM('JTC - Site 10 - Day 1'!AZ16,'JTC - Site 10 - Day 1'!BN16,'JTC - Site 10 - Day 1'!CB16)</f>
        <v>0</v>
      </c>
      <c r="BA16" s="44">
        <f>SUM('JTC - Site 10 - Day 1'!BA16,'JTC - Site 10 - Day 1'!BO16,'JTC - Site 10 - Day 1'!CC16)</f>
        <v>1</v>
      </c>
      <c r="BB16" s="53">
        <f>SUM('JTC - Site 10 - Day 1'!BB16,'JTC - Site 10 - Day 1'!BP16,'JTC - Site 10 - Day 1'!CD16)</f>
        <v>0</v>
      </c>
      <c r="BC16" s="58">
        <f t="shared" si="14"/>
        <v>203</v>
      </c>
      <c r="BD16" s="58">
        <f t="shared" si="15"/>
        <v>120</v>
      </c>
      <c r="BE16" s="22">
        <f>'JTC - Site 10 - Day 1'!$A16</f>
        <v>0.35416666666666713</v>
      </c>
      <c r="BF16" s="43">
        <f>SUM('JTC - Site 10 - Day 1'!P16,'JTC - Site 10 - Day 1'!BT16,'JTC - Site 10 - Day 1'!DX16)</f>
        <v>1</v>
      </c>
      <c r="BG16" s="44">
        <f>SUM('JTC - Site 10 - Day 1'!Q16,'JTC - Site 10 - Day 1'!BU16,'JTC - Site 10 - Day 1'!DY16)</f>
        <v>0</v>
      </c>
      <c r="BH16" s="44">
        <f>SUM('JTC - Site 10 - Day 1'!R16,'JTC - Site 10 - Day 1'!BV16,'JTC - Site 10 - Day 1'!DZ16)</f>
        <v>41</v>
      </c>
      <c r="BI16" s="44">
        <f>SUM('JTC - Site 10 - Day 1'!S16,'JTC - Site 10 - Day 1'!BW16,'JTC - Site 10 - Day 1'!EA16)</f>
        <v>4</v>
      </c>
      <c r="BJ16" s="44">
        <f>SUM('JTC - Site 10 - Day 1'!T16,'JTC - Site 10 - Day 1'!BX16,'JTC - Site 10 - Day 1'!EB16)</f>
        <v>1</v>
      </c>
      <c r="BK16" s="44">
        <f>SUM('JTC - Site 10 - Day 1'!U16,'JTC - Site 10 - Day 1'!BY16,'JTC - Site 10 - Day 1'!EC16)</f>
        <v>0</v>
      </c>
      <c r="BL16" s="44">
        <f>SUM('JTC - Site 10 - Day 1'!V16,'JTC - Site 10 - Day 1'!BZ16,'JTC - Site 10 - Day 1'!ED16)</f>
        <v>0</v>
      </c>
      <c r="BM16" s="44">
        <f>SUM('JTC - Site 10 - Day 1'!W16,'JTC - Site 10 - Day 1'!CA16,'JTC - Site 10 - Day 1'!EE16)</f>
        <v>0</v>
      </c>
      <c r="BN16" s="44">
        <f>SUM('JTC - Site 10 - Day 1'!X16,'JTC - Site 10 - Day 1'!CB16,'JTC - Site 10 - Day 1'!EF16)</f>
        <v>1</v>
      </c>
      <c r="BO16" s="44">
        <f>SUM('JTC - Site 10 - Day 1'!Y16,'JTC - Site 10 - Day 1'!CC16,'JTC - Site 10 - Day 1'!EG16)</f>
        <v>0</v>
      </c>
      <c r="BP16" s="53">
        <f>SUM('JTC - Site 10 - Day 1'!Z16,'JTC - Site 10 - Day 1'!CD16,'JTC - Site 10 - Day 1'!EH16)</f>
        <v>0</v>
      </c>
      <c r="BQ16" s="58">
        <f t="shared" si="16"/>
        <v>48</v>
      </c>
      <c r="BR16" s="58">
        <f t="shared" si="17"/>
        <v>49</v>
      </c>
      <c r="BS16" s="22">
        <f>'JTC - Site 10 - Day 1'!$A16</f>
        <v>0.35416666666666713</v>
      </c>
      <c r="BT16" s="43">
        <f>SUM('JTC - Site 10 - Day 1'!CH16,'JTC - Site 10 - Day 1'!CV16,'JTC - Site 10 - Day 1'!DJ16)</f>
        <v>39</v>
      </c>
      <c r="BU16" s="44">
        <f>SUM('JTC - Site 10 - Day 1'!CI16,'JTC - Site 10 - Day 1'!CW16,'JTC - Site 10 - Day 1'!DK16)</f>
        <v>2</v>
      </c>
      <c r="BV16" s="44">
        <f>SUM('JTC - Site 10 - Day 1'!CJ16,'JTC - Site 10 - Day 1'!CX16,'JTC - Site 10 - Day 1'!DL16)</f>
        <v>98</v>
      </c>
      <c r="BW16" s="44">
        <f>SUM('JTC - Site 10 - Day 1'!CK16,'JTC - Site 10 - Day 1'!CY16,'JTC - Site 10 - Day 1'!DM16)</f>
        <v>13</v>
      </c>
      <c r="BX16" s="44">
        <f>SUM('JTC - Site 10 - Day 1'!CL16,'JTC - Site 10 - Day 1'!CZ16,'JTC - Site 10 - Day 1'!DN16)</f>
        <v>0</v>
      </c>
      <c r="BY16" s="44">
        <f>SUM('JTC - Site 10 - Day 1'!CM16,'JTC - Site 10 - Day 1'!DA16,'JTC - Site 10 - Day 1'!DO16)</f>
        <v>0</v>
      </c>
      <c r="BZ16" s="44">
        <f>SUM('JTC - Site 10 - Day 1'!CN16,'JTC - Site 10 - Day 1'!DB16,'JTC - Site 10 - Day 1'!DP16)</f>
        <v>0</v>
      </c>
      <c r="CA16" s="44">
        <f>SUM('JTC - Site 10 - Day 1'!CO16,'JTC - Site 10 - Day 1'!DC16,'JTC - Site 10 - Day 1'!DQ16)</f>
        <v>0</v>
      </c>
      <c r="CB16" s="44">
        <f>SUM('JTC - Site 10 - Day 1'!CP16,'JTC - Site 10 - Day 1'!DD16,'JTC - Site 10 - Day 1'!DR16)</f>
        <v>0</v>
      </c>
      <c r="CC16" s="44">
        <f>SUM('JTC - Site 10 - Day 1'!CQ16,'JTC - Site 10 - Day 1'!DE16,'JTC - Site 10 - Day 1'!DS16)</f>
        <v>0</v>
      </c>
      <c r="CD16" s="53">
        <f>SUM('JTC - Site 10 - Day 1'!CR16,'JTC - Site 10 - Day 1'!DF16,'JTC - Site 10 - Day 1'!DT16)</f>
        <v>4</v>
      </c>
      <c r="CE16" s="58">
        <f t="shared" si="18"/>
        <v>156</v>
      </c>
      <c r="CF16" s="58">
        <f t="shared" si="19"/>
        <v>129</v>
      </c>
      <c r="CG16" s="22">
        <f>'JTC - Site 10 - Day 1'!$A16</f>
        <v>0.35416666666666713</v>
      </c>
      <c r="CH16" s="43">
        <f>SUM('JTC - Site 10 - Day 1'!B16,'JTC - Site 10 - Day 1'!BF16,'JTC - Site 10 - Day 1'!DJ16)</f>
        <v>166</v>
      </c>
      <c r="CI16" s="44">
        <f>SUM('JTC - Site 10 - Day 1'!C16,'JTC - Site 10 - Day 1'!BG16,'JTC - Site 10 - Day 1'!DK16)</f>
        <v>11</v>
      </c>
      <c r="CJ16" s="44">
        <f>SUM('JTC - Site 10 - Day 1'!D16,'JTC - Site 10 - Day 1'!BH16,'JTC - Site 10 - Day 1'!DL16)</f>
        <v>59</v>
      </c>
      <c r="CK16" s="44">
        <f>SUM('JTC - Site 10 - Day 1'!E16,'JTC - Site 10 - Day 1'!BI16,'JTC - Site 10 - Day 1'!DM16)</f>
        <v>13</v>
      </c>
      <c r="CL16" s="44">
        <f>SUM('JTC - Site 10 - Day 1'!F16,'JTC - Site 10 - Day 1'!BJ16,'JTC - Site 10 - Day 1'!DN16)</f>
        <v>5</v>
      </c>
      <c r="CM16" s="44">
        <f>SUM('JTC - Site 10 - Day 1'!G16,'JTC - Site 10 - Day 1'!BK16,'JTC - Site 10 - Day 1'!DO16)</f>
        <v>1</v>
      </c>
      <c r="CN16" s="44">
        <f>SUM('JTC - Site 10 - Day 1'!H16,'JTC - Site 10 - Day 1'!BL16,'JTC - Site 10 - Day 1'!DP16)</f>
        <v>0</v>
      </c>
      <c r="CO16" s="44">
        <f>SUM('JTC - Site 10 - Day 1'!I16,'JTC - Site 10 - Day 1'!BM16,'JTC - Site 10 - Day 1'!DQ16)</f>
        <v>0</v>
      </c>
      <c r="CP16" s="44">
        <f>SUM('JTC - Site 10 - Day 1'!J16,'JTC - Site 10 - Day 1'!BN16,'JTC - Site 10 - Day 1'!DR16)</f>
        <v>0</v>
      </c>
      <c r="CQ16" s="44">
        <f>SUM('JTC - Site 10 - Day 1'!K16,'JTC - Site 10 - Day 1'!BO16,'JTC - Site 10 - Day 1'!DS16)</f>
        <v>0</v>
      </c>
      <c r="CR16" s="53">
        <f>SUM('JTC - Site 10 - Day 1'!L16,'JTC - Site 10 - Day 1'!BP16,'JTC - Site 10 - Day 1'!DT16)</f>
        <v>2</v>
      </c>
      <c r="CS16" s="58">
        <f t="shared" si="20"/>
        <v>257</v>
      </c>
      <c r="CT16" s="58">
        <f t="shared" si="21"/>
        <v>147</v>
      </c>
      <c r="CU16" s="22">
        <f>'JTC - Site 10 - Day 1'!$A16</f>
        <v>0.35416666666666713</v>
      </c>
      <c r="CV16" s="43">
        <f>SUM('JTC - Site 10 - Day 1'!DX16,'JTC - Site 10 - Day 1'!EL16,'JTC - Site 10 - Day 1'!EZ16)</f>
        <v>26</v>
      </c>
      <c r="CW16" s="44">
        <f>SUM('JTC - Site 10 - Day 1'!DY16,'JTC - Site 10 - Day 1'!EM16,'JTC - Site 10 - Day 1'!FA16)</f>
        <v>0</v>
      </c>
      <c r="CX16" s="44">
        <f>SUM('JTC - Site 10 - Day 1'!DZ16,'JTC - Site 10 - Day 1'!EN16,'JTC - Site 10 - Day 1'!FB16)</f>
        <v>101</v>
      </c>
      <c r="CY16" s="44">
        <f>SUM('JTC - Site 10 - Day 1'!EA16,'JTC - Site 10 - Day 1'!EO16,'JTC - Site 10 - Day 1'!FC16)</f>
        <v>10</v>
      </c>
      <c r="CZ16" s="44">
        <f>SUM('JTC - Site 10 - Day 1'!EB16,'JTC - Site 10 - Day 1'!EP16,'JTC - Site 10 - Day 1'!FD16)</f>
        <v>4</v>
      </c>
      <c r="DA16" s="44">
        <f>SUM('JTC - Site 10 - Day 1'!EC16,'JTC - Site 10 - Day 1'!EQ16,'JTC - Site 10 - Day 1'!FE16)</f>
        <v>1</v>
      </c>
      <c r="DB16" s="44">
        <f>SUM('JTC - Site 10 - Day 1'!ED16,'JTC - Site 10 - Day 1'!ER16,'JTC - Site 10 - Day 1'!FF16)</f>
        <v>0</v>
      </c>
      <c r="DC16" s="44">
        <f>SUM('JTC - Site 10 - Day 1'!EE16,'JTC - Site 10 - Day 1'!ES16,'JTC - Site 10 - Day 1'!FG16)</f>
        <v>0</v>
      </c>
      <c r="DD16" s="44">
        <f>SUM('JTC - Site 10 - Day 1'!EF16,'JTC - Site 10 - Day 1'!ET16,'JTC - Site 10 - Day 1'!FH16)</f>
        <v>0</v>
      </c>
      <c r="DE16" s="44">
        <f>SUM('JTC - Site 10 - Day 1'!EG16,'JTC - Site 10 - Day 1'!EU16,'JTC - Site 10 - Day 1'!FI16)</f>
        <v>0</v>
      </c>
      <c r="DF16" s="53">
        <f>SUM('JTC - Site 10 - Day 1'!EH16,'JTC - Site 10 - Day 1'!EV16,'JTC - Site 10 - Day 1'!FJ16)</f>
        <v>4</v>
      </c>
      <c r="DG16" s="58">
        <f t="shared" si="22"/>
        <v>146</v>
      </c>
      <c r="DH16" s="58">
        <f t="shared" si="23"/>
        <v>134</v>
      </c>
      <c r="DI16" s="67">
        <f t="shared" si="33"/>
        <v>576</v>
      </c>
      <c r="DJ16" s="67">
        <f t="shared" si="34"/>
        <v>1961</v>
      </c>
      <c r="DK16" s="22">
        <f>'JTC - Site 10 - Day 1'!$A16</f>
        <v>0.35416666666666713</v>
      </c>
    </row>
    <row r="17" spans="1:115" ht="13.5" customHeight="1">
      <c r="A17" s="45">
        <f>'JTC - Site 10 - Day 1'!$A17</f>
        <v>0.36458333333333381</v>
      </c>
      <c r="B17" s="46">
        <f>SUM('JTC - Site 10 - Day 1'!AR17,'JTC - Site 10 - Day 1'!CV17,'JTC - Site 10 - Day 1'!EZ17)</f>
        <v>10</v>
      </c>
      <c r="C17" s="47">
        <f>SUM('JTC - Site 10 - Day 1'!AS17,'JTC - Site 10 - Day 1'!CW17,'JTC - Site 10 - Day 1'!FA17)</f>
        <v>3</v>
      </c>
      <c r="D17" s="47">
        <f>SUM('JTC - Site 10 - Day 1'!AT17,'JTC - Site 10 - Day 1'!CX17,'JTC - Site 10 - Day 1'!FB17)</f>
        <v>80</v>
      </c>
      <c r="E17" s="47">
        <f>SUM('JTC - Site 10 - Day 1'!AU17,'JTC - Site 10 - Day 1'!CY17,'JTC - Site 10 - Day 1'!FC17)</f>
        <v>7</v>
      </c>
      <c r="F17" s="47">
        <f>SUM('JTC - Site 10 - Day 1'!AV17,'JTC - Site 10 - Day 1'!CZ17,'JTC - Site 10 - Day 1'!FD17)</f>
        <v>1</v>
      </c>
      <c r="G17" s="47">
        <f>SUM('JTC - Site 10 - Day 1'!AW17,'JTC - Site 10 - Day 1'!DA17,'JTC - Site 10 - Day 1'!FE17)</f>
        <v>0</v>
      </c>
      <c r="H17" s="47">
        <f>SUM('JTC - Site 10 - Day 1'!AX17,'JTC - Site 10 - Day 1'!DB17,'JTC - Site 10 - Day 1'!FF17)</f>
        <v>0</v>
      </c>
      <c r="I17" s="47">
        <f>SUM('JTC - Site 10 - Day 1'!AY17,'JTC - Site 10 - Day 1'!DC17,'JTC - Site 10 - Day 1'!FG17)</f>
        <v>0</v>
      </c>
      <c r="J17" s="47">
        <f>SUM('JTC - Site 10 - Day 1'!AZ17,'JTC - Site 10 - Day 1'!DD17,'JTC - Site 10 - Day 1'!FH17)</f>
        <v>1</v>
      </c>
      <c r="K17" s="47">
        <f>SUM('JTC - Site 10 - Day 1'!BA17,'JTC - Site 10 - Day 1'!DE17,'JTC - Site 10 - Day 1'!FI17)</f>
        <v>0</v>
      </c>
      <c r="L17" s="54">
        <f>SUM('JTC - Site 10 - Day 1'!BB17,'JTC - Site 10 - Day 1'!DF17,'JTC - Site 10 - Day 1'!FJ17)</f>
        <v>6</v>
      </c>
      <c r="M17" s="59">
        <f t="shared" si="8"/>
        <v>108</v>
      </c>
      <c r="N17" s="59">
        <f t="shared" si="9"/>
        <v>102</v>
      </c>
      <c r="O17" s="45">
        <f>'JTC - Site 10 - Day 1'!$A17</f>
        <v>0.36458333333333381</v>
      </c>
      <c r="P17" s="46">
        <f>SUM('JTC - Site 10 - Day 1'!B17,'JTC - Site 10 - Day 1'!P17,'JTC - Site 10 - Day 1'!AD17)</f>
        <v>25</v>
      </c>
      <c r="Q17" s="47">
        <f>SUM('JTC - Site 10 - Day 1'!C17,'JTC - Site 10 - Day 1'!Q17,'JTC - Site 10 - Day 1'!AE17)</f>
        <v>1</v>
      </c>
      <c r="R17" s="47">
        <f>SUM('JTC - Site 10 - Day 1'!D17,'JTC - Site 10 - Day 1'!R17,'JTC - Site 10 - Day 1'!AF17)</f>
        <v>41</v>
      </c>
      <c r="S17" s="47">
        <f>SUM('JTC - Site 10 - Day 1'!E17,'JTC - Site 10 - Day 1'!S17,'JTC - Site 10 - Day 1'!AG17)</f>
        <v>6</v>
      </c>
      <c r="T17" s="47">
        <f>SUM('JTC - Site 10 - Day 1'!F17,'JTC - Site 10 - Day 1'!T17,'JTC - Site 10 - Day 1'!AH17)</f>
        <v>0</v>
      </c>
      <c r="U17" s="47">
        <f>SUM('JTC - Site 10 - Day 1'!G17,'JTC - Site 10 - Day 1'!U17,'JTC - Site 10 - Day 1'!AI17)</f>
        <v>0</v>
      </c>
      <c r="V17" s="47">
        <f>SUM('JTC - Site 10 - Day 1'!H17,'JTC - Site 10 - Day 1'!V17,'JTC - Site 10 - Day 1'!AJ17)</f>
        <v>0</v>
      </c>
      <c r="W17" s="47">
        <f>SUM('JTC - Site 10 - Day 1'!I17,'JTC - Site 10 - Day 1'!W17,'JTC - Site 10 - Day 1'!AK17)</f>
        <v>0</v>
      </c>
      <c r="X17" s="47">
        <f>SUM('JTC - Site 10 - Day 1'!J17,'JTC - Site 10 - Day 1'!X17,'JTC - Site 10 - Day 1'!AL17)</f>
        <v>2</v>
      </c>
      <c r="Y17" s="47">
        <f>SUM('JTC - Site 10 - Day 1'!K17,'JTC - Site 10 - Day 1'!Y17,'JTC - Site 10 - Day 1'!AM17)</f>
        <v>0</v>
      </c>
      <c r="Z17" s="54">
        <f>SUM('JTC - Site 10 - Day 1'!L17,'JTC - Site 10 - Day 1'!Z17,'JTC - Site 10 - Day 1'!AN17)</f>
        <v>3</v>
      </c>
      <c r="AA17" s="59">
        <f t="shared" si="10"/>
        <v>78</v>
      </c>
      <c r="AB17" s="59">
        <f t="shared" si="11"/>
        <v>63</v>
      </c>
      <c r="AC17" s="45">
        <f>'JTC - Site 10 - Day 1'!$A17</f>
        <v>0.36458333333333381</v>
      </c>
      <c r="AD17" s="46">
        <f>SUM('JTC - Site 10 - Day 1'!AD17,'JTC - Site 10 - Day 1'!CH17,'JTC - Site 10 - Day 1'!EL17)</f>
        <v>21</v>
      </c>
      <c r="AE17" s="47">
        <f>SUM('JTC - Site 10 - Day 1'!AE17,'JTC - Site 10 - Day 1'!CI17,'JTC - Site 10 - Day 1'!EM17)</f>
        <v>2</v>
      </c>
      <c r="AF17" s="47">
        <f>SUM('JTC - Site 10 - Day 1'!AF17,'JTC - Site 10 - Day 1'!CJ17,'JTC - Site 10 - Day 1'!EN17)</f>
        <v>75</v>
      </c>
      <c r="AG17" s="47">
        <f>SUM('JTC - Site 10 - Day 1'!AG17,'JTC - Site 10 - Day 1'!CK17,'JTC - Site 10 - Day 1'!EO17)</f>
        <v>12</v>
      </c>
      <c r="AH17" s="47">
        <f>SUM('JTC - Site 10 - Day 1'!AH17,'JTC - Site 10 - Day 1'!CL17,'JTC - Site 10 - Day 1'!EP17)</f>
        <v>1</v>
      </c>
      <c r="AI17" s="47">
        <f>SUM('JTC - Site 10 - Day 1'!AI17,'JTC - Site 10 - Day 1'!CM17,'JTC - Site 10 - Day 1'!EQ17)</f>
        <v>0</v>
      </c>
      <c r="AJ17" s="47">
        <f>SUM('JTC - Site 10 - Day 1'!AJ17,'JTC - Site 10 - Day 1'!CN17,'JTC - Site 10 - Day 1'!ER17)</f>
        <v>0</v>
      </c>
      <c r="AK17" s="47">
        <f>SUM('JTC - Site 10 - Day 1'!AK17,'JTC - Site 10 - Day 1'!CO17,'JTC - Site 10 - Day 1'!ES17)</f>
        <v>0</v>
      </c>
      <c r="AL17" s="47">
        <f>SUM('JTC - Site 10 - Day 1'!AL17,'JTC - Site 10 - Day 1'!CP17,'JTC - Site 10 - Day 1'!ET17)</f>
        <v>0</v>
      </c>
      <c r="AM17" s="47">
        <f>SUM('JTC - Site 10 - Day 1'!AM17,'JTC - Site 10 - Day 1'!CQ17,'JTC - Site 10 - Day 1'!EU17)</f>
        <v>0</v>
      </c>
      <c r="AN17" s="54">
        <f>SUM('JTC - Site 10 - Day 1'!AN17,'JTC - Site 10 - Day 1'!CR17,'JTC - Site 10 - Day 1'!EV17)</f>
        <v>4</v>
      </c>
      <c r="AO17" s="59">
        <f t="shared" si="12"/>
        <v>115</v>
      </c>
      <c r="AP17" s="59">
        <f t="shared" si="13"/>
        <v>101</v>
      </c>
      <c r="AQ17" s="45">
        <f>'JTC - Site 10 - Day 1'!$A17</f>
        <v>0.36458333333333381</v>
      </c>
      <c r="AR17" s="46">
        <f>SUM('JTC - Site 10 - Day 1'!AR17,'JTC - Site 10 - Day 1'!BF17,'JTC - Site 10 - Day 1'!BT17)</f>
        <v>126</v>
      </c>
      <c r="AS17" s="47">
        <f>SUM('JTC - Site 10 - Day 1'!AS17,'JTC - Site 10 - Day 1'!BG17,'JTC - Site 10 - Day 1'!BU17)</f>
        <v>14</v>
      </c>
      <c r="AT17" s="47">
        <f>SUM('JTC - Site 10 - Day 1'!AT17,'JTC - Site 10 - Day 1'!BH17,'JTC - Site 10 - Day 1'!BV17)</f>
        <v>45</v>
      </c>
      <c r="AU17" s="47">
        <f>SUM('JTC - Site 10 - Day 1'!AU17,'JTC - Site 10 - Day 1'!BI17,'JTC - Site 10 - Day 1'!BW17)</f>
        <v>10</v>
      </c>
      <c r="AV17" s="47">
        <f>SUM('JTC - Site 10 - Day 1'!AV17,'JTC - Site 10 - Day 1'!BJ17,'JTC - Site 10 - Day 1'!BX17)</f>
        <v>2</v>
      </c>
      <c r="AW17" s="47">
        <f>SUM('JTC - Site 10 - Day 1'!AW17,'JTC - Site 10 - Day 1'!BK17,'JTC - Site 10 - Day 1'!BY17)</f>
        <v>0</v>
      </c>
      <c r="AX17" s="47">
        <f>SUM('JTC - Site 10 - Day 1'!AX17,'JTC - Site 10 - Day 1'!BL17,'JTC - Site 10 - Day 1'!BZ17)</f>
        <v>1</v>
      </c>
      <c r="AY17" s="47">
        <f>SUM('JTC - Site 10 - Day 1'!AY17,'JTC - Site 10 - Day 1'!BM17,'JTC - Site 10 - Day 1'!CA17)</f>
        <v>0</v>
      </c>
      <c r="AZ17" s="47">
        <f>SUM('JTC - Site 10 - Day 1'!AZ17,'JTC - Site 10 - Day 1'!BN17,'JTC - Site 10 - Day 1'!CB17)</f>
        <v>0</v>
      </c>
      <c r="BA17" s="47">
        <f>SUM('JTC - Site 10 - Day 1'!BA17,'JTC - Site 10 - Day 1'!BO17,'JTC - Site 10 - Day 1'!CC17)</f>
        <v>0</v>
      </c>
      <c r="BB17" s="54">
        <f>SUM('JTC - Site 10 - Day 1'!BB17,'JTC - Site 10 - Day 1'!BP17,'JTC - Site 10 - Day 1'!CD17)</f>
        <v>2</v>
      </c>
      <c r="BC17" s="59">
        <f t="shared" si="14"/>
        <v>200</v>
      </c>
      <c r="BD17" s="59">
        <f t="shared" si="15"/>
        <v>112</v>
      </c>
      <c r="BE17" s="45">
        <f>'JTC - Site 10 - Day 1'!$A17</f>
        <v>0.36458333333333381</v>
      </c>
      <c r="BF17" s="46">
        <f>SUM('JTC - Site 10 - Day 1'!P17,'JTC - Site 10 - Day 1'!BT17,'JTC - Site 10 - Day 1'!DX17)</f>
        <v>4</v>
      </c>
      <c r="BG17" s="47">
        <f>SUM('JTC - Site 10 - Day 1'!Q17,'JTC - Site 10 - Day 1'!BU17,'JTC - Site 10 - Day 1'!DY17)</f>
        <v>0</v>
      </c>
      <c r="BH17" s="47">
        <f>SUM('JTC - Site 10 - Day 1'!R17,'JTC - Site 10 - Day 1'!BV17,'JTC - Site 10 - Day 1'!DZ17)</f>
        <v>38</v>
      </c>
      <c r="BI17" s="47">
        <f>SUM('JTC - Site 10 - Day 1'!S17,'JTC - Site 10 - Day 1'!BW17,'JTC - Site 10 - Day 1'!EA17)</f>
        <v>8</v>
      </c>
      <c r="BJ17" s="47">
        <f>SUM('JTC - Site 10 - Day 1'!T17,'JTC - Site 10 - Day 1'!BX17,'JTC - Site 10 - Day 1'!EB17)</f>
        <v>0</v>
      </c>
      <c r="BK17" s="47">
        <f>SUM('JTC - Site 10 - Day 1'!U17,'JTC - Site 10 - Day 1'!BY17,'JTC - Site 10 - Day 1'!EC17)</f>
        <v>0</v>
      </c>
      <c r="BL17" s="47">
        <f>SUM('JTC - Site 10 - Day 1'!V17,'JTC - Site 10 - Day 1'!BZ17,'JTC - Site 10 - Day 1'!ED17)</f>
        <v>0</v>
      </c>
      <c r="BM17" s="47">
        <f>SUM('JTC - Site 10 - Day 1'!W17,'JTC - Site 10 - Day 1'!CA17,'JTC - Site 10 - Day 1'!EE17)</f>
        <v>0</v>
      </c>
      <c r="BN17" s="47">
        <f>SUM('JTC - Site 10 - Day 1'!X17,'JTC - Site 10 - Day 1'!CB17,'JTC - Site 10 - Day 1'!EF17)</f>
        <v>2</v>
      </c>
      <c r="BO17" s="47">
        <f>SUM('JTC - Site 10 - Day 1'!Y17,'JTC - Site 10 - Day 1'!CC17,'JTC - Site 10 - Day 1'!EG17)</f>
        <v>0</v>
      </c>
      <c r="BP17" s="54">
        <f>SUM('JTC - Site 10 - Day 1'!Z17,'JTC - Site 10 - Day 1'!CD17,'JTC - Site 10 - Day 1'!EH17)</f>
        <v>3</v>
      </c>
      <c r="BQ17" s="59">
        <f t="shared" si="16"/>
        <v>55</v>
      </c>
      <c r="BR17" s="59">
        <f t="shared" si="17"/>
        <v>54</v>
      </c>
      <c r="BS17" s="45">
        <f>'JTC - Site 10 - Day 1'!$A17</f>
        <v>0.36458333333333381</v>
      </c>
      <c r="BT17" s="46">
        <f>SUM('JTC - Site 10 - Day 1'!CH17,'JTC - Site 10 - Day 1'!CV17,'JTC - Site 10 - Day 1'!DJ17)</f>
        <v>35</v>
      </c>
      <c r="BU17" s="47">
        <f>SUM('JTC - Site 10 - Day 1'!CI17,'JTC - Site 10 - Day 1'!CW17,'JTC - Site 10 - Day 1'!DK17)</f>
        <v>7</v>
      </c>
      <c r="BV17" s="47">
        <f>SUM('JTC - Site 10 - Day 1'!CJ17,'JTC - Site 10 - Day 1'!CX17,'JTC - Site 10 - Day 1'!DL17)</f>
        <v>66</v>
      </c>
      <c r="BW17" s="47">
        <f>SUM('JTC - Site 10 - Day 1'!CK17,'JTC - Site 10 - Day 1'!CY17,'JTC - Site 10 - Day 1'!DM17)</f>
        <v>4</v>
      </c>
      <c r="BX17" s="47">
        <f>SUM('JTC - Site 10 - Day 1'!CL17,'JTC - Site 10 - Day 1'!CZ17,'JTC - Site 10 - Day 1'!DN17)</f>
        <v>1</v>
      </c>
      <c r="BY17" s="47">
        <f>SUM('JTC - Site 10 - Day 1'!CM17,'JTC - Site 10 - Day 1'!DA17,'JTC - Site 10 - Day 1'!DO17)</f>
        <v>0</v>
      </c>
      <c r="BZ17" s="47">
        <f>SUM('JTC - Site 10 - Day 1'!CN17,'JTC - Site 10 - Day 1'!DB17,'JTC - Site 10 - Day 1'!DP17)</f>
        <v>1</v>
      </c>
      <c r="CA17" s="47">
        <f>SUM('JTC - Site 10 - Day 1'!CO17,'JTC - Site 10 - Day 1'!DC17,'JTC - Site 10 - Day 1'!DQ17)</f>
        <v>0</v>
      </c>
      <c r="CB17" s="47">
        <f>SUM('JTC - Site 10 - Day 1'!CP17,'JTC - Site 10 - Day 1'!DD17,'JTC - Site 10 - Day 1'!DR17)</f>
        <v>1</v>
      </c>
      <c r="CC17" s="47">
        <f>SUM('JTC - Site 10 - Day 1'!CQ17,'JTC - Site 10 - Day 1'!DE17,'JTC - Site 10 - Day 1'!DS17)</f>
        <v>0</v>
      </c>
      <c r="CD17" s="54">
        <f>SUM('JTC - Site 10 - Day 1'!CR17,'JTC - Site 10 - Day 1'!DF17,'JTC - Site 10 - Day 1'!DT17)</f>
        <v>6</v>
      </c>
      <c r="CE17" s="59">
        <f t="shared" si="18"/>
        <v>121</v>
      </c>
      <c r="CF17" s="59">
        <f t="shared" si="19"/>
        <v>97</v>
      </c>
      <c r="CG17" s="45">
        <f>'JTC - Site 10 - Day 1'!$A17</f>
        <v>0.36458333333333381</v>
      </c>
      <c r="CH17" s="46">
        <f>SUM('JTC - Site 10 - Day 1'!B17,'JTC - Site 10 - Day 1'!BF17,'JTC - Site 10 - Day 1'!DJ17)</f>
        <v>173</v>
      </c>
      <c r="CI17" s="47">
        <f>SUM('JTC - Site 10 - Day 1'!C17,'JTC - Site 10 - Day 1'!BG17,'JTC - Site 10 - Day 1'!DK17)</f>
        <v>18</v>
      </c>
      <c r="CJ17" s="47">
        <f>SUM('JTC - Site 10 - Day 1'!D17,'JTC - Site 10 - Day 1'!BH17,'JTC - Site 10 - Day 1'!DL17)</f>
        <v>59</v>
      </c>
      <c r="CK17" s="47">
        <f>SUM('JTC - Site 10 - Day 1'!E17,'JTC - Site 10 - Day 1'!BI17,'JTC - Site 10 - Day 1'!DM17)</f>
        <v>13</v>
      </c>
      <c r="CL17" s="47">
        <f>SUM('JTC - Site 10 - Day 1'!F17,'JTC - Site 10 - Day 1'!BJ17,'JTC - Site 10 - Day 1'!DN17)</f>
        <v>2</v>
      </c>
      <c r="CM17" s="47">
        <f>SUM('JTC - Site 10 - Day 1'!G17,'JTC - Site 10 - Day 1'!BK17,'JTC - Site 10 - Day 1'!DO17)</f>
        <v>0</v>
      </c>
      <c r="CN17" s="47">
        <f>SUM('JTC - Site 10 - Day 1'!H17,'JTC - Site 10 - Day 1'!BL17,'JTC - Site 10 - Day 1'!DP17)</f>
        <v>2</v>
      </c>
      <c r="CO17" s="47">
        <f>SUM('JTC - Site 10 - Day 1'!I17,'JTC - Site 10 - Day 1'!BM17,'JTC - Site 10 - Day 1'!DQ17)</f>
        <v>0</v>
      </c>
      <c r="CP17" s="47">
        <f>SUM('JTC - Site 10 - Day 1'!J17,'JTC - Site 10 - Day 1'!BN17,'JTC - Site 10 - Day 1'!DR17)</f>
        <v>0</v>
      </c>
      <c r="CQ17" s="47">
        <f>SUM('JTC - Site 10 - Day 1'!K17,'JTC - Site 10 - Day 1'!BO17,'JTC - Site 10 - Day 1'!DS17)</f>
        <v>0</v>
      </c>
      <c r="CR17" s="54">
        <f>SUM('JTC - Site 10 - Day 1'!L17,'JTC - Site 10 - Day 1'!BP17,'JTC - Site 10 - Day 1'!DT17)</f>
        <v>3</v>
      </c>
      <c r="CS17" s="59">
        <f t="shared" si="20"/>
        <v>270</v>
      </c>
      <c r="CT17" s="59">
        <f t="shared" si="21"/>
        <v>150</v>
      </c>
      <c r="CU17" s="45">
        <f>'JTC - Site 10 - Day 1'!$A17</f>
        <v>0.36458333333333381</v>
      </c>
      <c r="CV17" s="46">
        <f>SUM('JTC - Site 10 - Day 1'!DX17,'JTC - Site 10 - Day 1'!EL17,'JTC - Site 10 - Day 1'!EZ17)</f>
        <v>22</v>
      </c>
      <c r="CW17" s="47">
        <f>SUM('JTC - Site 10 - Day 1'!DY17,'JTC - Site 10 - Day 1'!EM17,'JTC - Site 10 - Day 1'!FA17)</f>
        <v>1</v>
      </c>
      <c r="CX17" s="47">
        <f>SUM('JTC - Site 10 - Day 1'!DZ17,'JTC - Site 10 - Day 1'!EN17,'JTC - Site 10 - Day 1'!FB17)</f>
        <v>100</v>
      </c>
      <c r="CY17" s="47">
        <f>SUM('JTC - Site 10 - Day 1'!EA17,'JTC - Site 10 - Day 1'!EO17,'JTC - Site 10 - Day 1'!FC17)</f>
        <v>20</v>
      </c>
      <c r="CZ17" s="47">
        <f>SUM('JTC - Site 10 - Day 1'!EB17,'JTC - Site 10 - Day 1'!EP17,'JTC - Site 10 - Day 1'!FD17)</f>
        <v>1</v>
      </c>
      <c r="DA17" s="47">
        <f>SUM('JTC - Site 10 - Day 1'!EC17,'JTC - Site 10 - Day 1'!EQ17,'JTC - Site 10 - Day 1'!FE17)</f>
        <v>0</v>
      </c>
      <c r="DB17" s="47">
        <f>SUM('JTC - Site 10 - Day 1'!ED17,'JTC - Site 10 - Day 1'!ER17,'JTC - Site 10 - Day 1'!FF17)</f>
        <v>0</v>
      </c>
      <c r="DC17" s="47">
        <f>SUM('JTC - Site 10 - Day 1'!EE17,'JTC - Site 10 - Day 1'!ES17,'JTC - Site 10 - Day 1'!FG17)</f>
        <v>0</v>
      </c>
      <c r="DD17" s="47">
        <f>SUM('JTC - Site 10 - Day 1'!EF17,'JTC - Site 10 - Day 1'!ET17,'JTC - Site 10 - Day 1'!FH17)</f>
        <v>0</v>
      </c>
      <c r="DE17" s="47">
        <f>SUM('JTC - Site 10 - Day 1'!EG17,'JTC - Site 10 - Day 1'!EU17,'JTC - Site 10 - Day 1'!FI17)</f>
        <v>0</v>
      </c>
      <c r="DF17" s="54">
        <f>SUM('JTC - Site 10 - Day 1'!EH17,'JTC - Site 10 - Day 1'!EV17,'JTC - Site 10 - Day 1'!FJ17)</f>
        <v>5</v>
      </c>
      <c r="DG17" s="59">
        <f t="shared" si="22"/>
        <v>149</v>
      </c>
      <c r="DH17" s="59">
        <f t="shared" si="23"/>
        <v>135</v>
      </c>
      <c r="DI17" s="68">
        <f t="shared" si="33"/>
        <v>548</v>
      </c>
      <c r="DJ17" s="68">
        <f t="shared" si="34"/>
        <v>1808</v>
      </c>
      <c r="DK17" s="45">
        <f>'JTC - Site 10 - Day 1'!$A17</f>
        <v>0.36458333333333381</v>
      </c>
    </row>
    <row r="18" spans="1:115" s="39" customFormat="1" ht="12" customHeight="1">
      <c r="A18" s="48" t="s">
        <v>24</v>
      </c>
      <c r="B18" s="49">
        <f t="shared" ref="B18:L18" si="35">SUM(B14:B17)</f>
        <v>72</v>
      </c>
      <c r="C18" s="50">
        <f t="shared" si="35"/>
        <v>11</v>
      </c>
      <c r="D18" s="50">
        <f t="shared" si="35"/>
        <v>445</v>
      </c>
      <c r="E18" s="50">
        <f t="shared" si="35"/>
        <v>49</v>
      </c>
      <c r="F18" s="50">
        <f t="shared" si="35"/>
        <v>3</v>
      </c>
      <c r="G18" s="50">
        <f t="shared" si="35"/>
        <v>0</v>
      </c>
      <c r="H18" s="50">
        <f t="shared" si="35"/>
        <v>0</v>
      </c>
      <c r="I18" s="50">
        <f t="shared" si="35"/>
        <v>0</v>
      </c>
      <c r="J18" s="50">
        <f t="shared" si="35"/>
        <v>2</v>
      </c>
      <c r="K18" s="50">
        <f t="shared" si="35"/>
        <v>3</v>
      </c>
      <c r="L18" s="55">
        <f t="shared" si="35"/>
        <v>19</v>
      </c>
      <c r="M18" s="60">
        <f t="shared" si="8"/>
        <v>604</v>
      </c>
      <c r="N18" s="60">
        <f t="shared" si="9"/>
        <v>558</v>
      </c>
      <c r="O18" s="48" t="s">
        <v>24</v>
      </c>
      <c r="P18" s="49">
        <f t="shared" ref="P18:Z18" si="36">SUM(P14:P17)</f>
        <v>87</v>
      </c>
      <c r="Q18" s="50">
        <f t="shared" si="36"/>
        <v>6</v>
      </c>
      <c r="R18" s="50">
        <f t="shared" si="36"/>
        <v>163</v>
      </c>
      <c r="S18" s="50">
        <f t="shared" si="36"/>
        <v>21</v>
      </c>
      <c r="T18" s="50">
        <f t="shared" si="36"/>
        <v>4</v>
      </c>
      <c r="U18" s="50">
        <f t="shared" si="36"/>
        <v>0</v>
      </c>
      <c r="V18" s="50">
        <f t="shared" si="36"/>
        <v>0</v>
      </c>
      <c r="W18" s="50">
        <f t="shared" si="36"/>
        <v>0</v>
      </c>
      <c r="X18" s="50">
        <f t="shared" si="36"/>
        <v>3</v>
      </c>
      <c r="Y18" s="50">
        <f t="shared" si="36"/>
        <v>0</v>
      </c>
      <c r="Z18" s="55">
        <f t="shared" si="36"/>
        <v>7</v>
      </c>
      <c r="AA18" s="60">
        <f t="shared" si="10"/>
        <v>291</v>
      </c>
      <c r="AB18" s="60">
        <f t="shared" si="11"/>
        <v>237</v>
      </c>
      <c r="AC18" s="48" t="s">
        <v>24</v>
      </c>
      <c r="AD18" s="49">
        <f t="shared" ref="AD18:AN18" si="37">SUM(AD14:AD17)</f>
        <v>92</v>
      </c>
      <c r="AE18" s="50">
        <f t="shared" si="37"/>
        <v>3</v>
      </c>
      <c r="AF18" s="50">
        <f t="shared" si="37"/>
        <v>305</v>
      </c>
      <c r="AG18" s="50">
        <f t="shared" si="37"/>
        <v>30</v>
      </c>
      <c r="AH18" s="50">
        <f t="shared" si="37"/>
        <v>10</v>
      </c>
      <c r="AI18" s="50">
        <f t="shared" si="37"/>
        <v>2</v>
      </c>
      <c r="AJ18" s="50">
        <f t="shared" si="37"/>
        <v>0</v>
      </c>
      <c r="AK18" s="50">
        <f t="shared" si="37"/>
        <v>0</v>
      </c>
      <c r="AL18" s="50">
        <f t="shared" si="37"/>
        <v>0</v>
      </c>
      <c r="AM18" s="50">
        <f t="shared" si="37"/>
        <v>1</v>
      </c>
      <c r="AN18" s="55">
        <f t="shared" si="37"/>
        <v>13</v>
      </c>
      <c r="AO18" s="60">
        <f t="shared" si="12"/>
        <v>456</v>
      </c>
      <c r="AP18" s="60">
        <f t="shared" si="13"/>
        <v>406</v>
      </c>
      <c r="AQ18" s="48" t="s">
        <v>24</v>
      </c>
      <c r="AR18" s="49">
        <f t="shared" ref="AR18:BB18" si="38">SUM(AR14:AR17)</f>
        <v>448</v>
      </c>
      <c r="AS18" s="50">
        <f t="shared" si="38"/>
        <v>37</v>
      </c>
      <c r="AT18" s="50">
        <f t="shared" si="38"/>
        <v>223</v>
      </c>
      <c r="AU18" s="50">
        <f t="shared" si="38"/>
        <v>39</v>
      </c>
      <c r="AV18" s="50">
        <f t="shared" si="38"/>
        <v>14</v>
      </c>
      <c r="AW18" s="50">
        <f t="shared" si="38"/>
        <v>1</v>
      </c>
      <c r="AX18" s="50">
        <f t="shared" si="38"/>
        <v>3</v>
      </c>
      <c r="AY18" s="50">
        <f t="shared" si="38"/>
        <v>0</v>
      </c>
      <c r="AZ18" s="50">
        <f t="shared" si="38"/>
        <v>0</v>
      </c>
      <c r="BA18" s="50">
        <f t="shared" si="38"/>
        <v>2</v>
      </c>
      <c r="BB18" s="55">
        <f t="shared" si="38"/>
        <v>4</v>
      </c>
      <c r="BC18" s="60">
        <f t="shared" si="14"/>
        <v>771</v>
      </c>
      <c r="BD18" s="60">
        <f t="shared" si="15"/>
        <v>474</v>
      </c>
      <c r="BE18" s="48" t="s">
        <v>24</v>
      </c>
      <c r="BF18" s="49">
        <f t="shared" ref="BF18:BP18" si="39">SUM(BF14:BF17)</f>
        <v>11</v>
      </c>
      <c r="BG18" s="50">
        <f t="shared" si="39"/>
        <v>2</v>
      </c>
      <c r="BH18" s="50">
        <f t="shared" si="39"/>
        <v>147</v>
      </c>
      <c r="BI18" s="50">
        <f t="shared" si="39"/>
        <v>14</v>
      </c>
      <c r="BJ18" s="50">
        <f t="shared" si="39"/>
        <v>1</v>
      </c>
      <c r="BK18" s="50">
        <f t="shared" si="39"/>
        <v>0</v>
      </c>
      <c r="BL18" s="50">
        <f t="shared" si="39"/>
        <v>0</v>
      </c>
      <c r="BM18" s="50">
        <f t="shared" si="39"/>
        <v>0</v>
      </c>
      <c r="BN18" s="50">
        <f t="shared" si="39"/>
        <v>3</v>
      </c>
      <c r="BO18" s="50">
        <f t="shared" si="39"/>
        <v>0</v>
      </c>
      <c r="BP18" s="55">
        <f t="shared" si="39"/>
        <v>8</v>
      </c>
      <c r="BQ18" s="60">
        <f t="shared" si="16"/>
        <v>186</v>
      </c>
      <c r="BR18" s="60">
        <f t="shared" si="17"/>
        <v>182</v>
      </c>
      <c r="BS18" s="48" t="s">
        <v>24</v>
      </c>
      <c r="BT18" s="49">
        <f t="shared" ref="BT18:CD18" si="40">SUM(BT14:BT17)</f>
        <v>137</v>
      </c>
      <c r="BU18" s="50">
        <f t="shared" si="40"/>
        <v>19</v>
      </c>
      <c r="BV18" s="50">
        <f t="shared" si="40"/>
        <v>404</v>
      </c>
      <c r="BW18" s="50">
        <f t="shared" si="40"/>
        <v>39</v>
      </c>
      <c r="BX18" s="50">
        <f t="shared" si="40"/>
        <v>3</v>
      </c>
      <c r="BY18" s="50">
        <f t="shared" si="40"/>
        <v>0</v>
      </c>
      <c r="BZ18" s="50">
        <f t="shared" si="40"/>
        <v>2</v>
      </c>
      <c r="CA18" s="50">
        <f t="shared" si="40"/>
        <v>0</v>
      </c>
      <c r="CB18" s="50">
        <f t="shared" si="40"/>
        <v>2</v>
      </c>
      <c r="CC18" s="50">
        <f t="shared" si="40"/>
        <v>1</v>
      </c>
      <c r="CD18" s="55">
        <f t="shared" si="40"/>
        <v>20</v>
      </c>
      <c r="CE18" s="60">
        <f t="shared" si="18"/>
        <v>627</v>
      </c>
      <c r="CF18" s="60">
        <f t="shared" si="19"/>
        <v>534</v>
      </c>
      <c r="CG18" s="48" t="s">
        <v>24</v>
      </c>
      <c r="CH18" s="49">
        <f t="shared" ref="CH18:CR18" si="41">SUM(CH14:CH17)</f>
        <v>601</v>
      </c>
      <c r="CI18" s="50">
        <f t="shared" si="41"/>
        <v>51</v>
      </c>
      <c r="CJ18" s="50">
        <f t="shared" si="41"/>
        <v>273</v>
      </c>
      <c r="CK18" s="50">
        <f t="shared" si="41"/>
        <v>53</v>
      </c>
      <c r="CL18" s="50">
        <f t="shared" si="41"/>
        <v>14</v>
      </c>
      <c r="CM18" s="50">
        <f t="shared" si="41"/>
        <v>1</v>
      </c>
      <c r="CN18" s="50">
        <f t="shared" si="41"/>
        <v>5</v>
      </c>
      <c r="CO18" s="50">
        <f t="shared" si="41"/>
        <v>0</v>
      </c>
      <c r="CP18" s="50">
        <f t="shared" si="41"/>
        <v>0</v>
      </c>
      <c r="CQ18" s="50">
        <f t="shared" si="41"/>
        <v>0</v>
      </c>
      <c r="CR18" s="55">
        <f t="shared" si="41"/>
        <v>6</v>
      </c>
      <c r="CS18" s="60">
        <f t="shared" si="20"/>
        <v>1004</v>
      </c>
      <c r="CT18" s="60">
        <f t="shared" si="21"/>
        <v>598</v>
      </c>
      <c r="CU18" s="48" t="s">
        <v>24</v>
      </c>
      <c r="CV18" s="49">
        <f t="shared" ref="CV18:DF18" si="42">SUM(CV14:CV17)</f>
        <v>104</v>
      </c>
      <c r="CW18" s="50">
        <f t="shared" si="42"/>
        <v>5</v>
      </c>
      <c r="CX18" s="50">
        <f t="shared" si="42"/>
        <v>380</v>
      </c>
      <c r="CY18" s="50">
        <f t="shared" si="42"/>
        <v>47</v>
      </c>
      <c r="CZ18" s="50">
        <f t="shared" si="42"/>
        <v>7</v>
      </c>
      <c r="DA18" s="50">
        <f t="shared" si="42"/>
        <v>2</v>
      </c>
      <c r="DB18" s="50">
        <f t="shared" si="42"/>
        <v>0</v>
      </c>
      <c r="DC18" s="50">
        <f t="shared" si="42"/>
        <v>0</v>
      </c>
      <c r="DD18" s="50">
        <f t="shared" si="42"/>
        <v>0</v>
      </c>
      <c r="DE18" s="50">
        <f t="shared" si="42"/>
        <v>1</v>
      </c>
      <c r="DF18" s="55">
        <f t="shared" si="42"/>
        <v>15</v>
      </c>
      <c r="DG18" s="60">
        <f t="shared" si="22"/>
        <v>561</v>
      </c>
      <c r="DH18" s="60">
        <f t="shared" si="23"/>
        <v>499</v>
      </c>
      <c r="DI18" s="69"/>
      <c r="DJ18" s="69"/>
      <c r="DK18" s="48"/>
    </row>
    <row r="19" spans="1:115" ht="13.5" customHeight="1">
      <c r="A19" s="22">
        <f>'JTC - Site 10 - Day 1'!$A19</f>
        <v>0.3750000000000005</v>
      </c>
      <c r="B19" s="41">
        <f>SUM('JTC - Site 10 - Day 1'!AR19,'JTC - Site 10 - Day 1'!CV19,'JTC - Site 10 - Day 1'!EZ19)</f>
        <v>15</v>
      </c>
      <c r="C19" s="42">
        <f>SUM('JTC - Site 10 - Day 1'!AS19,'JTC - Site 10 - Day 1'!CW19,'JTC - Site 10 - Day 1'!FA19)</f>
        <v>1</v>
      </c>
      <c r="D19" s="42">
        <f>SUM('JTC - Site 10 - Day 1'!AT19,'JTC - Site 10 - Day 1'!CX19,'JTC - Site 10 - Day 1'!FB19)</f>
        <v>99</v>
      </c>
      <c r="E19" s="42">
        <f>SUM('JTC - Site 10 - Day 1'!AU19,'JTC - Site 10 - Day 1'!CY19,'JTC - Site 10 - Day 1'!FC19)</f>
        <v>15</v>
      </c>
      <c r="F19" s="42">
        <f>SUM('JTC - Site 10 - Day 1'!AV19,'JTC - Site 10 - Day 1'!CZ19,'JTC - Site 10 - Day 1'!FD19)</f>
        <v>1</v>
      </c>
      <c r="G19" s="42">
        <f>SUM('JTC - Site 10 - Day 1'!AW19,'JTC - Site 10 - Day 1'!DA19,'JTC - Site 10 - Day 1'!FE19)</f>
        <v>0</v>
      </c>
      <c r="H19" s="42">
        <f>SUM('JTC - Site 10 - Day 1'!AX19,'JTC - Site 10 - Day 1'!DB19,'JTC - Site 10 - Day 1'!FF19)</f>
        <v>0</v>
      </c>
      <c r="I19" s="42">
        <f>SUM('JTC - Site 10 - Day 1'!AY19,'JTC - Site 10 - Day 1'!DC19,'JTC - Site 10 - Day 1'!FG19)</f>
        <v>0</v>
      </c>
      <c r="J19" s="42">
        <f>SUM('JTC - Site 10 - Day 1'!AZ19,'JTC - Site 10 - Day 1'!DD19,'JTC - Site 10 - Day 1'!FH19)</f>
        <v>1</v>
      </c>
      <c r="K19" s="42">
        <f>SUM('JTC - Site 10 - Day 1'!BA19,'JTC - Site 10 - Day 1'!DE19,'JTC - Site 10 - Day 1'!FI19)</f>
        <v>0</v>
      </c>
      <c r="L19" s="52">
        <f>SUM('JTC - Site 10 - Day 1'!BB19,'JTC - Site 10 - Day 1'!DF19,'JTC - Site 10 - Day 1'!FJ19)</f>
        <v>4</v>
      </c>
      <c r="M19" s="57">
        <f t="shared" si="8"/>
        <v>136</v>
      </c>
      <c r="N19" s="57">
        <f t="shared" si="9"/>
        <v>127</v>
      </c>
      <c r="O19" s="22">
        <f>'JTC - Site 10 - Day 1'!$A19</f>
        <v>0.3750000000000005</v>
      </c>
      <c r="P19" s="41">
        <f>SUM('JTC - Site 10 - Day 1'!B19,'JTC - Site 10 - Day 1'!P19,'JTC - Site 10 - Day 1'!AD19)</f>
        <v>6</v>
      </c>
      <c r="Q19" s="42">
        <f>SUM('JTC - Site 10 - Day 1'!C19,'JTC - Site 10 - Day 1'!Q19,'JTC - Site 10 - Day 1'!AE19)</f>
        <v>3</v>
      </c>
      <c r="R19" s="42">
        <f>SUM('JTC - Site 10 - Day 1'!D19,'JTC - Site 10 - Day 1'!R19,'JTC - Site 10 - Day 1'!AF19)</f>
        <v>37</v>
      </c>
      <c r="S19" s="42">
        <f>SUM('JTC - Site 10 - Day 1'!E19,'JTC - Site 10 - Day 1'!S19,'JTC - Site 10 - Day 1'!AG19)</f>
        <v>4</v>
      </c>
      <c r="T19" s="42">
        <f>SUM('JTC - Site 10 - Day 1'!F19,'JTC - Site 10 - Day 1'!T19,'JTC - Site 10 - Day 1'!AH19)</f>
        <v>2</v>
      </c>
      <c r="U19" s="42">
        <f>SUM('JTC - Site 10 - Day 1'!G19,'JTC - Site 10 - Day 1'!U19,'JTC - Site 10 - Day 1'!AI19)</f>
        <v>0</v>
      </c>
      <c r="V19" s="42">
        <f>SUM('JTC - Site 10 - Day 1'!H19,'JTC - Site 10 - Day 1'!V19,'JTC - Site 10 - Day 1'!AJ19)</f>
        <v>0</v>
      </c>
      <c r="W19" s="42">
        <f>SUM('JTC - Site 10 - Day 1'!I19,'JTC - Site 10 - Day 1'!W19,'JTC - Site 10 - Day 1'!AK19)</f>
        <v>0</v>
      </c>
      <c r="X19" s="42">
        <f>SUM('JTC - Site 10 - Day 1'!J19,'JTC - Site 10 - Day 1'!X19,'JTC - Site 10 - Day 1'!AL19)</f>
        <v>0</v>
      </c>
      <c r="Y19" s="42">
        <f>SUM('JTC - Site 10 - Day 1'!K19,'JTC - Site 10 - Day 1'!Y19,'JTC - Site 10 - Day 1'!AM19)</f>
        <v>1</v>
      </c>
      <c r="Z19" s="52">
        <f>SUM('JTC - Site 10 - Day 1'!L19,'JTC - Site 10 - Day 1'!Z19,'JTC - Site 10 - Day 1'!AN19)</f>
        <v>2</v>
      </c>
      <c r="AA19" s="57">
        <f t="shared" si="10"/>
        <v>55</v>
      </c>
      <c r="AB19" s="57">
        <f t="shared" si="11"/>
        <v>52</v>
      </c>
      <c r="AC19" s="22">
        <f>'JTC - Site 10 - Day 1'!$A19</f>
        <v>0.3750000000000005</v>
      </c>
      <c r="AD19" s="41">
        <f>SUM('JTC - Site 10 - Day 1'!AD19,'JTC - Site 10 - Day 1'!CH19,'JTC - Site 10 - Day 1'!EL19)</f>
        <v>13</v>
      </c>
      <c r="AE19" s="42">
        <f>SUM('JTC - Site 10 - Day 1'!AE19,'JTC - Site 10 - Day 1'!CI19,'JTC - Site 10 - Day 1'!EM19)</f>
        <v>1</v>
      </c>
      <c r="AF19" s="42">
        <f>SUM('JTC - Site 10 - Day 1'!AF19,'JTC - Site 10 - Day 1'!CJ19,'JTC - Site 10 - Day 1'!EN19)</f>
        <v>64</v>
      </c>
      <c r="AG19" s="42">
        <f>SUM('JTC - Site 10 - Day 1'!AG19,'JTC - Site 10 - Day 1'!CK19,'JTC - Site 10 - Day 1'!EO19)</f>
        <v>9</v>
      </c>
      <c r="AH19" s="42">
        <f>SUM('JTC - Site 10 - Day 1'!AH19,'JTC - Site 10 - Day 1'!CL19,'JTC - Site 10 - Day 1'!EP19)</f>
        <v>2</v>
      </c>
      <c r="AI19" s="42">
        <f>SUM('JTC - Site 10 - Day 1'!AI19,'JTC - Site 10 - Day 1'!CM19,'JTC - Site 10 - Day 1'!EQ19)</f>
        <v>0</v>
      </c>
      <c r="AJ19" s="42">
        <f>SUM('JTC - Site 10 - Day 1'!AJ19,'JTC - Site 10 - Day 1'!CN19,'JTC - Site 10 - Day 1'!ER19)</f>
        <v>1</v>
      </c>
      <c r="AK19" s="42">
        <f>SUM('JTC - Site 10 - Day 1'!AK19,'JTC - Site 10 - Day 1'!CO19,'JTC - Site 10 - Day 1'!ES19)</f>
        <v>0</v>
      </c>
      <c r="AL19" s="42">
        <f>SUM('JTC - Site 10 - Day 1'!AL19,'JTC - Site 10 - Day 1'!CP19,'JTC - Site 10 - Day 1'!ET19)</f>
        <v>0</v>
      </c>
      <c r="AM19" s="42">
        <f>SUM('JTC - Site 10 - Day 1'!AM19,'JTC - Site 10 - Day 1'!CQ19,'JTC - Site 10 - Day 1'!EU19)</f>
        <v>1</v>
      </c>
      <c r="AN19" s="52">
        <f>SUM('JTC - Site 10 - Day 1'!AN19,'JTC - Site 10 - Day 1'!CR19,'JTC - Site 10 - Day 1'!EV19)</f>
        <v>2</v>
      </c>
      <c r="AO19" s="57">
        <f t="shared" si="12"/>
        <v>93</v>
      </c>
      <c r="AP19" s="57">
        <f t="shared" si="13"/>
        <v>88</v>
      </c>
      <c r="AQ19" s="22">
        <f>'JTC - Site 10 - Day 1'!$A19</f>
        <v>0.3750000000000005</v>
      </c>
      <c r="AR19" s="41">
        <f>SUM('JTC - Site 10 - Day 1'!AR19,'JTC - Site 10 - Day 1'!BF19,'JTC - Site 10 - Day 1'!BT19)</f>
        <v>68</v>
      </c>
      <c r="AS19" s="42">
        <f>SUM('JTC - Site 10 - Day 1'!AS19,'JTC - Site 10 - Day 1'!BG19,'JTC - Site 10 - Day 1'!BU19)</f>
        <v>4</v>
      </c>
      <c r="AT19" s="42">
        <f>SUM('JTC - Site 10 - Day 1'!AT19,'JTC - Site 10 - Day 1'!BH19,'JTC - Site 10 - Day 1'!BV19)</f>
        <v>36</v>
      </c>
      <c r="AU19" s="42">
        <f>SUM('JTC - Site 10 - Day 1'!AU19,'JTC - Site 10 - Day 1'!BI19,'JTC - Site 10 - Day 1'!BW19)</f>
        <v>12</v>
      </c>
      <c r="AV19" s="42">
        <f>SUM('JTC - Site 10 - Day 1'!AV19,'JTC - Site 10 - Day 1'!BJ19,'JTC - Site 10 - Day 1'!BX19)</f>
        <v>5</v>
      </c>
      <c r="AW19" s="42">
        <f>SUM('JTC - Site 10 - Day 1'!AW19,'JTC - Site 10 - Day 1'!BK19,'JTC - Site 10 - Day 1'!BY19)</f>
        <v>0</v>
      </c>
      <c r="AX19" s="42">
        <f>SUM('JTC - Site 10 - Day 1'!AX19,'JTC - Site 10 - Day 1'!BL19,'JTC - Site 10 - Day 1'!BZ19)</f>
        <v>0</v>
      </c>
      <c r="AY19" s="42">
        <f>SUM('JTC - Site 10 - Day 1'!AY19,'JTC - Site 10 - Day 1'!BM19,'JTC - Site 10 - Day 1'!CA19)</f>
        <v>5</v>
      </c>
      <c r="AZ19" s="42">
        <f>SUM('JTC - Site 10 - Day 1'!AZ19,'JTC - Site 10 - Day 1'!BN19,'JTC - Site 10 - Day 1'!CB19)</f>
        <v>0</v>
      </c>
      <c r="BA19" s="42">
        <f>SUM('JTC - Site 10 - Day 1'!BA19,'JTC - Site 10 - Day 1'!BO19,'JTC - Site 10 - Day 1'!CC19)</f>
        <v>0</v>
      </c>
      <c r="BB19" s="52">
        <f>SUM('JTC - Site 10 - Day 1'!BB19,'JTC - Site 10 - Day 1'!BP19,'JTC - Site 10 - Day 1'!CD19)</f>
        <v>2</v>
      </c>
      <c r="BC19" s="57">
        <f t="shared" si="14"/>
        <v>132</v>
      </c>
      <c r="BD19" s="57">
        <f t="shared" si="15"/>
        <v>95</v>
      </c>
      <c r="BE19" s="22">
        <f>'JTC - Site 10 - Day 1'!$A19</f>
        <v>0.3750000000000005</v>
      </c>
      <c r="BF19" s="41">
        <f>SUM('JTC - Site 10 - Day 1'!P19,'JTC - Site 10 - Day 1'!BT19,'JTC - Site 10 - Day 1'!DX19)</f>
        <v>6</v>
      </c>
      <c r="BG19" s="42">
        <f>SUM('JTC - Site 10 - Day 1'!Q19,'JTC - Site 10 - Day 1'!BU19,'JTC - Site 10 - Day 1'!DY19)</f>
        <v>1</v>
      </c>
      <c r="BH19" s="42">
        <f>SUM('JTC - Site 10 - Day 1'!R19,'JTC - Site 10 - Day 1'!BV19,'JTC - Site 10 - Day 1'!DZ19)</f>
        <v>28</v>
      </c>
      <c r="BI19" s="42">
        <f>SUM('JTC - Site 10 - Day 1'!S19,'JTC - Site 10 - Day 1'!BW19,'JTC - Site 10 - Day 1'!EA19)</f>
        <v>3</v>
      </c>
      <c r="BJ19" s="42">
        <f>SUM('JTC - Site 10 - Day 1'!T19,'JTC - Site 10 - Day 1'!BX19,'JTC - Site 10 - Day 1'!EB19)</f>
        <v>3</v>
      </c>
      <c r="BK19" s="42">
        <f>SUM('JTC - Site 10 - Day 1'!U19,'JTC - Site 10 - Day 1'!BY19,'JTC - Site 10 - Day 1'!EC19)</f>
        <v>0</v>
      </c>
      <c r="BL19" s="42">
        <f>SUM('JTC - Site 10 - Day 1'!V19,'JTC - Site 10 - Day 1'!BZ19,'JTC - Site 10 - Day 1'!ED19)</f>
        <v>0</v>
      </c>
      <c r="BM19" s="42">
        <f>SUM('JTC - Site 10 - Day 1'!W19,'JTC - Site 10 - Day 1'!CA19,'JTC - Site 10 - Day 1'!EE19)</f>
        <v>0</v>
      </c>
      <c r="BN19" s="42">
        <f>SUM('JTC - Site 10 - Day 1'!X19,'JTC - Site 10 - Day 1'!CB19,'JTC - Site 10 - Day 1'!EF19)</f>
        <v>0</v>
      </c>
      <c r="BO19" s="42">
        <f>SUM('JTC - Site 10 - Day 1'!Y19,'JTC - Site 10 - Day 1'!CC19,'JTC - Site 10 - Day 1'!EG19)</f>
        <v>0</v>
      </c>
      <c r="BP19" s="52">
        <f>SUM('JTC - Site 10 - Day 1'!Z19,'JTC - Site 10 - Day 1'!CD19,'JTC - Site 10 - Day 1'!EH19)</f>
        <v>3</v>
      </c>
      <c r="BQ19" s="57">
        <f t="shared" si="16"/>
        <v>44</v>
      </c>
      <c r="BR19" s="57">
        <f t="shared" si="17"/>
        <v>42</v>
      </c>
      <c r="BS19" s="22">
        <f>'JTC - Site 10 - Day 1'!$A19</f>
        <v>0.3750000000000005</v>
      </c>
      <c r="BT19" s="41">
        <f>SUM('JTC - Site 10 - Day 1'!CH19,'JTC - Site 10 - Day 1'!CV19,'JTC - Site 10 - Day 1'!DJ19)</f>
        <v>26</v>
      </c>
      <c r="BU19" s="42">
        <f>SUM('JTC - Site 10 - Day 1'!CI19,'JTC - Site 10 - Day 1'!CW19,'JTC - Site 10 - Day 1'!DK19)</f>
        <v>2</v>
      </c>
      <c r="BV19" s="42">
        <f>SUM('JTC - Site 10 - Day 1'!CJ19,'JTC - Site 10 - Day 1'!CX19,'JTC - Site 10 - Day 1'!DL19)</f>
        <v>86</v>
      </c>
      <c r="BW19" s="42">
        <f>SUM('JTC - Site 10 - Day 1'!CK19,'JTC - Site 10 - Day 1'!CY19,'JTC - Site 10 - Day 1'!DM19)</f>
        <v>17</v>
      </c>
      <c r="BX19" s="42">
        <f>SUM('JTC - Site 10 - Day 1'!CL19,'JTC - Site 10 - Day 1'!CZ19,'JTC - Site 10 - Day 1'!DN19)</f>
        <v>0</v>
      </c>
      <c r="BY19" s="42">
        <f>SUM('JTC - Site 10 - Day 1'!CM19,'JTC - Site 10 - Day 1'!DA19,'JTC - Site 10 - Day 1'!DO19)</f>
        <v>0</v>
      </c>
      <c r="BZ19" s="42">
        <f>SUM('JTC - Site 10 - Day 1'!CN19,'JTC - Site 10 - Day 1'!DB19,'JTC - Site 10 - Day 1'!DP19)</f>
        <v>0</v>
      </c>
      <c r="CA19" s="42">
        <f>SUM('JTC - Site 10 - Day 1'!CO19,'JTC - Site 10 - Day 1'!DC19,'JTC - Site 10 - Day 1'!DQ19)</f>
        <v>0</v>
      </c>
      <c r="CB19" s="42">
        <f>SUM('JTC - Site 10 - Day 1'!CP19,'JTC - Site 10 - Day 1'!DD19,'JTC - Site 10 - Day 1'!DR19)</f>
        <v>1</v>
      </c>
      <c r="CC19" s="42">
        <f>SUM('JTC - Site 10 - Day 1'!CQ19,'JTC - Site 10 - Day 1'!DE19,'JTC - Site 10 - Day 1'!DS19)</f>
        <v>0</v>
      </c>
      <c r="CD19" s="52">
        <f>SUM('JTC - Site 10 - Day 1'!CR19,'JTC - Site 10 - Day 1'!DF19,'JTC - Site 10 - Day 1'!DT19)</f>
        <v>4</v>
      </c>
      <c r="CE19" s="57">
        <f t="shared" si="18"/>
        <v>136</v>
      </c>
      <c r="CF19" s="57">
        <f t="shared" si="19"/>
        <v>119</v>
      </c>
      <c r="CG19" s="22">
        <f>'JTC - Site 10 - Day 1'!$A19</f>
        <v>0.3750000000000005</v>
      </c>
      <c r="CH19" s="41">
        <f>SUM('JTC - Site 10 - Day 1'!B19,'JTC - Site 10 - Day 1'!BF19,'JTC - Site 10 - Day 1'!DJ19)</f>
        <v>83</v>
      </c>
      <c r="CI19" s="42">
        <f>SUM('JTC - Site 10 - Day 1'!C19,'JTC - Site 10 - Day 1'!BG19,'JTC - Site 10 - Day 1'!DK19)</f>
        <v>7</v>
      </c>
      <c r="CJ19" s="42">
        <f>SUM('JTC - Site 10 - Day 1'!D19,'JTC - Site 10 - Day 1'!BH19,'JTC - Site 10 - Day 1'!DL19)</f>
        <v>51</v>
      </c>
      <c r="CK19" s="42">
        <f>SUM('JTC - Site 10 - Day 1'!E19,'JTC - Site 10 - Day 1'!BI19,'JTC - Site 10 - Day 1'!DM19)</f>
        <v>15</v>
      </c>
      <c r="CL19" s="42">
        <f>SUM('JTC - Site 10 - Day 1'!F19,'JTC - Site 10 - Day 1'!BJ19,'JTC - Site 10 - Day 1'!DN19)</f>
        <v>4</v>
      </c>
      <c r="CM19" s="42">
        <f>SUM('JTC - Site 10 - Day 1'!G19,'JTC - Site 10 - Day 1'!BK19,'JTC - Site 10 - Day 1'!DO19)</f>
        <v>0</v>
      </c>
      <c r="CN19" s="42">
        <f>SUM('JTC - Site 10 - Day 1'!H19,'JTC - Site 10 - Day 1'!BL19,'JTC - Site 10 - Day 1'!DP19)</f>
        <v>0</v>
      </c>
      <c r="CO19" s="42">
        <f>SUM('JTC - Site 10 - Day 1'!I19,'JTC - Site 10 - Day 1'!BM19,'JTC - Site 10 - Day 1'!DQ19)</f>
        <v>5</v>
      </c>
      <c r="CP19" s="42">
        <f>SUM('JTC - Site 10 - Day 1'!J19,'JTC - Site 10 - Day 1'!BN19,'JTC - Site 10 - Day 1'!DR19)</f>
        <v>0</v>
      </c>
      <c r="CQ19" s="42">
        <f>SUM('JTC - Site 10 - Day 1'!K19,'JTC - Site 10 - Day 1'!BO19,'JTC - Site 10 - Day 1'!DS19)</f>
        <v>0</v>
      </c>
      <c r="CR19" s="52">
        <f>SUM('JTC - Site 10 - Day 1'!L19,'JTC - Site 10 - Day 1'!BP19,'JTC - Site 10 - Day 1'!DT19)</f>
        <v>3</v>
      </c>
      <c r="CS19" s="57">
        <f t="shared" si="20"/>
        <v>168</v>
      </c>
      <c r="CT19" s="57">
        <f t="shared" si="21"/>
        <v>118</v>
      </c>
      <c r="CU19" s="22">
        <f>'JTC - Site 10 - Day 1'!$A19</f>
        <v>0.3750000000000005</v>
      </c>
      <c r="CV19" s="41">
        <f>SUM('JTC - Site 10 - Day 1'!DX19,'JTC - Site 10 - Day 1'!EL19,'JTC - Site 10 - Day 1'!EZ19)</f>
        <v>17</v>
      </c>
      <c r="CW19" s="42">
        <f>SUM('JTC - Site 10 - Day 1'!DY19,'JTC - Site 10 - Day 1'!EM19,'JTC - Site 10 - Day 1'!FA19)</f>
        <v>1</v>
      </c>
      <c r="CX19" s="42">
        <f>SUM('JTC - Site 10 - Day 1'!DZ19,'JTC - Site 10 - Day 1'!EN19,'JTC - Site 10 - Day 1'!FB19)</f>
        <v>83</v>
      </c>
      <c r="CY19" s="42">
        <f>SUM('JTC - Site 10 - Day 1'!EA19,'JTC - Site 10 - Day 1'!EO19,'JTC - Site 10 - Day 1'!FC19)</f>
        <v>9</v>
      </c>
      <c r="CZ19" s="42">
        <f>SUM('JTC - Site 10 - Day 1'!EB19,'JTC - Site 10 - Day 1'!EP19,'JTC - Site 10 - Day 1'!FD19)</f>
        <v>3</v>
      </c>
      <c r="DA19" s="42">
        <f>SUM('JTC - Site 10 - Day 1'!EC19,'JTC - Site 10 - Day 1'!EQ19,'JTC - Site 10 - Day 1'!FE19)</f>
        <v>0</v>
      </c>
      <c r="DB19" s="42">
        <f>SUM('JTC - Site 10 - Day 1'!ED19,'JTC - Site 10 - Day 1'!ER19,'JTC - Site 10 - Day 1'!FF19)</f>
        <v>1</v>
      </c>
      <c r="DC19" s="42">
        <f>SUM('JTC - Site 10 - Day 1'!EE19,'JTC - Site 10 - Day 1'!ES19,'JTC - Site 10 - Day 1'!FG19)</f>
        <v>0</v>
      </c>
      <c r="DD19" s="42">
        <f>SUM('JTC - Site 10 - Day 1'!EF19,'JTC - Site 10 - Day 1'!ET19,'JTC - Site 10 - Day 1'!FH19)</f>
        <v>0</v>
      </c>
      <c r="DE19" s="42">
        <f>SUM('JTC - Site 10 - Day 1'!EG19,'JTC - Site 10 - Day 1'!EU19,'JTC - Site 10 - Day 1'!FI19)</f>
        <v>0</v>
      </c>
      <c r="DF19" s="52">
        <f>SUM('JTC - Site 10 - Day 1'!EH19,'JTC - Site 10 - Day 1'!EV19,'JTC - Site 10 - Day 1'!FJ19)</f>
        <v>4</v>
      </c>
      <c r="DG19" s="57">
        <f t="shared" si="22"/>
        <v>118</v>
      </c>
      <c r="DH19" s="57">
        <f t="shared" si="23"/>
        <v>110</v>
      </c>
      <c r="DI19" s="67">
        <f t="shared" ref="DI19:DI22" si="43">SUM(M19,AO19,BQ19,CS19)</f>
        <v>441</v>
      </c>
      <c r="DJ19" s="67">
        <f>SUM(DI19:DI22)</f>
        <v>1637</v>
      </c>
      <c r="DK19" s="22">
        <f>'JTC - Site 10 - Day 1'!$A19</f>
        <v>0.3750000000000005</v>
      </c>
    </row>
    <row r="20" spans="1:115" ht="13.5" customHeight="1">
      <c r="A20" s="22">
        <f>'JTC - Site 10 - Day 1'!$A20</f>
        <v>0.38541666666666718</v>
      </c>
      <c r="B20" s="43">
        <f>SUM('JTC - Site 10 - Day 1'!AR20,'JTC - Site 10 - Day 1'!CV20,'JTC - Site 10 - Day 1'!EZ20)</f>
        <v>11</v>
      </c>
      <c r="C20" s="44">
        <f>SUM('JTC - Site 10 - Day 1'!AS20,'JTC - Site 10 - Day 1'!CW20,'JTC - Site 10 - Day 1'!FA20)</f>
        <v>1</v>
      </c>
      <c r="D20" s="44">
        <f>SUM('JTC - Site 10 - Day 1'!AT20,'JTC - Site 10 - Day 1'!CX20,'JTC - Site 10 - Day 1'!FB20)</f>
        <v>80</v>
      </c>
      <c r="E20" s="44">
        <f>SUM('JTC - Site 10 - Day 1'!AU20,'JTC - Site 10 - Day 1'!CY20,'JTC - Site 10 - Day 1'!FC20)</f>
        <v>13</v>
      </c>
      <c r="F20" s="44">
        <f>SUM('JTC - Site 10 - Day 1'!AV20,'JTC - Site 10 - Day 1'!CZ20,'JTC - Site 10 - Day 1'!FD20)</f>
        <v>0</v>
      </c>
      <c r="G20" s="44">
        <f>SUM('JTC - Site 10 - Day 1'!AW20,'JTC - Site 10 - Day 1'!DA20,'JTC - Site 10 - Day 1'!FE20)</f>
        <v>0</v>
      </c>
      <c r="H20" s="44">
        <f>SUM('JTC - Site 10 - Day 1'!AX20,'JTC - Site 10 - Day 1'!DB20,'JTC - Site 10 - Day 1'!FF20)</f>
        <v>0</v>
      </c>
      <c r="I20" s="44">
        <f>SUM('JTC - Site 10 - Day 1'!AY20,'JTC - Site 10 - Day 1'!DC20,'JTC - Site 10 - Day 1'!FG20)</f>
        <v>0</v>
      </c>
      <c r="J20" s="44">
        <f>SUM('JTC - Site 10 - Day 1'!AZ20,'JTC - Site 10 - Day 1'!DD20,'JTC - Site 10 - Day 1'!FH20)</f>
        <v>1</v>
      </c>
      <c r="K20" s="44">
        <f>SUM('JTC - Site 10 - Day 1'!BA20,'JTC - Site 10 - Day 1'!DE20,'JTC - Site 10 - Day 1'!FI20)</f>
        <v>0</v>
      </c>
      <c r="L20" s="53">
        <f>SUM('JTC - Site 10 - Day 1'!BB20,'JTC - Site 10 - Day 1'!DF20,'JTC - Site 10 - Day 1'!FJ20)</f>
        <v>7</v>
      </c>
      <c r="M20" s="58">
        <f t="shared" si="8"/>
        <v>113</v>
      </c>
      <c r="N20" s="58">
        <f t="shared" si="9"/>
        <v>106</v>
      </c>
      <c r="O20" s="22">
        <f>'JTC - Site 10 - Day 1'!$A20</f>
        <v>0.38541666666666718</v>
      </c>
      <c r="P20" s="43">
        <f>SUM('JTC - Site 10 - Day 1'!B20,'JTC - Site 10 - Day 1'!P20,'JTC - Site 10 - Day 1'!AD20)</f>
        <v>6</v>
      </c>
      <c r="Q20" s="44">
        <f>SUM('JTC - Site 10 - Day 1'!C20,'JTC - Site 10 - Day 1'!Q20,'JTC - Site 10 - Day 1'!AE20)</f>
        <v>0</v>
      </c>
      <c r="R20" s="44">
        <f>SUM('JTC - Site 10 - Day 1'!D20,'JTC - Site 10 - Day 1'!R20,'JTC - Site 10 - Day 1'!AF20)</f>
        <v>37</v>
      </c>
      <c r="S20" s="44">
        <f>SUM('JTC - Site 10 - Day 1'!E20,'JTC - Site 10 - Day 1'!S20,'JTC - Site 10 - Day 1'!AG20)</f>
        <v>9</v>
      </c>
      <c r="T20" s="44">
        <f>SUM('JTC - Site 10 - Day 1'!F20,'JTC - Site 10 - Day 1'!T20,'JTC - Site 10 - Day 1'!AH20)</f>
        <v>0</v>
      </c>
      <c r="U20" s="44">
        <f>SUM('JTC - Site 10 - Day 1'!G20,'JTC - Site 10 - Day 1'!U20,'JTC - Site 10 - Day 1'!AI20)</f>
        <v>1</v>
      </c>
      <c r="V20" s="44">
        <f>SUM('JTC - Site 10 - Day 1'!H20,'JTC - Site 10 - Day 1'!V20,'JTC - Site 10 - Day 1'!AJ20)</f>
        <v>0</v>
      </c>
      <c r="W20" s="44">
        <f>SUM('JTC - Site 10 - Day 1'!I20,'JTC - Site 10 - Day 1'!W20,'JTC - Site 10 - Day 1'!AK20)</f>
        <v>0</v>
      </c>
      <c r="X20" s="44">
        <f>SUM('JTC - Site 10 - Day 1'!J20,'JTC - Site 10 - Day 1'!X20,'JTC - Site 10 - Day 1'!AL20)</f>
        <v>1</v>
      </c>
      <c r="Y20" s="44">
        <f>SUM('JTC - Site 10 - Day 1'!K20,'JTC - Site 10 - Day 1'!Y20,'JTC - Site 10 - Day 1'!AM20)</f>
        <v>0</v>
      </c>
      <c r="Z20" s="53">
        <f>SUM('JTC - Site 10 - Day 1'!L20,'JTC - Site 10 - Day 1'!Z20,'JTC - Site 10 - Day 1'!AN20)</f>
        <v>1</v>
      </c>
      <c r="AA20" s="58">
        <f t="shared" si="10"/>
        <v>55</v>
      </c>
      <c r="AB20" s="58">
        <f t="shared" si="11"/>
        <v>53</v>
      </c>
      <c r="AC20" s="22">
        <f>'JTC - Site 10 - Day 1'!$A20</f>
        <v>0.38541666666666718</v>
      </c>
      <c r="AD20" s="43">
        <f>SUM('JTC - Site 10 - Day 1'!AD20,'JTC - Site 10 - Day 1'!CH20,'JTC - Site 10 - Day 1'!EL20)</f>
        <v>13</v>
      </c>
      <c r="AE20" s="44">
        <f>SUM('JTC - Site 10 - Day 1'!AE20,'JTC - Site 10 - Day 1'!CI20,'JTC - Site 10 - Day 1'!EM20)</f>
        <v>0</v>
      </c>
      <c r="AF20" s="44">
        <f>SUM('JTC - Site 10 - Day 1'!AF20,'JTC - Site 10 - Day 1'!CJ20,'JTC - Site 10 - Day 1'!EN20)</f>
        <v>48</v>
      </c>
      <c r="AG20" s="44">
        <f>SUM('JTC - Site 10 - Day 1'!AG20,'JTC - Site 10 - Day 1'!CK20,'JTC - Site 10 - Day 1'!EO20)</f>
        <v>11</v>
      </c>
      <c r="AH20" s="44">
        <f>SUM('JTC - Site 10 - Day 1'!AH20,'JTC - Site 10 - Day 1'!CL20,'JTC - Site 10 - Day 1'!EP20)</f>
        <v>6</v>
      </c>
      <c r="AI20" s="44">
        <f>SUM('JTC - Site 10 - Day 1'!AI20,'JTC - Site 10 - Day 1'!CM20,'JTC - Site 10 - Day 1'!EQ20)</f>
        <v>0</v>
      </c>
      <c r="AJ20" s="44">
        <f>SUM('JTC - Site 10 - Day 1'!AJ20,'JTC - Site 10 - Day 1'!CN20,'JTC - Site 10 - Day 1'!ER20)</f>
        <v>0</v>
      </c>
      <c r="AK20" s="44">
        <f>SUM('JTC - Site 10 - Day 1'!AK20,'JTC - Site 10 - Day 1'!CO20,'JTC - Site 10 - Day 1'!ES20)</f>
        <v>0</v>
      </c>
      <c r="AL20" s="44">
        <f>SUM('JTC - Site 10 - Day 1'!AL20,'JTC - Site 10 - Day 1'!CP20,'JTC - Site 10 - Day 1'!ET20)</f>
        <v>1</v>
      </c>
      <c r="AM20" s="44">
        <f>SUM('JTC - Site 10 - Day 1'!AM20,'JTC - Site 10 - Day 1'!CQ20,'JTC - Site 10 - Day 1'!EU20)</f>
        <v>0</v>
      </c>
      <c r="AN20" s="53">
        <f>SUM('JTC - Site 10 - Day 1'!AN20,'JTC - Site 10 - Day 1'!CR20,'JTC - Site 10 - Day 1'!EV20)</f>
        <v>4</v>
      </c>
      <c r="AO20" s="58">
        <f t="shared" si="12"/>
        <v>83</v>
      </c>
      <c r="AP20" s="58">
        <f t="shared" si="13"/>
        <v>81</v>
      </c>
      <c r="AQ20" s="22">
        <f>'JTC - Site 10 - Day 1'!$A20</f>
        <v>0.38541666666666718</v>
      </c>
      <c r="AR20" s="43">
        <f>SUM('JTC - Site 10 - Day 1'!AR20,'JTC - Site 10 - Day 1'!BF20,'JTC - Site 10 - Day 1'!BT20)</f>
        <v>34</v>
      </c>
      <c r="AS20" s="44">
        <f>SUM('JTC - Site 10 - Day 1'!AS20,'JTC - Site 10 - Day 1'!BG20,'JTC - Site 10 - Day 1'!BU20)</f>
        <v>4</v>
      </c>
      <c r="AT20" s="44">
        <f>SUM('JTC - Site 10 - Day 1'!AT20,'JTC - Site 10 - Day 1'!BH20,'JTC - Site 10 - Day 1'!BV20)</f>
        <v>53</v>
      </c>
      <c r="AU20" s="44">
        <f>SUM('JTC - Site 10 - Day 1'!AU20,'JTC - Site 10 - Day 1'!BI20,'JTC - Site 10 - Day 1'!BW20)</f>
        <v>10</v>
      </c>
      <c r="AV20" s="44">
        <f>SUM('JTC - Site 10 - Day 1'!AV20,'JTC - Site 10 - Day 1'!BJ20,'JTC - Site 10 - Day 1'!BX20)</f>
        <v>3</v>
      </c>
      <c r="AW20" s="44">
        <f>SUM('JTC - Site 10 - Day 1'!AW20,'JTC - Site 10 - Day 1'!BK20,'JTC - Site 10 - Day 1'!BY20)</f>
        <v>0</v>
      </c>
      <c r="AX20" s="44">
        <f>SUM('JTC - Site 10 - Day 1'!AX20,'JTC - Site 10 - Day 1'!BL20,'JTC - Site 10 - Day 1'!BZ20)</f>
        <v>5</v>
      </c>
      <c r="AY20" s="44">
        <f>SUM('JTC - Site 10 - Day 1'!AY20,'JTC - Site 10 - Day 1'!BM20,'JTC - Site 10 - Day 1'!CA20)</f>
        <v>4</v>
      </c>
      <c r="AZ20" s="44">
        <f>SUM('JTC - Site 10 - Day 1'!AZ20,'JTC - Site 10 - Day 1'!BN20,'JTC - Site 10 - Day 1'!CB20)</f>
        <v>0</v>
      </c>
      <c r="BA20" s="44">
        <f>SUM('JTC - Site 10 - Day 1'!BA20,'JTC - Site 10 - Day 1'!BO20,'JTC - Site 10 - Day 1'!CC20)</f>
        <v>2</v>
      </c>
      <c r="BB20" s="53">
        <f>SUM('JTC - Site 10 - Day 1'!BB20,'JTC - Site 10 - Day 1'!BP20,'JTC - Site 10 - Day 1'!CD20)</f>
        <v>0</v>
      </c>
      <c r="BC20" s="58">
        <f t="shared" si="14"/>
        <v>115</v>
      </c>
      <c r="BD20" s="58">
        <f t="shared" si="15"/>
        <v>104</v>
      </c>
      <c r="BE20" s="22">
        <f>'JTC - Site 10 - Day 1'!$A20</f>
        <v>0.38541666666666718</v>
      </c>
      <c r="BF20" s="43">
        <f>SUM('JTC - Site 10 - Day 1'!P20,'JTC - Site 10 - Day 1'!BT20,'JTC - Site 10 - Day 1'!DX20)</f>
        <v>4</v>
      </c>
      <c r="BG20" s="44">
        <f>SUM('JTC - Site 10 - Day 1'!Q20,'JTC - Site 10 - Day 1'!BU20,'JTC - Site 10 - Day 1'!DY20)</f>
        <v>0</v>
      </c>
      <c r="BH20" s="44">
        <f>SUM('JTC - Site 10 - Day 1'!R20,'JTC - Site 10 - Day 1'!BV20,'JTC - Site 10 - Day 1'!DZ20)</f>
        <v>28</v>
      </c>
      <c r="BI20" s="44">
        <f>SUM('JTC - Site 10 - Day 1'!S20,'JTC - Site 10 - Day 1'!BW20,'JTC - Site 10 - Day 1'!EA20)</f>
        <v>7</v>
      </c>
      <c r="BJ20" s="44">
        <f>SUM('JTC - Site 10 - Day 1'!T20,'JTC - Site 10 - Day 1'!BX20,'JTC - Site 10 - Day 1'!EB20)</f>
        <v>0</v>
      </c>
      <c r="BK20" s="44">
        <f>SUM('JTC - Site 10 - Day 1'!U20,'JTC - Site 10 - Day 1'!BY20,'JTC - Site 10 - Day 1'!EC20)</f>
        <v>1</v>
      </c>
      <c r="BL20" s="44">
        <f>SUM('JTC - Site 10 - Day 1'!V20,'JTC - Site 10 - Day 1'!BZ20,'JTC - Site 10 - Day 1'!ED20)</f>
        <v>0</v>
      </c>
      <c r="BM20" s="44">
        <f>SUM('JTC - Site 10 - Day 1'!W20,'JTC - Site 10 - Day 1'!CA20,'JTC - Site 10 - Day 1'!EE20)</f>
        <v>0</v>
      </c>
      <c r="BN20" s="44">
        <f>SUM('JTC - Site 10 - Day 1'!X20,'JTC - Site 10 - Day 1'!CB20,'JTC - Site 10 - Day 1'!EF20)</f>
        <v>1</v>
      </c>
      <c r="BO20" s="44">
        <f>SUM('JTC - Site 10 - Day 1'!Y20,'JTC - Site 10 - Day 1'!CC20,'JTC - Site 10 - Day 1'!EG20)</f>
        <v>1</v>
      </c>
      <c r="BP20" s="53">
        <f>SUM('JTC - Site 10 - Day 1'!Z20,'JTC - Site 10 - Day 1'!CD20,'JTC - Site 10 - Day 1'!EH20)</f>
        <v>2</v>
      </c>
      <c r="BQ20" s="58">
        <f t="shared" si="16"/>
        <v>44</v>
      </c>
      <c r="BR20" s="58">
        <f t="shared" si="17"/>
        <v>44</v>
      </c>
      <c r="BS20" s="22">
        <f>'JTC - Site 10 - Day 1'!$A20</f>
        <v>0.38541666666666718</v>
      </c>
      <c r="BT20" s="43">
        <f>SUM('JTC - Site 10 - Day 1'!CH20,'JTC - Site 10 - Day 1'!CV20,'JTC - Site 10 - Day 1'!DJ20)</f>
        <v>10</v>
      </c>
      <c r="BU20" s="44">
        <f>SUM('JTC - Site 10 - Day 1'!CI20,'JTC - Site 10 - Day 1'!CW20,'JTC - Site 10 - Day 1'!DK20)</f>
        <v>3</v>
      </c>
      <c r="BV20" s="44">
        <f>SUM('JTC - Site 10 - Day 1'!CJ20,'JTC - Site 10 - Day 1'!CX20,'JTC - Site 10 - Day 1'!DL20)</f>
        <v>76</v>
      </c>
      <c r="BW20" s="44">
        <f>SUM('JTC - Site 10 - Day 1'!CK20,'JTC - Site 10 - Day 1'!CY20,'JTC - Site 10 - Day 1'!DM20)</f>
        <v>16</v>
      </c>
      <c r="BX20" s="44">
        <f>SUM('JTC - Site 10 - Day 1'!CL20,'JTC - Site 10 - Day 1'!CZ20,'JTC - Site 10 - Day 1'!DN20)</f>
        <v>0</v>
      </c>
      <c r="BY20" s="44">
        <f>SUM('JTC - Site 10 - Day 1'!CM20,'JTC - Site 10 - Day 1'!DA20,'JTC - Site 10 - Day 1'!DO20)</f>
        <v>0</v>
      </c>
      <c r="BZ20" s="44">
        <f>SUM('JTC - Site 10 - Day 1'!CN20,'JTC - Site 10 - Day 1'!DB20,'JTC - Site 10 - Day 1'!DP20)</f>
        <v>0</v>
      </c>
      <c r="CA20" s="44">
        <f>SUM('JTC - Site 10 - Day 1'!CO20,'JTC - Site 10 - Day 1'!DC20,'JTC - Site 10 - Day 1'!DQ20)</f>
        <v>0</v>
      </c>
      <c r="CB20" s="44">
        <f>SUM('JTC - Site 10 - Day 1'!CP20,'JTC - Site 10 - Day 1'!DD20,'JTC - Site 10 - Day 1'!DR20)</f>
        <v>1</v>
      </c>
      <c r="CC20" s="44">
        <f>SUM('JTC - Site 10 - Day 1'!CQ20,'JTC - Site 10 - Day 1'!DE20,'JTC - Site 10 - Day 1'!DS20)</f>
        <v>0</v>
      </c>
      <c r="CD20" s="53">
        <f>SUM('JTC - Site 10 - Day 1'!CR20,'JTC - Site 10 - Day 1'!DF20,'JTC - Site 10 - Day 1'!DT20)</f>
        <v>6</v>
      </c>
      <c r="CE20" s="58">
        <f t="shared" si="18"/>
        <v>112</v>
      </c>
      <c r="CF20" s="58">
        <f t="shared" si="19"/>
        <v>105</v>
      </c>
      <c r="CG20" s="22">
        <f>'JTC - Site 10 - Day 1'!$A20</f>
        <v>0.38541666666666718</v>
      </c>
      <c r="CH20" s="43">
        <f>SUM('JTC - Site 10 - Day 1'!B20,'JTC - Site 10 - Day 1'!BF20,'JTC - Site 10 - Day 1'!DJ20)</f>
        <v>40</v>
      </c>
      <c r="CI20" s="44">
        <f>SUM('JTC - Site 10 - Day 1'!C20,'JTC - Site 10 - Day 1'!BG20,'JTC - Site 10 - Day 1'!DK20)</f>
        <v>6</v>
      </c>
      <c r="CJ20" s="44">
        <f>SUM('JTC - Site 10 - Day 1'!D20,'JTC - Site 10 - Day 1'!BH20,'JTC - Site 10 - Day 1'!DL20)</f>
        <v>77</v>
      </c>
      <c r="CK20" s="44">
        <f>SUM('JTC - Site 10 - Day 1'!E20,'JTC - Site 10 - Day 1'!BI20,'JTC - Site 10 - Day 1'!DM20)</f>
        <v>19</v>
      </c>
      <c r="CL20" s="44">
        <f>SUM('JTC - Site 10 - Day 1'!F20,'JTC - Site 10 - Day 1'!BJ20,'JTC - Site 10 - Day 1'!DN20)</f>
        <v>3</v>
      </c>
      <c r="CM20" s="44">
        <f>SUM('JTC - Site 10 - Day 1'!G20,'JTC - Site 10 - Day 1'!BK20,'JTC - Site 10 - Day 1'!DO20)</f>
        <v>0</v>
      </c>
      <c r="CN20" s="44">
        <f>SUM('JTC - Site 10 - Day 1'!H20,'JTC - Site 10 - Day 1'!BL20,'JTC - Site 10 - Day 1'!DP20)</f>
        <v>5</v>
      </c>
      <c r="CO20" s="44">
        <f>SUM('JTC - Site 10 - Day 1'!I20,'JTC - Site 10 - Day 1'!BM20,'JTC - Site 10 - Day 1'!DQ20)</f>
        <v>4</v>
      </c>
      <c r="CP20" s="44">
        <f>SUM('JTC - Site 10 - Day 1'!J20,'JTC - Site 10 - Day 1'!BN20,'JTC - Site 10 - Day 1'!DR20)</f>
        <v>0</v>
      </c>
      <c r="CQ20" s="44">
        <f>SUM('JTC - Site 10 - Day 1'!K20,'JTC - Site 10 - Day 1'!BO20,'JTC - Site 10 - Day 1'!DS20)</f>
        <v>2</v>
      </c>
      <c r="CR20" s="53">
        <f>SUM('JTC - Site 10 - Day 1'!L20,'JTC - Site 10 - Day 1'!BP20,'JTC - Site 10 - Day 1'!DT20)</f>
        <v>0</v>
      </c>
      <c r="CS20" s="58">
        <f t="shared" si="20"/>
        <v>156</v>
      </c>
      <c r="CT20" s="58">
        <f t="shared" si="21"/>
        <v>140</v>
      </c>
      <c r="CU20" s="22">
        <f>'JTC - Site 10 - Day 1'!$A20</f>
        <v>0.38541666666666718</v>
      </c>
      <c r="CV20" s="43">
        <f>SUM('JTC - Site 10 - Day 1'!DX20,'JTC - Site 10 - Day 1'!EL20,'JTC - Site 10 - Day 1'!EZ20)</f>
        <v>18</v>
      </c>
      <c r="CW20" s="44">
        <f>SUM('JTC - Site 10 - Day 1'!DY20,'JTC - Site 10 - Day 1'!EM20,'JTC - Site 10 - Day 1'!FA20)</f>
        <v>0</v>
      </c>
      <c r="CX20" s="44">
        <f>SUM('JTC - Site 10 - Day 1'!DZ20,'JTC - Site 10 - Day 1'!EN20,'JTC - Site 10 - Day 1'!FB20)</f>
        <v>67</v>
      </c>
      <c r="CY20" s="44">
        <f>SUM('JTC - Site 10 - Day 1'!EA20,'JTC - Site 10 - Day 1'!EO20,'JTC - Site 10 - Day 1'!FC20)</f>
        <v>15</v>
      </c>
      <c r="CZ20" s="44">
        <f>SUM('JTC - Site 10 - Day 1'!EB20,'JTC - Site 10 - Day 1'!EP20,'JTC - Site 10 - Day 1'!FD20)</f>
        <v>6</v>
      </c>
      <c r="DA20" s="44">
        <f>SUM('JTC - Site 10 - Day 1'!EC20,'JTC - Site 10 - Day 1'!EQ20,'JTC - Site 10 - Day 1'!FE20)</f>
        <v>0</v>
      </c>
      <c r="DB20" s="44">
        <f>SUM('JTC - Site 10 - Day 1'!ED20,'JTC - Site 10 - Day 1'!ER20,'JTC - Site 10 - Day 1'!FF20)</f>
        <v>0</v>
      </c>
      <c r="DC20" s="44">
        <f>SUM('JTC - Site 10 - Day 1'!EE20,'JTC - Site 10 - Day 1'!ES20,'JTC - Site 10 - Day 1'!FG20)</f>
        <v>0</v>
      </c>
      <c r="DD20" s="44">
        <f>SUM('JTC - Site 10 - Day 1'!EF20,'JTC - Site 10 - Day 1'!ET20,'JTC - Site 10 - Day 1'!FH20)</f>
        <v>1</v>
      </c>
      <c r="DE20" s="44">
        <f>SUM('JTC - Site 10 - Day 1'!EG20,'JTC - Site 10 - Day 1'!EU20,'JTC - Site 10 - Day 1'!FI20)</f>
        <v>1</v>
      </c>
      <c r="DF20" s="53">
        <f>SUM('JTC - Site 10 - Day 1'!EH20,'JTC - Site 10 - Day 1'!EV20,'JTC - Site 10 - Day 1'!FJ20)</f>
        <v>6</v>
      </c>
      <c r="DG20" s="58">
        <f t="shared" si="22"/>
        <v>114</v>
      </c>
      <c r="DH20" s="58">
        <f t="shared" si="23"/>
        <v>110</v>
      </c>
      <c r="DI20" s="67">
        <f t="shared" si="43"/>
        <v>396</v>
      </c>
      <c r="DJ20" s="67">
        <f t="shared" ref="DJ20:DJ22" si="44">SUM(DI20:DI25)</f>
        <v>1549</v>
      </c>
      <c r="DK20" s="22">
        <f>'JTC - Site 10 - Day 1'!$A20</f>
        <v>0.38541666666666718</v>
      </c>
    </row>
    <row r="21" spans="1:115" ht="13.5" customHeight="1">
      <c r="A21" s="22">
        <f>'JTC - Site 10 - Day 1'!$A21</f>
        <v>0.39583333333333387</v>
      </c>
      <c r="B21" s="43">
        <f>SUM('JTC - Site 10 - Day 1'!AR21,'JTC - Site 10 - Day 1'!CV21,'JTC - Site 10 - Day 1'!EZ21)</f>
        <v>12</v>
      </c>
      <c r="C21" s="44">
        <f>SUM('JTC - Site 10 - Day 1'!AS21,'JTC - Site 10 - Day 1'!CW21,'JTC - Site 10 - Day 1'!FA21)</f>
        <v>1</v>
      </c>
      <c r="D21" s="44">
        <f>SUM('JTC - Site 10 - Day 1'!AT21,'JTC - Site 10 - Day 1'!CX21,'JTC - Site 10 - Day 1'!FB21)</f>
        <v>92</v>
      </c>
      <c r="E21" s="44">
        <f>SUM('JTC - Site 10 - Day 1'!AU21,'JTC - Site 10 - Day 1'!CY21,'JTC - Site 10 - Day 1'!FC21)</f>
        <v>10</v>
      </c>
      <c r="F21" s="44">
        <f>SUM('JTC - Site 10 - Day 1'!AV21,'JTC - Site 10 - Day 1'!CZ21,'JTC - Site 10 - Day 1'!FD21)</f>
        <v>2</v>
      </c>
      <c r="G21" s="44">
        <f>SUM('JTC - Site 10 - Day 1'!AW21,'JTC - Site 10 - Day 1'!DA21,'JTC - Site 10 - Day 1'!FE21)</f>
        <v>1</v>
      </c>
      <c r="H21" s="44">
        <f>SUM('JTC - Site 10 - Day 1'!AX21,'JTC - Site 10 - Day 1'!DB21,'JTC - Site 10 - Day 1'!FF21)</f>
        <v>0</v>
      </c>
      <c r="I21" s="44">
        <f>SUM('JTC - Site 10 - Day 1'!AY21,'JTC - Site 10 - Day 1'!DC21,'JTC - Site 10 - Day 1'!FG21)</f>
        <v>0</v>
      </c>
      <c r="J21" s="44">
        <f>SUM('JTC - Site 10 - Day 1'!AZ21,'JTC - Site 10 - Day 1'!DD21,'JTC - Site 10 - Day 1'!FH21)</f>
        <v>1</v>
      </c>
      <c r="K21" s="44">
        <f>SUM('JTC - Site 10 - Day 1'!BA21,'JTC - Site 10 - Day 1'!DE21,'JTC - Site 10 - Day 1'!FI21)</f>
        <v>0</v>
      </c>
      <c r="L21" s="53">
        <f>SUM('JTC - Site 10 - Day 1'!BB21,'JTC - Site 10 - Day 1'!DF21,'JTC - Site 10 - Day 1'!FJ21)</f>
        <v>7</v>
      </c>
      <c r="M21" s="58">
        <f t="shared" si="8"/>
        <v>126</v>
      </c>
      <c r="N21" s="58">
        <f t="shared" si="9"/>
        <v>121</v>
      </c>
      <c r="O21" s="22">
        <f>'JTC - Site 10 - Day 1'!$A21</f>
        <v>0.39583333333333387</v>
      </c>
      <c r="P21" s="43">
        <f>SUM('JTC - Site 10 - Day 1'!B21,'JTC - Site 10 - Day 1'!P21,'JTC - Site 10 - Day 1'!AD21)</f>
        <v>14</v>
      </c>
      <c r="Q21" s="44">
        <f>SUM('JTC - Site 10 - Day 1'!C21,'JTC - Site 10 - Day 1'!Q21,'JTC - Site 10 - Day 1'!AE21)</f>
        <v>1</v>
      </c>
      <c r="R21" s="44">
        <f>SUM('JTC - Site 10 - Day 1'!D21,'JTC - Site 10 - Day 1'!R21,'JTC - Site 10 - Day 1'!AF21)</f>
        <v>41</v>
      </c>
      <c r="S21" s="44">
        <f>SUM('JTC - Site 10 - Day 1'!E21,'JTC - Site 10 - Day 1'!S21,'JTC - Site 10 - Day 1'!AG21)</f>
        <v>3</v>
      </c>
      <c r="T21" s="44">
        <f>SUM('JTC - Site 10 - Day 1'!F21,'JTC - Site 10 - Day 1'!T21,'JTC - Site 10 - Day 1'!AH21)</f>
        <v>0</v>
      </c>
      <c r="U21" s="44">
        <f>SUM('JTC - Site 10 - Day 1'!G21,'JTC - Site 10 - Day 1'!U21,'JTC - Site 10 - Day 1'!AI21)</f>
        <v>0</v>
      </c>
      <c r="V21" s="44">
        <f>SUM('JTC - Site 10 - Day 1'!H21,'JTC - Site 10 - Day 1'!V21,'JTC - Site 10 - Day 1'!AJ21)</f>
        <v>0</v>
      </c>
      <c r="W21" s="44">
        <f>SUM('JTC - Site 10 - Day 1'!I21,'JTC - Site 10 - Day 1'!W21,'JTC - Site 10 - Day 1'!AK21)</f>
        <v>1</v>
      </c>
      <c r="X21" s="44">
        <f>SUM('JTC - Site 10 - Day 1'!J21,'JTC - Site 10 - Day 1'!X21,'JTC - Site 10 - Day 1'!AL21)</f>
        <v>0</v>
      </c>
      <c r="Y21" s="44">
        <f>SUM('JTC - Site 10 - Day 1'!K21,'JTC - Site 10 - Day 1'!Y21,'JTC - Site 10 - Day 1'!AM21)</f>
        <v>0</v>
      </c>
      <c r="Z21" s="53">
        <f>SUM('JTC - Site 10 - Day 1'!L21,'JTC - Site 10 - Day 1'!Z21,'JTC - Site 10 - Day 1'!AN21)</f>
        <v>5</v>
      </c>
      <c r="AA21" s="58">
        <f t="shared" si="10"/>
        <v>65</v>
      </c>
      <c r="AB21" s="58">
        <f t="shared" si="11"/>
        <v>56</v>
      </c>
      <c r="AC21" s="22">
        <f>'JTC - Site 10 - Day 1'!$A21</f>
        <v>0.39583333333333387</v>
      </c>
      <c r="AD21" s="43">
        <f>SUM('JTC - Site 10 - Day 1'!AD21,'JTC - Site 10 - Day 1'!CH21,'JTC - Site 10 - Day 1'!EL21)</f>
        <v>2</v>
      </c>
      <c r="AE21" s="44">
        <f>SUM('JTC - Site 10 - Day 1'!AE21,'JTC - Site 10 - Day 1'!CI21,'JTC - Site 10 - Day 1'!EM21)</f>
        <v>1</v>
      </c>
      <c r="AF21" s="44">
        <f>SUM('JTC - Site 10 - Day 1'!AF21,'JTC - Site 10 - Day 1'!CJ21,'JTC - Site 10 - Day 1'!EN21)</f>
        <v>55</v>
      </c>
      <c r="AG21" s="44">
        <f>SUM('JTC - Site 10 - Day 1'!AG21,'JTC - Site 10 - Day 1'!CK21,'JTC - Site 10 - Day 1'!EO21)</f>
        <v>15</v>
      </c>
      <c r="AH21" s="44">
        <f>SUM('JTC - Site 10 - Day 1'!AH21,'JTC - Site 10 - Day 1'!CL21,'JTC - Site 10 - Day 1'!EP21)</f>
        <v>4</v>
      </c>
      <c r="AI21" s="44">
        <f>SUM('JTC - Site 10 - Day 1'!AI21,'JTC - Site 10 - Day 1'!CM21,'JTC - Site 10 - Day 1'!EQ21)</f>
        <v>2</v>
      </c>
      <c r="AJ21" s="44">
        <f>SUM('JTC - Site 10 - Day 1'!AJ21,'JTC - Site 10 - Day 1'!CN21,'JTC - Site 10 - Day 1'!ER21)</f>
        <v>0</v>
      </c>
      <c r="AK21" s="44">
        <f>SUM('JTC - Site 10 - Day 1'!AK21,'JTC - Site 10 - Day 1'!CO21,'JTC - Site 10 - Day 1'!ES21)</f>
        <v>1</v>
      </c>
      <c r="AL21" s="44">
        <f>SUM('JTC - Site 10 - Day 1'!AL21,'JTC - Site 10 - Day 1'!CP21,'JTC - Site 10 - Day 1'!ET21)</f>
        <v>0</v>
      </c>
      <c r="AM21" s="44">
        <f>SUM('JTC - Site 10 - Day 1'!AM21,'JTC - Site 10 - Day 1'!CQ21,'JTC - Site 10 - Day 1'!EU21)</f>
        <v>0</v>
      </c>
      <c r="AN21" s="53">
        <f>SUM('JTC - Site 10 - Day 1'!AN21,'JTC - Site 10 - Day 1'!CR21,'JTC - Site 10 - Day 1'!EV21)</f>
        <v>6</v>
      </c>
      <c r="AO21" s="58">
        <f t="shared" si="12"/>
        <v>86</v>
      </c>
      <c r="AP21" s="58">
        <f t="shared" si="13"/>
        <v>91</v>
      </c>
      <c r="AQ21" s="22">
        <f>'JTC - Site 10 - Day 1'!$A21</f>
        <v>0.39583333333333387</v>
      </c>
      <c r="AR21" s="43">
        <f>SUM('JTC - Site 10 - Day 1'!AR21,'JTC - Site 10 - Day 1'!BF21,'JTC - Site 10 - Day 1'!BT21)</f>
        <v>27</v>
      </c>
      <c r="AS21" s="44">
        <f>SUM('JTC - Site 10 - Day 1'!AS21,'JTC - Site 10 - Day 1'!BG21,'JTC - Site 10 - Day 1'!BU21)</f>
        <v>4</v>
      </c>
      <c r="AT21" s="44">
        <f>SUM('JTC - Site 10 - Day 1'!AT21,'JTC - Site 10 - Day 1'!BH21,'JTC - Site 10 - Day 1'!BV21)</f>
        <v>68</v>
      </c>
      <c r="AU21" s="44">
        <f>SUM('JTC - Site 10 - Day 1'!AU21,'JTC - Site 10 - Day 1'!BI21,'JTC - Site 10 - Day 1'!BW21)</f>
        <v>18</v>
      </c>
      <c r="AV21" s="44">
        <f>SUM('JTC - Site 10 - Day 1'!AV21,'JTC - Site 10 - Day 1'!BJ21,'JTC - Site 10 - Day 1'!BX21)</f>
        <v>1</v>
      </c>
      <c r="AW21" s="44">
        <f>SUM('JTC - Site 10 - Day 1'!AW21,'JTC - Site 10 - Day 1'!BK21,'JTC - Site 10 - Day 1'!BY21)</f>
        <v>0</v>
      </c>
      <c r="AX21" s="44">
        <f>SUM('JTC - Site 10 - Day 1'!AX21,'JTC - Site 10 - Day 1'!BL21,'JTC - Site 10 - Day 1'!BZ21)</f>
        <v>3</v>
      </c>
      <c r="AY21" s="44">
        <f>SUM('JTC - Site 10 - Day 1'!AY21,'JTC - Site 10 - Day 1'!BM21,'JTC - Site 10 - Day 1'!CA21)</f>
        <v>1</v>
      </c>
      <c r="AZ21" s="44">
        <f>SUM('JTC - Site 10 - Day 1'!AZ21,'JTC - Site 10 - Day 1'!BN21,'JTC - Site 10 - Day 1'!CB21)</f>
        <v>0</v>
      </c>
      <c r="BA21" s="44">
        <f>SUM('JTC - Site 10 - Day 1'!BA21,'JTC - Site 10 - Day 1'!BO21,'JTC - Site 10 - Day 1'!CC21)</f>
        <v>1</v>
      </c>
      <c r="BB21" s="53">
        <f>SUM('JTC - Site 10 - Day 1'!BB21,'JTC - Site 10 - Day 1'!BP21,'JTC - Site 10 - Day 1'!CD21)</f>
        <v>4</v>
      </c>
      <c r="BC21" s="58">
        <f t="shared" si="14"/>
        <v>127</v>
      </c>
      <c r="BD21" s="58">
        <f t="shared" si="15"/>
        <v>113</v>
      </c>
      <c r="BE21" s="22">
        <f>'JTC - Site 10 - Day 1'!$A21</f>
        <v>0.39583333333333387</v>
      </c>
      <c r="BF21" s="43">
        <f>SUM('JTC - Site 10 - Day 1'!P21,'JTC - Site 10 - Day 1'!BT21,'JTC - Site 10 - Day 1'!DX21)</f>
        <v>0</v>
      </c>
      <c r="BG21" s="44">
        <f>SUM('JTC - Site 10 - Day 1'!Q21,'JTC - Site 10 - Day 1'!BU21,'JTC - Site 10 - Day 1'!DY21)</f>
        <v>1</v>
      </c>
      <c r="BH21" s="44">
        <f>SUM('JTC - Site 10 - Day 1'!R21,'JTC - Site 10 - Day 1'!BV21,'JTC - Site 10 - Day 1'!DZ21)</f>
        <v>36</v>
      </c>
      <c r="BI21" s="44">
        <f>SUM('JTC - Site 10 - Day 1'!S21,'JTC - Site 10 - Day 1'!BW21,'JTC - Site 10 - Day 1'!EA21)</f>
        <v>3</v>
      </c>
      <c r="BJ21" s="44">
        <f>SUM('JTC - Site 10 - Day 1'!T21,'JTC - Site 10 - Day 1'!BX21,'JTC - Site 10 - Day 1'!EB21)</f>
        <v>0</v>
      </c>
      <c r="BK21" s="44">
        <f>SUM('JTC - Site 10 - Day 1'!U21,'JTC - Site 10 - Day 1'!BY21,'JTC - Site 10 - Day 1'!EC21)</f>
        <v>0</v>
      </c>
      <c r="BL21" s="44">
        <f>SUM('JTC - Site 10 - Day 1'!V21,'JTC - Site 10 - Day 1'!BZ21,'JTC - Site 10 - Day 1'!ED21)</f>
        <v>0</v>
      </c>
      <c r="BM21" s="44">
        <f>SUM('JTC - Site 10 - Day 1'!W21,'JTC - Site 10 - Day 1'!CA21,'JTC - Site 10 - Day 1'!EE21)</f>
        <v>0</v>
      </c>
      <c r="BN21" s="44">
        <f>SUM('JTC - Site 10 - Day 1'!X21,'JTC - Site 10 - Day 1'!CB21,'JTC - Site 10 - Day 1'!EF21)</f>
        <v>0</v>
      </c>
      <c r="BO21" s="44">
        <f>SUM('JTC - Site 10 - Day 1'!Y21,'JTC - Site 10 - Day 1'!CC21,'JTC - Site 10 - Day 1'!EG21)</f>
        <v>0</v>
      </c>
      <c r="BP21" s="53">
        <f>SUM('JTC - Site 10 - Day 1'!Z21,'JTC - Site 10 - Day 1'!CD21,'JTC - Site 10 - Day 1'!EH21)</f>
        <v>3</v>
      </c>
      <c r="BQ21" s="58">
        <f t="shared" si="16"/>
        <v>43</v>
      </c>
      <c r="BR21" s="58">
        <f t="shared" si="17"/>
        <v>43</v>
      </c>
      <c r="BS21" s="22">
        <f>'JTC - Site 10 - Day 1'!$A21</f>
        <v>0.39583333333333387</v>
      </c>
      <c r="BT21" s="43">
        <f>SUM('JTC - Site 10 - Day 1'!CH21,'JTC - Site 10 - Day 1'!CV21,'JTC - Site 10 - Day 1'!DJ21)</f>
        <v>19</v>
      </c>
      <c r="BU21" s="44">
        <f>SUM('JTC - Site 10 - Day 1'!CI21,'JTC - Site 10 - Day 1'!CW21,'JTC - Site 10 - Day 1'!DK21)</f>
        <v>3</v>
      </c>
      <c r="BV21" s="44">
        <f>SUM('JTC - Site 10 - Day 1'!CJ21,'JTC - Site 10 - Day 1'!CX21,'JTC - Site 10 - Day 1'!DL21)</f>
        <v>88</v>
      </c>
      <c r="BW21" s="44">
        <f>SUM('JTC - Site 10 - Day 1'!CK21,'JTC - Site 10 - Day 1'!CY21,'JTC - Site 10 - Day 1'!DM21)</f>
        <v>8</v>
      </c>
      <c r="BX21" s="44">
        <f>SUM('JTC - Site 10 - Day 1'!CL21,'JTC - Site 10 - Day 1'!CZ21,'JTC - Site 10 - Day 1'!DN21)</f>
        <v>1</v>
      </c>
      <c r="BY21" s="44">
        <f>SUM('JTC - Site 10 - Day 1'!CM21,'JTC - Site 10 - Day 1'!DA21,'JTC - Site 10 - Day 1'!DO21)</f>
        <v>0</v>
      </c>
      <c r="BZ21" s="44">
        <f>SUM('JTC - Site 10 - Day 1'!CN21,'JTC - Site 10 - Day 1'!DB21,'JTC - Site 10 - Day 1'!DP21)</f>
        <v>0</v>
      </c>
      <c r="CA21" s="44">
        <f>SUM('JTC - Site 10 - Day 1'!CO21,'JTC - Site 10 - Day 1'!DC21,'JTC - Site 10 - Day 1'!DQ21)</f>
        <v>0</v>
      </c>
      <c r="CB21" s="44">
        <f>SUM('JTC - Site 10 - Day 1'!CP21,'JTC - Site 10 - Day 1'!DD21,'JTC - Site 10 - Day 1'!DR21)</f>
        <v>1</v>
      </c>
      <c r="CC21" s="44">
        <f>SUM('JTC - Site 10 - Day 1'!CQ21,'JTC - Site 10 - Day 1'!DE21,'JTC - Site 10 - Day 1'!DS21)</f>
        <v>0</v>
      </c>
      <c r="CD21" s="53">
        <f>SUM('JTC - Site 10 - Day 1'!CR21,'JTC - Site 10 - Day 1'!DF21,'JTC - Site 10 - Day 1'!DT21)</f>
        <v>6</v>
      </c>
      <c r="CE21" s="58">
        <f t="shared" si="18"/>
        <v>126</v>
      </c>
      <c r="CF21" s="58">
        <f t="shared" si="19"/>
        <v>114</v>
      </c>
      <c r="CG21" s="22">
        <f>'JTC - Site 10 - Day 1'!$A21</f>
        <v>0.39583333333333387</v>
      </c>
      <c r="CH21" s="43">
        <f>SUM('JTC - Site 10 - Day 1'!B21,'JTC - Site 10 - Day 1'!BF21,'JTC - Site 10 - Day 1'!DJ21)</f>
        <v>49</v>
      </c>
      <c r="CI21" s="44">
        <f>SUM('JTC - Site 10 - Day 1'!C21,'JTC - Site 10 - Day 1'!BG21,'JTC - Site 10 - Day 1'!DK21)</f>
        <v>6</v>
      </c>
      <c r="CJ21" s="44">
        <f>SUM('JTC - Site 10 - Day 1'!D21,'JTC - Site 10 - Day 1'!BH21,'JTC - Site 10 - Day 1'!DL21)</f>
        <v>84</v>
      </c>
      <c r="CK21" s="44">
        <f>SUM('JTC - Site 10 - Day 1'!E21,'JTC - Site 10 - Day 1'!BI21,'JTC - Site 10 - Day 1'!DM21)</f>
        <v>18</v>
      </c>
      <c r="CL21" s="44">
        <f>SUM('JTC - Site 10 - Day 1'!F21,'JTC - Site 10 - Day 1'!BJ21,'JTC - Site 10 - Day 1'!DN21)</f>
        <v>1</v>
      </c>
      <c r="CM21" s="44">
        <f>SUM('JTC - Site 10 - Day 1'!G21,'JTC - Site 10 - Day 1'!BK21,'JTC - Site 10 - Day 1'!DO21)</f>
        <v>0</v>
      </c>
      <c r="CN21" s="44">
        <f>SUM('JTC - Site 10 - Day 1'!H21,'JTC - Site 10 - Day 1'!BL21,'JTC - Site 10 - Day 1'!DP21)</f>
        <v>3</v>
      </c>
      <c r="CO21" s="44">
        <f>SUM('JTC - Site 10 - Day 1'!I21,'JTC - Site 10 - Day 1'!BM21,'JTC - Site 10 - Day 1'!DQ21)</f>
        <v>1</v>
      </c>
      <c r="CP21" s="44">
        <f>SUM('JTC - Site 10 - Day 1'!J21,'JTC - Site 10 - Day 1'!BN21,'JTC - Site 10 - Day 1'!DR21)</f>
        <v>0</v>
      </c>
      <c r="CQ21" s="44">
        <f>SUM('JTC - Site 10 - Day 1'!K21,'JTC - Site 10 - Day 1'!BO21,'JTC - Site 10 - Day 1'!DS21)</f>
        <v>1</v>
      </c>
      <c r="CR21" s="53">
        <f>SUM('JTC - Site 10 - Day 1'!L21,'JTC - Site 10 - Day 1'!BP21,'JTC - Site 10 - Day 1'!DT21)</f>
        <v>5</v>
      </c>
      <c r="CS21" s="58">
        <f t="shared" si="20"/>
        <v>168</v>
      </c>
      <c r="CT21" s="58">
        <f t="shared" si="21"/>
        <v>138</v>
      </c>
      <c r="CU21" s="22">
        <f>'JTC - Site 10 - Day 1'!$A21</f>
        <v>0.39583333333333387</v>
      </c>
      <c r="CV21" s="43">
        <f>SUM('JTC - Site 10 - Day 1'!DX21,'JTC - Site 10 - Day 1'!EL21,'JTC - Site 10 - Day 1'!EZ21)</f>
        <v>3</v>
      </c>
      <c r="CW21" s="44">
        <f>SUM('JTC - Site 10 - Day 1'!DY21,'JTC - Site 10 - Day 1'!EM21,'JTC - Site 10 - Day 1'!FA21)</f>
        <v>1</v>
      </c>
      <c r="CX21" s="44">
        <f>SUM('JTC - Site 10 - Day 1'!DZ21,'JTC - Site 10 - Day 1'!EN21,'JTC - Site 10 - Day 1'!FB21)</f>
        <v>70</v>
      </c>
      <c r="CY21" s="44">
        <f>SUM('JTC - Site 10 - Day 1'!EA21,'JTC - Site 10 - Day 1'!EO21,'JTC - Site 10 - Day 1'!FC21)</f>
        <v>17</v>
      </c>
      <c r="CZ21" s="44">
        <f>SUM('JTC - Site 10 - Day 1'!EB21,'JTC - Site 10 - Day 1'!EP21,'JTC - Site 10 - Day 1'!FD21)</f>
        <v>5</v>
      </c>
      <c r="DA21" s="44">
        <f>SUM('JTC - Site 10 - Day 1'!EC21,'JTC - Site 10 - Day 1'!EQ21,'JTC - Site 10 - Day 1'!FE21)</f>
        <v>3</v>
      </c>
      <c r="DB21" s="44">
        <f>SUM('JTC - Site 10 - Day 1'!ED21,'JTC - Site 10 - Day 1'!ER21,'JTC - Site 10 - Day 1'!FF21)</f>
        <v>0</v>
      </c>
      <c r="DC21" s="44">
        <f>SUM('JTC - Site 10 - Day 1'!EE21,'JTC - Site 10 - Day 1'!ES21,'JTC - Site 10 - Day 1'!FG21)</f>
        <v>0</v>
      </c>
      <c r="DD21" s="44">
        <f>SUM('JTC - Site 10 - Day 1'!EF21,'JTC - Site 10 - Day 1'!ET21,'JTC - Site 10 - Day 1'!FH21)</f>
        <v>0</v>
      </c>
      <c r="DE21" s="44">
        <f>SUM('JTC - Site 10 - Day 1'!EG21,'JTC - Site 10 - Day 1'!EU21,'JTC - Site 10 - Day 1'!FI21)</f>
        <v>0</v>
      </c>
      <c r="DF21" s="53">
        <f>SUM('JTC - Site 10 - Day 1'!EH21,'JTC - Site 10 - Day 1'!EV21,'JTC - Site 10 - Day 1'!FJ21)</f>
        <v>6</v>
      </c>
      <c r="DG21" s="58">
        <f t="shared" si="22"/>
        <v>105</v>
      </c>
      <c r="DH21" s="58">
        <f t="shared" si="23"/>
        <v>110</v>
      </c>
      <c r="DI21" s="67">
        <f t="shared" si="43"/>
        <v>423</v>
      </c>
      <c r="DJ21" s="67">
        <f t="shared" si="44"/>
        <v>1498</v>
      </c>
      <c r="DK21" s="22">
        <f>'JTC - Site 10 - Day 1'!$A21</f>
        <v>0.39583333333333387</v>
      </c>
    </row>
    <row r="22" spans="1:115" ht="13.5" customHeight="1">
      <c r="A22" s="45">
        <f>'JTC - Site 10 - Day 1'!$A22</f>
        <v>0.40625000000000056</v>
      </c>
      <c r="B22" s="46">
        <f>SUM('JTC - Site 10 - Day 1'!AR22,'JTC - Site 10 - Day 1'!CV22,'JTC - Site 10 - Day 1'!EZ22)</f>
        <v>8</v>
      </c>
      <c r="C22" s="47">
        <f>SUM('JTC - Site 10 - Day 1'!AS22,'JTC - Site 10 - Day 1'!CW22,'JTC - Site 10 - Day 1'!FA22)</f>
        <v>2</v>
      </c>
      <c r="D22" s="47">
        <f>SUM('JTC - Site 10 - Day 1'!AT22,'JTC - Site 10 - Day 1'!CX22,'JTC - Site 10 - Day 1'!FB22)</f>
        <v>74</v>
      </c>
      <c r="E22" s="47">
        <f>SUM('JTC - Site 10 - Day 1'!AU22,'JTC - Site 10 - Day 1'!CY22,'JTC - Site 10 - Day 1'!FC22)</f>
        <v>9</v>
      </c>
      <c r="F22" s="47">
        <f>SUM('JTC - Site 10 - Day 1'!AV22,'JTC - Site 10 - Day 1'!CZ22,'JTC - Site 10 - Day 1'!FD22)</f>
        <v>6</v>
      </c>
      <c r="G22" s="47">
        <f>SUM('JTC - Site 10 - Day 1'!AW22,'JTC - Site 10 - Day 1'!DA22,'JTC - Site 10 - Day 1'!FE22)</f>
        <v>0</v>
      </c>
      <c r="H22" s="47">
        <f>SUM('JTC - Site 10 - Day 1'!AX22,'JTC - Site 10 - Day 1'!DB22,'JTC - Site 10 - Day 1'!FF22)</f>
        <v>0</v>
      </c>
      <c r="I22" s="47">
        <f>SUM('JTC - Site 10 - Day 1'!AY22,'JTC - Site 10 - Day 1'!DC22,'JTC - Site 10 - Day 1'!FG22)</f>
        <v>0</v>
      </c>
      <c r="J22" s="47">
        <f>SUM('JTC - Site 10 - Day 1'!AZ22,'JTC - Site 10 - Day 1'!DD22,'JTC - Site 10 - Day 1'!FH22)</f>
        <v>2</v>
      </c>
      <c r="K22" s="47">
        <f>SUM('JTC - Site 10 - Day 1'!BA22,'JTC - Site 10 - Day 1'!DE22,'JTC - Site 10 - Day 1'!FI22)</f>
        <v>0</v>
      </c>
      <c r="L22" s="54">
        <f>SUM('JTC - Site 10 - Day 1'!BB22,'JTC - Site 10 - Day 1'!DF22,'JTC - Site 10 - Day 1'!FJ22)</f>
        <v>7</v>
      </c>
      <c r="M22" s="59">
        <f t="shared" si="8"/>
        <v>108</v>
      </c>
      <c r="N22" s="59">
        <f t="shared" si="9"/>
        <v>110</v>
      </c>
      <c r="O22" s="45">
        <f>'JTC - Site 10 - Day 1'!$A22</f>
        <v>0.40625000000000056</v>
      </c>
      <c r="P22" s="46">
        <f>SUM('JTC - Site 10 - Day 1'!B22,'JTC - Site 10 - Day 1'!P22,'JTC - Site 10 - Day 1'!AD22)</f>
        <v>1</v>
      </c>
      <c r="Q22" s="47">
        <f>SUM('JTC - Site 10 - Day 1'!C22,'JTC - Site 10 - Day 1'!Q22,'JTC - Site 10 - Day 1'!AE22)</f>
        <v>0</v>
      </c>
      <c r="R22" s="47">
        <f>SUM('JTC - Site 10 - Day 1'!D22,'JTC - Site 10 - Day 1'!R22,'JTC - Site 10 - Day 1'!AF22)</f>
        <v>27</v>
      </c>
      <c r="S22" s="47">
        <f>SUM('JTC - Site 10 - Day 1'!E22,'JTC - Site 10 - Day 1'!S22,'JTC - Site 10 - Day 1'!AG22)</f>
        <v>8</v>
      </c>
      <c r="T22" s="47">
        <f>SUM('JTC - Site 10 - Day 1'!F22,'JTC - Site 10 - Day 1'!T22,'JTC - Site 10 - Day 1'!AH22)</f>
        <v>1</v>
      </c>
      <c r="U22" s="47">
        <f>SUM('JTC - Site 10 - Day 1'!G22,'JTC - Site 10 - Day 1'!U22,'JTC - Site 10 - Day 1'!AI22)</f>
        <v>0</v>
      </c>
      <c r="V22" s="47">
        <f>SUM('JTC - Site 10 - Day 1'!H22,'JTC - Site 10 - Day 1'!V22,'JTC - Site 10 - Day 1'!AJ22)</f>
        <v>1</v>
      </c>
      <c r="W22" s="47">
        <f>SUM('JTC - Site 10 - Day 1'!I22,'JTC - Site 10 - Day 1'!W22,'JTC - Site 10 - Day 1'!AK22)</f>
        <v>3</v>
      </c>
      <c r="X22" s="47">
        <f>SUM('JTC - Site 10 - Day 1'!J22,'JTC - Site 10 - Day 1'!X22,'JTC - Site 10 - Day 1'!AL22)</f>
        <v>1</v>
      </c>
      <c r="Y22" s="47">
        <f>SUM('JTC - Site 10 - Day 1'!K22,'JTC - Site 10 - Day 1'!Y22,'JTC - Site 10 - Day 1'!AM22)</f>
        <v>1</v>
      </c>
      <c r="Z22" s="54">
        <f>SUM('JTC - Site 10 - Day 1'!L22,'JTC - Site 10 - Day 1'!Z22,'JTC - Site 10 - Day 1'!AN22)</f>
        <v>7</v>
      </c>
      <c r="AA22" s="59">
        <f t="shared" si="10"/>
        <v>50</v>
      </c>
      <c r="AB22" s="59">
        <f t="shared" si="11"/>
        <v>56</v>
      </c>
      <c r="AC22" s="45">
        <f>'JTC - Site 10 - Day 1'!$A22</f>
        <v>0.40625000000000056</v>
      </c>
      <c r="AD22" s="46">
        <f>SUM('JTC - Site 10 - Day 1'!AD22,'JTC - Site 10 - Day 1'!CH22,'JTC - Site 10 - Day 1'!EL22)</f>
        <v>5</v>
      </c>
      <c r="AE22" s="47">
        <f>SUM('JTC - Site 10 - Day 1'!AE22,'JTC - Site 10 - Day 1'!CI22,'JTC - Site 10 - Day 1'!EM22)</f>
        <v>0</v>
      </c>
      <c r="AF22" s="47">
        <f>SUM('JTC - Site 10 - Day 1'!AF22,'JTC - Site 10 - Day 1'!CJ22,'JTC - Site 10 - Day 1'!EN22)</f>
        <v>70</v>
      </c>
      <c r="AG22" s="47">
        <f>SUM('JTC - Site 10 - Day 1'!AG22,'JTC - Site 10 - Day 1'!CK22,'JTC - Site 10 - Day 1'!EO22)</f>
        <v>11</v>
      </c>
      <c r="AH22" s="47">
        <f>SUM('JTC - Site 10 - Day 1'!AH22,'JTC - Site 10 - Day 1'!CL22,'JTC - Site 10 - Day 1'!EP22)</f>
        <v>3</v>
      </c>
      <c r="AI22" s="47">
        <f>SUM('JTC - Site 10 - Day 1'!AI22,'JTC - Site 10 - Day 1'!CM22,'JTC - Site 10 - Day 1'!EQ22)</f>
        <v>0</v>
      </c>
      <c r="AJ22" s="47">
        <f>SUM('JTC - Site 10 - Day 1'!AJ22,'JTC - Site 10 - Day 1'!CN22,'JTC - Site 10 - Day 1'!ER22)</f>
        <v>3</v>
      </c>
      <c r="AK22" s="47">
        <f>SUM('JTC - Site 10 - Day 1'!AK22,'JTC - Site 10 - Day 1'!CO22,'JTC - Site 10 - Day 1'!ES22)</f>
        <v>3</v>
      </c>
      <c r="AL22" s="47">
        <f>SUM('JTC - Site 10 - Day 1'!AL22,'JTC - Site 10 - Day 1'!CP22,'JTC - Site 10 - Day 1'!ET22)</f>
        <v>0</v>
      </c>
      <c r="AM22" s="47">
        <f>SUM('JTC - Site 10 - Day 1'!AM22,'JTC - Site 10 - Day 1'!CQ22,'JTC - Site 10 - Day 1'!EU22)</f>
        <v>1</v>
      </c>
      <c r="AN22" s="54">
        <f>SUM('JTC - Site 10 - Day 1'!AN22,'JTC - Site 10 - Day 1'!CR22,'JTC - Site 10 - Day 1'!EV22)</f>
        <v>2</v>
      </c>
      <c r="AO22" s="59">
        <f t="shared" si="12"/>
        <v>98</v>
      </c>
      <c r="AP22" s="59">
        <f t="shared" si="13"/>
        <v>105</v>
      </c>
      <c r="AQ22" s="45">
        <f>'JTC - Site 10 - Day 1'!$A22</f>
        <v>0.40625000000000056</v>
      </c>
      <c r="AR22" s="46">
        <f>SUM('JTC - Site 10 - Day 1'!AR22,'JTC - Site 10 - Day 1'!BF22,'JTC - Site 10 - Day 1'!BT22)</f>
        <v>27</v>
      </c>
      <c r="AS22" s="47">
        <f>SUM('JTC - Site 10 - Day 1'!AS22,'JTC - Site 10 - Day 1'!BG22,'JTC - Site 10 - Day 1'!BU22)</f>
        <v>5</v>
      </c>
      <c r="AT22" s="47">
        <f>SUM('JTC - Site 10 - Day 1'!AT22,'JTC - Site 10 - Day 1'!BH22,'JTC - Site 10 - Day 1'!BV22)</f>
        <v>61</v>
      </c>
      <c r="AU22" s="47">
        <f>SUM('JTC - Site 10 - Day 1'!AU22,'JTC - Site 10 - Day 1'!BI22,'JTC - Site 10 - Day 1'!BW22)</f>
        <v>14</v>
      </c>
      <c r="AV22" s="47">
        <f>SUM('JTC - Site 10 - Day 1'!AV22,'JTC - Site 10 - Day 1'!BJ22,'JTC - Site 10 - Day 1'!BX22)</f>
        <v>6</v>
      </c>
      <c r="AW22" s="47">
        <f>SUM('JTC - Site 10 - Day 1'!AW22,'JTC - Site 10 - Day 1'!BK22,'JTC - Site 10 - Day 1'!BY22)</f>
        <v>0</v>
      </c>
      <c r="AX22" s="47">
        <f>SUM('JTC - Site 10 - Day 1'!AX22,'JTC - Site 10 - Day 1'!BL22,'JTC - Site 10 - Day 1'!BZ22)</f>
        <v>0</v>
      </c>
      <c r="AY22" s="47">
        <f>SUM('JTC - Site 10 - Day 1'!AY22,'JTC - Site 10 - Day 1'!BM22,'JTC - Site 10 - Day 1'!CA22)</f>
        <v>2</v>
      </c>
      <c r="AZ22" s="47">
        <f>SUM('JTC - Site 10 - Day 1'!AZ22,'JTC - Site 10 - Day 1'!BN22,'JTC - Site 10 - Day 1'!CB22)</f>
        <v>0</v>
      </c>
      <c r="BA22" s="47">
        <f>SUM('JTC - Site 10 - Day 1'!BA22,'JTC - Site 10 - Day 1'!BO22,'JTC - Site 10 - Day 1'!CC22)</f>
        <v>0</v>
      </c>
      <c r="BB22" s="54">
        <f>SUM('JTC - Site 10 - Day 1'!BB22,'JTC - Site 10 - Day 1'!BP22,'JTC - Site 10 - Day 1'!CD22)</f>
        <v>3</v>
      </c>
      <c r="BC22" s="59">
        <f t="shared" si="14"/>
        <v>118</v>
      </c>
      <c r="BD22" s="59">
        <f t="shared" si="15"/>
        <v>105</v>
      </c>
      <c r="BE22" s="45">
        <f>'JTC - Site 10 - Day 1'!$A22</f>
        <v>0.40625000000000056</v>
      </c>
      <c r="BF22" s="46">
        <f>SUM('JTC - Site 10 - Day 1'!P22,'JTC - Site 10 - Day 1'!BT22,'JTC - Site 10 - Day 1'!DX22)</f>
        <v>0</v>
      </c>
      <c r="BG22" s="47">
        <f>SUM('JTC - Site 10 - Day 1'!Q22,'JTC - Site 10 - Day 1'!BU22,'JTC - Site 10 - Day 1'!DY22)</f>
        <v>0</v>
      </c>
      <c r="BH22" s="47">
        <f>SUM('JTC - Site 10 - Day 1'!R22,'JTC - Site 10 - Day 1'!BV22,'JTC - Site 10 - Day 1'!DZ22)</f>
        <v>17</v>
      </c>
      <c r="BI22" s="47">
        <f>SUM('JTC - Site 10 - Day 1'!S22,'JTC - Site 10 - Day 1'!BW22,'JTC - Site 10 - Day 1'!EA22)</f>
        <v>2</v>
      </c>
      <c r="BJ22" s="47">
        <f>SUM('JTC - Site 10 - Day 1'!T22,'JTC - Site 10 - Day 1'!BX22,'JTC - Site 10 - Day 1'!EB22)</f>
        <v>0</v>
      </c>
      <c r="BK22" s="47">
        <f>SUM('JTC - Site 10 - Day 1'!U22,'JTC - Site 10 - Day 1'!BY22,'JTC - Site 10 - Day 1'!EC22)</f>
        <v>0</v>
      </c>
      <c r="BL22" s="47">
        <f>SUM('JTC - Site 10 - Day 1'!V22,'JTC - Site 10 - Day 1'!BZ22,'JTC - Site 10 - Day 1'!ED22)</f>
        <v>0</v>
      </c>
      <c r="BM22" s="47">
        <f>SUM('JTC - Site 10 - Day 1'!W22,'JTC - Site 10 - Day 1'!CA22,'JTC - Site 10 - Day 1'!EE22)</f>
        <v>0</v>
      </c>
      <c r="BN22" s="47">
        <f>SUM('JTC - Site 10 - Day 1'!X22,'JTC - Site 10 - Day 1'!CB22,'JTC - Site 10 - Day 1'!EF22)</f>
        <v>1</v>
      </c>
      <c r="BO22" s="47">
        <f>SUM('JTC - Site 10 - Day 1'!Y22,'JTC - Site 10 - Day 1'!CC22,'JTC - Site 10 - Day 1'!EG22)</f>
        <v>2</v>
      </c>
      <c r="BP22" s="54">
        <f>SUM('JTC - Site 10 - Day 1'!Z22,'JTC - Site 10 - Day 1'!CD22,'JTC - Site 10 - Day 1'!EH22)</f>
        <v>4</v>
      </c>
      <c r="BQ22" s="59">
        <f t="shared" si="16"/>
        <v>26</v>
      </c>
      <c r="BR22" s="59">
        <f t="shared" si="17"/>
        <v>29</v>
      </c>
      <c r="BS22" s="45">
        <f>'JTC - Site 10 - Day 1'!$A22</f>
        <v>0.40625000000000056</v>
      </c>
      <c r="BT22" s="46">
        <f>SUM('JTC - Site 10 - Day 1'!CH22,'JTC - Site 10 - Day 1'!CV22,'JTC - Site 10 - Day 1'!DJ22)</f>
        <v>12</v>
      </c>
      <c r="BU22" s="47">
        <f>SUM('JTC - Site 10 - Day 1'!CI22,'JTC - Site 10 - Day 1'!CW22,'JTC - Site 10 - Day 1'!DK22)</f>
        <v>1</v>
      </c>
      <c r="BV22" s="47">
        <f>SUM('JTC - Site 10 - Day 1'!CJ22,'JTC - Site 10 - Day 1'!CX22,'JTC - Site 10 - Day 1'!DL22)</f>
        <v>70</v>
      </c>
      <c r="BW22" s="47">
        <f>SUM('JTC - Site 10 - Day 1'!CK22,'JTC - Site 10 - Day 1'!CY22,'JTC - Site 10 - Day 1'!DM22)</f>
        <v>11</v>
      </c>
      <c r="BX22" s="47">
        <f>SUM('JTC - Site 10 - Day 1'!CL22,'JTC - Site 10 - Day 1'!CZ22,'JTC - Site 10 - Day 1'!DN22)</f>
        <v>3</v>
      </c>
      <c r="BY22" s="47">
        <f>SUM('JTC - Site 10 - Day 1'!CM22,'JTC - Site 10 - Day 1'!DA22,'JTC - Site 10 - Day 1'!DO22)</f>
        <v>0</v>
      </c>
      <c r="BZ22" s="47">
        <f>SUM('JTC - Site 10 - Day 1'!CN22,'JTC - Site 10 - Day 1'!DB22,'JTC - Site 10 - Day 1'!DP22)</f>
        <v>0</v>
      </c>
      <c r="CA22" s="47">
        <f>SUM('JTC - Site 10 - Day 1'!CO22,'JTC - Site 10 - Day 1'!DC22,'JTC - Site 10 - Day 1'!DQ22)</f>
        <v>0</v>
      </c>
      <c r="CB22" s="47">
        <f>SUM('JTC - Site 10 - Day 1'!CP22,'JTC - Site 10 - Day 1'!DD22,'JTC - Site 10 - Day 1'!DR22)</f>
        <v>2</v>
      </c>
      <c r="CC22" s="47">
        <f>SUM('JTC - Site 10 - Day 1'!CQ22,'JTC - Site 10 - Day 1'!DE22,'JTC - Site 10 - Day 1'!DS22)</f>
        <v>0</v>
      </c>
      <c r="CD22" s="54">
        <f>SUM('JTC - Site 10 - Day 1'!CR22,'JTC - Site 10 - Day 1'!DF22,'JTC - Site 10 - Day 1'!DT22)</f>
        <v>4</v>
      </c>
      <c r="CE22" s="59">
        <f t="shared" si="18"/>
        <v>103</v>
      </c>
      <c r="CF22" s="59">
        <f t="shared" si="19"/>
        <v>99</v>
      </c>
      <c r="CG22" s="45">
        <f>'JTC - Site 10 - Day 1'!$A22</f>
        <v>0.40625000000000056</v>
      </c>
      <c r="CH22" s="46">
        <f>SUM('JTC - Site 10 - Day 1'!B22,'JTC - Site 10 - Day 1'!BF22,'JTC - Site 10 - Day 1'!DJ22)</f>
        <v>32</v>
      </c>
      <c r="CI22" s="47">
        <f>SUM('JTC - Site 10 - Day 1'!C22,'JTC - Site 10 - Day 1'!BG22,'JTC - Site 10 - Day 1'!DK22)</f>
        <v>5</v>
      </c>
      <c r="CJ22" s="47">
        <f>SUM('JTC - Site 10 - Day 1'!D22,'JTC - Site 10 - Day 1'!BH22,'JTC - Site 10 - Day 1'!DL22)</f>
        <v>77</v>
      </c>
      <c r="CK22" s="47">
        <f>SUM('JTC - Site 10 - Day 1'!E22,'JTC - Site 10 - Day 1'!BI22,'JTC - Site 10 - Day 1'!DM22)</f>
        <v>21</v>
      </c>
      <c r="CL22" s="47">
        <f>SUM('JTC - Site 10 - Day 1'!F22,'JTC - Site 10 - Day 1'!BJ22,'JTC - Site 10 - Day 1'!DN22)</f>
        <v>3</v>
      </c>
      <c r="CM22" s="47">
        <f>SUM('JTC - Site 10 - Day 1'!G22,'JTC - Site 10 - Day 1'!BK22,'JTC - Site 10 - Day 1'!DO22)</f>
        <v>0</v>
      </c>
      <c r="CN22" s="47">
        <f>SUM('JTC - Site 10 - Day 1'!H22,'JTC - Site 10 - Day 1'!BL22,'JTC - Site 10 - Day 1'!DP22)</f>
        <v>0</v>
      </c>
      <c r="CO22" s="47">
        <f>SUM('JTC - Site 10 - Day 1'!I22,'JTC - Site 10 - Day 1'!BM22,'JTC - Site 10 - Day 1'!DQ22)</f>
        <v>2</v>
      </c>
      <c r="CP22" s="47">
        <f>SUM('JTC - Site 10 - Day 1'!J22,'JTC - Site 10 - Day 1'!BN22,'JTC - Site 10 - Day 1'!DR22)</f>
        <v>0</v>
      </c>
      <c r="CQ22" s="47">
        <f>SUM('JTC - Site 10 - Day 1'!K22,'JTC - Site 10 - Day 1'!BO22,'JTC - Site 10 - Day 1'!DS22)</f>
        <v>0</v>
      </c>
      <c r="CR22" s="54">
        <f>SUM('JTC - Site 10 - Day 1'!L22,'JTC - Site 10 - Day 1'!BP22,'JTC - Site 10 - Day 1'!DT22)</f>
        <v>5</v>
      </c>
      <c r="CS22" s="59">
        <f t="shared" si="20"/>
        <v>145</v>
      </c>
      <c r="CT22" s="59">
        <f t="shared" si="21"/>
        <v>126</v>
      </c>
      <c r="CU22" s="45">
        <f>'JTC - Site 10 - Day 1'!$A22</f>
        <v>0.40625000000000056</v>
      </c>
      <c r="CV22" s="46">
        <f>SUM('JTC - Site 10 - Day 1'!DX22,'JTC - Site 10 - Day 1'!EL22,'JTC - Site 10 - Day 1'!EZ22)</f>
        <v>5</v>
      </c>
      <c r="CW22" s="47">
        <f>SUM('JTC - Site 10 - Day 1'!DY22,'JTC - Site 10 - Day 1'!EM22,'JTC - Site 10 - Day 1'!FA22)</f>
        <v>1</v>
      </c>
      <c r="CX22" s="47">
        <f>SUM('JTC - Site 10 - Day 1'!DZ22,'JTC - Site 10 - Day 1'!EN22,'JTC - Site 10 - Day 1'!FB22)</f>
        <v>80</v>
      </c>
      <c r="CY22" s="47">
        <f>SUM('JTC - Site 10 - Day 1'!EA22,'JTC - Site 10 - Day 1'!EO22,'JTC - Site 10 - Day 1'!FC22)</f>
        <v>10</v>
      </c>
      <c r="CZ22" s="47">
        <f>SUM('JTC - Site 10 - Day 1'!EB22,'JTC - Site 10 - Day 1'!EP22,'JTC - Site 10 - Day 1'!FD22)</f>
        <v>2</v>
      </c>
      <c r="DA22" s="47">
        <f>SUM('JTC - Site 10 - Day 1'!EC22,'JTC - Site 10 - Day 1'!EQ22,'JTC - Site 10 - Day 1'!FE22)</f>
        <v>0</v>
      </c>
      <c r="DB22" s="47">
        <f>SUM('JTC - Site 10 - Day 1'!ED22,'JTC - Site 10 - Day 1'!ER22,'JTC - Site 10 - Day 1'!FF22)</f>
        <v>2</v>
      </c>
      <c r="DC22" s="47">
        <f>SUM('JTC - Site 10 - Day 1'!EE22,'JTC - Site 10 - Day 1'!ES22,'JTC - Site 10 - Day 1'!FG22)</f>
        <v>0</v>
      </c>
      <c r="DD22" s="47">
        <f>SUM('JTC - Site 10 - Day 1'!EF22,'JTC - Site 10 - Day 1'!ET22,'JTC - Site 10 - Day 1'!FH22)</f>
        <v>0</v>
      </c>
      <c r="DE22" s="47">
        <f>SUM('JTC - Site 10 - Day 1'!EG22,'JTC - Site 10 - Day 1'!EU22,'JTC - Site 10 - Day 1'!FI22)</f>
        <v>2</v>
      </c>
      <c r="DF22" s="54">
        <f>SUM('JTC - Site 10 - Day 1'!EH22,'JTC - Site 10 - Day 1'!EV22,'JTC - Site 10 - Day 1'!FJ22)</f>
        <v>4</v>
      </c>
      <c r="DG22" s="59">
        <f t="shared" si="22"/>
        <v>106</v>
      </c>
      <c r="DH22" s="59">
        <f t="shared" si="23"/>
        <v>108</v>
      </c>
      <c r="DI22" s="68">
        <f t="shared" si="43"/>
        <v>377</v>
      </c>
      <c r="DJ22" s="68">
        <f t="shared" si="44"/>
        <v>1441</v>
      </c>
      <c r="DK22" s="45">
        <f>'JTC - Site 10 - Day 1'!$A22</f>
        <v>0.40625000000000056</v>
      </c>
    </row>
    <row r="23" spans="1:115" s="39" customFormat="1" ht="12" customHeight="1">
      <c r="A23" s="48" t="s">
        <v>24</v>
      </c>
      <c r="B23" s="49">
        <f t="shared" ref="B23:L23" si="45">SUM(B19:B22)</f>
        <v>46</v>
      </c>
      <c r="C23" s="50">
        <f t="shared" si="45"/>
        <v>5</v>
      </c>
      <c r="D23" s="50">
        <f t="shared" si="45"/>
        <v>345</v>
      </c>
      <c r="E23" s="50">
        <f t="shared" si="45"/>
        <v>47</v>
      </c>
      <c r="F23" s="50">
        <f t="shared" si="45"/>
        <v>9</v>
      </c>
      <c r="G23" s="50">
        <f t="shared" si="45"/>
        <v>1</v>
      </c>
      <c r="H23" s="50">
        <f t="shared" si="45"/>
        <v>0</v>
      </c>
      <c r="I23" s="50">
        <f t="shared" si="45"/>
        <v>0</v>
      </c>
      <c r="J23" s="50">
        <f t="shared" si="45"/>
        <v>5</v>
      </c>
      <c r="K23" s="50">
        <f t="shared" si="45"/>
        <v>0</v>
      </c>
      <c r="L23" s="55">
        <f t="shared" si="45"/>
        <v>25</v>
      </c>
      <c r="M23" s="60">
        <f t="shared" si="8"/>
        <v>483</v>
      </c>
      <c r="N23" s="60">
        <f t="shared" si="9"/>
        <v>465</v>
      </c>
      <c r="O23" s="48" t="s">
        <v>24</v>
      </c>
      <c r="P23" s="49">
        <f t="shared" ref="P23:Z23" si="46">SUM(P19:P22)</f>
        <v>27</v>
      </c>
      <c r="Q23" s="50">
        <f t="shared" si="46"/>
        <v>4</v>
      </c>
      <c r="R23" s="50">
        <f t="shared" si="46"/>
        <v>142</v>
      </c>
      <c r="S23" s="50">
        <f t="shared" si="46"/>
        <v>24</v>
      </c>
      <c r="T23" s="50">
        <f t="shared" si="46"/>
        <v>3</v>
      </c>
      <c r="U23" s="50">
        <f t="shared" si="46"/>
        <v>1</v>
      </c>
      <c r="V23" s="50">
        <f t="shared" si="46"/>
        <v>1</v>
      </c>
      <c r="W23" s="50">
        <f t="shared" si="46"/>
        <v>4</v>
      </c>
      <c r="X23" s="50">
        <f t="shared" si="46"/>
        <v>2</v>
      </c>
      <c r="Y23" s="50">
        <f t="shared" si="46"/>
        <v>2</v>
      </c>
      <c r="Z23" s="55">
        <f t="shared" si="46"/>
        <v>15</v>
      </c>
      <c r="AA23" s="60">
        <f t="shared" si="10"/>
        <v>225</v>
      </c>
      <c r="AB23" s="60">
        <f t="shared" si="11"/>
        <v>218</v>
      </c>
      <c r="AC23" s="48" t="s">
        <v>24</v>
      </c>
      <c r="AD23" s="49">
        <f t="shared" ref="AD23:AN23" si="47">SUM(AD19:AD22)</f>
        <v>33</v>
      </c>
      <c r="AE23" s="50">
        <f t="shared" si="47"/>
        <v>2</v>
      </c>
      <c r="AF23" s="50">
        <f t="shared" si="47"/>
        <v>237</v>
      </c>
      <c r="AG23" s="50">
        <f t="shared" si="47"/>
        <v>46</v>
      </c>
      <c r="AH23" s="50">
        <f t="shared" si="47"/>
        <v>15</v>
      </c>
      <c r="AI23" s="50">
        <f t="shared" si="47"/>
        <v>2</v>
      </c>
      <c r="AJ23" s="50">
        <f t="shared" si="47"/>
        <v>4</v>
      </c>
      <c r="AK23" s="50">
        <f t="shared" si="47"/>
        <v>4</v>
      </c>
      <c r="AL23" s="50">
        <f t="shared" si="47"/>
        <v>1</v>
      </c>
      <c r="AM23" s="50">
        <f t="shared" si="47"/>
        <v>2</v>
      </c>
      <c r="AN23" s="55">
        <f t="shared" si="47"/>
        <v>14</v>
      </c>
      <c r="AO23" s="60">
        <f t="shared" si="12"/>
        <v>360</v>
      </c>
      <c r="AP23" s="60">
        <f t="shared" si="13"/>
        <v>365</v>
      </c>
      <c r="AQ23" s="48" t="s">
        <v>24</v>
      </c>
      <c r="AR23" s="49">
        <f t="shared" ref="AR23:BB23" si="48">SUM(AR19:AR22)</f>
        <v>156</v>
      </c>
      <c r="AS23" s="50">
        <f t="shared" si="48"/>
        <v>17</v>
      </c>
      <c r="AT23" s="50">
        <f t="shared" si="48"/>
        <v>218</v>
      </c>
      <c r="AU23" s="50">
        <f t="shared" si="48"/>
        <v>54</v>
      </c>
      <c r="AV23" s="50">
        <f t="shared" si="48"/>
        <v>15</v>
      </c>
      <c r="AW23" s="50">
        <f t="shared" si="48"/>
        <v>0</v>
      </c>
      <c r="AX23" s="50">
        <f t="shared" si="48"/>
        <v>8</v>
      </c>
      <c r="AY23" s="50">
        <f t="shared" si="48"/>
        <v>12</v>
      </c>
      <c r="AZ23" s="50">
        <f t="shared" si="48"/>
        <v>0</v>
      </c>
      <c r="BA23" s="50">
        <f t="shared" si="48"/>
        <v>3</v>
      </c>
      <c r="BB23" s="55">
        <f t="shared" si="48"/>
        <v>9</v>
      </c>
      <c r="BC23" s="60">
        <f t="shared" si="14"/>
        <v>492</v>
      </c>
      <c r="BD23" s="60">
        <f t="shared" si="15"/>
        <v>417</v>
      </c>
      <c r="BE23" s="48" t="s">
        <v>24</v>
      </c>
      <c r="BF23" s="49">
        <f t="shared" ref="BF23:BP23" si="49">SUM(BF19:BF22)</f>
        <v>10</v>
      </c>
      <c r="BG23" s="50">
        <f t="shared" si="49"/>
        <v>2</v>
      </c>
      <c r="BH23" s="50">
        <f t="shared" si="49"/>
        <v>109</v>
      </c>
      <c r="BI23" s="50">
        <f t="shared" si="49"/>
        <v>15</v>
      </c>
      <c r="BJ23" s="50">
        <f t="shared" si="49"/>
        <v>3</v>
      </c>
      <c r="BK23" s="50">
        <f t="shared" si="49"/>
        <v>1</v>
      </c>
      <c r="BL23" s="50">
        <f t="shared" si="49"/>
        <v>0</v>
      </c>
      <c r="BM23" s="50">
        <f t="shared" si="49"/>
        <v>0</v>
      </c>
      <c r="BN23" s="50">
        <f t="shared" si="49"/>
        <v>2</v>
      </c>
      <c r="BO23" s="50">
        <f t="shared" si="49"/>
        <v>3</v>
      </c>
      <c r="BP23" s="55">
        <f t="shared" si="49"/>
        <v>12</v>
      </c>
      <c r="BQ23" s="60">
        <f t="shared" si="16"/>
        <v>157</v>
      </c>
      <c r="BR23" s="60">
        <f t="shared" si="17"/>
        <v>158</v>
      </c>
      <c r="BS23" s="48" t="s">
        <v>24</v>
      </c>
      <c r="BT23" s="49">
        <f t="shared" ref="BT23:CD23" si="50">SUM(BT19:BT22)</f>
        <v>67</v>
      </c>
      <c r="BU23" s="50">
        <f t="shared" si="50"/>
        <v>9</v>
      </c>
      <c r="BV23" s="50">
        <f t="shared" si="50"/>
        <v>320</v>
      </c>
      <c r="BW23" s="50">
        <f t="shared" si="50"/>
        <v>52</v>
      </c>
      <c r="BX23" s="50">
        <f t="shared" si="50"/>
        <v>4</v>
      </c>
      <c r="BY23" s="50">
        <f t="shared" si="50"/>
        <v>0</v>
      </c>
      <c r="BZ23" s="50">
        <f t="shared" si="50"/>
        <v>0</v>
      </c>
      <c r="CA23" s="50">
        <f t="shared" si="50"/>
        <v>0</v>
      </c>
      <c r="CB23" s="50">
        <f t="shared" si="50"/>
        <v>5</v>
      </c>
      <c r="CC23" s="50">
        <f t="shared" si="50"/>
        <v>0</v>
      </c>
      <c r="CD23" s="55">
        <f t="shared" si="50"/>
        <v>20</v>
      </c>
      <c r="CE23" s="60">
        <f t="shared" si="18"/>
        <v>477</v>
      </c>
      <c r="CF23" s="60">
        <f t="shared" si="19"/>
        <v>437</v>
      </c>
      <c r="CG23" s="48" t="s">
        <v>24</v>
      </c>
      <c r="CH23" s="49">
        <f t="shared" ref="CH23:CR23" si="51">SUM(CH19:CH22)</f>
        <v>204</v>
      </c>
      <c r="CI23" s="50">
        <f t="shared" si="51"/>
        <v>24</v>
      </c>
      <c r="CJ23" s="50">
        <f t="shared" si="51"/>
        <v>289</v>
      </c>
      <c r="CK23" s="50">
        <f t="shared" si="51"/>
        <v>73</v>
      </c>
      <c r="CL23" s="50">
        <f t="shared" si="51"/>
        <v>11</v>
      </c>
      <c r="CM23" s="50">
        <f t="shared" si="51"/>
        <v>0</v>
      </c>
      <c r="CN23" s="50">
        <f t="shared" si="51"/>
        <v>8</v>
      </c>
      <c r="CO23" s="50">
        <f t="shared" si="51"/>
        <v>12</v>
      </c>
      <c r="CP23" s="50">
        <f t="shared" si="51"/>
        <v>0</v>
      </c>
      <c r="CQ23" s="50">
        <f t="shared" si="51"/>
        <v>3</v>
      </c>
      <c r="CR23" s="55">
        <f t="shared" si="51"/>
        <v>13</v>
      </c>
      <c r="CS23" s="60">
        <f t="shared" si="20"/>
        <v>637</v>
      </c>
      <c r="CT23" s="60">
        <f t="shared" si="21"/>
        <v>523</v>
      </c>
      <c r="CU23" s="48" t="s">
        <v>24</v>
      </c>
      <c r="CV23" s="49">
        <f t="shared" ref="CV23:DF23" si="52">SUM(CV19:CV22)</f>
        <v>43</v>
      </c>
      <c r="CW23" s="50">
        <f t="shared" si="52"/>
        <v>3</v>
      </c>
      <c r="CX23" s="50">
        <f t="shared" si="52"/>
        <v>300</v>
      </c>
      <c r="CY23" s="50">
        <f t="shared" si="52"/>
        <v>51</v>
      </c>
      <c r="CZ23" s="50">
        <f t="shared" si="52"/>
        <v>16</v>
      </c>
      <c r="DA23" s="50">
        <f t="shared" si="52"/>
        <v>3</v>
      </c>
      <c r="DB23" s="50">
        <f t="shared" si="52"/>
        <v>3</v>
      </c>
      <c r="DC23" s="50">
        <f t="shared" si="52"/>
        <v>0</v>
      </c>
      <c r="DD23" s="50">
        <f t="shared" si="52"/>
        <v>1</v>
      </c>
      <c r="DE23" s="50">
        <f t="shared" si="52"/>
        <v>3</v>
      </c>
      <c r="DF23" s="55">
        <f t="shared" si="52"/>
        <v>20</v>
      </c>
      <c r="DG23" s="60">
        <f t="shared" si="22"/>
        <v>443</v>
      </c>
      <c r="DH23" s="60">
        <f t="shared" si="23"/>
        <v>439</v>
      </c>
      <c r="DI23" s="69"/>
      <c r="DJ23" s="69"/>
      <c r="DK23" s="48"/>
    </row>
    <row r="24" spans="1:115" s="39" customFormat="1" ht="12" customHeight="1">
      <c r="A24" s="48" t="s">
        <v>25</v>
      </c>
      <c r="B24" s="49">
        <f t="shared" ref="B24:L24" si="53">SUM(B13,B18,B23)</f>
        <v>152</v>
      </c>
      <c r="C24" s="50">
        <f t="shared" si="53"/>
        <v>22</v>
      </c>
      <c r="D24" s="50">
        <f t="shared" si="53"/>
        <v>1193</v>
      </c>
      <c r="E24" s="50">
        <f t="shared" si="53"/>
        <v>151</v>
      </c>
      <c r="F24" s="50">
        <f t="shared" si="53"/>
        <v>17</v>
      </c>
      <c r="G24" s="50">
        <f t="shared" si="53"/>
        <v>1</v>
      </c>
      <c r="H24" s="50">
        <f t="shared" si="53"/>
        <v>0</v>
      </c>
      <c r="I24" s="50">
        <f t="shared" si="53"/>
        <v>0</v>
      </c>
      <c r="J24" s="50">
        <f t="shared" si="53"/>
        <v>10</v>
      </c>
      <c r="K24" s="50">
        <f t="shared" si="53"/>
        <v>4</v>
      </c>
      <c r="L24" s="55">
        <f t="shared" si="53"/>
        <v>57</v>
      </c>
      <c r="M24" s="60">
        <f t="shared" si="8"/>
        <v>1607</v>
      </c>
      <c r="N24" s="60">
        <f t="shared" si="9"/>
        <v>1527</v>
      </c>
      <c r="O24" s="48" t="s">
        <v>25</v>
      </c>
      <c r="P24" s="49">
        <f t="shared" ref="P24:Z24" si="54">SUM(P13,P18,P23)</f>
        <v>143</v>
      </c>
      <c r="Q24" s="50">
        <f t="shared" si="54"/>
        <v>11</v>
      </c>
      <c r="R24" s="50">
        <f t="shared" si="54"/>
        <v>412</v>
      </c>
      <c r="S24" s="50">
        <f t="shared" si="54"/>
        <v>64</v>
      </c>
      <c r="T24" s="50">
        <f t="shared" si="54"/>
        <v>10</v>
      </c>
      <c r="U24" s="50">
        <f t="shared" si="54"/>
        <v>2</v>
      </c>
      <c r="V24" s="50">
        <f t="shared" si="54"/>
        <v>4</v>
      </c>
      <c r="W24" s="50">
        <f t="shared" si="54"/>
        <v>6</v>
      </c>
      <c r="X24" s="50">
        <f t="shared" si="54"/>
        <v>8</v>
      </c>
      <c r="Y24" s="50">
        <f t="shared" si="54"/>
        <v>3</v>
      </c>
      <c r="Z24" s="55">
        <f t="shared" si="54"/>
        <v>25</v>
      </c>
      <c r="AA24" s="60">
        <f t="shared" si="10"/>
        <v>688</v>
      </c>
      <c r="AB24" s="60">
        <f t="shared" si="11"/>
        <v>620</v>
      </c>
      <c r="AC24" s="48" t="s">
        <v>25</v>
      </c>
      <c r="AD24" s="49">
        <f t="shared" ref="AD24:AN24" si="55">SUM(AD13,AD18,AD23)</f>
        <v>192</v>
      </c>
      <c r="AE24" s="50">
        <f t="shared" si="55"/>
        <v>11</v>
      </c>
      <c r="AF24" s="50">
        <f t="shared" si="55"/>
        <v>860</v>
      </c>
      <c r="AG24" s="50">
        <f t="shared" si="55"/>
        <v>97</v>
      </c>
      <c r="AH24" s="50">
        <f t="shared" si="55"/>
        <v>28</v>
      </c>
      <c r="AI24" s="50">
        <f t="shared" si="55"/>
        <v>7</v>
      </c>
      <c r="AJ24" s="50">
        <f t="shared" si="55"/>
        <v>11</v>
      </c>
      <c r="AK24" s="50">
        <f t="shared" si="55"/>
        <v>6</v>
      </c>
      <c r="AL24" s="50">
        <f t="shared" si="55"/>
        <v>1</v>
      </c>
      <c r="AM24" s="50">
        <f t="shared" si="55"/>
        <v>6</v>
      </c>
      <c r="AN24" s="55">
        <f t="shared" si="55"/>
        <v>37</v>
      </c>
      <c r="AO24" s="60">
        <f t="shared" si="12"/>
        <v>1256</v>
      </c>
      <c r="AP24" s="60">
        <f t="shared" si="13"/>
        <v>1181</v>
      </c>
      <c r="AQ24" s="48" t="s">
        <v>25</v>
      </c>
      <c r="AR24" s="49">
        <f t="shared" ref="AR24:BB24" si="56">SUM(AR13,AR18,AR23)</f>
        <v>765</v>
      </c>
      <c r="AS24" s="50">
        <f t="shared" si="56"/>
        <v>64</v>
      </c>
      <c r="AT24" s="50">
        <f t="shared" si="56"/>
        <v>688</v>
      </c>
      <c r="AU24" s="50">
        <f t="shared" si="56"/>
        <v>142</v>
      </c>
      <c r="AV24" s="50">
        <f t="shared" si="56"/>
        <v>42</v>
      </c>
      <c r="AW24" s="50">
        <f t="shared" si="56"/>
        <v>6</v>
      </c>
      <c r="AX24" s="50">
        <f t="shared" si="56"/>
        <v>13</v>
      </c>
      <c r="AY24" s="50">
        <f t="shared" si="56"/>
        <v>12</v>
      </c>
      <c r="AZ24" s="50">
        <f t="shared" si="56"/>
        <v>0</v>
      </c>
      <c r="BA24" s="50">
        <f t="shared" si="56"/>
        <v>6</v>
      </c>
      <c r="BB24" s="55">
        <f t="shared" si="56"/>
        <v>17</v>
      </c>
      <c r="BC24" s="60">
        <f t="shared" si="14"/>
        <v>1755</v>
      </c>
      <c r="BD24" s="60">
        <f t="shared" si="15"/>
        <v>1292</v>
      </c>
      <c r="BE24" s="48" t="s">
        <v>25</v>
      </c>
      <c r="BF24" s="49">
        <f t="shared" ref="BF24:BP24" si="57">SUM(BF13,BF18,BF23)</f>
        <v>28</v>
      </c>
      <c r="BG24" s="50">
        <f t="shared" si="57"/>
        <v>5</v>
      </c>
      <c r="BH24" s="50">
        <f t="shared" si="57"/>
        <v>347</v>
      </c>
      <c r="BI24" s="50">
        <f t="shared" si="57"/>
        <v>42</v>
      </c>
      <c r="BJ24" s="50">
        <f t="shared" si="57"/>
        <v>6</v>
      </c>
      <c r="BK24" s="50">
        <f t="shared" si="57"/>
        <v>1</v>
      </c>
      <c r="BL24" s="50">
        <f t="shared" si="57"/>
        <v>0</v>
      </c>
      <c r="BM24" s="50">
        <f t="shared" si="57"/>
        <v>0</v>
      </c>
      <c r="BN24" s="50">
        <f t="shared" si="57"/>
        <v>8</v>
      </c>
      <c r="BO24" s="50">
        <f t="shared" si="57"/>
        <v>3</v>
      </c>
      <c r="BP24" s="55">
        <f t="shared" si="57"/>
        <v>23</v>
      </c>
      <c r="BQ24" s="60">
        <f t="shared" si="16"/>
        <v>463</v>
      </c>
      <c r="BR24" s="60">
        <f t="shared" si="17"/>
        <v>460</v>
      </c>
      <c r="BS24" s="48" t="s">
        <v>25</v>
      </c>
      <c r="BT24" s="49">
        <f t="shared" ref="BT24:CD24" si="58">SUM(BT13,BT18,BT23)</f>
        <v>274</v>
      </c>
      <c r="BU24" s="50">
        <f t="shared" si="58"/>
        <v>36</v>
      </c>
      <c r="BV24" s="50">
        <f t="shared" si="58"/>
        <v>1132</v>
      </c>
      <c r="BW24" s="50">
        <f t="shared" si="58"/>
        <v>150</v>
      </c>
      <c r="BX24" s="50">
        <f t="shared" si="58"/>
        <v>10</v>
      </c>
      <c r="BY24" s="50">
        <f t="shared" si="58"/>
        <v>0</v>
      </c>
      <c r="BZ24" s="50">
        <f t="shared" si="58"/>
        <v>2</v>
      </c>
      <c r="CA24" s="50">
        <f t="shared" si="58"/>
        <v>0</v>
      </c>
      <c r="CB24" s="50">
        <f t="shared" si="58"/>
        <v>10</v>
      </c>
      <c r="CC24" s="50">
        <f t="shared" si="58"/>
        <v>1</v>
      </c>
      <c r="CD24" s="55">
        <f t="shared" si="58"/>
        <v>53</v>
      </c>
      <c r="CE24" s="60">
        <f t="shared" si="18"/>
        <v>1668</v>
      </c>
      <c r="CF24" s="60">
        <f t="shared" si="19"/>
        <v>1490</v>
      </c>
      <c r="CG24" s="48" t="s">
        <v>25</v>
      </c>
      <c r="CH24" s="49">
        <f t="shared" ref="CH24:CR24" si="59">SUM(CH13,CH18,CH23)</f>
        <v>1035</v>
      </c>
      <c r="CI24" s="50">
        <f t="shared" si="59"/>
        <v>90</v>
      </c>
      <c r="CJ24" s="50">
        <f t="shared" si="59"/>
        <v>883</v>
      </c>
      <c r="CK24" s="50">
        <f t="shared" si="59"/>
        <v>192</v>
      </c>
      <c r="CL24" s="50">
        <f t="shared" si="59"/>
        <v>38</v>
      </c>
      <c r="CM24" s="50">
        <f t="shared" si="59"/>
        <v>6</v>
      </c>
      <c r="CN24" s="50">
        <f t="shared" si="59"/>
        <v>15</v>
      </c>
      <c r="CO24" s="50">
        <f t="shared" si="59"/>
        <v>12</v>
      </c>
      <c r="CP24" s="50">
        <f t="shared" si="59"/>
        <v>0</v>
      </c>
      <c r="CQ24" s="50">
        <f t="shared" si="59"/>
        <v>3</v>
      </c>
      <c r="CR24" s="55">
        <f t="shared" si="59"/>
        <v>23</v>
      </c>
      <c r="CS24" s="60">
        <f t="shared" si="20"/>
        <v>2297</v>
      </c>
      <c r="CT24" s="60">
        <f t="shared" si="21"/>
        <v>1636</v>
      </c>
      <c r="CU24" s="48" t="s">
        <v>25</v>
      </c>
      <c r="CV24" s="49">
        <f t="shared" ref="CV24:DF24" si="60">SUM(CV13,CV18,CV23)</f>
        <v>225</v>
      </c>
      <c r="CW24" s="50">
        <f t="shared" si="60"/>
        <v>17</v>
      </c>
      <c r="CX24" s="50">
        <f t="shared" si="60"/>
        <v>1051</v>
      </c>
      <c r="CY24" s="50">
        <f t="shared" si="60"/>
        <v>126</v>
      </c>
      <c r="CZ24" s="50">
        <f t="shared" si="60"/>
        <v>27</v>
      </c>
      <c r="DA24" s="50">
        <f t="shared" si="60"/>
        <v>7</v>
      </c>
      <c r="DB24" s="50">
        <f t="shared" si="60"/>
        <v>7</v>
      </c>
      <c r="DC24" s="50">
        <f t="shared" si="60"/>
        <v>0</v>
      </c>
      <c r="DD24" s="50">
        <f t="shared" si="60"/>
        <v>1</v>
      </c>
      <c r="DE24" s="50">
        <f t="shared" si="60"/>
        <v>6</v>
      </c>
      <c r="DF24" s="55">
        <f t="shared" si="60"/>
        <v>45</v>
      </c>
      <c r="DG24" s="60">
        <f t="shared" si="22"/>
        <v>1512</v>
      </c>
      <c r="DH24" s="60">
        <f t="shared" si="23"/>
        <v>1401</v>
      </c>
      <c r="DI24" s="69"/>
      <c r="DJ24" s="69"/>
      <c r="DK24" s="48"/>
    </row>
    <row r="25" spans="1:115" ht="13.5" customHeight="1">
      <c r="A25" s="22">
        <f>'JTC - Site 10 - Day 1'!$A25</f>
        <v>0.41666666666666724</v>
      </c>
      <c r="B25" s="41">
        <f>SUM('JTC - Site 10 - Day 1'!AR25,'JTC - Site 10 - Day 1'!CV25,'JTC - Site 10 - Day 1'!EZ25)</f>
        <v>7</v>
      </c>
      <c r="C25" s="42">
        <f>SUM('JTC - Site 10 - Day 1'!AS25,'JTC - Site 10 - Day 1'!CW25,'JTC - Site 10 - Day 1'!FA25)</f>
        <v>0</v>
      </c>
      <c r="D25" s="42">
        <f>SUM('JTC - Site 10 - Day 1'!AT25,'JTC - Site 10 - Day 1'!CX25,'JTC - Site 10 - Day 1'!FB25)</f>
        <v>40</v>
      </c>
      <c r="E25" s="42">
        <f>SUM('JTC - Site 10 - Day 1'!AU25,'JTC - Site 10 - Day 1'!CY25,'JTC - Site 10 - Day 1'!FC25)</f>
        <v>13</v>
      </c>
      <c r="F25" s="42">
        <f>SUM('JTC - Site 10 - Day 1'!AV25,'JTC - Site 10 - Day 1'!CZ25,'JTC - Site 10 - Day 1'!FD25)</f>
        <v>1</v>
      </c>
      <c r="G25" s="42">
        <f>SUM('JTC - Site 10 - Day 1'!AW25,'JTC - Site 10 - Day 1'!DA25,'JTC - Site 10 - Day 1'!FE25)</f>
        <v>0</v>
      </c>
      <c r="H25" s="42">
        <f>SUM('JTC - Site 10 - Day 1'!AX25,'JTC - Site 10 - Day 1'!DB25,'JTC - Site 10 - Day 1'!FF25)</f>
        <v>1</v>
      </c>
      <c r="I25" s="42">
        <f>SUM('JTC - Site 10 - Day 1'!AY25,'JTC - Site 10 - Day 1'!DC25,'JTC - Site 10 - Day 1'!FG25)</f>
        <v>0</v>
      </c>
      <c r="J25" s="42">
        <f>SUM('JTC - Site 10 - Day 1'!AZ25,'JTC - Site 10 - Day 1'!DD25,'JTC - Site 10 - Day 1'!FH25)</f>
        <v>1</v>
      </c>
      <c r="K25" s="42">
        <f>SUM('JTC - Site 10 - Day 1'!BA25,'JTC - Site 10 - Day 1'!DE25,'JTC - Site 10 - Day 1'!FI25)</f>
        <v>0</v>
      </c>
      <c r="L25" s="52">
        <f>SUM('JTC - Site 10 - Day 1'!BB25,'JTC - Site 10 - Day 1'!DF25,'JTC - Site 10 - Day 1'!FJ25)</f>
        <v>5</v>
      </c>
      <c r="M25" s="57">
        <f t="shared" si="8"/>
        <v>68</v>
      </c>
      <c r="N25" s="57">
        <f t="shared" si="9"/>
        <v>66</v>
      </c>
      <c r="O25" s="22">
        <f>'JTC - Site 10 - Day 1'!$A25</f>
        <v>0.41666666666666724</v>
      </c>
      <c r="P25" s="41">
        <f>SUM('JTC - Site 10 - Day 1'!B25,'JTC - Site 10 - Day 1'!P25,'JTC - Site 10 - Day 1'!AD25)</f>
        <v>6</v>
      </c>
      <c r="Q25" s="42">
        <f>SUM('JTC - Site 10 - Day 1'!C25,'JTC - Site 10 - Day 1'!Q25,'JTC - Site 10 - Day 1'!AE25)</f>
        <v>2</v>
      </c>
      <c r="R25" s="42">
        <f>SUM('JTC - Site 10 - Day 1'!D25,'JTC - Site 10 - Day 1'!R25,'JTC - Site 10 - Day 1'!AF25)</f>
        <v>34</v>
      </c>
      <c r="S25" s="42">
        <f>SUM('JTC - Site 10 - Day 1'!E25,'JTC - Site 10 - Day 1'!S25,'JTC - Site 10 - Day 1'!AG25)</f>
        <v>9</v>
      </c>
      <c r="T25" s="42">
        <f>SUM('JTC - Site 10 - Day 1'!F25,'JTC - Site 10 - Day 1'!T25,'JTC - Site 10 - Day 1'!AH25)</f>
        <v>1</v>
      </c>
      <c r="U25" s="42">
        <f>SUM('JTC - Site 10 - Day 1'!G25,'JTC - Site 10 - Day 1'!U25,'JTC - Site 10 - Day 1'!AI25)</f>
        <v>0</v>
      </c>
      <c r="V25" s="42">
        <f>SUM('JTC - Site 10 - Day 1'!H25,'JTC - Site 10 - Day 1'!V25,'JTC - Site 10 - Day 1'!AJ25)</f>
        <v>0</v>
      </c>
      <c r="W25" s="42">
        <f>SUM('JTC - Site 10 - Day 1'!I25,'JTC - Site 10 - Day 1'!W25,'JTC - Site 10 - Day 1'!AK25)</f>
        <v>0</v>
      </c>
      <c r="X25" s="42">
        <f>SUM('JTC - Site 10 - Day 1'!J25,'JTC - Site 10 - Day 1'!X25,'JTC - Site 10 - Day 1'!AL25)</f>
        <v>0</v>
      </c>
      <c r="Y25" s="42">
        <f>SUM('JTC - Site 10 - Day 1'!K25,'JTC - Site 10 - Day 1'!Y25,'JTC - Site 10 - Day 1'!AM25)</f>
        <v>0</v>
      </c>
      <c r="Z25" s="52">
        <f>SUM('JTC - Site 10 - Day 1'!L25,'JTC - Site 10 - Day 1'!Z25,'JTC - Site 10 - Day 1'!AN25)</f>
        <v>9</v>
      </c>
      <c r="AA25" s="57">
        <f t="shared" si="10"/>
        <v>61</v>
      </c>
      <c r="AB25" s="57">
        <f t="shared" si="11"/>
        <v>57</v>
      </c>
      <c r="AC25" s="22">
        <f>'JTC - Site 10 - Day 1'!$A25</f>
        <v>0.41666666666666724</v>
      </c>
      <c r="AD25" s="41">
        <f>SUM('JTC - Site 10 - Day 1'!AD25,'JTC - Site 10 - Day 1'!CH25,'JTC - Site 10 - Day 1'!EL25)</f>
        <v>6</v>
      </c>
      <c r="AE25" s="42">
        <f>SUM('JTC - Site 10 - Day 1'!AE25,'JTC - Site 10 - Day 1'!CI25,'JTC - Site 10 - Day 1'!EM25)</f>
        <v>0</v>
      </c>
      <c r="AF25" s="42">
        <f>SUM('JTC - Site 10 - Day 1'!AF25,'JTC - Site 10 - Day 1'!CJ25,'JTC - Site 10 - Day 1'!EN25)</f>
        <v>61</v>
      </c>
      <c r="AG25" s="42">
        <f>SUM('JTC - Site 10 - Day 1'!AG25,'JTC - Site 10 - Day 1'!CK25,'JTC - Site 10 - Day 1'!EO25)</f>
        <v>17</v>
      </c>
      <c r="AH25" s="42">
        <f>SUM('JTC - Site 10 - Day 1'!AH25,'JTC - Site 10 - Day 1'!CL25,'JTC - Site 10 - Day 1'!EP25)</f>
        <v>2</v>
      </c>
      <c r="AI25" s="42">
        <f>SUM('JTC - Site 10 - Day 1'!AI25,'JTC - Site 10 - Day 1'!CM25,'JTC - Site 10 - Day 1'!EQ25)</f>
        <v>0</v>
      </c>
      <c r="AJ25" s="42">
        <f>SUM('JTC - Site 10 - Day 1'!AJ25,'JTC - Site 10 - Day 1'!CN25,'JTC - Site 10 - Day 1'!ER25)</f>
        <v>4</v>
      </c>
      <c r="AK25" s="42">
        <f>SUM('JTC - Site 10 - Day 1'!AK25,'JTC - Site 10 - Day 1'!CO25,'JTC - Site 10 - Day 1'!ES25)</f>
        <v>0</v>
      </c>
      <c r="AL25" s="42">
        <f>SUM('JTC - Site 10 - Day 1'!AL25,'JTC - Site 10 - Day 1'!CP25,'JTC - Site 10 - Day 1'!ET25)</f>
        <v>1</v>
      </c>
      <c r="AM25" s="42">
        <f>SUM('JTC - Site 10 - Day 1'!AM25,'JTC - Site 10 - Day 1'!CQ25,'JTC - Site 10 - Day 1'!EU25)</f>
        <v>0</v>
      </c>
      <c r="AN25" s="52">
        <f>SUM('JTC - Site 10 - Day 1'!AN25,'JTC - Site 10 - Day 1'!CR25,'JTC - Site 10 - Day 1'!EV25)</f>
        <v>9</v>
      </c>
      <c r="AO25" s="57">
        <f t="shared" si="12"/>
        <v>100</v>
      </c>
      <c r="AP25" s="57">
        <f t="shared" si="13"/>
        <v>103</v>
      </c>
      <c r="AQ25" s="22">
        <f>'JTC - Site 10 - Day 1'!$A25</f>
        <v>0.41666666666666724</v>
      </c>
      <c r="AR25" s="41">
        <f>SUM('JTC - Site 10 - Day 1'!AR25,'JTC - Site 10 - Day 1'!BF25,'JTC - Site 10 - Day 1'!BT25)</f>
        <v>13</v>
      </c>
      <c r="AS25" s="42">
        <f>SUM('JTC - Site 10 - Day 1'!AS25,'JTC - Site 10 - Day 1'!BG25,'JTC - Site 10 - Day 1'!BU25)</f>
        <v>5</v>
      </c>
      <c r="AT25" s="42">
        <f>SUM('JTC - Site 10 - Day 1'!AT25,'JTC - Site 10 - Day 1'!BH25,'JTC - Site 10 - Day 1'!BV25)</f>
        <v>65</v>
      </c>
      <c r="AU25" s="42">
        <f>SUM('JTC - Site 10 - Day 1'!AU25,'JTC - Site 10 - Day 1'!BI25,'JTC - Site 10 - Day 1'!BW25)</f>
        <v>14</v>
      </c>
      <c r="AV25" s="42">
        <f>SUM('JTC - Site 10 - Day 1'!AV25,'JTC - Site 10 - Day 1'!BJ25,'JTC - Site 10 - Day 1'!BX25)</f>
        <v>2</v>
      </c>
      <c r="AW25" s="42">
        <f>SUM('JTC - Site 10 - Day 1'!AW25,'JTC - Site 10 - Day 1'!BK25,'JTC - Site 10 - Day 1'!BY25)</f>
        <v>0</v>
      </c>
      <c r="AX25" s="42">
        <f>SUM('JTC - Site 10 - Day 1'!AX25,'JTC - Site 10 - Day 1'!BL25,'JTC - Site 10 - Day 1'!BZ25)</f>
        <v>1</v>
      </c>
      <c r="AY25" s="42">
        <f>SUM('JTC - Site 10 - Day 1'!AY25,'JTC - Site 10 - Day 1'!BM25,'JTC - Site 10 - Day 1'!CA25)</f>
        <v>1</v>
      </c>
      <c r="AZ25" s="42">
        <f>SUM('JTC - Site 10 - Day 1'!AZ25,'JTC - Site 10 - Day 1'!BN25,'JTC - Site 10 - Day 1'!CB25)</f>
        <v>0</v>
      </c>
      <c r="BA25" s="42">
        <f>SUM('JTC - Site 10 - Day 1'!BA25,'JTC - Site 10 - Day 1'!BO25,'JTC - Site 10 - Day 1'!CC25)</f>
        <v>0</v>
      </c>
      <c r="BB25" s="52">
        <f>SUM('JTC - Site 10 - Day 1'!BB25,'JTC - Site 10 - Day 1'!BP25,'JTC - Site 10 - Day 1'!CD25)</f>
        <v>1</v>
      </c>
      <c r="BC25" s="57">
        <f t="shared" si="14"/>
        <v>102</v>
      </c>
      <c r="BD25" s="57">
        <f t="shared" si="15"/>
        <v>95</v>
      </c>
      <c r="BE25" s="22">
        <f>'JTC - Site 10 - Day 1'!$A25</f>
        <v>0.41666666666666724</v>
      </c>
      <c r="BF25" s="41">
        <f>SUM('JTC - Site 10 - Day 1'!P25,'JTC - Site 10 - Day 1'!BT25,'JTC - Site 10 - Day 1'!DX25)</f>
        <v>3</v>
      </c>
      <c r="BG25" s="42">
        <f>SUM('JTC - Site 10 - Day 1'!Q25,'JTC - Site 10 - Day 1'!BU25,'JTC - Site 10 - Day 1'!DY25)</f>
        <v>2</v>
      </c>
      <c r="BH25" s="42">
        <f>SUM('JTC - Site 10 - Day 1'!R25,'JTC - Site 10 - Day 1'!BV25,'JTC - Site 10 - Day 1'!DZ25)</f>
        <v>30</v>
      </c>
      <c r="BI25" s="42">
        <f>SUM('JTC - Site 10 - Day 1'!S25,'JTC - Site 10 - Day 1'!BW25,'JTC - Site 10 - Day 1'!EA25)</f>
        <v>8</v>
      </c>
      <c r="BJ25" s="42">
        <f>SUM('JTC - Site 10 - Day 1'!T25,'JTC - Site 10 - Day 1'!BX25,'JTC - Site 10 - Day 1'!EB25)</f>
        <v>1</v>
      </c>
      <c r="BK25" s="42">
        <f>SUM('JTC - Site 10 - Day 1'!U25,'JTC - Site 10 - Day 1'!BY25,'JTC - Site 10 - Day 1'!EC25)</f>
        <v>0</v>
      </c>
      <c r="BL25" s="42">
        <f>SUM('JTC - Site 10 - Day 1'!V25,'JTC - Site 10 - Day 1'!BZ25,'JTC - Site 10 - Day 1'!ED25)</f>
        <v>0</v>
      </c>
      <c r="BM25" s="42">
        <f>SUM('JTC - Site 10 - Day 1'!W25,'JTC - Site 10 - Day 1'!CA25,'JTC - Site 10 - Day 1'!EE25)</f>
        <v>0</v>
      </c>
      <c r="BN25" s="42">
        <f>SUM('JTC - Site 10 - Day 1'!X25,'JTC - Site 10 - Day 1'!CB25,'JTC - Site 10 - Day 1'!EF25)</f>
        <v>0</v>
      </c>
      <c r="BO25" s="42">
        <f>SUM('JTC - Site 10 - Day 1'!Y25,'JTC - Site 10 - Day 1'!CC25,'JTC - Site 10 - Day 1'!EG25)</f>
        <v>0</v>
      </c>
      <c r="BP25" s="52">
        <f>SUM('JTC - Site 10 - Day 1'!Z25,'JTC - Site 10 - Day 1'!CD25,'JTC - Site 10 - Day 1'!EH25)</f>
        <v>8</v>
      </c>
      <c r="BQ25" s="57">
        <f t="shared" si="16"/>
        <v>52</v>
      </c>
      <c r="BR25" s="57">
        <f t="shared" si="17"/>
        <v>50</v>
      </c>
      <c r="BS25" s="22">
        <f>'JTC - Site 10 - Day 1'!$A25</f>
        <v>0.41666666666666724</v>
      </c>
      <c r="BT25" s="41">
        <f>SUM('JTC - Site 10 - Day 1'!CH25,'JTC - Site 10 - Day 1'!CV25,'JTC - Site 10 - Day 1'!DJ25)</f>
        <v>9</v>
      </c>
      <c r="BU25" s="42">
        <f>SUM('JTC - Site 10 - Day 1'!CI25,'JTC - Site 10 - Day 1'!CW25,'JTC - Site 10 - Day 1'!DK25)</f>
        <v>0</v>
      </c>
      <c r="BV25" s="42">
        <f>SUM('JTC - Site 10 - Day 1'!CJ25,'JTC - Site 10 - Day 1'!CX25,'JTC - Site 10 - Day 1'!DL25)</f>
        <v>40</v>
      </c>
      <c r="BW25" s="42">
        <f>SUM('JTC - Site 10 - Day 1'!CK25,'JTC - Site 10 - Day 1'!CY25,'JTC - Site 10 - Day 1'!DM25)</f>
        <v>14</v>
      </c>
      <c r="BX25" s="42">
        <f>SUM('JTC - Site 10 - Day 1'!CL25,'JTC - Site 10 - Day 1'!CZ25,'JTC - Site 10 - Day 1'!DN25)</f>
        <v>0</v>
      </c>
      <c r="BY25" s="42">
        <f>SUM('JTC - Site 10 - Day 1'!CM25,'JTC - Site 10 - Day 1'!DA25,'JTC - Site 10 - Day 1'!DO25)</f>
        <v>0</v>
      </c>
      <c r="BZ25" s="42">
        <f>SUM('JTC - Site 10 - Day 1'!CN25,'JTC - Site 10 - Day 1'!DB25,'JTC - Site 10 - Day 1'!DP25)</f>
        <v>0</v>
      </c>
      <c r="CA25" s="42">
        <f>SUM('JTC - Site 10 - Day 1'!CO25,'JTC - Site 10 - Day 1'!DC25,'JTC - Site 10 - Day 1'!DQ25)</f>
        <v>0</v>
      </c>
      <c r="CB25" s="42">
        <f>SUM('JTC - Site 10 - Day 1'!CP25,'JTC - Site 10 - Day 1'!DD25,'JTC - Site 10 - Day 1'!DR25)</f>
        <v>1</v>
      </c>
      <c r="CC25" s="42">
        <f>SUM('JTC - Site 10 - Day 1'!CQ25,'JTC - Site 10 - Day 1'!DE25,'JTC - Site 10 - Day 1'!DS25)</f>
        <v>0</v>
      </c>
      <c r="CD25" s="52">
        <f>SUM('JTC - Site 10 - Day 1'!CR25,'JTC - Site 10 - Day 1'!DF25,'JTC - Site 10 - Day 1'!DT25)</f>
        <v>4</v>
      </c>
      <c r="CE25" s="57">
        <f t="shared" si="18"/>
        <v>68</v>
      </c>
      <c r="CF25" s="57">
        <f t="shared" si="19"/>
        <v>63</v>
      </c>
      <c r="CG25" s="22">
        <f>'JTC - Site 10 - Day 1'!$A25</f>
        <v>0.41666666666666724</v>
      </c>
      <c r="CH25" s="41">
        <f>SUM('JTC - Site 10 - Day 1'!B25,'JTC - Site 10 - Day 1'!BF25,'JTC - Site 10 - Day 1'!DJ25)</f>
        <v>18</v>
      </c>
      <c r="CI25" s="42">
        <f>SUM('JTC - Site 10 - Day 1'!C25,'JTC - Site 10 - Day 1'!BG25,'JTC - Site 10 - Day 1'!DK25)</f>
        <v>6</v>
      </c>
      <c r="CJ25" s="42">
        <f>SUM('JTC - Site 10 - Day 1'!D25,'JTC - Site 10 - Day 1'!BH25,'JTC - Site 10 - Day 1'!DL25)</f>
        <v>85</v>
      </c>
      <c r="CK25" s="42">
        <f>SUM('JTC - Site 10 - Day 1'!E25,'JTC - Site 10 - Day 1'!BI25,'JTC - Site 10 - Day 1'!DM25)</f>
        <v>18</v>
      </c>
      <c r="CL25" s="42">
        <f>SUM('JTC - Site 10 - Day 1'!F25,'JTC - Site 10 - Day 1'!BJ25,'JTC - Site 10 - Day 1'!DN25)</f>
        <v>2</v>
      </c>
      <c r="CM25" s="42">
        <f>SUM('JTC - Site 10 - Day 1'!G25,'JTC - Site 10 - Day 1'!BK25,'JTC - Site 10 - Day 1'!DO25)</f>
        <v>0</v>
      </c>
      <c r="CN25" s="42">
        <f>SUM('JTC - Site 10 - Day 1'!H25,'JTC - Site 10 - Day 1'!BL25,'JTC - Site 10 - Day 1'!DP25)</f>
        <v>0</v>
      </c>
      <c r="CO25" s="42">
        <f>SUM('JTC - Site 10 - Day 1'!I25,'JTC - Site 10 - Day 1'!BM25,'JTC - Site 10 - Day 1'!DQ25)</f>
        <v>1</v>
      </c>
      <c r="CP25" s="42">
        <f>SUM('JTC - Site 10 - Day 1'!J25,'JTC - Site 10 - Day 1'!BN25,'JTC - Site 10 - Day 1'!DR25)</f>
        <v>0</v>
      </c>
      <c r="CQ25" s="42">
        <f>SUM('JTC - Site 10 - Day 1'!K25,'JTC - Site 10 - Day 1'!BO25,'JTC - Site 10 - Day 1'!DS25)</f>
        <v>0</v>
      </c>
      <c r="CR25" s="52">
        <f>SUM('JTC - Site 10 - Day 1'!L25,'JTC - Site 10 - Day 1'!BP25,'JTC - Site 10 - Day 1'!DT25)</f>
        <v>3</v>
      </c>
      <c r="CS25" s="57">
        <f t="shared" si="20"/>
        <v>133</v>
      </c>
      <c r="CT25" s="57">
        <f t="shared" si="21"/>
        <v>121</v>
      </c>
      <c r="CU25" s="22">
        <f>'JTC - Site 10 - Day 1'!$A25</f>
        <v>0.41666666666666724</v>
      </c>
      <c r="CV25" s="41">
        <f>SUM('JTC - Site 10 - Day 1'!DX25,'JTC - Site 10 - Day 1'!EL25,'JTC - Site 10 - Day 1'!EZ25)</f>
        <v>6</v>
      </c>
      <c r="CW25" s="42">
        <f>SUM('JTC - Site 10 - Day 1'!DY25,'JTC - Site 10 - Day 1'!EM25,'JTC - Site 10 - Day 1'!FA25)</f>
        <v>1</v>
      </c>
      <c r="CX25" s="42">
        <f>SUM('JTC - Site 10 - Day 1'!DZ25,'JTC - Site 10 - Day 1'!EN25,'JTC - Site 10 - Day 1'!FB25)</f>
        <v>77</v>
      </c>
      <c r="CY25" s="42">
        <f>SUM('JTC - Site 10 - Day 1'!EA25,'JTC - Site 10 - Day 1'!EO25,'JTC - Site 10 - Day 1'!FC25)</f>
        <v>19</v>
      </c>
      <c r="CZ25" s="42">
        <f>SUM('JTC - Site 10 - Day 1'!EB25,'JTC - Site 10 - Day 1'!EP25,'JTC - Site 10 - Day 1'!FD25)</f>
        <v>3</v>
      </c>
      <c r="DA25" s="42">
        <f>SUM('JTC - Site 10 - Day 1'!EC25,'JTC - Site 10 - Day 1'!EQ25,'JTC - Site 10 - Day 1'!FE25)</f>
        <v>0</v>
      </c>
      <c r="DB25" s="42">
        <f>SUM('JTC - Site 10 - Day 1'!ED25,'JTC - Site 10 - Day 1'!ER25,'JTC - Site 10 - Day 1'!FF25)</f>
        <v>4</v>
      </c>
      <c r="DC25" s="42">
        <f>SUM('JTC - Site 10 - Day 1'!EE25,'JTC - Site 10 - Day 1'!ES25,'JTC - Site 10 - Day 1'!FG25)</f>
        <v>0</v>
      </c>
      <c r="DD25" s="42">
        <f>SUM('JTC - Site 10 - Day 1'!EF25,'JTC - Site 10 - Day 1'!ET25,'JTC - Site 10 - Day 1'!FH25)</f>
        <v>1</v>
      </c>
      <c r="DE25" s="42">
        <f>SUM('JTC - Site 10 - Day 1'!EG25,'JTC - Site 10 - Day 1'!EU25,'JTC - Site 10 - Day 1'!FI25)</f>
        <v>0</v>
      </c>
      <c r="DF25" s="52">
        <f>SUM('JTC - Site 10 - Day 1'!EH25,'JTC - Site 10 - Day 1'!EV25,'JTC - Site 10 - Day 1'!FJ25)</f>
        <v>11</v>
      </c>
      <c r="DG25" s="57">
        <f t="shared" si="22"/>
        <v>122</v>
      </c>
      <c r="DH25" s="57">
        <f t="shared" si="23"/>
        <v>125</v>
      </c>
      <c r="DI25" s="67">
        <f t="shared" ref="DI25:DI28" si="61">SUM(M25,AO25,BQ25,CS25)</f>
        <v>353</v>
      </c>
      <c r="DJ25" s="67">
        <f>SUM(DI25:DI28)</f>
        <v>1427</v>
      </c>
      <c r="DK25" s="22">
        <f>'JTC - Site 10 - Day 1'!$A25</f>
        <v>0.41666666666666724</v>
      </c>
    </row>
    <row r="26" spans="1:115" ht="13.5" customHeight="1">
      <c r="A26" s="22">
        <f>'JTC - Site 10 - Day 1'!$A26</f>
        <v>0.42708333333333393</v>
      </c>
      <c r="B26" s="43">
        <f>SUM('JTC - Site 10 - Day 1'!AR26,'JTC - Site 10 - Day 1'!CV26,'JTC - Site 10 - Day 1'!EZ26)</f>
        <v>1</v>
      </c>
      <c r="C26" s="44">
        <f>SUM('JTC - Site 10 - Day 1'!AS26,'JTC - Site 10 - Day 1'!CW26,'JTC - Site 10 - Day 1'!FA26)</f>
        <v>0</v>
      </c>
      <c r="D26" s="44">
        <f>SUM('JTC - Site 10 - Day 1'!AT26,'JTC - Site 10 - Day 1'!CX26,'JTC - Site 10 - Day 1'!FB26)</f>
        <v>63</v>
      </c>
      <c r="E26" s="44">
        <f>SUM('JTC - Site 10 - Day 1'!AU26,'JTC - Site 10 - Day 1'!CY26,'JTC - Site 10 - Day 1'!FC26)</f>
        <v>13</v>
      </c>
      <c r="F26" s="44">
        <f>SUM('JTC - Site 10 - Day 1'!AV26,'JTC - Site 10 - Day 1'!CZ26,'JTC - Site 10 - Day 1'!FD26)</f>
        <v>2</v>
      </c>
      <c r="G26" s="44">
        <f>SUM('JTC - Site 10 - Day 1'!AW26,'JTC - Site 10 - Day 1'!DA26,'JTC - Site 10 - Day 1'!FE26)</f>
        <v>0</v>
      </c>
      <c r="H26" s="44">
        <f>SUM('JTC - Site 10 - Day 1'!AX26,'JTC - Site 10 - Day 1'!DB26,'JTC - Site 10 - Day 1'!FF26)</f>
        <v>2</v>
      </c>
      <c r="I26" s="44">
        <f>SUM('JTC - Site 10 - Day 1'!AY26,'JTC - Site 10 - Day 1'!DC26,'JTC - Site 10 - Day 1'!FG26)</f>
        <v>0</v>
      </c>
      <c r="J26" s="44">
        <f>SUM('JTC - Site 10 - Day 1'!AZ26,'JTC - Site 10 - Day 1'!DD26,'JTC - Site 10 - Day 1'!FH26)</f>
        <v>1</v>
      </c>
      <c r="K26" s="44">
        <f>SUM('JTC - Site 10 - Day 1'!BA26,'JTC - Site 10 - Day 1'!DE26,'JTC - Site 10 - Day 1'!FI26)</f>
        <v>0</v>
      </c>
      <c r="L26" s="53">
        <f>SUM('JTC - Site 10 - Day 1'!BB26,'JTC - Site 10 - Day 1'!DF26,'JTC - Site 10 - Day 1'!FJ26)</f>
        <v>1</v>
      </c>
      <c r="M26" s="58">
        <f t="shared" si="8"/>
        <v>83</v>
      </c>
      <c r="N26" s="58">
        <f t="shared" si="9"/>
        <v>87</v>
      </c>
      <c r="O26" s="22">
        <f>'JTC - Site 10 - Day 1'!$A26</f>
        <v>0.42708333333333393</v>
      </c>
      <c r="P26" s="43">
        <f>SUM('JTC - Site 10 - Day 1'!B26,'JTC - Site 10 - Day 1'!P26,'JTC - Site 10 - Day 1'!AD26)</f>
        <v>2</v>
      </c>
      <c r="Q26" s="44">
        <f>SUM('JTC - Site 10 - Day 1'!C26,'JTC - Site 10 - Day 1'!Q26,'JTC - Site 10 - Day 1'!AE26)</f>
        <v>0</v>
      </c>
      <c r="R26" s="44">
        <f>SUM('JTC - Site 10 - Day 1'!D26,'JTC - Site 10 - Day 1'!R26,'JTC - Site 10 - Day 1'!AF26)</f>
        <v>33</v>
      </c>
      <c r="S26" s="44">
        <f>SUM('JTC - Site 10 - Day 1'!E26,'JTC - Site 10 - Day 1'!S26,'JTC - Site 10 - Day 1'!AG26)</f>
        <v>7</v>
      </c>
      <c r="T26" s="44">
        <f>SUM('JTC - Site 10 - Day 1'!F26,'JTC - Site 10 - Day 1'!T26,'JTC - Site 10 - Day 1'!AH26)</f>
        <v>1</v>
      </c>
      <c r="U26" s="44">
        <f>SUM('JTC - Site 10 - Day 1'!G26,'JTC - Site 10 - Day 1'!U26,'JTC - Site 10 - Day 1'!AI26)</f>
        <v>0</v>
      </c>
      <c r="V26" s="44">
        <f>SUM('JTC - Site 10 - Day 1'!H26,'JTC - Site 10 - Day 1'!V26,'JTC - Site 10 - Day 1'!AJ26)</f>
        <v>0</v>
      </c>
      <c r="W26" s="44">
        <f>SUM('JTC - Site 10 - Day 1'!I26,'JTC - Site 10 - Day 1'!W26,'JTC - Site 10 - Day 1'!AK26)</f>
        <v>0</v>
      </c>
      <c r="X26" s="44">
        <f>SUM('JTC - Site 10 - Day 1'!J26,'JTC - Site 10 - Day 1'!X26,'JTC - Site 10 - Day 1'!AL26)</f>
        <v>1</v>
      </c>
      <c r="Y26" s="44">
        <f>SUM('JTC - Site 10 - Day 1'!K26,'JTC - Site 10 - Day 1'!Y26,'JTC - Site 10 - Day 1'!AM26)</f>
        <v>0</v>
      </c>
      <c r="Z26" s="53">
        <f>SUM('JTC - Site 10 - Day 1'!L26,'JTC - Site 10 - Day 1'!Z26,'JTC - Site 10 - Day 1'!AN26)</f>
        <v>4</v>
      </c>
      <c r="AA26" s="58">
        <f t="shared" si="10"/>
        <v>48</v>
      </c>
      <c r="AB26" s="58">
        <f t="shared" si="11"/>
        <v>49</v>
      </c>
      <c r="AC26" s="22">
        <f>'JTC - Site 10 - Day 1'!$A26</f>
        <v>0.42708333333333393</v>
      </c>
      <c r="AD26" s="43">
        <f>SUM('JTC - Site 10 - Day 1'!AD26,'JTC - Site 10 - Day 1'!CH26,'JTC - Site 10 - Day 1'!EL26)</f>
        <v>2</v>
      </c>
      <c r="AE26" s="44">
        <f>SUM('JTC - Site 10 - Day 1'!AE26,'JTC - Site 10 - Day 1'!CI26,'JTC - Site 10 - Day 1'!EM26)</f>
        <v>0</v>
      </c>
      <c r="AF26" s="44">
        <f>SUM('JTC - Site 10 - Day 1'!AF26,'JTC - Site 10 - Day 1'!CJ26,'JTC - Site 10 - Day 1'!EN26)</f>
        <v>50</v>
      </c>
      <c r="AG26" s="44">
        <f>SUM('JTC - Site 10 - Day 1'!AG26,'JTC - Site 10 - Day 1'!CK26,'JTC - Site 10 - Day 1'!EO26)</f>
        <v>19</v>
      </c>
      <c r="AH26" s="44">
        <f>SUM('JTC - Site 10 - Day 1'!AH26,'JTC - Site 10 - Day 1'!CL26,'JTC - Site 10 - Day 1'!EP26)</f>
        <v>6</v>
      </c>
      <c r="AI26" s="44">
        <f>SUM('JTC - Site 10 - Day 1'!AI26,'JTC - Site 10 - Day 1'!CM26,'JTC - Site 10 - Day 1'!EQ26)</f>
        <v>0</v>
      </c>
      <c r="AJ26" s="44">
        <f>SUM('JTC - Site 10 - Day 1'!AJ26,'JTC - Site 10 - Day 1'!CN26,'JTC - Site 10 - Day 1'!ER26)</f>
        <v>4</v>
      </c>
      <c r="AK26" s="44">
        <f>SUM('JTC - Site 10 - Day 1'!AK26,'JTC - Site 10 - Day 1'!CO26,'JTC - Site 10 - Day 1'!ES26)</f>
        <v>0</v>
      </c>
      <c r="AL26" s="44">
        <f>SUM('JTC - Site 10 - Day 1'!AL26,'JTC - Site 10 - Day 1'!CP26,'JTC - Site 10 - Day 1'!ET26)</f>
        <v>0</v>
      </c>
      <c r="AM26" s="44">
        <f>SUM('JTC - Site 10 - Day 1'!AM26,'JTC - Site 10 - Day 1'!CQ26,'JTC - Site 10 - Day 1'!EU26)</f>
        <v>0</v>
      </c>
      <c r="AN26" s="53">
        <f>SUM('JTC - Site 10 - Day 1'!AN26,'JTC - Site 10 - Day 1'!CR26,'JTC - Site 10 - Day 1'!EV26)</f>
        <v>6</v>
      </c>
      <c r="AO26" s="58">
        <f t="shared" si="12"/>
        <v>87</v>
      </c>
      <c r="AP26" s="58">
        <f t="shared" si="13"/>
        <v>96</v>
      </c>
      <c r="AQ26" s="22">
        <f>'JTC - Site 10 - Day 1'!$A26</f>
        <v>0.42708333333333393</v>
      </c>
      <c r="AR26" s="43">
        <f>SUM('JTC - Site 10 - Day 1'!AR26,'JTC - Site 10 - Day 1'!BF26,'JTC - Site 10 - Day 1'!BT26)</f>
        <v>7</v>
      </c>
      <c r="AS26" s="44">
        <f>SUM('JTC - Site 10 - Day 1'!AS26,'JTC - Site 10 - Day 1'!BG26,'JTC - Site 10 - Day 1'!BU26)</f>
        <v>3</v>
      </c>
      <c r="AT26" s="44">
        <f>SUM('JTC - Site 10 - Day 1'!AT26,'JTC - Site 10 - Day 1'!BH26,'JTC - Site 10 - Day 1'!BV26)</f>
        <v>82</v>
      </c>
      <c r="AU26" s="44">
        <f>SUM('JTC - Site 10 - Day 1'!AU26,'JTC - Site 10 - Day 1'!BI26,'JTC - Site 10 - Day 1'!BW26)</f>
        <v>15</v>
      </c>
      <c r="AV26" s="44">
        <f>SUM('JTC - Site 10 - Day 1'!AV26,'JTC - Site 10 - Day 1'!BJ26,'JTC - Site 10 - Day 1'!BX26)</f>
        <v>4</v>
      </c>
      <c r="AW26" s="44">
        <f>SUM('JTC - Site 10 - Day 1'!AW26,'JTC - Site 10 - Day 1'!BK26,'JTC - Site 10 - Day 1'!BY26)</f>
        <v>1</v>
      </c>
      <c r="AX26" s="44">
        <f>SUM('JTC - Site 10 - Day 1'!AX26,'JTC - Site 10 - Day 1'!BL26,'JTC - Site 10 - Day 1'!BZ26)</f>
        <v>1</v>
      </c>
      <c r="AY26" s="44">
        <f>SUM('JTC - Site 10 - Day 1'!AY26,'JTC - Site 10 - Day 1'!BM26,'JTC - Site 10 - Day 1'!CA26)</f>
        <v>0</v>
      </c>
      <c r="AZ26" s="44">
        <f>SUM('JTC - Site 10 - Day 1'!AZ26,'JTC - Site 10 - Day 1'!BN26,'JTC - Site 10 - Day 1'!CB26)</f>
        <v>0</v>
      </c>
      <c r="BA26" s="44">
        <f>SUM('JTC - Site 10 - Day 1'!BA26,'JTC - Site 10 - Day 1'!BO26,'JTC - Site 10 - Day 1'!CC26)</f>
        <v>0</v>
      </c>
      <c r="BB26" s="53">
        <f>SUM('JTC - Site 10 - Day 1'!BB26,'JTC - Site 10 - Day 1'!BP26,'JTC - Site 10 - Day 1'!CD26)</f>
        <v>1</v>
      </c>
      <c r="BC26" s="58">
        <f t="shared" si="14"/>
        <v>114</v>
      </c>
      <c r="BD26" s="58">
        <f t="shared" si="15"/>
        <v>114</v>
      </c>
      <c r="BE26" s="22">
        <f>'JTC - Site 10 - Day 1'!$A26</f>
        <v>0.42708333333333393</v>
      </c>
      <c r="BF26" s="43">
        <f>SUM('JTC - Site 10 - Day 1'!P26,'JTC - Site 10 - Day 1'!BT26,'JTC - Site 10 - Day 1'!DX26)</f>
        <v>0</v>
      </c>
      <c r="BG26" s="44">
        <f>SUM('JTC - Site 10 - Day 1'!Q26,'JTC - Site 10 - Day 1'!BU26,'JTC - Site 10 - Day 1'!DY26)</f>
        <v>1</v>
      </c>
      <c r="BH26" s="44">
        <f>SUM('JTC - Site 10 - Day 1'!R26,'JTC - Site 10 - Day 1'!BV26,'JTC - Site 10 - Day 1'!DZ26)</f>
        <v>28</v>
      </c>
      <c r="BI26" s="44">
        <f>SUM('JTC - Site 10 - Day 1'!S26,'JTC - Site 10 - Day 1'!BW26,'JTC - Site 10 - Day 1'!EA26)</f>
        <v>5</v>
      </c>
      <c r="BJ26" s="44">
        <f>SUM('JTC - Site 10 - Day 1'!T26,'JTC - Site 10 - Day 1'!BX26,'JTC - Site 10 - Day 1'!EB26)</f>
        <v>1</v>
      </c>
      <c r="BK26" s="44">
        <f>SUM('JTC - Site 10 - Day 1'!U26,'JTC - Site 10 - Day 1'!BY26,'JTC - Site 10 - Day 1'!EC26)</f>
        <v>0</v>
      </c>
      <c r="BL26" s="44">
        <f>SUM('JTC - Site 10 - Day 1'!V26,'JTC - Site 10 - Day 1'!BZ26,'JTC - Site 10 - Day 1'!ED26)</f>
        <v>0</v>
      </c>
      <c r="BM26" s="44">
        <f>SUM('JTC - Site 10 - Day 1'!W26,'JTC - Site 10 - Day 1'!CA26,'JTC - Site 10 - Day 1'!EE26)</f>
        <v>0</v>
      </c>
      <c r="BN26" s="44">
        <f>SUM('JTC - Site 10 - Day 1'!X26,'JTC - Site 10 - Day 1'!CB26,'JTC - Site 10 - Day 1'!EF26)</f>
        <v>1</v>
      </c>
      <c r="BO26" s="44">
        <f>SUM('JTC - Site 10 - Day 1'!Y26,'JTC - Site 10 - Day 1'!CC26,'JTC - Site 10 - Day 1'!EG26)</f>
        <v>0</v>
      </c>
      <c r="BP26" s="53">
        <f>SUM('JTC - Site 10 - Day 1'!Z26,'JTC - Site 10 - Day 1'!CD26,'JTC - Site 10 - Day 1'!EH26)</f>
        <v>4</v>
      </c>
      <c r="BQ26" s="58">
        <f t="shared" si="16"/>
        <v>40</v>
      </c>
      <c r="BR26" s="58">
        <f t="shared" si="17"/>
        <v>42</v>
      </c>
      <c r="BS26" s="22">
        <f>'JTC - Site 10 - Day 1'!$A26</f>
        <v>0.42708333333333393</v>
      </c>
      <c r="BT26" s="43">
        <f>SUM('JTC - Site 10 - Day 1'!CH26,'JTC - Site 10 - Day 1'!CV26,'JTC - Site 10 - Day 1'!DJ26)</f>
        <v>1</v>
      </c>
      <c r="BU26" s="44">
        <f>SUM('JTC - Site 10 - Day 1'!CI26,'JTC - Site 10 - Day 1'!CW26,'JTC - Site 10 - Day 1'!DK26)</f>
        <v>2</v>
      </c>
      <c r="BV26" s="44">
        <f>SUM('JTC - Site 10 - Day 1'!CJ26,'JTC - Site 10 - Day 1'!CX26,'JTC - Site 10 - Day 1'!DL26)</f>
        <v>63</v>
      </c>
      <c r="BW26" s="44">
        <f>SUM('JTC - Site 10 - Day 1'!CK26,'JTC - Site 10 - Day 1'!CY26,'JTC - Site 10 - Day 1'!DM26)</f>
        <v>11</v>
      </c>
      <c r="BX26" s="44">
        <f>SUM('JTC - Site 10 - Day 1'!CL26,'JTC - Site 10 - Day 1'!CZ26,'JTC - Site 10 - Day 1'!DN26)</f>
        <v>1</v>
      </c>
      <c r="BY26" s="44">
        <f>SUM('JTC - Site 10 - Day 1'!CM26,'JTC - Site 10 - Day 1'!DA26,'JTC - Site 10 - Day 1'!DO26)</f>
        <v>0</v>
      </c>
      <c r="BZ26" s="44">
        <f>SUM('JTC - Site 10 - Day 1'!CN26,'JTC - Site 10 - Day 1'!DB26,'JTC - Site 10 - Day 1'!DP26)</f>
        <v>2</v>
      </c>
      <c r="CA26" s="44">
        <f>SUM('JTC - Site 10 - Day 1'!CO26,'JTC - Site 10 - Day 1'!DC26,'JTC - Site 10 - Day 1'!DQ26)</f>
        <v>0</v>
      </c>
      <c r="CB26" s="44">
        <f>SUM('JTC - Site 10 - Day 1'!CP26,'JTC - Site 10 - Day 1'!DD26,'JTC - Site 10 - Day 1'!DR26)</f>
        <v>1</v>
      </c>
      <c r="CC26" s="44">
        <f>SUM('JTC - Site 10 - Day 1'!CQ26,'JTC - Site 10 - Day 1'!DE26,'JTC - Site 10 - Day 1'!DS26)</f>
        <v>0</v>
      </c>
      <c r="CD26" s="53">
        <f>SUM('JTC - Site 10 - Day 1'!CR26,'JTC - Site 10 - Day 1'!DF26,'JTC - Site 10 - Day 1'!DT26)</f>
        <v>1</v>
      </c>
      <c r="CE26" s="58">
        <f t="shared" si="18"/>
        <v>82</v>
      </c>
      <c r="CF26" s="58">
        <f t="shared" si="19"/>
        <v>84</v>
      </c>
      <c r="CG26" s="22">
        <f>'JTC - Site 10 - Day 1'!$A26</f>
        <v>0.42708333333333393</v>
      </c>
      <c r="CH26" s="43">
        <f>SUM('JTC - Site 10 - Day 1'!B26,'JTC - Site 10 - Day 1'!BF26,'JTC - Site 10 - Day 1'!DJ26)</f>
        <v>10</v>
      </c>
      <c r="CI26" s="44">
        <f>SUM('JTC - Site 10 - Day 1'!C26,'JTC - Site 10 - Day 1'!BG26,'JTC - Site 10 - Day 1'!DK26)</f>
        <v>5</v>
      </c>
      <c r="CJ26" s="44">
        <f>SUM('JTC - Site 10 - Day 1'!D26,'JTC - Site 10 - Day 1'!BH26,'JTC - Site 10 - Day 1'!DL26)</f>
        <v>95</v>
      </c>
      <c r="CK26" s="44">
        <f>SUM('JTC - Site 10 - Day 1'!E26,'JTC - Site 10 - Day 1'!BI26,'JTC - Site 10 - Day 1'!DM26)</f>
        <v>17</v>
      </c>
      <c r="CL26" s="44">
        <f>SUM('JTC - Site 10 - Day 1'!F26,'JTC - Site 10 - Day 1'!BJ26,'JTC - Site 10 - Day 1'!DN26)</f>
        <v>3</v>
      </c>
      <c r="CM26" s="44">
        <f>SUM('JTC - Site 10 - Day 1'!G26,'JTC - Site 10 - Day 1'!BK26,'JTC - Site 10 - Day 1'!DO26)</f>
        <v>1</v>
      </c>
      <c r="CN26" s="44">
        <f>SUM('JTC - Site 10 - Day 1'!H26,'JTC - Site 10 - Day 1'!BL26,'JTC - Site 10 - Day 1'!DP26)</f>
        <v>1</v>
      </c>
      <c r="CO26" s="44">
        <f>SUM('JTC - Site 10 - Day 1'!I26,'JTC - Site 10 - Day 1'!BM26,'JTC - Site 10 - Day 1'!DQ26)</f>
        <v>0</v>
      </c>
      <c r="CP26" s="44">
        <f>SUM('JTC - Site 10 - Day 1'!J26,'JTC - Site 10 - Day 1'!BN26,'JTC - Site 10 - Day 1'!DR26)</f>
        <v>0</v>
      </c>
      <c r="CQ26" s="44">
        <f>SUM('JTC - Site 10 - Day 1'!K26,'JTC - Site 10 - Day 1'!BO26,'JTC - Site 10 - Day 1'!DS26)</f>
        <v>0</v>
      </c>
      <c r="CR26" s="53">
        <f>SUM('JTC - Site 10 - Day 1'!L26,'JTC - Site 10 - Day 1'!BP26,'JTC - Site 10 - Day 1'!DT26)</f>
        <v>3</v>
      </c>
      <c r="CS26" s="58">
        <f t="shared" si="20"/>
        <v>135</v>
      </c>
      <c r="CT26" s="58">
        <f t="shared" si="21"/>
        <v>131</v>
      </c>
      <c r="CU26" s="22">
        <f>'JTC - Site 10 - Day 1'!$A26</f>
        <v>0.42708333333333393</v>
      </c>
      <c r="CV26" s="43">
        <f>SUM('JTC - Site 10 - Day 1'!DX26,'JTC - Site 10 - Day 1'!EL26,'JTC - Site 10 - Day 1'!EZ26)</f>
        <v>3</v>
      </c>
      <c r="CW26" s="44">
        <f>SUM('JTC - Site 10 - Day 1'!DY26,'JTC - Site 10 - Day 1'!EM26,'JTC - Site 10 - Day 1'!FA26)</f>
        <v>1</v>
      </c>
      <c r="CX26" s="44">
        <f>SUM('JTC - Site 10 - Day 1'!DZ26,'JTC - Site 10 - Day 1'!EN26,'JTC - Site 10 - Day 1'!FB26)</f>
        <v>58</v>
      </c>
      <c r="CY26" s="44">
        <f>SUM('JTC - Site 10 - Day 1'!EA26,'JTC - Site 10 - Day 1'!EO26,'JTC - Site 10 - Day 1'!FC26)</f>
        <v>21</v>
      </c>
      <c r="CZ26" s="44">
        <f>SUM('JTC - Site 10 - Day 1'!EB26,'JTC - Site 10 - Day 1'!EP26,'JTC - Site 10 - Day 1'!FD26)</f>
        <v>6</v>
      </c>
      <c r="DA26" s="44">
        <f>SUM('JTC - Site 10 - Day 1'!EC26,'JTC - Site 10 - Day 1'!EQ26,'JTC - Site 10 - Day 1'!FE26)</f>
        <v>0</v>
      </c>
      <c r="DB26" s="44">
        <f>SUM('JTC - Site 10 - Day 1'!ED26,'JTC - Site 10 - Day 1'!ER26,'JTC - Site 10 - Day 1'!FF26)</f>
        <v>4</v>
      </c>
      <c r="DC26" s="44">
        <f>SUM('JTC - Site 10 - Day 1'!EE26,'JTC - Site 10 - Day 1'!ES26,'JTC - Site 10 - Day 1'!FG26)</f>
        <v>0</v>
      </c>
      <c r="DD26" s="44">
        <f>SUM('JTC - Site 10 - Day 1'!EF26,'JTC - Site 10 - Day 1'!ET26,'JTC - Site 10 - Day 1'!FH26)</f>
        <v>0</v>
      </c>
      <c r="DE26" s="44">
        <f>SUM('JTC - Site 10 - Day 1'!EG26,'JTC - Site 10 - Day 1'!EU26,'JTC - Site 10 - Day 1'!FI26)</f>
        <v>0</v>
      </c>
      <c r="DF26" s="53">
        <f>SUM('JTC - Site 10 - Day 1'!EH26,'JTC - Site 10 - Day 1'!EV26,'JTC - Site 10 - Day 1'!FJ26)</f>
        <v>8</v>
      </c>
      <c r="DG26" s="58">
        <f t="shared" si="22"/>
        <v>101</v>
      </c>
      <c r="DH26" s="58">
        <f t="shared" si="23"/>
        <v>108</v>
      </c>
      <c r="DI26" s="67">
        <f t="shared" si="61"/>
        <v>345</v>
      </c>
      <c r="DJ26" s="67">
        <f t="shared" ref="DJ26:DJ28" si="62">SUM(DI26:DI30)</f>
        <v>1433</v>
      </c>
      <c r="DK26" s="22">
        <f>'JTC - Site 10 - Day 1'!$A26</f>
        <v>0.42708333333333393</v>
      </c>
    </row>
    <row r="27" spans="1:115" ht="13.5" customHeight="1">
      <c r="A27" s="22">
        <f>'JTC - Site 10 - Day 1'!$A27</f>
        <v>0.43750000000000061</v>
      </c>
      <c r="B27" s="43">
        <f>SUM('JTC - Site 10 - Day 1'!AR27,'JTC - Site 10 - Day 1'!CV27,'JTC - Site 10 - Day 1'!EZ27)</f>
        <v>5</v>
      </c>
      <c r="C27" s="44">
        <f>SUM('JTC - Site 10 - Day 1'!AS27,'JTC - Site 10 - Day 1'!CW27,'JTC - Site 10 - Day 1'!FA27)</f>
        <v>0</v>
      </c>
      <c r="D27" s="44">
        <f>SUM('JTC - Site 10 - Day 1'!AT27,'JTC - Site 10 - Day 1'!CX27,'JTC - Site 10 - Day 1'!FB27)</f>
        <v>70</v>
      </c>
      <c r="E27" s="44">
        <f>SUM('JTC - Site 10 - Day 1'!AU27,'JTC - Site 10 - Day 1'!CY27,'JTC - Site 10 - Day 1'!FC27)</f>
        <v>18</v>
      </c>
      <c r="F27" s="44">
        <f>SUM('JTC - Site 10 - Day 1'!AV27,'JTC - Site 10 - Day 1'!CZ27,'JTC - Site 10 - Day 1'!FD27)</f>
        <v>4</v>
      </c>
      <c r="G27" s="44">
        <f>SUM('JTC - Site 10 - Day 1'!AW27,'JTC - Site 10 - Day 1'!DA27,'JTC - Site 10 - Day 1'!FE27)</f>
        <v>0</v>
      </c>
      <c r="H27" s="44">
        <f>SUM('JTC - Site 10 - Day 1'!AX27,'JTC - Site 10 - Day 1'!DB27,'JTC - Site 10 - Day 1'!FF27)</f>
        <v>0</v>
      </c>
      <c r="I27" s="44">
        <f>SUM('JTC - Site 10 - Day 1'!AY27,'JTC - Site 10 - Day 1'!DC27,'JTC - Site 10 - Day 1'!FG27)</f>
        <v>0</v>
      </c>
      <c r="J27" s="44">
        <f>SUM('JTC - Site 10 - Day 1'!AZ27,'JTC - Site 10 - Day 1'!DD27,'JTC - Site 10 - Day 1'!FH27)</f>
        <v>0</v>
      </c>
      <c r="K27" s="44">
        <f>SUM('JTC - Site 10 - Day 1'!BA27,'JTC - Site 10 - Day 1'!DE27,'JTC - Site 10 - Day 1'!FI27)</f>
        <v>1</v>
      </c>
      <c r="L27" s="53">
        <f>SUM('JTC - Site 10 - Day 1'!BB27,'JTC - Site 10 - Day 1'!DF27,'JTC - Site 10 - Day 1'!FJ27)</f>
        <v>4</v>
      </c>
      <c r="M27" s="58">
        <f t="shared" si="8"/>
        <v>102</v>
      </c>
      <c r="N27" s="58">
        <f t="shared" si="9"/>
        <v>104</v>
      </c>
      <c r="O27" s="22">
        <f>'JTC - Site 10 - Day 1'!$A27</f>
        <v>0.43750000000000061</v>
      </c>
      <c r="P27" s="43">
        <f>SUM('JTC - Site 10 - Day 1'!B27,'JTC - Site 10 - Day 1'!P27,'JTC - Site 10 - Day 1'!AD27)</f>
        <v>3</v>
      </c>
      <c r="Q27" s="44">
        <f>SUM('JTC - Site 10 - Day 1'!C27,'JTC - Site 10 - Day 1'!Q27,'JTC - Site 10 - Day 1'!AE27)</f>
        <v>0</v>
      </c>
      <c r="R27" s="44">
        <f>SUM('JTC - Site 10 - Day 1'!D27,'JTC - Site 10 - Day 1'!R27,'JTC - Site 10 - Day 1'!AF27)</f>
        <v>31</v>
      </c>
      <c r="S27" s="44">
        <f>SUM('JTC - Site 10 - Day 1'!E27,'JTC - Site 10 - Day 1'!S27,'JTC - Site 10 - Day 1'!AG27)</f>
        <v>10</v>
      </c>
      <c r="T27" s="44">
        <f>SUM('JTC - Site 10 - Day 1'!F27,'JTC - Site 10 - Day 1'!T27,'JTC - Site 10 - Day 1'!AH27)</f>
        <v>3</v>
      </c>
      <c r="U27" s="44">
        <f>SUM('JTC - Site 10 - Day 1'!G27,'JTC - Site 10 - Day 1'!U27,'JTC - Site 10 - Day 1'!AI27)</f>
        <v>2</v>
      </c>
      <c r="V27" s="44">
        <f>SUM('JTC - Site 10 - Day 1'!H27,'JTC - Site 10 - Day 1'!V27,'JTC - Site 10 - Day 1'!AJ27)</f>
        <v>0</v>
      </c>
      <c r="W27" s="44">
        <f>SUM('JTC - Site 10 - Day 1'!I27,'JTC - Site 10 - Day 1'!W27,'JTC - Site 10 - Day 1'!AK27)</f>
        <v>0</v>
      </c>
      <c r="X27" s="44">
        <f>SUM('JTC - Site 10 - Day 1'!J27,'JTC - Site 10 - Day 1'!X27,'JTC - Site 10 - Day 1'!AL27)</f>
        <v>2</v>
      </c>
      <c r="Y27" s="44">
        <f>SUM('JTC - Site 10 - Day 1'!K27,'JTC - Site 10 - Day 1'!Y27,'JTC - Site 10 - Day 1'!AM27)</f>
        <v>0</v>
      </c>
      <c r="Z27" s="53">
        <f>SUM('JTC - Site 10 - Day 1'!L27,'JTC - Site 10 - Day 1'!Z27,'JTC - Site 10 - Day 1'!AN27)</f>
        <v>7</v>
      </c>
      <c r="AA27" s="58">
        <f t="shared" si="10"/>
        <v>58</v>
      </c>
      <c r="AB27" s="58">
        <f t="shared" si="11"/>
        <v>63</v>
      </c>
      <c r="AC27" s="22">
        <f>'JTC - Site 10 - Day 1'!$A27</f>
        <v>0.43750000000000061</v>
      </c>
      <c r="AD27" s="43">
        <f>SUM('JTC - Site 10 - Day 1'!AD27,'JTC - Site 10 - Day 1'!CH27,'JTC - Site 10 - Day 1'!EL27)</f>
        <v>3</v>
      </c>
      <c r="AE27" s="44">
        <f>SUM('JTC - Site 10 - Day 1'!AE27,'JTC - Site 10 - Day 1'!CI27,'JTC - Site 10 - Day 1'!EM27)</f>
        <v>0</v>
      </c>
      <c r="AF27" s="44">
        <f>SUM('JTC - Site 10 - Day 1'!AF27,'JTC - Site 10 - Day 1'!CJ27,'JTC - Site 10 - Day 1'!EN27)</f>
        <v>61</v>
      </c>
      <c r="AG27" s="44">
        <f>SUM('JTC - Site 10 - Day 1'!AG27,'JTC - Site 10 - Day 1'!CK27,'JTC - Site 10 - Day 1'!EO27)</f>
        <v>18</v>
      </c>
      <c r="AH27" s="44">
        <f>SUM('JTC - Site 10 - Day 1'!AH27,'JTC - Site 10 - Day 1'!CL27,'JTC - Site 10 - Day 1'!EP27)</f>
        <v>5</v>
      </c>
      <c r="AI27" s="44">
        <f>SUM('JTC - Site 10 - Day 1'!AI27,'JTC - Site 10 - Day 1'!CM27,'JTC - Site 10 - Day 1'!EQ27)</f>
        <v>1</v>
      </c>
      <c r="AJ27" s="44">
        <f>SUM('JTC - Site 10 - Day 1'!AJ27,'JTC - Site 10 - Day 1'!CN27,'JTC - Site 10 - Day 1'!ER27)</f>
        <v>1</v>
      </c>
      <c r="AK27" s="44">
        <f>SUM('JTC - Site 10 - Day 1'!AK27,'JTC - Site 10 - Day 1'!CO27,'JTC - Site 10 - Day 1'!ES27)</f>
        <v>0</v>
      </c>
      <c r="AL27" s="44">
        <f>SUM('JTC - Site 10 - Day 1'!AL27,'JTC - Site 10 - Day 1'!CP27,'JTC - Site 10 - Day 1'!ET27)</f>
        <v>0</v>
      </c>
      <c r="AM27" s="44">
        <f>SUM('JTC - Site 10 - Day 1'!AM27,'JTC - Site 10 - Day 1'!CQ27,'JTC - Site 10 - Day 1'!EU27)</f>
        <v>0</v>
      </c>
      <c r="AN27" s="53">
        <f>SUM('JTC - Site 10 - Day 1'!AN27,'JTC - Site 10 - Day 1'!CR27,'JTC - Site 10 - Day 1'!EV27)</f>
        <v>5</v>
      </c>
      <c r="AO27" s="58">
        <f t="shared" si="12"/>
        <v>94</v>
      </c>
      <c r="AP27" s="58">
        <f t="shared" si="13"/>
        <v>99</v>
      </c>
      <c r="AQ27" s="22">
        <f>'JTC - Site 10 - Day 1'!$A27</f>
        <v>0.43750000000000061</v>
      </c>
      <c r="AR27" s="43">
        <f>SUM('JTC - Site 10 - Day 1'!AR27,'JTC - Site 10 - Day 1'!BF27,'JTC - Site 10 - Day 1'!BT27)</f>
        <v>12</v>
      </c>
      <c r="AS27" s="44">
        <f>SUM('JTC - Site 10 - Day 1'!AS27,'JTC - Site 10 - Day 1'!BG27,'JTC - Site 10 - Day 1'!BU27)</f>
        <v>1</v>
      </c>
      <c r="AT27" s="44">
        <f>SUM('JTC - Site 10 - Day 1'!AT27,'JTC - Site 10 - Day 1'!BH27,'JTC - Site 10 - Day 1'!BV27)</f>
        <v>62</v>
      </c>
      <c r="AU27" s="44">
        <f>SUM('JTC - Site 10 - Day 1'!AU27,'JTC - Site 10 - Day 1'!BI27,'JTC - Site 10 - Day 1'!BW27)</f>
        <v>21</v>
      </c>
      <c r="AV27" s="44">
        <f>SUM('JTC - Site 10 - Day 1'!AV27,'JTC - Site 10 - Day 1'!BJ27,'JTC - Site 10 - Day 1'!BX27)</f>
        <v>10</v>
      </c>
      <c r="AW27" s="44">
        <f>SUM('JTC - Site 10 - Day 1'!AW27,'JTC - Site 10 - Day 1'!BK27,'JTC - Site 10 - Day 1'!BY27)</f>
        <v>0</v>
      </c>
      <c r="AX27" s="44">
        <f>SUM('JTC - Site 10 - Day 1'!AX27,'JTC - Site 10 - Day 1'!BL27,'JTC - Site 10 - Day 1'!BZ27)</f>
        <v>0</v>
      </c>
      <c r="AY27" s="44">
        <f>SUM('JTC - Site 10 - Day 1'!AY27,'JTC - Site 10 - Day 1'!BM27,'JTC - Site 10 - Day 1'!CA27)</f>
        <v>0</v>
      </c>
      <c r="AZ27" s="44">
        <f>SUM('JTC - Site 10 - Day 1'!AZ27,'JTC - Site 10 - Day 1'!BN27,'JTC - Site 10 - Day 1'!CB27)</f>
        <v>0</v>
      </c>
      <c r="BA27" s="44">
        <f>SUM('JTC - Site 10 - Day 1'!BA27,'JTC - Site 10 - Day 1'!BO27,'JTC - Site 10 - Day 1'!CC27)</f>
        <v>0</v>
      </c>
      <c r="BB27" s="53">
        <f>SUM('JTC - Site 10 - Day 1'!BB27,'JTC - Site 10 - Day 1'!BP27,'JTC - Site 10 - Day 1'!CD27)</f>
        <v>4</v>
      </c>
      <c r="BC27" s="58">
        <f t="shared" si="14"/>
        <v>110</v>
      </c>
      <c r="BD27" s="58">
        <f t="shared" si="15"/>
        <v>111</v>
      </c>
      <c r="BE27" s="22">
        <f>'JTC - Site 10 - Day 1'!$A27</f>
        <v>0.43750000000000061</v>
      </c>
      <c r="BF27" s="43">
        <f>SUM('JTC - Site 10 - Day 1'!P27,'JTC - Site 10 - Day 1'!BT27,'JTC - Site 10 - Day 1'!DX27)</f>
        <v>2</v>
      </c>
      <c r="BG27" s="44">
        <f>SUM('JTC - Site 10 - Day 1'!Q27,'JTC - Site 10 - Day 1'!BU27,'JTC - Site 10 - Day 1'!DY27)</f>
        <v>0</v>
      </c>
      <c r="BH27" s="44">
        <f>SUM('JTC - Site 10 - Day 1'!R27,'JTC - Site 10 - Day 1'!BV27,'JTC - Site 10 - Day 1'!DZ27)</f>
        <v>33</v>
      </c>
      <c r="BI27" s="44">
        <f>SUM('JTC - Site 10 - Day 1'!S27,'JTC - Site 10 - Day 1'!BW27,'JTC - Site 10 - Day 1'!EA27)</f>
        <v>7</v>
      </c>
      <c r="BJ27" s="44">
        <f>SUM('JTC - Site 10 - Day 1'!T27,'JTC - Site 10 - Day 1'!BX27,'JTC - Site 10 - Day 1'!EB27)</f>
        <v>3</v>
      </c>
      <c r="BK27" s="44">
        <f>SUM('JTC - Site 10 - Day 1'!U27,'JTC - Site 10 - Day 1'!BY27,'JTC - Site 10 - Day 1'!EC27)</f>
        <v>0</v>
      </c>
      <c r="BL27" s="44">
        <f>SUM('JTC - Site 10 - Day 1'!V27,'JTC - Site 10 - Day 1'!BZ27,'JTC - Site 10 - Day 1'!ED27)</f>
        <v>0</v>
      </c>
      <c r="BM27" s="44">
        <f>SUM('JTC - Site 10 - Day 1'!W27,'JTC - Site 10 - Day 1'!CA27,'JTC - Site 10 - Day 1'!EE27)</f>
        <v>0</v>
      </c>
      <c r="BN27" s="44">
        <f>SUM('JTC - Site 10 - Day 1'!X27,'JTC - Site 10 - Day 1'!CB27,'JTC - Site 10 - Day 1'!EF27)</f>
        <v>2</v>
      </c>
      <c r="BO27" s="44">
        <f>SUM('JTC - Site 10 - Day 1'!Y27,'JTC - Site 10 - Day 1'!CC27,'JTC - Site 10 - Day 1'!EG27)</f>
        <v>0</v>
      </c>
      <c r="BP27" s="53">
        <f>SUM('JTC - Site 10 - Day 1'!Z27,'JTC - Site 10 - Day 1'!CD27,'JTC - Site 10 - Day 1'!EH27)</f>
        <v>3</v>
      </c>
      <c r="BQ27" s="58">
        <f t="shared" si="16"/>
        <v>50</v>
      </c>
      <c r="BR27" s="58">
        <f t="shared" si="17"/>
        <v>54</v>
      </c>
      <c r="BS27" s="22">
        <f>'JTC - Site 10 - Day 1'!$A27</f>
        <v>0.43750000000000061</v>
      </c>
      <c r="BT27" s="43">
        <f>SUM('JTC - Site 10 - Day 1'!CH27,'JTC - Site 10 - Day 1'!CV27,'JTC - Site 10 - Day 1'!DJ27)</f>
        <v>3</v>
      </c>
      <c r="BU27" s="44">
        <f>SUM('JTC - Site 10 - Day 1'!CI27,'JTC - Site 10 - Day 1'!CW27,'JTC - Site 10 - Day 1'!DK27)</f>
        <v>0</v>
      </c>
      <c r="BV27" s="44">
        <f>SUM('JTC - Site 10 - Day 1'!CJ27,'JTC - Site 10 - Day 1'!CX27,'JTC - Site 10 - Day 1'!DL27)</f>
        <v>56</v>
      </c>
      <c r="BW27" s="44">
        <f>SUM('JTC - Site 10 - Day 1'!CK27,'JTC - Site 10 - Day 1'!CY27,'JTC - Site 10 - Day 1'!DM27)</f>
        <v>15</v>
      </c>
      <c r="BX27" s="44">
        <f>SUM('JTC - Site 10 - Day 1'!CL27,'JTC - Site 10 - Day 1'!CZ27,'JTC - Site 10 - Day 1'!DN27)</f>
        <v>1</v>
      </c>
      <c r="BY27" s="44">
        <f>SUM('JTC - Site 10 - Day 1'!CM27,'JTC - Site 10 - Day 1'!DA27,'JTC - Site 10 - Day 1'!DO27)</f>
        <v>0</v>
      </c>
      <c r="BZ27" s="44">
        <f>SUM('JTC - Site 10 - Day 1'!CN27,'JTC - Site 10 - Day 1'!DB27,'JTC - Site 10 - Day 1'!DP27)</f>
        <v>0</v>
      </c>
      <c r="CA27" s="44">
        <f>SUM('JTC - Site 10 - Day 1'!CO27,'JTC - Site 10 - Day 1'!DC27,'JTC - Site 10 - Day 1'!DQ27)</f>
        <v>0</v>
      </c>
      <c r="CB27" s="44">
        <f>SUM('JTC - Site 10 - Day 1'!CP27,'JTC - Site 10 - Day 1'!DD27,'JTC - Site 10 - Day 1'!DR27)</f>
        <v>0</v>
      </c>
      <c r="CC27" s="44">
        <f>SUM('JTC - Site 10 - Day 1'!CQ27,'JTC - Site 10 - Day 1'!DE27,'JTC - Site 10 - Day 1'!DS27)</f>
        <v>1</v>
      </c>
      <c r="CD27" s="53">
        <f>SUM('JTC - Site 10 - Day 1'!CR27,'JTC - Site 10 - Day 1'!DF27,'JTC - Site 10 - Day 1'!DT27)</f>
        <v>4</v>
      </c>
      <c r="CE27" s="58">
        <f t="shared" si="18"/>
        <v>80</v>
      </c>
      <c r="CF27" s="58">
        <f t="shared" si="19"/>
        <v>80</v>
      </c>
      <c r="CG27" s="22">
        <f>'JTC - Site 10 - Day 1'!$A27</f>
        <v>0.43750000000000061</v>
      </c>
      <c r="CH27" s="43">
        <f>SUM('JTC - Site 10 - Day 1'!B27,'JTC - Site 10 - Day 1'!BF27,'JTC - Site 10 - Day 1'!DJ27)</f>
        <v>11</v>
      </c>
      <c r="CI27" s="44">
        <f>SUM('JTC - Site 10 - Day 1'!C27,'JTC - Site 10 - Day 1'!BG27,'JTC - Site 10 - Day 1'!DK27)</f>
        <v>1</v>
      </c>
      <c r="CJ27" s="44">
        <f>SUM('JTC - Site 10 - Day 1'!D27,'JTC - Site 10 - Day 1'!BH27,'JTC - Site 10 - Day 1'!DL27)</f>
        <v>69</v>
      </c>
      <c r="CK27" s="44">
        <f>SUM('JTC - Site 10 - Day 1'!E27,'JTC - Site 10 - Day 1'!BI27,'JTC - Site 10 - Day 1'!DM27)</f>
        <v>23</v>
      </c>
      <c r="CL27" s="44">
        <f>SUM('JTC - Site 10 - Day 1'!F27,'JTC - Site 10 - Day 1'!BJ27,'JTC - Site 10 - Day 1'!DN27)</f>
        <v>9</v>
      </c>
      <c r="CM27" s="44">
        <f>SUM('JTC - Site 10 - Day 1'!G27,'JTC - Site 10 - Day 1'!BK27,'JTC - Site 10 - Day 1'!DO27)</f>
        <v>1</v>
      </c>
      <c r="CN27" s="44">
        <f>SUM('JTC - Site 10 - Day 1'!H27,'JTC - Site 10 - Day 1'!BL27,'JTC - Site 10 - Day 1'!DP27)</f>
        <v>0</v>
      </c>
      <c r="CO27" s="44">
        <f>SUM('JTC - Site 10 - Day 1'!I27,'JTC - Site 10 - Day 1'!BM27,'JTC - Site 10 - Day 1'!DQ27)</f>
        <v>0</v>
      </c>
      <c r="CP27" s="44">
        <f>SUM('JTC - Site 10 - Day 1'!J27,'JTC - Site 10 - Day 1'!BN27,'JTC - Site 10 - Day 1'!DR27)</f>
        <v>0</v>
      </c>
      <c r="CQ27" s="44">
        <f>SUM('JTC - Site 10 - Day 1'!K27,'JTC - Site 10 - Day 1'!BO27,'JTC - Site 10 - Day 1'!DS27)</f>
        <v>0</v>
      </c>
      <c r="CR27" s="53">
        <f>SUM('JTC - Site 10 - Day 1'!L27,'JTC - Site 10 - Day 1'!BP27,'JTC - Site 10 - Day 1'!DT27)</f>
        <v>6</v>
      </c>
      <c r="CS27" s="58">
        <f t="shared" si="20"/>
        <v>120</v>
      </c>
      <c r="CT27" s="58">
        <f t="shared" si="21"/>
        <v>122</v>
      </c>
      <c r="CU27" s="22">
        <f>'JTC - Site 10 - Day 1'!$A27</f>
        <v>0.43750000000000061</v>
      </c>
      <c r="CV27" s="43">
        <f>SUM('JTC - Site 10 - Day 1'!DX27,'JTC - Site 10 - Day 1'!EL27,'JTC - Site 10 - Day 1'!EZ27)</f>
        <v>3</v>
      </c>
      <c r="CW27" s="44">
        <f>SUM('JTC - Site 10 - Day 1'!DY27,'JTC - Site 10 - Day 1'!EM27,'JTC - Site 10 - Day 1'!FA27)</f>
        <v>0</v>
      </c>
      <c r="CX27" s="44">
        <f>SUM('JTC - Site 10 - Day 1'!DZ27,'JTC - Site 10 - Day 1'!EN27,'JTC - Site 10 - Day 1'!FB27)</f>
        <v>84</v>
      </c>
      <c r="CY27" s="44">
        <f>SUM('JTC - Site 10 - Day 1'!EA27,'JTC - Site 10 - Day 1'!EO27,'JTC - Site 10 - Day 1'!FC27)</f>
        <v>20</v>
      </c>
      <c r="CZ27" s="44">
        <f>SUM('JTC - Site 10 - Day 1'!EB27,'JTC - Site 10 - Day 1'!EP27,'JTC - Site 10 - Day 1'!FD27)</f>
        <v>7</v>
      </c>
      <c r="DA27" s="44">
        <f>SUM('JTC - Site 10 - Day 1'!EC27,'JTC - Site 10 - Day 1'!EQ27,'JTC - Site 10 - Day 1'!FE27)</f>
        <v>0</v>
      </c>
      <c r="DB27" s="44">
        <f>SUM('JTC - Site 10 - Day 1'!ED27,'JTC - Site 10 - Day 1'!ER27,'JTC - Site 10 - Day 1'!FF27)</f>
        <v>1</v>
      </c>
      <c r="DC27" s="44">
        <f>SUM('JTC - Site 10 - Day 1'!EE27,'JTC - Site 10 - Day 1'!ES27,'JTC - Site 10 - Day 1'!FG27)</f>
        <v>0</v>
      </c>
      <c r="DD27" s="44">
        <f>SUM('JTC - Site 10 - Day 1'!EF27,'JTC - Site 10 - Day 1'!ET27,'JTC - Site 10 - Day 1'!FH27)</f>
        <v>0</v>
      </c>
      <c r="DE27" s="44">
        <f>SUM('JTC - Site 10 - Day 1'!EG27,'JTC - Site 10 - Day 1'!EU27,'JTC - Site 10 - Day 1'!FI27)</f>
        <v>0</v>
      </c>
      <c r="DF27" s="53">
        <f>SUM('JTC - Site 10 - Day 1'!EH27,'JTC - Site 10 - Day 1'!EV27,'JTC - Site 10 - Day 1'!FJ27)</f>
        <v>3</v>
      </c>
      <c r="DG27" s="58">
        <f t="shared" si="22"/>
        <v>118</v>
      </c>
      <c r="DH27" s="58">
        <f t="shared" si="23"/>
        <v>124</v>
      </c>
      <c r="DI27" s="67">
        <f t="shared" si="61"/>
        <v>366</v>
      </c>
      <c r="DJ27" s="67">
        <f t="shared" si="62"/>
        <v>1417</v>
      </c>
      <c r="DK27" s="22">
        <f>'JTC - Site 10 - Day 1'!$A27</f>
        <v>0.43750000000000061</v>
      </c>
    </row>
    <row r="28" spans="1:115" ht="13.5" customHeight="1">
      <c r="A28" s="45">
        <f>'JTC - Site 10 - Day 1'!$A28</f>
        <v>0.4479166666666673</v>
      </c>
      <c r="B28" s="46">
        <f>SUM('JTC - Site 10 - Day 1'!AR28,'JTC - Site 10 - Day 1'!CV28,'JTC - Site 10 - Day 1'!EZ28)</f>
        <v>2</v>
      </c>
      <c r="C28" s="47">
        <f>SUM('JTC - Site 10 - Day 1'!AS28,'JTC - Site 10 - Day 1'!CW28,'JTC - Site 10 - Day 1'!FA28)</f>
        <v>1</v>
      </c>
      <c r="D28" s="47">
        <f>SUM('JTC - Site 10 - Day 1'!AT28,'JTC - Site 10 - Day 1'!CX28,'JTC - Site 10 - Day 1'!FB28)</f>
        <v>48</v>
      </c>
      <c r="E28" s="47">
        <f>SUM('JTC - Site 10 - Day 1'!AU28,'JTC - Site 10 - Day 1'!CY28,'JTC - Site 10 - Day 1'!FC28)</f>
        <v>6</v>
      </c>
      <c r="F28" s="47">
        <f>SUM('JTC - Site 10 - Day 1'!AV28,'JTC - Site 10 - Day 1'!CZ28,'JTC - Site 10 - Day 1'!FD28)</f>
        <v>2</v>
      </c>
      <c r="G28" s="47">
        <f>SUM('JTC - Site 10 - Day 1'!AW28,'JTC - Site 10 - Day 1'!DA28,'JTC - Site 10 - Day 1'!FE28)</f>
        <v>0</v>
      </c>
      <c r="H28" s="47">
        <f>SUM('JTC - Site 10 - Day 1'!AX28,'JTC - Site 10 - Day 1'!DB28,'JTC - Site 10 - Day 1'!FF28)</f>
        <v>1</v>
      </c>
      <c r="I28" s="47">
        <f>SUM('JTC - Site 10 - Day 1'!AY28,'JTC - Site 10 - Day 1'!DC28,'JTC - Site 10 - Day 1'!FG28)</f>
        <v>1</v>
      </c>
      <c r="J28" s="47">
        <f>SUM('JTC - Site 10 - Day 1'!AZ28,'JTC - Site 10 - Day 1'!DD28,'JTC - Site 10 - Day 1'!FH28)</f>
        <v>0</v>
      </c>
      <c r="K28" s="47">
        <f>SUM('JTC - Site 10 - Day 1'!BA28,'JTC - Site 10 - Day 1'!DE28,'JTC - Site 10 - Day 1'!FI28)</f>
        <v>0</v>
      </c>
      <c r="L28" s="54">
        <f>SUM('JTC - Site 10 - Day 1'!BB28,'JTC - Site 10 - Day 1'!DF28,'JTC - Site 10 - Day 1'!FJ28)</f>
        <v>6</v>
      </c>
      <c r="M28" s="59">
        <f t="shared" si="8"/>
        <v>67</v>
      </c>
      <c r="N28" s="59">
        <f t="shared" si="9"/>
        <v>69</v>
      </c>
      <c r="O28" s="45">
        <f>'JTC - Site 10 - Day 1'!$A28</f>
        <v>0.4479166666666673</v>
      </c>
      <c r="P28" s="46">
        <f>SUM('JTC - Site 10 - Day 1'!B28,'JTC - Site 10 - Day 1'!P28,'JTC - Site 10 - Day 1'!AD28)</f>
        <v>3</v>
      </c>
      <c r="Q28" s="47">
        <f>SUM('JTC - Site 10 - Day 1'!C28,'JTC - Site 10 - Day 1'!Q28,'JTC - Site 10 - Day 1'!AE28)</f>
        <v>4</v>
      </c>
      <c r="R28" s="47">
        <f>SUM('JTC - Site 10 - Day 1'!D28,'JTC - Site 10 - Day 1'!R28,'JTC - Site 10 - Day 1'!AF28)</f>
        <v>34</v>
      </c>
      <c r="S28" s="47">
        <f>SUM('JTC - Site 10 - Day 1'!E28,'JTC - Site 10 - Day 1'!S28,'JTC - Site 10 - Day 1'!AG28)</f>
        <v>10</v>
      </c>
      <c r="T28" s="47">
        <f>SUM('JTC - Site 10 - Day 1'!F28,'JTC - Site 10 - Day 1'!T28,'JTC - Site 10 - Day 1'!AH28)</f>
        <v>1</v>
      </c>
      <c r="U28" s="47">
        <f>SUM('JTC - Site 10 - Day 1'!G28,'JTC - Site 10 - Day 1'!U28,'JTC - Site 10 - Day 1'!AI28)</f>
        <v>0</v>
      </c>
      <c r="V28" s="47">
        <f>SUM('JTC - Site 10 - Day 1'!H28,'JTC - Site 10 - Day 1'!V28,'JTC - Site 10 - Day 1'!AJ28)</f>
        <v>1</v>
      </c>
      <c r="W28" s="47">
        <f>SUM('JTC - Site 10 - Day 1'!I28,'JTC - Site 10 - Day 1'!W28,'JTC - Site 10 - Day 1'!AK28)</f>
        <v>0</v>
      </c>
      <c r="X28" s="47">
        <f>SUM('JTC - Site 10 - Day 1'!J28,'JTC - Site 10 - Day 1'!X28,'JTC - Site 10 - Day 1'!AL28)</f>
        <v>0</v>
      </c>
      <c r="Y28" s="47">
        <f>SUM('JTC - Site 10 - Day 1'!K28,'JTC - Site 10 - Day 1'!Y28,'JTC - Site 10 - Day 1'!AM28)</f>
        <v>0</v>
      </c>
      <c r="Z28" s="54">
        <f>SUM('JTC - Site 10 - Day 1'!L28,'JTC - Site 10 - Day 1'!Z28,'JTC - Site 10 - Day 1'!AN28)</f>
        <v>6</v>
      </c>
      <c r="AA28" s="59">
        <f t="shared" si="10"/>
        <v>59</v>
      </c>
      <c r="AB28" s="59">
        <f t="shared" si="11"/>
        <v>57</v>
      </c>
      <c r="AC28" s="45">
        <f>'JTC - Site 10 - Day 1'!$A28</f>
        <v>0.4479166666666673</v>
      </c>
      <c r="AD28" s="46">
        <f>SUM('JTC - Site 10 - Day 1'!AD28,'JTC - Site 10 - Day 1'!CH28,'JTC - Site 10 - Day 1'!EL28)</f>
        <v>4</v>
      </c>
      <c r="AE28" s="47">
        <f>SUM('JTC - Site 10 - Day 1'!AE28,'JTC - Site 10 - Day 1'!CI28,'JTC - Site 10 - Day 1'!EM28)</f>
        <v>3</v>
      </c>
      <c r="AF28" s="47">
        <f>SUM('JTC - Site 10 - Day 1'!AF28,'JTC - Site 10 - Day 1'!CJ28,'JTC - Site 10 - Day 1'!EN28)</f>
        <v>75</v>
      </c>
      <c r="AG28" s="47">
        <f>SUM('JTC - Site 10 - Day 1'!AG28,'JTC - Site 10 - Day 1'!CK28,'JTC - Site 10 - Day 1'!EO28)</f>
        <v>14</v>
      </c>
      <c r="AH28" s="47">
        <f>SUM('JTC - Site 10 - Day 1'!AH28,'JTC - Site 10 - Day 1'!CL28,'JTC - Site 10 - Day 1'!EP28)</f>
        <v>8</v>
      </c>
      <c r="AI28" s="47">
        <f>SUM('JTC - Site 10 - Day 1'!AI28,'JTC - Site 10 - Day 1'!CM28,'JTC - Site 10 - Day 1'!EQ28)</f>
        <v>0</v>
      </c>
      <c r="AJ28" s="47">
        <f>SUM('JTC - Site 10 - Day 1'!AJ28,'JTC - Site 10 - Day 1'!CN28,'JTC - Site 10 - Day 1'!ER28)</f>
        <v>1</v>
      </c>
      <c r="AK28" s="47">
        <f>SUM('JTC - Site 10 - Day 1'!AK28,'JTC - Site 10 - Day 1'!CO28,'JTC - Site 10 - Day 1'!ES28)</f>
        <v>0</v>
      </c>
      <c r="AL28" s="47">
        <f>SUM('JTC - Site 10 - Day 1'!AL28,'JTC - Site 10 - Day 1'!CP28,'JTC - Site 10 - Day 1'!ET28)</f>
        <v>0</v>
      </c>
      <c r="AM28" s="47">
        <f>SUM('JTC - Site 10 - Day 1'!AM28,'JTC - Site 10 - Day 1'!CQ28,'JTC - Site 10 - Day 1'!EU28)</f>
        <v>1</v>
      </c>
      <c r="AN28" s="54">
        <f>SUM('JTC - Site 10 - Day 1'!AN28,'JTC - Site 10 - Day 1'!CR28,'JTC - Site 10 - Day 1'!EV28)</f>
        <v>4</v>
      </c>
      <c r="AO28" s="59">
        <f t="shared" si="12"/>
        <v>110</v>
      </c>
      <c r="AP28" s="59">
        <f t="shared" si="13"/>
        <v>116</v>
      </c>
      <c r="AQ28" s="45">
        <f>'JTC - Site 10 - Day 1'!$A28</f>
        <v>0.4479166666666673</v>
      </c>
      <c r="AR28" s="46">
        <f>SUM('JTC - Site 10 - Day 1'!AR28,'JTC - Site 10 - Day 1'!BF28,'JTC - Site 10 - Day 1'!BT28)</f>
        <v>16</v>
      </c>
      <c r="AS28" s="47">
        <f>SUM('JTC - Site 10 - Day 1'!AS28,'JTC - Site 10 - Day 1'!BG28,'JTC - Site 10 - Day 1'!BU28)</f>
        <v>3</v>
      </c>
      <c r="AT28" s="47">
        <f>SUM('JTC - Site 10 - Day 1'!AT28,'JTC - Site 10 - Day 1'!BH28,'JTC - Site 10 - Day 1'!BV28)</f>
        <v>65</v>
      </c>
      <c r="AU28" s="47">
        <f>SUM('JTC - Site 10 - Day 1'!AU28,'JTC - Site 10 - Day 1'!BI28,'JTC - Site 10 - Day 1'!BW28)</f>
        <v>17</v>
      </c>
      <c r="AV28" s="47">
        <f>SUM('JTC - Site 10 - Day 1'!AV28,'JTC - Site 10 - Day 1'!BJ28,'JTC - Site 10 - Day 1'!BX28)</f>
        <v>6</v>
      </c>
      <c r="AW28" s="47">
        <f>SUM('JTC - Site 10 - Day 1'!AW28,'JTC - Site 10 - Day 1'!BK28,'JTC - Site 10 - Day 1'!BY28)</f>
        <v>1</v>
      </c>
      <c r="AX28" s="47">
        <f>SUM('JTC - Site 10 - Day 1'!AX28,'JTC - Site 10 - Day 1'!BL28,'JTC - Site 10 - Day 1'!BZ28)</f>
        <v>3</v>
      </c>
      <c r="AY28" s="47">
        <f>SUM('JTC - Site 10 - Day 1'!AY28,'JTC - Site 10 - Day 1'!BM28,'JTC - Site 10 - Day 1'!CA28)</f>
        <v>1</v>
      </c>
      <c r="AZ28" s="47">
        <f>SUM('JTC - Site 10 - Day 1'!AZ28,'JTC - Site 10 - Day 1'!BN28,'JTC - Site 10 - Day 1'!CB28)</f>
        <v>0</v>
      </c>
      <c r="BA28" s="47">
        <f>SUM('JTC - Site 10 - Day 1'!BA28,'JTC - Site 10 - Day 1'!BO28,'JTC - Site 10 - Day 1'!CC28)</f>
        <v>0</v>
      </c>
      <c r="BB28" s="54">
        <f>SUM('JTC - Site 10 - Day 1'!BB28,'JTC - Site 10 - Day 1'!BP28,'JTC - Site 10 - Day 1'!CD28)</f>
        <v>2</v>
      </c>
      <c r="BC28" s="59">
        <f t="shared" si="14"/>
        <v>114</v>
      </c>
      <c r="BD28" s="59">
        <f t="shared" si="15"/>
        <v>113</v>
      </c>
      <c r="BE28" s="45">
        <f>'JTC - Site 10 - Day 1'!$A28</f>
        <v>0.4479166666666673</v>
      </c>
      <c r="BF28" s="46">
        <f>SUM('JTC - Site 10 - Day 1'!P28,'JTC - Site 10 - Day 1'!BT28,'JTC - Site 10 - Day 1'!DX28)</f>
        <v>4</v>
      </c>
      <c r="BG28" s="47">
        <f>SUM('JTC - Site 10 - Day 1'!Q28,'JTC - Site 10 - Day 1'!BU28,'JTC - Site 10 - Day 1'!DY28)</f>
        <v>1</v>
      </c>
      <c r="BH28" s="47">
        <f>SUM('JTC - Site 10 - Day 1'!R28,'JTC - Site 10 - Day 1'!BV28,'JTC - Site 10 - Day 1'!DZ28)</f>
        <v>30</v>
      </c>
      <c r="BI28" s="47">
        <f>SUM('JTC - Site 10 - Day 1'!S28,'JTC - Site 10 - Day 1'!BW28,'JTC - Site 10 - Day 1'!EA28)</f>
        <v>5</v>
      </c>
      <c r="BJ28" s="47">
        <f>SUM('JTC - Site 10 - Day 1'!T28,'JTC - Site 10 - Day 1'!BX28,'JTC - Site 10 - Day 1'!EB28)</f>
        <v>0</v>
      </c>
      <c r="BK28" s="47">
        <f>SUM('JTC - Site 10 - Day 1'!U28,'JTC - Site 10 - Day 1'!BY28,'JTC - Site 10 - Day 1'!EC28)</f>
        <v>0</v>
      </c>
      <c r="BL28" s="47">
        <f>SUM('JTC - Site 10 - Day 1'!V28,'JTC - Site 10 - Day 1'!BZ28,'JTC - Site 10 - Day 1'!ED28)</f>
        <v>0</v>
      </c>
      <c r="BM28" s="47">
        <f>SUM('JTC - Site 10 - Day 1'!W28,'JTC - Site 10 - Day 1'!CA28,'JTC - Site 10 - Day 1'!EE28)</f>
        <v>0</v>
      </c>
      <c r="BN28" s="47">
        <f>SUM('JTC - Site 10 - Day 1'!X28,'JTC - Site 10 - Day 1'!CB28,'JTC - Site 10 - Day 1'!EF28)</f>
        <v>0</v>
      </c>
      <c r="BO28" s="47">
        <f>SUM('JTC - Site 10 - Day 1'!Y28,'JTC - Site 10 - Day 1'!CC28,'JTC - Site 10 - Day 1'!EG28)</f>
        <v>0</v>
      </c>
      <c r="BP28" s="54">
        <f>SUM('JTC - Site 10 - Day 1'!Z28,'JTC - Site 10 - Day 1'!CD28,'JTC - Site 10 - Day 1'!EH28)</f>
        <v>6</v>
      </c>
      <c r="BQ28" s="59">
        <f t="shared" si="16"/>
        <v>46</v>
      </c>
      <c r="BR28" s="59">
        <f t="shared" si="17"/>
        <v>43</v>
      </c>
      <c r="BS28" s="45">
        <f>'JTC - Site 10 - Day 1'!$A28</f>
        <v>0.4479166666666673</v>
      </c>
      <c r="BT28" s="46">
        <f>SUM('JTC - Site 10 - Day 1'!CH28,'JTC - Site 10 - Day 1'!CV28,'JTC - Site 10 - Day 1'!DJ28)</f>
        <v>3</v>
      </c>
      <c r="BU28" s="47">
        <f>SUM('JTC - Site 10 - Day 1'!CI28,'JTC - Site 10 - Day 1'!CW28,'JTC - Site 10 - Day 1'!DK28)</f>
        <v>3</v>
      </c>
      <c r="BV28" s="47">
        <f>SUM('JTC - Site 10 - Day 1'!CJ28,'JTC - Site 10 - Day 1'!CX28,'JTC - Site 10 - Day 1'!DL28)</f>
        <v>49</v>
      </c>
      <c r="BW28" s="47">
        <f>SUM('JTC - Site 10 - Day 1'!CK28,'JTC - Site 10 - Day 1'!CY28,'JTC - Site 10 - Day 1'!DM28)</f>
        <v>5</v>
      </c>
      <c r="BX28" s="47">
        <f>SUM('JTC - Site 10 - Day 1'!CL28,'JTC - Site 10 - Day 1'!CZ28,'JTC - Site 10 - Day 1'!DN28)</f>
        <v>2</v>
      </c>
      <c r="BY28" s="47">
        <f>SUM('JTC - Site 10 - Day 1'!CM28,'JTC - Site 10 - Day 1'!DA28,'JTC - Site 10 - Day 1'!DO28)</f>
        <v>0</v>
      </c>
      <c r="BZ28" s="47">
        <f>SUM('JTC - Site 10 - Day 1'!CN28,'JTC - Site 10 - Day 1'!DB28,'JTC - Site 10 - Day 1'!DP28)</f>
        <v>1</v>
      </c>
      <c r="CA28" s="47">
        <f>SUM('JTC - Site 10 - Day 1'!CO28,'JTC - Site 10 - Day 1'!DC28,'JTC - Site 10 - Day 1'!DQ28)</f>
        <v>1</v>
      </c>
      <c r="CB28" s="47">
        <f>SUM('JTC - Site 10 - Day 1'!CP28,'JTC - Site 10 - Day 1'!DD28,'JTC - Site 10 - Day 1'!DR28)</f>
        <v>0</v>
      </c>
      <c r="CC28" s="47">
        <f>SUM('JTC - Site 10 - Day 1'!CQ28,'JTC - Site 10 - Day 1'!DE28,'JTC - Site 10 - Day 1'!DS28)</f>
        <v>0</v>
      </c>
      <c r="CD28" s="54">
        <f>SUM('JTC - Site 10 - Day 1'!CR28,'JTC - Site 10 - Day 1'!DF28,'JTC - Site 10 - Day 1'!DT28)</f>
        <v>4</v>
      </c>
      <c r="CE28" s="59">
        <f t="shared" si="18"/>
        <v>68</v>
      </c>
      <c r="CF28" s="59">
        <f t="shared" si="19"/>
        <v>68</v>
      </c>
      <c r="CG28" s="45">
        <f>'JTC - Site 10 - Day 1'!$A28</f>
        <v>0.4479166666666673</v>
      </c>
      <c r="CH28" s="46">
        <f>SUM('JTC - Site 10 - Day 1'!B28,'JTC - Site 10 - Day 1'!BF28,'JTC - Site 10 - Day 1'!DJ28)</f>
        <v>19</v>
      </c>
      <c r="CI28" s="47">
        <f>SUM('JTC - Site 10 - Day 1'!C28,'JTC - Site 10 - Day 1'!BG28,'JTC - Site 10 - Day 1'!DK28)</f>
        <v>6</v>
      </c>
      <c r="CJ28" s="47">
        <f>SUM('JTC - Site 10 - Day 1'!D28,'JTC - Site 10 - Day 1'!BH28,'JTC - Site 10 - Day 1'!DL28)</f>
        <v>81</v>
      </c>
      <c r="CK28" s="47">
        <f>SUM('JTC - Site 10 - Day 1'!E28,'JTC - Site 10 - Day 1'!BI28,'JTC - Site 10 - Day 1'!DM28)</f>
        <v>20</v>
      </c>
      <c r="CL28" s="47">
        <f>SUM('JTC - Site 10 - Day 1'!F28,'JTC - Site 10 - Day 1'!BJ28,'JTC - Site 10 - Day 1'!DN28)</f>
        <v>7</v>
      </c>
      <c r="CM28" s="47">
        <f>SUM('JTC - Site 10 - Day 1'!G28,'JTC - Site 10 - Day 1'!BK28,'JTC - Site 10 - Day 1'!DO28)</f>
        <v>1</v>
      </c>
      <c r="CN28" s="47">
        <f>SUM('JTC - Site 10 - Day 1'!H28,'JTC - Site 10 - Day 1'!BL28,'JTC - Site 10 - Day 1'!DP28)</f>
        <v>3</v>
      </c>
      <c r="CO28" s="47">
        <f>SUM('JTC - Site 10 - Day 1'!I28,'JTC - Site 10 - Day 1'!BM28,'JTC - Site 10 - Day 1'!DQ28)</f>
        <v>1</v>
      </c>
      <c r="CP28" s="47">
        <f>SUM('JTC - Site 10 - Day 1'!J28,'JTC - Site 10 - Day 1'!BN28,'JTC - Site 10 - Day 1'!DR28)</f>
        <v>0</v>
      </c>
      <c r="CQ28" s="47">
        <f>SUM('JTC - Site 10 - Day 1'!K28,'JTC - Site 10 - Day 1'!BO28,'JTC - Site 10 - Day 1'!DS28)</f>
        <v>0</v>
      </c>
      <c r="CR28" s="54">
        <f>SUM('JTC - Site 10 - Day 1'!L28,'JTC - Site 10 - Day 1'!BP28,'JTC - Site 10 - Day 1'!DT28)</f>
        <v>2</v>
      </c>
      <c r="CS28" s="59">
        <f t="shared" si="20"/>
        <v>140</v>
      </c>
      <c r="CT28" s="59">
        <f t="shared" si="21"/>
        <v>136</v>
      </c>
      <c r="CU28" s="45">
        <f>'JTC - Site 10 - Day 1'!$A28</f>
        <v>0.4479166666666673</v>
      </c>
      <c r="CV28" s="46">
        <f>SUM('JTC - Site 10 - Day 1'!DX28,'JTC - Site 10 - Day 1'!EL28,'JTC - Site 10 - Day 1'!EZ28)</f>
        <v>7</v>
      </c>
      <c r="CW28" s="47">
        <f>SUM('JTC - Site 10 - Day 1'!DY28,'JTC - Site 10 - Day 1'!EM28,'JTC - Site 10 - Day 1'!FA28)</f>
        <v>1</v>
      </c>
      <c r="CX28" s="47">
        <f>SUM('JTC - Site 10 - Day 1'!DZ28,'JTC - Site 10 - Day 1'!EN28,'JTC - Site 10 - Day 1'!FB28)</f>
        <v>86</v>
      </c>
      <c r="CY28" s="47">
        <f>SUM('JTC - Site 10 - Day 1'!EA28,'JTC - Site 10 - Day 1'!EO28,'JTC - Site 10 - Day 1'!FC28)</f>
        <v>13</v>
      </c>
      <c r="CZ28" s="47">
        <f>SUM('JTC - Site 10 - Day 1'!EB28,'JTC - Site 10 - Day 1'!EP28,'JTC - Site 10 - Day 1'!FD28)</f>
        <v>8</v>
      </c>
      <c r="DA28" s="47">
        <f>SUM('JTC - Site 10 - Day 1'!EC28,'JTC - Site 10 - Day 1'!EQ28,'JTC - Site 10 - Day 1'!FE28)</f>
        <v>0</v>
      </c>
      <c r="DB28" s="47">
        <f>SUM('JTC - Site 10 - Day 1'!ED28,'JTC - Site 10 - Day 1'!ER28,'JTC - Site 10 - Day 1'!FF28)</f>
        <v>0</v>
      </c>
      <c r="DC28" s="47">
        <f>SUM('JTC - Site 10 - Day 1'!EE28,'JTC - Site 10 - Day 1'!ES28,'JTC - Site 10 - Day 1'!FG28)</f>
        <v>0</v>
      </c>
      <c r="DD28" s="47">
        <f>SUM('JTC - Site 10 - Day 1'!EF28,'JTC - Site 10 - Day 1'!ET28,'JTC - Site 10 - Day 1'!FH28)</f>
        <v>0</v>
      </c>
      <c r="DE28" s="47">
        <f>SUM('JTC - Site 10 - Day 1'!EG28,'JTC - Site 10 - Day 1'!EU28,'JTC - Site 10 - Day 1'!FI28)</f>
        <v>1</v>
      </c>
      <c r="DF28" s="54">
        <f>SUM('JTC - Site 10 - Day 1'!EH28,'JTC - Site 10 - Day 1'!EV28,'JTC - Site 10 - Day 1'!FJ28)</f>
        <v>6</v>
      </c>
      <c r="DG28" s="59">
        <f t="shared" si="22"/>
        <v>122</v>
      </c>
      <c r="DH28" s="59">
        <f t="shared" si="23"/>
        <v>126</v>
      </c>
      <c r="DI28" s="68">
        <f t="shared" si="61"/>
        <v>363</v>
      </c>
      <c r="DJ28" s="68">
        <f t="shared" si="62"/>
        <v>1464</v>
      </c>
      <c r="DK28" s="45">
        <f>'JTC - Site 10 - Day 1'!$A28</f>
        <v>0.4479166666666673</v>
      </c>
    </row>
    <row r="29" spans="1:115" s="39" customFormat="1" ht="12" customHeight="1">
      <c r="A29" s="48" t="s">
        <v>24</v>
      </c>
      <c r="B29" s="49">
        <f t="shared" ref="B29:L29" si="63">SUM(B25:B28)</f>
        <v>15</v>
      </c>
      <c r="C29" s="50">
        <f t="shared" si="63"/>
        <v>1</v>
      </c>
      <c r="D29" s="50">
        <f t="shared" si="63"/>
        <v>221</v>
      </c>
      <c r="E29" s="50">
        <f t="shared" si="63"/>
        <v>50</v>
      </c>
      <c r="F29" s="50">
        <f t="shared" si="63"/>
        <v>9</v>
      </c>
      <c r="G29" s="50">
        <f t="shared" si="63"/>
        <v>0</v>
      </c>
      <c r="H29" s="50">
        <f t="shared" si="63"/>
        <v>4</v>
      </c>
      <c r="I29" s="50">
        <f t="shared" si="63"/>
        <v>1</v>
      </c>
      <c r="J29" s="50">
        <f t="shared" si="63"/>
        <v>2</v>
      </c>
      <c r="K29" s="50">
        <f t="shared" si="63"/>
        <v>1</v>
      </c>
      <c r="L29" s="55">
        <f t="shared" si="63"/>
        <v>16</v>
      </c>
      <c r="M29" s="60">
        <f t="shared" si="8"/>
        <v>320</v>
      </c>
      <c r="N29" s="60">
        <f t="shared" si="9"/>
        <v>326</v>
      </c>
      <c r="O29" s="48" t="s">
        <v>24</v>
      </c>
      <c r="P29" s="49">
        <f t="shared" ref="P29:Z29" si="64">SUM(P25:P28)</f>
        <v>14</v>
      </c>
      <c r="Q29" s="50">
        <f t="shared" si="64"/>
        <v>6</v>
      </c>
      <c r="R29" s="50">
        <f t="shared" si="64"/>
        <v>132</v>
      </c>
      <c r="S29" s="50">
        <f t="shared" si="64"/>
        <v>36</v>
      </c>
      <c r="T29" s="50">
        <f t="shared" si="64"/>
        <v>6</v>
      </c>
      <c r="U29" s="50">
        <f t="shared" si="64"/>
        <v>2</v>
      </c>
      <c r="V29" s="50">
        <f t="shared" si="64"/>
        <v>1</v>
      </c>
      <c r="W29" s="50">
        <f t="shared" si="64"/>
        <v>0</v>
      </c>
      <c r="X29" s="50">
        <f t="shared" si="64"/>
        <v>3</v>
      </c>
      <c r="Y29" s="50">
        <f t="shared" si="64"/>
        <v>0</v>
      </c>
      <c r="Z29" s="55">
        <f t="shared" si="64"/>
        <v>26</v>
      </c>
      <c r="AA29" s="60">
        <f t="shared" si="10"/>
        <v>226</v>
      </c>
      <c r="AB29" s="60">
        <f t="shared" si="11"/>
        <v>226</v>
      </c>
      <c r="AC29" s="48" t="s">
        <v>24</v>
      </c>
      <c r="AD29" s="49">
        <f t="shared" ref="AD29:AN29" si="65">SUM(AD25:AD28)</f>
        <v>15</v>
      </c>
      <c r="AE29" s="50">
        <f t="shared" si="65"/>
        <v>3</v>
      </c>
      <c r="AF29" s="50">
        <f t="shared" si="65"/>
        <v>247</v>
      </c>
      <c r="AG29" s="50">
        <f t="shared" si="65"/>
        <v>68</v>
      </c>
      <c r="AH29" s="50">
        <f t="shared" si="65"/>
        <v>21</v>
      </c>
      <c r="AI29" s="50">
        <f t="shared" si="65"/>
        <v>1</v>
      </c>
      <c r="AJ29" s="50">
        <f t="shared" si="65"/>
        <v>10</v>
      </c>
      <c r="AK29" s="50">
        <f t="shared" si="65"/>
        <v>0</v>
      </c>
      <c r="AL29" s="50">
        <f t="shared" si="65"/>
        <v>1</v>
      </c>
      <c r="AM29" s="50">
        <f t="shared" si="65"/>
        <v>1</v>
      </c>
      <c r="AN29" s="55">
        <f t="shared" si="65"/>
        <v>24</v>
      </c>
      <c r="AO29" s="60">
        <f t="shared" si="12"/>
        <v>391</v>
      </c>
      <c r="AP29" s="60">
        <f t="shared" si="13"/>
        <v>413</v>
      </c>
      <c r="AQ29" s="48" t="s">
        <v>24</v>
      </c>
      <c r="AR29" s="49">
        <f t="shared" ref="AR29:BB29" si="66">SUM(AR25:AR28)</f>
        <v>48</v>
      </c>
      <c r="AS29" s="50">
        <f t="shared" si="66"/>
        <v>12</v>
      </c>
      <c r="AT29" s="50">
        <f t="shared" si="66"/>
        <v>274</v>
      </c>
      <c r="AU29" s="50">
        <f t="shared" si="66"/>
        <v>67</v>
      </c>
      <c r="AV29" s="50">
        <f t="shared" si="66"/>
        <v>22</v>
      </c>
      <c r="AW29" s="50">
        <f t="shared" si="66"/>
        <v>2</v>
      </c>
      <c r="AX29" s="50">
        <f t="shared" si="66"/>
        <v>5</v>
      </c>
      <c r="AY29" s="50">
        <f t="shared" si="66"/>
        <v>2</v>
      </c>
      <c r="AZ29" s="50">
        <f t="shared" si="66"/>
        <v>0</v>
      </c>
      <c r="BA29" s="50">
        <f t="shared" si="66"/>
        <v>0</v>
      </c>
      <c r="BB29" s="55">
        <f t="shared" si="66"/>
        <v>8</v>
      </c>
      <c r="BC29" s="60">
        <f t="shared" si="14"/>
        <v>440</v>
      </c>
      <c r="BD29" s="60">
        <f t="shared" si="15"/>
        <v>433</v>
      </c>
      <c r="BE29" s="48" t="s">
        <v>24</v>
      </c>
      <c r="BF29" s="49">
        <f t="shared" ref="BF29:BP29" si="67">SUM(BF25:BF28)</f>
        <v>9</v>
      </c>
      <c r="BG29" s="50">
        <f t="shared" si="67"/>
        <v>4</v>
      </c>
      <c r="BH29" s="50">
        <f t="shared" si="67"/>
        <v>121</v>
      </c>
      <c r="BI29" s="50">
        <f t="shared" si="67"/>
        <v>25</v>
      </c>
      <c r="BJ29" s="50">
        <f t="shared" si="67"/>
        <v>5</v>
      </c>
      <c r="BK29" s="50">
        <f t="shared" si="67"/>
        <v>0</v>
      </c>
      <c r="BL29" s="50">
        <f t="shared" si="67"/>
        <v>0</v>
      </c>
      <c r="BM29" s="50">
        <f t="shared" si="67"/>
        <v>0</v>
      </c>
      <c r="BN29" s="50">
        <f t="shared" si="67"/>
        <v>3</v>
      </c>
      <c r="BO29" s="50">
        <f t="shared" si="67"/>
        <v>0</v>
      </c>
      <c r="BP29" s="55">
        <f t="shared" si="67"/>
        <v>21</v>
      </c>
      <c r="BQ29" s="60">
        <f t="shared" si="16"/>
        <v>188</v>
      </c>
      <c r="BR29" s="60">
        <f t="shared" si="17"/>
        <v>188</v>
      </c>
      <c r="BS29" s="48" t="s">
        <v>24</v>
      </c>
      <c r="BT29" s="49">
        <f t="shared" ref="BT29:CD29" si="68">SUM(BT25:BT28)</f>
        <v>16</v>
      </c>
      <c r="BU29" s="50">
        <f t="shared" si="68"/>
        <v>5</v>
      </c>
      <c r="BV29" s="50">
        <f t="shared" si="68"/>
        <v>208</v>
      </c>
      <c r="BW29" s="50">
        <f t="shared" si="68"/>
        <v>45</v>
      </c>
      <c r="BX29" s="50">
        <f t="shared" si="68"/>
        <v>4</v>
      </c>
      <c r="BY29" s="50">
        <f t="shared" si="68"/>
        <v>0</v>
      </c>
      <c r="BZ29" s="50">
        <f t="shared" si="68"/>
        <v>3</v>
      </c>
      <c r="CA29" s="50">
        <f t="shared" si="68"/>
        <v>1</v>
      </c>
      <c r="CB29" s="50">
        <f t="shared" si="68"/>
        <v>2</v>
      </c>
      <c r="CC29" s="50">
        <f t="shared" si="68"/>
        <v>1</v>
      </c>
      <c r="CD29" s="55">
        <f t="shared" si="68"/>
        <v>13</v>
      </c>
      <c r="CE29" s="60">
        <f t="shared" si="18"/>
        <v>298</v>
      </c>
      <c r="CF29" s="60">
        <f t="shared" si="19"/>
        <v>296</v>
      </c>
      <c r="CG29" s="48" t="s">
        <v>24</v>
      </c>
      <c r="CH29" s="49">
        <f t="shared" ref="CH29:CR29" si="69">SUM(CH25:CH28)</f>
        <v>58</v>
      </c>
      <c r="CI29" s="50">
        <f t="shared" si="69"/>
        <v>18</v>
      </c>
      <c r="CJ29" s="50">
        <f t="shared" si="69"/>
        <v>330</v>
      </c>
      <c r="CK29" s="50">
        <f t="shared" si="69"/>
        <v>78</v>
      </c>
      <c r="CL29" s="50">
        <f t="shared" si="69"/>
        <v>21</v>
      </c>
      <c r="CM29" s="50">
        <f t="shared" si="69"/>
        <v>3</v>
      </c>
      <c r="CN29" s="50">
        <f t="shared" si="69"/>
        <v>4</v>
      </c>
      <c r="CO29" s="50">
        <f t="shared" si="69"/>
        <v>2</v>
      </c>
      <c r="CP29" s="50">
        <f t="shared" si="69"/>
        <v>0</v>
      </c>
      <c r="CQ29" s="50">
        <f t="shared" si="69"/>
        <v>0</v>
      </c>
      <c r="CR29" s="55">
        <f t="shared" si="69"/>
        <v>14</v>
      </c>
      <c r="CS29" s="60">
        <f t="shared" si="20"/>
        <v>528</v>
      </c>
      <c r="CT29" s="60">
        <f t="shared" si="21"/>
        <v>510</v>
      </c>
      <c r="CU29" s="48" t="s">
        <v>24</v>
      </c>
      <c r="CV29" s="49">
        <f t="shared" ref="CV29:DF29" si="70">SUM(CV25:CV28)</f>
        <v>19</v>
      </c>
      <c r="CW29" s="50">
        <f t="shared" si="70"/>
        <v>3</v>
      </c>
      <c r="CX29" s="50">
        <f t="shared" si="70"/>
        <v>305</v>
      </c>
      <c r="CY29" s="50">
        <f t="shared" si="70"/>
        <v>73</v>
      </c>
      <c r="CZ29" s="50">
        <f t="shared" si="70"/>
        <v>24</v>
      </c>
      <c r="DA29" s="50">
        <f t="shared" si="70"/>
        <v>0</v>
      </c>
      <c r="DB29" s="50">
        <f t="shared" si="70"/>
        <v>9</v>
      </c>
      <c r="DC29" s="50">
        <f t="shared" si="70"/>
        <v>0</v>
      </c>
      <c r="DD29" s="50">
        <f t="shared" si="70"/>
        <v>1</v>
      </c>
      <c r="DE29" s="50">
        <f t="shared" si="70"/>
        <v>1</v>
      </c>
      <c r="DF29" s="55">
        <f t="shared" si="70"/>
        <v>28</v>
      </c>
      <c r="DG29" s="60">
        <f t="shared" si="22"/>
        <v>463</v>
      </c>
      <c r="DH29" s="60">
        <f t="shared" si="23"/>
        <v>484</v>
      </c>
      <c r="DI29" s="69"/>
      <c r="DJ29" s="69"/>
      <c r="DK29" s="48"/>
    </row>
    <row r="30" spans="1:115" ht="13.5" customHeight="1">
      <c r="A30" s="22">
        <f>'JTC - Site 10 - Day 1'!$A30</f>
        <v>0.45833333333333398</v>
      </c>
      <c r="B30" s="41">
        <f>SUM('JTC - Site 10 - Day 1'!AR30,'JTC - Site 10 - Day 1'!CV30,'JTC - Site 10 - Day 1'!EZ30)</f>
        <v>6</v>
      </c>
      <c r="C30" s="42">
        <f>SUM('JTC - Site 10 - Day 1'!AS30,'JTC - Site 10 - Day 1'!CW30,'JTC - Site 10 - Day 1'!FA30)</f>
        <v>3</v>
      </c>
      <c r="D30" s="42">
        <f>SUM('JTC - Site 10 - Day 1'!AT30,'JTC - Site 10 - Day 1'!CX30,'JTC - Site 10 - Day 1'!FB30)</f>
        <v>35</v>
      </c>
      <c r="E30" s="42">
        <f>SUM('JTC - Site 10 - Day 1'!AU30,'JTC - Site 10 - Day 1'!CY30,'JTC - Site 10 - Day 1'!FC30)</f>
        <v>6</v>
      </c>
      <c r="F30" s="42">
        <f>SUM('JTC - Site 10 - Day 1'!AV30,'JTC - Site 10 - Day 1'!CZ30,'JTC - Site 10 - Day 1'!FD30)</f>
        <v>2</v>
      </c>
      <c r="G30" s="42">
        <f>SUM('JTC - Site 10 - Day 1'!AW30,'JTC - Site 10 - Day 1'!DA30,'JTC - Site 10 - Day 1'!FE30)</f>
        <v>0</v>
      </c>
      <c r="H30" s="42">
        <f>SUM('JTC - Site 10 - Day 1'!AX30,'JTC - Site 10 - Day 1'!DB30,'JTC - Site 10 - Day 1'!FF30)</f>
        <v>0</v>
      </c>
      <c r="I30" s="42">
        <f>SUM('JTC - Site 10 - Day 1'!AY30,'JTC - Site 10 - Day 1'!DC30,'JTC - Site 10 - Day 1'!FG30)</f>
        <v>2</v>
      </c>
      <c r="J30" s="42">
        <f>SUM('JTC - Site 10 - Day 1'!AZ30,'JTC - Site 10 - Day 1'!DD30,'JTC - Site 10 - Day 1'!FH30)</f>
        <v>2</v>
      </c>
      <c r="K30" s="42">
        <f>SUM('JTC - Site 10 - Day 1'!BA30,'JTC - Site 10 - Day 1'!DE30,'JTC - Site 10 - Day 1'!FI30)</f>
        <v>0</v>
      </c>
      <c r="L30" s="52">
        <f>SUM('JTC - Site 10 - Day 1'!BB30,'JTC - Site 10 - Day 1'!DF30,'JTC - Site 10 - Day 1'!FJ30)</f>
        <v>2</v>
      </c>
      <c r="M30" s="57">
        <f t="shared" si="8"/>
        <v>58</v>
      </c>
      <c r="N30" s="57">
        <f t="shared" si="9"/>
        <v>58</v>
      </c>
      <c r="O30" s="22">
        <f>'JTC - Site 10 - Day 1'!$A30</f>
        <v>0.45833333333333398</v>
      </c>
      <c r="P30" s="41">
        <f>SUM('JTC - Site 10 - Day 1'!B30,'JTC - Site 10 - Day 1'!P30,'JTC - Site 10 - Day 1'!AD30)</f>
        <v>8</v>
      </c>
      <c r="Q30" s="42">
        <f>SUM('JTC - Site 10 - Day 1'!C30,'JTC - Site 10 - Day 1'!Q30,'JTC - Site 10 - Day 1'!AE30)</f>
        <v>3</v>
      </c>
      <c r="R30" s="42">
        <f>SUM('JTC - Site 10 - Day 1'!D30,'JTC - Site 10 - Day 1'!R30,'JTC - Site 10 - Day 1'!AF30)</f>
        <v>42</v>
      </c>
      <c r="S30" s="42">
        <f>SUM('JTC - Site 10 - Day 1'!E30,'JTC - Site 10 - Day 1'!S30,'JTC - Site 10 - Day 1'!AG30)</f>
        <v>13</v>
      </c>
      <c r="T30" s="42">
        <f>SUM('JTC - Site 10 - Day 1'!F30,'JTC - Site 10 - Day 1'!T30,'JTC - Site 10 - Day 1'!AH30)</f>
        <v>3</v>
      </c>
      <c r="U30" s="42">
        <f>SUM('JTC - Site 10 - Day 1'!G30,'JTC - Site 10 - Day 1'!U30,'JTC - Site 10 - Day 1'!AI30)</f>
        <v>0</v>
      </c>
      <c r="V30" s="42">
        <f>SUM('JTC - Site 10 - Day 1'!H30,'JTC - Site 10 - Day 1'!V30,'JTC - Site 10 - Day 1'!AJ30)</f>
        <v>0</v>
      </c>
      <c r="W30" s="42">
        <f>SUM('JTC - Site 10 - Day 1'!I30,'JTC - Site 10 - Day 1'!W30,'JTC - Site 10 - Day 1'!AK30)</f>
        <v>0</v>
      </c>
      <c r="X30" s="42">
        <f>SUM('JTC - Site 10 - Day 1'!J30,'JTC - Site 10 - Day 1'!X30,'JTC - Site 10 - Day 1'!AL30)</f>
        <v>1</v>
      </c>
      <c r="Y30" s="42">
        <f>SUM('JTC - Site 10 - Day 1'!K30,'JTC - Site 10 - Day 1'!Y30,'JTC - Site 10 - Day 1'!AM30)</f>
        <v>0</v>
      </c>
      <c r="Z30" s="52">
        <f>SUM('JTC - Site 10 - Day 1'!L30,'JTC - Site 10 - Day 1'!Z30,'JTC - Site 10 - Day 1'!AN30)</f>
        <v>1</v>
      </c>
      <c r="AA30" s="57">
        <f t="shared" si="10"/>
        <v>71</v>
      </c>
      <c r="AB30" s="57">
        <f t="shared" si="11"/>
        <v>68</v>
      </c>
      <c r="AC30" s="22">
        <f>'JTC - Site 10 - Day 1'!$A30</f>
        <v>0.45833333333333398</v>
      </c>
      <c r="AD30" s="41">
        <f>SUM('JTC - Site 10 - Day 1'!AD30,'JTC - Site 10 - Day 1'!CH30,'JTC - Site 10 - Day 1'!EL30)</f>
        <v>4</v>
      </c>
      <c r="AE30" s="42">
        <f>SUM('JTC - Site 10 - Day 1'!AE30,'JTC - Site 10 - Day 1'!CI30,'JTC - Site 10 - Day 1'!EM30)</f>
        <v>2</v>
      </c>
      <c r="AF30" s="42">
        <f>SUM('JTC - Site 10 - Day 1'!AF30,'JTC - Site 10 - Day 1'!CJ30,'JTC - Site 10 - Day 1'!EN30)</f>
        <v>59</v>
      </c>
      <c r="AG30" s="42">
        <f>SUM('JTC - Site 10 - Day 1'!AG30,'JTC - Site 10 - Day 1'!CK30,'JTC - Site 10 - Day 1'!EO30)</f>
        <v>17</v>
      </c>
      <c r="AH30" s="42">
        <f>SUM('JTC - Site 10 - Day 1'!AH30,'JTC - Site 10 - Day 1'!CL30,'JTC - Site 10 - Day 1'!EP30)</f>
        <v>4</v>
      </c>
      <c r="AI30" s="42">
        <f>SUM('JTC - Site 10 - Day 1'!AI30,'JTC - Site 10 - Day 1'!CM30,'JTC - Site 10 - Day 1'!EQ30)</f>
        <v>1</v>
      </c>
      <c r="AJ30" s="42">
        <f>SUM('JTC - Site 10 - Day 1'!AJ30,'JTC - Site 10 - Day 1'!CN30,'JTC - Site 10 - Day 1'!ER30)</f>
        <v>1</v>
      </c>
      <c r="AK30" s="42">
        <f>SUM('JTC - Site 10 - Day 1'!AK30,'JTC - Site 10 - Day 1'!CO30,'JTC - Site 10 - Day 1'!ES30)</f>
        <v>0</v>
      </c>
      <c r="AL30" s="42">
        <f>SUM('JTC - Site 10 - Day 1'!AL30,'JTC - Site 10 - Day 1'!CP30,'JTC - Site 10 - Day 1'!ET30)</f>
        <v>0</v>
      </c>
      <c r="AM30" s="42">
        <f>SUM('JTC - Site 10 - Day 1'!AM30,'JTC - Site 10 - Day 1'!CQ30,'JTC - Site 10 - Day 1'!EU30)</f>
        <v>0</v>
      </c>
      <c r="AN30" s="52">
        <f>SUM('JTC - Site 10 - Day 1'!AN30,'JTC - Site 10 - Day 1'!CR30,'JTC - Site 10 - Day 1'!EV30)</f>
        <v>7</v>
      </c>
      <c r="AO30" s="57">
        <f t="shared" si="12"/>
        <v>95</v>
      </c>
      <c r="AP30" s="57">
        <f t="shared" si="13"/>
        <v>97</v>
      </c>
      <c r="AQ30" s="22">
        <f>'JTC - Site 10 - Day 1'!$A30</f>
        <v>0.45833333333333398</v>
      </c>
      <c r="AR30" s="41">
        <f>SUM('JTC - Site 10 - Day 1'!AR30,'JTC - Site 10 - Day 1'!BF30,'JTC - Site 10 - Day 1'!BT30)</f>
        <v>12</v>
      </c>
      <c r="AS30" s="42">
        <f>SUM('JTC - Site 10 - Day 1'!AS30,'JTC - Site 10 - Day 1'!BG30,'JTC - Site 10 - Day 1'!BU30)</f>
        <v>3</v>
      </c>
      <c r="AT30" s="42">
        <f>SUM('JTC - Site 10 - Day 1'!AT30,'JTC - Site 10 - Day 1'!BH30,'JTC - Site 10 - Day 1'!BV30)</f>
        <v>67</v>
      </c>
      <c r="AU30" s="42">
        <f>SUM('JTC - Site 10 - Day 1'!AU30,'JTC - Site 10 - Day 1'!BI30,'JTC - Site 10 - Day 1'!BW30)</f>
        <v>14</v>
      </c>
      <c r="AV30" s="42">
        <f>SUM('JTC - Site 10 - Day 1'!AV30,'JTC - Site 10 - Day 1'!BJ30,'JTC - Site 10 - Day 1'!BX30)</f>
        <v>15</v>
      </c>
      <c r="AW30" s="42">
        <f>SUM('JTC - Site 10 - Day 1'!AW30,'JTC - Site 10 - Day 1'!BK30,'JTC - Site 10 - Day 1'!BY30)</f>
        <v>0</v>
      </c>
      <c r="AX30" s="42">
        <f>SUM('JTC - Site 10 - Day 1'!AX30,'JTC - Site 10 - Day 1'!BL30,'JTC - Site 10 - Day 1'!BZ30)</f>
        <v>0</v>
      </c>
      <c r="AY30" s="42">
        <f>SUM('JTC - Site 10 - Day 1'!AY30,'JTC - Site 10 - Day 1'!BM30,'JTC - Site 10 - Day 1'!CA30)</f>
        <v>3</v>
      </c>
      <c r="AZ30" s="42">
        <f>SUM('JTC - Site 10 - Day 1'!AZ30,'JTC - Site 10 - Day 1'!BN30,'JTC - Site 10 - Day 1'!CB30)</f>
        <v>1</v>
      </c>
      <c r="BA30" s="42">
        <f>SUM('JTC - Site 10 - Day 1'!BA30,'JTC - Site 10 - Day 1'!BO30,'JTC - Site 10 - Day 1'!CC30)</f>
        <v>0</v>
      </c>
      <c r="BB30" s="52">
        <f>SUM('JTC - Site 10 - Day 1'!BB30,'JTC - Site 10 - Day 1'!BP30,'JTC - Site 10 - Day 1'!CD30)</f>
        <v>2</v>
      </c>
      <c r="BC30" s="57">
        <f t="shared" si="14"/>
        <v>117</v>
      </c>
      <c r="BD30" s="57">
        <f t="shared" si="15"/>
        <v>126</v>
      </c>
      <c r="BE30" s="22">
        <f>'JTC - Site 10 - Day 1'!$A30</f>
        <v>0.45833333333333398</v>
      </c>
      <c r="BF30" s="41">
        <f>SUM('JTC - Site 10 - Day 1'!P30,'JTC - Site 10 - Day 1'!BT30,'JTC - Site 10 - Day 1'!DX30)</f>
        <v>5</v>
      </c>
      <c r="BG30" s="42">
        <f>SUM('JTC - Site 10 - Day 1'!Q30,'JTC - Site 10 - Day 1'!BU30,'JTC - Site 10 - Day 1'!DY30)</f>
        <v>3</v>
      </c>
      <c r="BH30" s="42">
        <f>SUM('JTC - Site 10 - Day 1'!R30,'JTC - Site 10 - Day 1'!BV30,'JTC - Site 10 - Day 1'!DZ30)</f>
        <v>33</v>
      </c>
      <c r="BI30" s="42">
        <f>SUM('JTC - Site 10 - Day 1'!S30,'JTC - Site 10 - Day 1'!BW30,'JTC - Site 10 - Day 1'!EA30)</f>
        <v>6</v>
      </c>
      <c r="BJ30" s="42">
        <f>SUM('JTC - Site 10 - Day 1'!T30,'JTC - Site 10 - Day 1'!BX30,'JTC - Site 10 - Day 1'!EB30)</f>
        <v>1</v>
      </c>
      <c r="BK30" s="42">
        <f>SUM('JTC - Site 10 - Day 1'!U30,'JTC - Site 10 - Day 1'!BY30,'JTC - Site 10 - Day 1'!EC30)</f>
        <v>0</v>
      </c>
      <c r="BL30" s="42">
        <f>SUM('JTC - Site 10 - Day 1'!V30,'JTC - Site 10 - Day 1'!BZ30,'JTC - Site 10 - Day 1'!ED30)</f>
        <v>0</v>
      </c>
      <c r="BM30" s="42">
        <f>SUM('JTC - Site 10 - Day 1'!W30,'JTC - Site 10 - Day 1'!CA30,'JTC - Site 10 - Day 1'!EE30)</f>
        <v>0</v>
      </c>
      <c r="BN30" s="42">
        <f>SUM('JTC - Site 10 - Day 1'!X30,'JTC - Site 10 - Day 1'!CB30,'JTC - Site 10 - Day 1'!EF30)</f>
        <v>1</v>
      </c>
      <c r="BO30" s="42">
        <f>SUM('JTC - Site 10 - Day 1'!Y30,'JTC - Site 10 - Day 1'!CC30,'JTC - Site 10 - Day 1'!EG30)</f>
        <v>0</v>
      </c>
      <c r="BP30" s="52">
        <f>SUM('JTC - Site 10 - Day 1'!Z30,'JTC - Site 10 - Day 1'!CD30,'JTC - Site 10 - Day 1'!EH30)</f>
        <v>2</v>
      </c>
      <c r="BQ30" s="57">
        <f t="shared" si="16"/>
        <v>51</v>
      </c>
      <c r="BR30" s="57">
        <f t="shared" si="17"/>
        <v>48</v>
      </c>
      <c r="BS30" s="22">
        <f>'JTC - Site 10 - Day 1'!$A30</f>
        <v>0.45833333333333398</v>
      </c>
      <c r="BT30" s="41">
        <f>SUM('JTC - Site 10 - Day 1'!CH30,'JTC - Site 10 - Day 1'!CV30,'JTC - Site 10 - Day 1'!DJ30)</f>
        <v>4</v>
      </c>
      <c r="BU30" s="42">
        <f>SUM('JTC - Site 10 - Day 1'!CI30,'JTC - Site 10 - Day 1'!CW30,'JTC - Site 10 - Day 1'!DK30)</f>
        <v>4</v>
      </c>
      <c r="BV30" s="42">
        <f>SUM('JTC - Site 10 - Day 1'!CJ30,'JTC - Site 10 - Day 1'!CX30,'JTC - Site 10 - Day 1'!DL30)</f>
        <v>37</v>
      </c>
      <c r="BW30" s="42">
        <f>SUM('JTC - Site 10 - Day 1'!CK30,'JTC - Site 10 - Day 1'!CY30,'JTC - Site 10 - Day 1'!DM30)</f>
        <v>9</v>
      </c>
      <c r="BX30" s="42">
        <f>SUM('JTC - Site 10 - Day 1'!CL30,'JTC - Site 10 - Day 1'!CZ30,'JTC - Site 10 - Day 1'!DN30)</f>
        <v>1</v>
      </c>
      <c r="BY30" s="42">
        <f>SUM('JTC - Site 10 - Day 1'!CM30,'JTC - Site 10 - Day 1'!DA30,'JTC - Site 10 - Day 1'!DO30)</f>
        <v>0</v>
      </c>
      <c r="BZ30" s="42">
        <f>SUM('JTC - Site 10 - Day 1'!CN30,'JTC - Site 10 - Day 1'!DB30,'JTC - Site 10 - Day 1'!DP30)</f>
        <v>0</v>
      </c>
      <c r="CA30" s="42">
        <f>SUM('JTC - Site 10 - Day 1'!CO30,'JTC - Site 10 - Day 1'!DC30,'JTC - Site 10 - Day 1'!DQ30)</f>
        <v>0</v>
      </c>
      <c r="CB30" s="42">
        <f>SUM('JTC - Site 10 - Day 1'!CP30,'JTC - Site 10 - Day 1'!DD30,'JTC - Site 10 - Day 1'!DR30)</f>
        <v>2</v>
      </c>
      <c r="CC30" s="42">
        <f>SUM('JTC - Site 10 - Day 1'!CQ30,'JTC - Site 10 - Day 1'!DE30,'JTC - Site 10 - Day 1'!DS30)</f>
        <v>0</v>
      </c>
      <c r="CD30" s="52">
        <f>SUM('JTC - Site 10 - Day 1'!CR30,'JTC - Site 10 - Day 1'!DF30,'JTC - Site 10 - Day 1'!DT30)</f>
        <v>2</v>
      </c>
      <c r="CE30" s="57">
        <f t="shared" si="18"/>
        <v>59</v>
      </c>
      <c r="CF30" s="57">
        <f t="shared" si="19"/>
        <v>57</v>
      </c>
      <c r="CG30" s="22">
        <f>'JTC - Site 10 - Day 1'!$A30</f>
        <v>0.45833333333333398</v>
      </c>
      <c r="CH30" s="41">
        <f>SUM('JTC - Site 10 - Day 1'!B30,'JTC - Site 10 - Day 1'!BF30,'JTC - Site 10 - Day 1'!DJ30)</f>
        <v>15</v>
      </c>
      <c r="CI30" s="42">
        <f>SUM('JTC - Site 10 - Day 1'!C30,'JTC - Site 10 - Day 1'!BG30,'JTC - Site 10 - Day 1'!DK30)</f>
        <v>5</v>
      </c>
      <c r="CJ30" s="42">
        <f>SUM('JTC - Site 10 - Day 1'!D30,'JTC - Site 10 - Day 1'!BH30,'JTC - Site 10 - Day 1'!DL30)</f>
        <v>89</v>
      </c>
      <c r="CK30" s="42">
        <f>SUM('JTC - Site 10 - Day 1'!E30,'JTC - Site 10 - Day 1'!BI30,'JTC - Site 10 - Day 1'!DM30)</f>
        <v>25</v>
      </c>
      <c r="CL30" s="42">
        <f>SUM('JTC - Site 10 - Day 1'!F30,'JTC - Site 10 - Day 1'!BJ30,'JTC - Site 10 - Day 1'!DN30)</f>
        <v>17</v>
      </c>
      <c r="CM30" s="42">
        <f>SUM('JTC - Site 10 - Day 1'!G30,'JTC - Site 10 - Day 1'!BK30,'JTC - Site 10 - Day 1'!DO30)</f>
        <v>0</v>
      </c>
      <c r="CN30" s="42">
        <f>SUM('JTC - Site 10 - Day 1'!H30,'JTC - Site 10 - Day 1'!BL30,'JTC - Site 10 - Day 1'!DP30)</f>
        <v>0</v>
      </c>
      <c r="CO30" s="42">
        <f>SUM('JTC - Site 10 - Day 1'!I30,'JTC - Site 10 - Day 1'!BM30,'JTC - Site 10 - Day 1'!DQ30)</f>
        <v>1</v>
      </c>
      <c r="CP30" s="42">
        <f>SUM('JTC - Site 10 - Day 1'!J30,'JTC - Site 10 - Day 1'!BN30,'JTC - Site 10 - Day 1'!DR30)</f>
        <v>1</v>
      </c>
      <c r="CQ30" s="42">
        <f>SUM('JTC - Site 10 - Day 1'!K30,'JTC - Site 10 - Day 1'!BO30,'JTC - Site 10 - Day 1'!DS30)</f>
        <v>0</v>
      </c>
      <c r="CR30" s="52">
        <f>SUM('JTC - Site 10 - Day 1'!L30,'JTC - Site 10 - Day 1'!BP30,'JTC - Site 10 - Day 1'!DT30)</f>
        <v>2</v>
      </c>
      <c r="CS30" s="57">
        <f t="shared" si="20"/>
        <v>155</v>
      </c>
      <c r="CT30" s="57">
        <f t="shared" si="21"/>
        <v>161</v>
      </c>
      <c r="CU30" s="22">
        <f>'JTC - Site 10 - Day 1'!$A30</f>
        <v>0.45833333333333398</v>
      </c>
      <c r="CV30" s="41">
        <f>SUM('JTC - Site 10 - Day 1'!DX30,'JTC - Site 10 - Day 1'!EL30,'JTC - Site 10 - Day 1'!EZ30)</f>
        <v>6</v>
      </c>
      <c r="CW30" s="42">
        <f>SUM('JTC - Site 10 - Day 1'!DY30,'JTC - Site 10 - Day 1'!EM30,'JTC - Site 10 - Day 1'!FA30)</f>
        <v>3</v>
      </c>
      <c r="CX30" s="42">
        <f>SUM('JTC - Site 10 - Day 1'!DZ30,'JTC - Site 10 - Day 1'!EN30,'JTC - Site 10 - Day 1'!FB30)</f>
        <v>70</v>
      </c>
      <c r="CY30" s="42">
        <f>SUM('JTC - Site 10 - Day 1'!EA30,'JTC - Site 10 - Day 1'!EO30,'JTC - Site 10 - Day 1'!FC30)</f>
        <v>18</v>
      </c>
      <c r="CZ30" s="42">
        <f>SUM('JTC - Site 10 - Day 1'!EB30,'JTC - Site 10 - Day 1'!EP30,'JTC - Site 10 - Day 1'!FD30)</f>
        <v>5</v>
      </c>
      <c r="DA30" s="42">
        <f>SUM('JTC - Site 10 - Day 1'!EC30,'JTC - Site 10 - Day 1'!EQ30,'JTC - Site 10 - Day 1'!FE30)</f>
        <v>1</v>
      </c>
      <c r="DB30" s="42">
        <f>SUM('JTC - Site 10 - Day 1'!ED30,'JTC - Site 10 - Day 1'!ER30,'JTC - Site 10 - Day 1'!FF30)</f>
        <v>1</v>
      </c>
      <c r="DC30" s="42">
        <f>SUM('JTC - Site 10 - Day 1'!EE30,'JTC - Site 10 - Day 1'!ES30,'JTC - Site 10 - Day 1'!FG30)</f>
        <v>0</v>
      </c>
      <c r="DD30" s="42">
        <f>SUM('JTC - Site 10 - Day 1'!EF30,'JTC - Site 10 - Day 1'!ET30,'JTC - Site 10 - Day 1'!FH30)</f>
        <v>0</v>
      </c>
      <c r="DE30" s="42">
        <f>SUM('JTC - Site 10 - Day 1'!EG30,'JTC - Site 10 - Day 1'!EU30,'JTC - Site 10 - Day 1'!FI30)</f>
        <v>0</v>
      </c>
      <c r="DF30" s="52">
        <f>SUM('JTC - Site 10 - Day 1'!EH30,'JTC - Site 10 - Day 1'!EV30,'JTC - Site 10 - Day 1'!FJ30)</f>
        <v>8</v>
      </c>
      <c r="DG30" s="57">
        <f t="shared" si="22"/>
        <v>112</v>
      </c>
      <c r="DH30" s="57">
        <f t="shared" si="23"/>
        <v>113</v>
      </c>
      <c r="DI30" s="67">
        <f t="shared" ref="DI30:DI33" si="71">SUM(M30,AO30,BQ30,CS30)</f>
        <v>359</v>
      </c>
      <c r="DJ30" s="67">
        <f>SUM(DI30:DI33)</f>
        <v>1505</v>
      </c>
      <c r="DK30" s="22">
        <f>'JTC - Site 10 - Day 1'!$A30</f>
        <v>0.45833333333333398</v>
      </c>
    </row>
    <row r="31" spans="1:115" ht="13.5" customHeight="1">
      <c r="A31" s="22">
        <f>'JTC - Site 10 - Day 1'!$A31</f>
        <v>0.46875000000000067</v>
      </c>
      <c r="B31" s="43">
        <f>SUM('JTC - Site 10 - Day 1'!AR31,'JTC - Site 10 - Day 1'!CV31,'JTC - Site 10 - Day 1'!EZ31)</f>
        <v>1</v>
      </c>
      <c r="C31" s="44">
        <f>SUM('JTC - Site 10 - Day 1'!AS31,'JTC - Site 10 - Day 1'!CW31,'JTC - Site 10 - Day 1'!FA31)</f>
        <v>2</v>
      </c>
      <c r="D31" s="44">
        <f>SUM('JTC - Site 10 - Day 1'!AT31,'JTC - Site 10 - Day 1'!CX31,'JTC - Site 10 - Day 1'!FB31)</f>
        <v>46</v>
      </c>
      <c r="E31" s="44">
        <f>SUM('JTC - Site 10 - Day 1'!AU31,'JTC - Site 10 - Day 1'!CY31,'JTC - Site 10 - Day 1'!FC31)</f>
        <v>8</v>
      </c>
      <c r="F31" s="44">
        <f>SUM('JTC - Site 10 - Day 1'!AV31,'JTC - Site 10 - Day 1'!CZ31,'JTC - Site 10 - Day 1'!FD31)</f>
        <v>3</v>
      </c>
      <c r="G31" s="44">
        <f>SUM('JTC - Site 10 - Day 1'!AW31,'JTC - Site 10 - Day 1'!DA31,'JTC - Site 10 - Day 1'!FE31)</f>
        <v>0</v>
      </c>
      <c r="H31" s="44">
        <f>SUM('JTC - Site 10 - Day 1'!AX31,'JTC - Site 10 - Day 1'!DB31,'JTC - Site 10 - Day 1'!FF31)</f>
        <v>0</v>
      </c>
      <c r="I31" s="44">
        <f>SUM('JTC - Site 10 - Day 1'!AY31,'JTC - Site 10 - Day 1'!DC31,'JTC - Site 10 - Day 1'!FG31)</f>
        <v>1</v>
      </c>
      <c r="J31" s="44">
        <f>SUM('JTC - Site 10 - Day 1'!AZ31,'JTC - Site 10 - Day 1'!DD31,'JTC - Site 10 - Day 1'!FH31)</f>
        <v>1</v>
      </c>
      <c r="K31" s="44">
        <f>SUM('JTC - Site 10 - Day 1'!BA31,'JTC - Site 10 - Day 1'!DE31,'JTC - Site 10 - Day 1'!FI31)</f>
        <v>0</v>
      </c>
      <c r="L31" s="53">
        <f>SUM('JTC - Site 10 - Day 1'!BB31,'JTC - Site 10 - Day 1'!DF31,'JTC - Site 10 - Day 1'!FJ31)</f>
        <v>4</v>
      </c>
      <c r="M31" s="58">
        <f t="shared" si="8"/>
        <v>66</v>
      </c>
      <c r="N31" s="58">
        <f t="shared" si="9"/>
        <v>69</v>
      </c>
      <c r="O31" s="22">
        <f>'JTC - Site 10 - Day 1'!$A31</f>
        <v>0.46875000000000067</v>
      </c>
      <c r="P31" s="43">
        <f>SUM('JTC - Site 10 - Day 1'!B31,'JTC - Site 10 - Day 1'!P31,'JTC - Site 10 - Day 1'!AD31)</f>
        <v>2</v>
      </c>
      <c r="Q31" s="44">
        <f>SUM('JTC - Site 10 - Day 1'!C31,'JTC - Site 10 - Day 1'!Q31,'JTC - Site 10 - Day 1'!AE31)</f>
        <v>2</v>
      </c>
      <c r="R31" s="44">
        <f>SUM('JTC - Site 10 - Day 1'!D31,'JTC - Site 10 - Day 1'!R31,'JTC - Site 10 - Day 1'!AF31)</f>
        <v>32</v>
      </c>
      <c r="S31" s="44">
        <f>SUM('JTC - Site 10 - Day 1'!E31,'JTC - Site 10 - Day 1'!S31,'JTC - Site 10 - Day 1'!AG31)</f>
        <v>20</v>
      </c>
      <c r="T31" s="44">
        <f>SUM('JTC - Site 10 - Day 1'!F31,'JTC - Site 10 - Day 1'!T31,'JTC - Site 10 - Day 1'!AH31)</f>
        <v>1</v>
      </c>
      <c r="U31" s="44">
        <f>SUM('JTC - Site 10 - Day 1'!G31,'JTC - Site 10 - Day 1'!U31,'JTC - Site 10 - Day 1'!AI31)</f>
        <v>0</v>
      </c>
      <c r="V31" s="44">
        <f>SUM('JTC - Site 10 - Day 1'!H31,'JTC - Site 10 - Day 1'!V31,'JTC - Site 10 - Day 1'!AJ31)</f>
        <v>0</v>
      </c>
      <c r="W31" s="44">
        <f>SUM('JTC - Site 10 - Day 1'!I31,'JTC - Site 10 - Day 1'!W31,'JTC - Site 10 - Day 1'!AK31)</f>
        <v>0</v>
      </c>
      <c r="X31" s="44">
        <f>SUM('JTC - Site 10 - Day 1'!J31,'JTC - Site 10 - Day 1'!X31,'JTC - Site 10 - Day 1'!AL31)</f>
        <v>1</v>
      </c>
      <c r="Y31" s="44">
        <f>SUM('JTC - Site 10 - Day 1'!K31,'JTC - Site 10 - Day 1'!Y31,'JTC - Site 10 - Day 1'!AM31)</f>
        <v>0</v>
      </c>
      <c r="Z31" s="53">
        <f>SUM('JTC - Site 10 - Day 1'!L31,'JTC - Site 10 - Day 1'!Z31,'JTC - Site 10 - Day 1'!AN31)</f>
        <v>9</v>
      </c>
      <c r="AA31" s="58">
        <f t="shared" si="10"/>
        <v>67</v>
      </c>
      <c r="AB31" s="58">
        <f t="shared" si="11"/>
        <v>67</v>
      </c>
      <c r="AC31" s="22">
        <f>'JTC - Site 10 - Day 1'!$A31</f>
        <v>0.46875000000000067</v>
      </c>
      <c r="AD31" s="43">
        <f>SUM('JTC - Site 10 - Day 1'!AD31,'JTC - Site 10 - Day 1'!CH31,'JTC - Site 10 - Day 1'!EL31)</f>
        <v>3</v>
      </c>
      <c r="AE31" s="44">
        <f>SUM('JTC - Site 10 - Day 1'!AE31,'JTC - Site 10 - Day 1'!CI31,'JTC - Site 10 - Day 1'!EM31)</f>
        <v>1</v>
      </c>
      <c r="AF31" s="44">
        <f>SUM('JTC - Site 10 - Day 1'!AF31,'JTC - Site 10 - Day 1'!CJ31,'JTC - Site 10 - Day 1'!EN31)</f>
        <v>67</v>
      </c>
      <c r="AG31" s="44">
        <f>SUM('JTC - Site 10 - Day 1'!AG31,'JTC - Site 10 - Day 1'!CK31,'JTC - Site 10 - Day 1'!EO31)</f>
        <v>16</v>
      </c>
      <c r="AH31" s="44">
        <f>SUM('JTC - Site 10 - Day 1'!AH31,'JTC - Site 10 - Day 1'!CL31,'JTC - Site 10 - Day 1'!EP31)</f>
        <v>2</v>
      </c>
      <c r="AI31" s="44">
        <f>SUM('JTC - Site 10 - Day 1'!AI31,'JTC - Site 10 - Day 1'!CM31,'JTC - Site 10 - Day 1'!EQ31)</f>
        <v>0</v>
      </c>
      <c r="AJ31" s="44">
        <f>SUM('JTC - Site 10 - Day 1'!AJ31,'JTC - Site 10 - Day 1'!CN31,'JTC - Site 10 - Day 1'!ER31)</f>
        <v>0</v>
      </c>
      <c r="AK31" s="44">
        <f>SUM('JTC - Site 10 - Day 1'!AK31,'JTC - Site 10 - Day 1'!CO31,'JTC - Site 10 - Day 1'!ES31)</f>
        <v>0</v>
      </c>
      <c r="AL31" s="44">
        <f>SUM('JTC - Site 10 - Day 1'!AL31,'JTC - Site 10 - Day 1'!CP31,'JTC - Site 10 - Day 1'!ET31)</f>
        <v>0</v>
      </c>
      <c r="AM31" s="44">
        <f>SUM('JTC - Site 10 - Day 1'!AM31,'JTC - Site 10 - Day 1'!CQ31,'JTC - Site 10 - Day 1'!EU31)</f>
        <v>0</v>
      </c>
      <c r="AN31" s="53">
        <f>SUM('JTC - Site 10 - Day 1'!AN31,'JTC - Site 10 - Day 1'!CR31,'JTC - Site 10 - Day 1'!EV31)</f>
        <v>3</v>
      </c>
      <c r="AO31" s="58">
        <f t="shared" si="12"/>
        <v>92</v>
      </c>
      <c r="AP31" s="58">
        <f t="shared" si="13"/>
        <v>91</v>
      </c>
      <c r="AQ31" s="22">
        <f>'JTC - Site 10 - Day 1'!$A31</f>
        <v>0.46875000000000067</v>
      </c>
      <c r="AR31" s="43">
        <f>SUM('JTC - Site 10 - Day 1'!AR31,'JTC - Site 10 - Day 1'!BF31,'JTC - Site 10 - Day 1'!BT31)</f>
        <v>6</v>
      </c>
      <c r="AS31" s="44">
        <f>SUM('JTC - Site 10 - Day 1'!AS31,'JTC - Site 10 - Day 1'!BG31,'JTC - Site 10 - Day 1'!BU31)</f>
        <v>1</v>
      </c>
      <c r="AT31" s="44">
        <f>SUM('JTC - Site 10 - Day 1'!AT31,'JTC - Site 10 - Day 1'!BH31,'JTC - Site 10 - Day 1'!BV31)</f>
        <v>65</v>
      </c>
      <c r="AU31" s="44">
        <f>SUM('JTC - Site 10 - Day 1'!AU31,'JTC - Site 10 - Day 1'!BI31,'JTC - Site 10 - Day 1'!BW31)</f>
        <v>12</v>
      </c>
      <c r="AV31" s="44">
        <f>SUM('JTC - Site 10 - Day 1'!AV31,'JTC - Site 10 - Day 1'!BJ31,'JTC - Site 10 - Day 1'!BX31)</f>
        <v>5</v>
      </c>
      <c r="AW31" s="44">
        <f>SUM('JTC - Site 10 - Day 1'!AW31,'JTC - Site 10 - Day 1'!BK31,'JTC - Site 10 - Day 1'!BY31)</f>
        <v>0</v>
      </c>
      <c r="AX31" s="44">
        <f>SUM('JTC - Site 10 - Day 1'!AX31,'JTC - Site 10 - Day 1'!BL31,'JTC - Site 10 - Day 1'!BZ31)</f>
        <v>1</v>
      </c>
      <c r="AY31" s="44">
        <f>SUM('JTC - Site 10 - Day 1'!AY31,'JTC - Site 10 - Day 1'!BM31,'JTC - Site 10 - Day 1'!CA31)</f>
        <v>3</v>
      </c>
      <c r="AZ31" s="44">
        <f>SUM('JTC - Site 10 - Day 1'!AZ31,'JTC - Site 10 - Day 1'!BN31,'JTC - Site 10 - Day 1'!CB31)</f>
        <v>0</v>
      </c>
      <c r="BA31" s="44">
        <f>SUM('JTC - Site 10 - Day 1'!BA31,'JTC - Site 10 - Day 1'!BO31,'JTC - Site 10 - Day 1'!CC31)</f>
        <v>1</v>
      </c>
      <c r="BB31" s="53">
        <f>SUM('JTC - Site 10 - Day 1'!BB31,'JTC - Site 10 - Day 1'!BP31,'JTC - Site 10 - Day 1'!CD31)</f>
        <v>2</v>
      </c>
      <c r="BC31" s="58">
        <f t="shared" si="14"/>
        <v>96</v>
      </c>
      <c r="BD31" s="58">
        <f t="shared" si="15"/>
        <v>101</v>
      </c>
      <c r="BE31" s="22">
        <f>'JTC - Site 10 - Day 1'!$A31</f>
        <v>0.46875000000000067</v>
      </c>
      <c r="BF31" s="43">
        <f>SUM('JTC - Site 10 - Day 1'!P31,'JTC - Site 10 - Day 1'!BT31,'JTC - Site 10 - Day 1'!DX31)</f>
        <v>1</v>
      </c>
      <c r="BG31" s="44">
        <f>SUM('JTC - Site 10 - Day 1'!Q31,'JTC - Site 10 - Day 1'!BU31,'JTC - Site 10 - Day 1'!DY31)</f>
        <v>3</v>
      </c>
      <c r="BH31" s="44">
        <f>SUM('JTC - Site 10 - Day 1'!R31,'JTC - Site 10 - Day 1'!BV31,'JTC - Site 10 - Day 1'!DZ31)</f>
        <v>34</v>
      </c>
      <c r="BI31" s="44">
        <f>SUM('JTC - Site 10 - Day 1'!S31,'JTC - Site 10 - Day 1'!BW31,'JTC - Site 10 - Day 1'!EA31)</f>
        <v>10</v>
      </c>
      <c r="BJ31" s="44">
        <f>SUM('JTC - Site 10 - Day 1'!T31,'JTC - Site 10 - Day 1'!BX31,'JTC - Site 10 - Day 1'!EB31)</f>
        <v>1</v>
      </c>
      <c r="BK31" s="44">
        <f>SUM('JTC - Site 10 - Day 1'!U31,'JTC - Site 10 - Day 1'!BY31,'JTC - Site 10 - Day 1'!EC31)</f>
        <v>0</v>
      </c>
      <c r="BL31" s="44">
        <f>SUM('JTC - Site 10 - Day 1'!V31,'JTC - Site 10 - Day 1'!BZ31,'JTC - Site 10 - Day 1'!ED31)</f>
        <v>0</v>
      </c>
      <c r="BM31" s="44">
        <f>SUM('JTC - Site 10 - Day 1'!W31,'JTC - Site 10 - Day 1'!CA31,'JTC - Site 10 - Day 1'!EE31)</f>
        <v>0</v>
      </c>
      <c r="BN31" s="44">
        <f>SUM('JTC - Site 10 - Day 1'!X31,'JTC - Site 10 - Day 1'!CB31,'JTC - Site 10 - Day 1'!EF31)</f>
        <v>1</v>
      </c>
      <c r="BO31" s="44">
        <f>SUM('JTC - Site 10 - Day 1'!Y31,'JTC - Site 10 - Day 1'!CC31,'JTC - Site 10 - Day 1'!EG31)</f>
        <v>0</v>
      </c>
      <c r="BP31" s="53">
        <f>SUM('JTC - Site 10 - Day 1'!Z31,'JTC - Site 10 - Day 1'!CD31,'JTC - Site 10 - Day 1'!EH31)</f>
        <v>5</v>
      </c>
      <c r="BQ31" s="58">
        <f t="shared" si="16"/>
        <v>55</v>
      </c>
      <c r="BR31" s="58">
        <f t="shared" si="17"/>
        <v>55</v>
      </c>
      <c r="BS31" s="22">
        <f>'JTC - Site 10 - Day 1'!$A31</f>
        <v>0.46875000000000067</v>
      </c>
      <c r="BT31" s="43">
        <f>SUM('JTC - Site 10 - Day 1'!CH31,'JTC - Site 10 - Day 1'!CV31,'JTC - Site 10 - Day 1'!DJ31)</f>
        <v>1</v>
      </c>
      <c r="BU31" s="44">
        <f>SUM('JTC - Site 10 - Day 1'!CI31,'JTC - Site 10 - Day 1'!CW31,'JTC - Site 10 - Day 1'!DK31)</f>
        <v>2</v>
      </c>
      <c r="BV31" s="44">
        <f>SUM('JTC - Site 10 - Day 1'!CJ31,'JTC - Site 10 - Day 1'!CX31,'JTC - Site 10 - Day 1'!DL31)</f>
        <v>42</v>
      </c>
      <c r="BW31" s="44">
        <f>SUM('JTC - Site 10 - Day 1'!CK31,'JTC - Site 10 - Day 1'!CY31,'JTC - Site 10 - Day 1'!DM31)</f>
        <v>7</v>
      </c>
      <c r="BX31" s="44">
        <f>SUM('JTC - Site 10 - Day 1'!CL31,'JTC - Site 10 - Day 1'!CZ31,'JTC - Site 10 - Day 1'!DN31)</f>
        <v>2</v>
      </c>
      <c r="BY31" s="44">
        <f>SUM('JTC - Site 10 - Day 1'!CM31,'JTC - Site 10 - Day 1'!DA31,'JTC - Site 10 - Day 1'!DO31)</f>
        <v>0</v>
      </c>
      <c r="BZ31" s="44">
        <f>SUM('JTC - Site 10 - Day 1'!CN31,'JTC - Site 10 - Day 1'!DB31,'JTC - Site 10 - Day 1'!DP31)</f>
        <v>0</v>
      </c>
      <c r="CA31" s="44">
        <f>SUM('JTC - Site 10 - Day 1'!CO31,'JTC - Site 10 - Day 1'!DC31,'JTC - Site 10 - Day 1'!DQ31)</f>
        <v>0</v>
      </c>
      <c r="CB31" s="44">
        <f>SUM('JTC - Site 10 - Day 1'!CP31,'JTC - Site 10 - Day 1'!DD31,'JTC - Site 10 - Day 1'!DR31)</f>
        <v>1</v>
      </c>
      <c r="CC31" s="44">
        <f>SUM('JTC - Site 10 - Day 1'!CQ31,'JTC - Site 10 - Day 1'!DE31,'JTC - Site 10 - Day 1'!DS31)</f>
        <v>0</v>
      </c>
      <c r="CD31" s="53">
        <f>SUM('JTC - Site 10 - Day 1'!CR31,'JTC - Site 10 - Day 1'!DF31,'JTC - Site 10 - Day 1'!DT31)</f>
        <v>3</v>
      </c>
      <c r="CE31" s="58">
        <f t="shared" si="18"/>
        <v>58</v>
      </c>
      <c r="CF31" s="58">
        <f t="shared" si="19"/>
        <v>59</v>
      </c>
      <c r="CG31" s="22">
        <f>'JTC - Site 10 - Day 1'!$A31</f>
        <v>0.46875000000000067</v>
      </c>
      <c r="CH31" s="43">
        <f>SUM('JTC - Site 10 - Day 1'!B31,'JTC - Site 10 - Day 1'!BF31,'JTC - Site 10 - Day 1'!DJ31)</f>
        <v>7</v>
      </c>
      <c r="CI31" s="44">
        <f>SUM('JTC - Site 10 - Day 1'!C31,'JTC - Site 10 - Day 1'!BG31,'JTC - Site 10 - Day 1'!DK31)</f>
        <v>1</v>
      </c>
      <c r="CJ31" s="44">
        <f>SUM('JTC - Site 10 - Day 1'!D31,'JTC - Site 10 - Day 1'!BH31,'JTC - Site 10 - Day 1'!DL31)</f>
        <v>74</v>
      </c>
      <c r="CK31" s="44">
        <f>SUM('JTC - Site 10 - Day 1'!E31,'JTC - Site 10 - Day 1'!BI31,'JTC - Site 10 - Day 1'!DM31)</f>
        <v>20</v>
      </c>
      <c r="CL31" s="44">
        <f>SUM('JTC - Site 10 - Day 1'!F31,'JTC - Site 10 - Day 1'!BJ31,'JTC - Site 10 - Day 1'!DN31)</f>
        <v>6</v>
      </c>
      <c r="CM31" s="44">
        <f>SUM('JTC - Site 10 - Day 1'!G31,'JTC - Site 10 - Day 1'!BK31,'JTC - Site 10 - Day 1'!DO31)</f>
        <v>0</v>
      </c>
      <c r="CN31" s="44">
        <f>SUM('JTC - Site 10 - Day 1'!H31,'JTC - Site 10 - Day 1'!BL31,'JTC - Site 10 - Day 1'!DP31)</f>
        <v>1</v>
      </c>
      <c r="CO31" s="44">
        <f>SUM('JTC - Site 10 - Day 1'!I31,'JTC - Site 10 - Day 1'!BM31,'JTC - Site 10 - Day 1'!DQ31)</f>
        <v>2</v>
      </c>
      <c r="CP31" s="44">
        <f>SUM('JTC - Site 10 - Day 1'!J31,'JTC - Site 10 - Day 1'!BN31,'JTC - Site 10 - Day 1'!DR31)</f>
        <v>0</v>
      </c>
      <c r="CQ31" s="44">
        <f>SUM('JTC - Site 10 - Day 1'!K31,'JTC - Site 10 - Day 1'!BO31,'JTC - Site 10 - Day 1'!DS31)</f>
        <v>1</v>
      </c>
      <c r="CR31" s="53">
        <f>SUM('JTC - Site 10 - Day 1'!L31,'JTC - Site 10 - Day 1'!BP31,'JTC - Site 10 - Day 1'!DT31)</f>
        <v>4</v>
      </c>
      <c r="CS31" s="58">
        <f t="shared" si="20"/>
        <v>116</v>
      </c>
      <c r="CT31" s="58">
        <f t="shared" si="21"/>
        <v>121</v>
      </c>
      <c r="CU31" s="22">
        <f>'JTC - Site 10 - Day 1'!$A31</f>
        <v>0.46875000000000067</v>
      </c>
      <c r="CV31" s="43">
        <f>SUM('JTC - Site 10 - Day 1'!DX31,'JTC - Site 10 - Day 1'!EL31,'JTC - Site 10 - Day 1'!EZ31)</f>
        <v>3</v>
      </c>
      <c r="CW31" s="44">
        <f>SUM('JTC - Site 10 - Day 1'!DY31,'JTC - Site 10 - Day 1'!EM31,'JTC - Site 10 - Day 1'!FA31)</f>
        <v>2</v>
      </c>
      <c r="CX31" s="44">
        <f>SUM('JTC - Site 10 - Day 1'!DZ31,'JTC - Site 10 - Day 1'!EN31,'JTC - Site 10 - Day 1'!FB31)</f>
        <v>82</v>
      </c>
      <c r="CY31" s="44">
        <f>SUM('JTC - Site 10 - Day 1'!EA31,'JTC - Site 10 - Day 1'!EO31,'JTC - Site 10 - Day 1'!FC31)</f>
        <v>15</v>
      </c>
      <c r="CZ31" s="44">
        <f>SUM('JTC - Site 10 - Day 1'!EB31,'JTC - Site 10 - Day 1'!EP31,'JTC - Site 10 - Day 1'!FD31)</f>
        <v>4</v>
      </c>
      <c r="DA31" s="44">
        <f>SUM('JTC - Site 10 - Day 1'!EC31,'JTC - Site 10 - Day 1'!EQ31,'JTC - Site 10 - Day 1'!FE31)</f>
        <v>0</v>
      </c>
      <c r="DB31" s="44">
        <f>SUM('JTC - Site 10 - Day 1'!ED31,'JTC - Site 10 - Day 1'!ER31,'JTC - Site 10 - Day 1'!FF31)</f>
        <v>0</v>
      </c>
      <c r="DC31" s="44">
        <f>SUM('JTC - Site 10 - Day 1'!EE31,'JTC - Site 10 - Day 1'!ES31,'JTC - Site 10 - Day 1'!FG31)</f>
        <v>0</v>
      </c>
      <c r="DD31" s="44">
        <f>SUM('JTC - Site 10 - Day 1'!EF31,'JTC - Site 10 - Day 1'!ET31,'JTC - Site 10 - Day 1'!FH31)</f>
        <v>0</v>
      </c>
      <c r="DE31" s="44">
        <f>SUM('JTC - Site 10 - Day 1'!EG31,'JTC - Site 10 - Day 1'!EU31,'JTC - Site 10 - Day 1'!FI31)</f>
        <v>0</v>
      </c>
      <c r="DF31" s="53">
        <f>SUM('JTC - Site 10 - Day 1'!EH31,'JTC - Site 10 - Day 1'!EV31,'JTC - Site 10 - Day 1'!FJ31)</f>
        <v>2</v>
      </c>
      <c r="DG31" s="58">
        <f t="shared" si="22"/>
        <v>108</v>
      </c>
      <c r="DH31" s="58">
        <f t="shared" si="23"/>
        <v>109</v>
      </c>
      <c r="DI31" s="67">
        <f t="shared" si="71"/>
        <v>329</v>
      </c>
      <c r="DJ31" s="67">
        <f t="shared" ref="DJ31:DJ33" si="72">SUM(DI31:DI35)</f>
        <v>1519</v>
      </c>
      <c r="DK31" s="22">
        <f>'JTC - Site 10 - Day 1'!$A31</f>
        <v>0.46875000000000067</v>
      </c>
    </row>
    <row r="32" spans="1:115" ht="13.5" customHeight="1">
      <c r="A32" s="22">
        <f>'JTC - Site 10 - Day 1'!$A32</f>
        <v>0.47916666666666735</v>
      </c>
      <c r="B32" s="43">
        <f>SUM('JTC - Site 10 - Day 1'!AR32,'JTC - Site 10 - Day 1'!CV32,'JTC - Site 10 - Day 1'!EZ32)</f>
        <v>1</v>
      </c>
      <c r="C32" s="44">
        <f>SUM('JTC - Site 10 - Day 1'!AS32,'JTC - Site 10 - Day 1'!CW32,'JTC - Site 10 - Day 1'!FA32)</f>
        <v>0</v>
      </c>
      <c r="D32" s="44">
        <f>SUM('JTC - Site 10 - Day 1'!AT32,'JTC - Site 10 - Day 1'!CX32,'JTC - Site 10 - Day 1'!FB32)</f>
        <v>59</v>
      </c>
      <c r="E32" s="44">
        <f>SUM('JTC - Site 10 - Day 1'!AU32,'JTC - Site 10 - Day 1'!CY32,'JTC - Site 10 - Day 1'!FC32)</f>
        <v>14</v>
      </c>
      <c r="F32" s="44">
        <f>SUM('JTC - Site 10 - Day 1'!AV32,'JTC - Site 10 - Day 1'!CZ32,'JTC - Site 10 - Day 1'!FD32)</f>
        <v>7</v>
      </c>
      <c r="G32" s="44">
        <f>SUM('JTC - Site 10 - Day 1'!AW32,'JTC - Site 10 - Day 1'!DA32,'JTC - Site 10 - Day 1'!FE32)</f>
        <v>0</v>
      </c>
      <c r="H32" s="44">
        <f>SUM('JTC - Site 10 - Day 1'!AX32,'JTC - Site 10 - Day 1'!DB32,'JTC - Site 10 - Day 1'!FF32)</f>
        <v>0</v>
      </c>
      <c r="I32" s="44">
        <f>SUM('JTC - Site 10 - Day 1'!AY32,'JTC - Site 10 - Day 1'!DC32,'JTC - Site 10 - Day 1'!FG32)</f>
        <v>0</v>
      </c>
      <c r="J32" s="44">
        <f>SUM('JTC - Site 10 - Day 1'!AZ32,'JTC - Site 10 - Day 1'!DD32,'JTC - Site 10 - Day 1'!FH32)</f>
        <v>1</v>
      </c>
      <c r="K32" s="44">
        <f>SUM('JTC - Site 10 - Day 1'!BA32,'JTC - Site 10 - Day 1'!DE32,'JTC - Site 10 - Day 1'!FI32)</f>
        <v>0</v>
      </c>
      <c r="L32" s="53">
        <f>SUM('JTC - Site 10 - Day 1'!BB32,'JTC - Site 10 - Day 1'!DF32,'JTC - Site 10 - Day 1'!FJ32)</f>
        <v>2</v>
      </c>
      <c r="M32" s="58">
        <f t="shared" si="8"/>
        <v>84</v>
      </c>
      <c r="N32" s="58">
        <f t="shared" si="9"/>
        <v>91</v>
      </c>
      <c r="O32" s="22">
        <f>'JTC - Site 10 - Day 1'!$A32</f>
        <v>0.47916666666666735</v>
      </c>
      <c r="P32" s="43">
        <f>SUM('JTC - Site 10 - Day 1'!B32,'JTC - Site 10 - Day 1'!P32,'JTC - Site 10 - Day 1'!AD32)</f>
        <v>3</v>
      </c>
      <c r="Q32" s="44">
        <f>SUM('JTC - Site 10 - Day 1'!C32,'JTC - Site 10 - Day 1'!Q32,'JTC - Site 10 - Day 1'!AE32)</f>
        <v>1</v>
      </c>
      <c r="R32" s="44">
        <f>SUM('JTC - Site 10 - Day 1'!D32,'JTC - Site 10 - Day 1'!R32,'JTC - Site 10 - Day 1'!AF32)</f>
        <v>53</v>
      </c>
      <c r="S32" s="44">
        <f>SUM('JTC - Site 10 - Day 1'!E32,'JTC - Site 10 - Day 1'!S32,'JTC - Site 10 - Day 1'!AG32)</f>
        <v>19</v>
      </c>
      <c r="T32" s="44">
        <f>SUM('JTC - Site 10 - Day 1'!F32,'JTC - Site 10 - Day 1'!T32,'JTC - Site 10 - Day 1'!AH32)</f>
        <v>2</v>
      </c>
      <c r="U32" s="44">
        <f>SUM('JTC - Site 10 - Day 1'!G32,'JTC - Site 10 - Day 1'!U32,'JTC - Site 10 - Day 1'!AI32)</f>
        <v>0</v>
      </c>
      <c r="V32" s="44">
        <f>SUM('JTC - Site 10 - Day 1'!H32,'JTC - Site 10 - Day 1'!V32,'JTC - Site 10 - Day 1'!AJ32)</f>
        <v>2</v>
      </c>
      <c r="W32" s="44">
        <f>SUM('JTC - Site 10 - Day 1'!I32,'JTC - Site 10 - Day 1'!W32,'JTC - Site 10 - Day 1'!AK32)</f>
        <v>2</v>
      </c>
      <c r="X32" s="44">
        <f>SUM('JTC - Site 10 - Day 1'!J32,'JTC - Site 10 - Day 1'!X32,'JTC - Site 10 - Day 1'!AL32)</f>
        <v>0</v>
      </c>
      <c r="Y32" s="44">
        <f>SUM('JTC - Site 10 - Day 1'!K32,'JTC - Site 10 - Day 1'!Y32,'JTC - Site 10 - Day 1'!AM32)</f>
        <v>0</v>
      </c>
      <c r="Z32" s="53">
        <f>SUM('JTC - Site 10 - Day 1'!L32,'JTC - Site 10 - Day 1'!Z32,'JTC - Site 10 - Day 1'!AN32)</f>
        <v>7</v>
      </c>
      <c r="AA32" s="58">
        <f t="shared" si="10"/>
        <v>89</v>
      </c>
      <c r="AB32" s="58">
        <f t="shared" si="11"/>
        <v>92</v>
      </c>
      <c r="AC32" s="22">
        <f>'JTC - Site 10 - Day 1'!$A32</f>
        <v>0.47916666666666735</v>
      </c>
      <c r="AD32" s="43">
        <f>SUM('JTC - Site 10 - Day 1'!AD32,'JTC - Site 10 - Day 1'!CH32,'JTC - Site 10 - Day 1'!EL32)</f>
        <v>2</v>
      </c>
      <c r="AE32" s="44">
        <f>SUM('JTC - Site 10 - Day 1'!AE32,'JTC - Site 10 - Day 1'!CI32,'JTC - Site 10 - Day 1'!EM32)</f>
        <v>1</v>
      </c>
      <c r="AF32" s="44">
        <f>SUM('JTC - Site 10 - Day 1'!AF32,'JTC - Site 10 - Day 1'!CJ32,'JTC - Site 10 - Day 1'!EN32)</f>
        <v>73</v>
      </c>
      <c r="AG32" s="44">
        <f>SUM('JTC - Site 10 - Day 1'!AG32,'JTC - Site 10 - Day 1'!CK32,'JTC - Site 10 - Day 1'!EO32)</f>
        <v>12</v>
      </c>
      <c r="AH32" s="44">
        <f>SUM('JTC - Site 10 - Day 1'!AH32,'JTC - Site 10 - Day 1'!CL32,'JTC - Site 10 - Day 1'!EP32)</f>
        <v>6</v>
      </c>
      <c r="AI32" s="44">
        <f>SUM('JTC - Site 10 - Day 1'!AI32,'JTC - Site 10 - Day 1'!CM32,'JTC - Site 10 - Day 1'!EQ32)</f>
        <v>0</v>
      </c>
      <c r="AJ32" s="44">
        <f>SUM('JTC - Site 10 - Day 1'!AJ32,'JTC - Site 10 - Day 1'!CN32,'JTC - Site 10 - Day 1'!ER32)</f>
        <v>1</v>
      </c>
      <c r="AK32" s="44">
        <f>SUM('JTC - Site 10 - Day 1'!AK32,'JTC - Site 10 - Day 1'!CO32,'JTC - Site 10 - Day 1'!ES32)</f>
        <v>3</v>
      </c>
      <c r="AL32" s="44">
        <f>SUM('JTC - Site 10 - Day 1'!AL32,'JTC - Site 10 - Day 1'!CP32,'JTC - Site 10 - Day 1'!ET32)</f>
        <v>0</v>
      </c>
      <c r="AM32" s="44">
        <f>SUM('JTC - Site 10 - Day 1'!AM32,'JTC - Site 10 - Day 1'!CQ32,'JTC - Site 10 - Day 1'!EU32)</f>
        <v>1</v>
      </c>
      <c r="AN32" s="53">
        <f>SUM('JTC - Site 10 - Day 1'!AN32,'JTC - Site 10 - Day 1'!CR32,'JTC - Site 10 - Day 1'!EV32)</f>
        <v>6</v>
      </c>
      <c r="AO32" s="58">
        <f t="shared" si="12"/>
        <v>105</v>
      </c>
      <c r="AP32" s="58">
        <f t="shared" si="13"/>
        <v>114</v>
      </c>
      <c r="AQ32" s="22">
        <f>'JTC - Site 10 - Day 1'!$A32</f>
        <v>0.47916666666666735</v>
      </c>
      <c r="AR32" s="43">
        <f>SUM('JTC - Site 10 - Day 1'!AR32,'JTC - Site 10 - Day 1'!BF32,'JTC - Site 10 - Day 1'!BT32)</f>
        <v>7</v>
      </c>
      <c r="AS32" s="44">
        <f>SUM('JTC - Site 10 - Day 1'!AS32,'JTC - Site 10 - Day 1'!BG32,'JTC - Site 10 - Day 1'!BU32)</f>
        <v>0</v>
      </c>
      <c r="AT32" s="44">
        <f>SUM('JTC - Site 10 - Day 1'!AT32,'JTC - Site 10 - Day 1'!BH32,'JTC - Site 10 - Day 1'!BV32)</f>
        <v>73</v>
      </c>
      <c r="AU32" s="44">
        <f>SUM('JTC - Site 10 - Day 1'!AU32,'JTC - Site 10 - Day 1'!BI32,'JTC - Site 10 - Day 1'!BW32)</f>
        <v>25</v>
      </c>
      <c r="AV32" s="44">
        <f>SUM('JTC - Site 10 - Day 1'!AV32,'JTC - Site 10 - Day 1'!BJ32,'JTC - Site 10 - Day 1'!BX32)</f>
        <v>4</v>
      </c>
      <c r="AW32" s="44">
        <f>SUM('JTC - Site 10 - Day 1'!AW32,'JTC - Site 10 - Day 1'!BK32,'JTC - Site 10 - Day 1'!BY32)</f>
        <v>0</v>
      </c>
      <c r="AX32" s="44">
        <f>SUM('JTC - Site 10 - Day 1'!AX32,'JTC - Site 10 - Day 1'!BL32,'JTC - Site 10 - Day 1'!BZ32)</f>
        <v>3</v>
      </c>
      <c r="AY32" s="44">
        <f>SUM('JTC - Site 10 - Day 1'!AY32,'JTC - Site 10 - Day 1'!BM32,'JTC - Site 10 - Day 1'!CA32)</f>
        <v>1</v>
      </c>
      <c r="AZ32" s="44">
        <f>SUM('JTC - Site 10 - Day 1'!AZ32,'JTC - Site 10 - Day 1'!BN32,'JTC - Site 10 - Day 1'!CB32)</f>
        <v>1</v>
      </c>
      <c r="BA32" s="44">
        <f>SUM('JTC - Site 10 - Day 1'!BA32,'JTC - Site 10 - Day 1'!BO32,'JTC - Site 10 - Day 1'!CC32)</f>
        <v>0</v>
      </c>
      <c r="BB32" s="53">
        <f>SUM('JTC - Site 10 - Day 1'!BB32,'JTC - Site 10 - Day 1'!BP32,'JTC - Site 10 - Day 1'!CD32)</f>
        <v>9</v>
      </c>
      <c r="BC32" s="58">
        <f t="shared" si="14"/>
        <v>123</v>
      </c>
      <c r="BD32" s="58">
        <f t="shared" si="15"/>
        <v>127</v>
      </c>
      <c r="BE32" s="22">
        <f>'JTC - Site 10 - Day 1'!$A32</f>
        <v>0.47916666666666735</v>
      </c>
      <c r="BF32" s="43">
        <f>SUM('JTC - Site 10 - Day 1'!P32,'JTC - Site 10 - Day 1'!BT32,'JTC - Site 10 - Day 1'!DX32)</f>
        <v>0</v>
      </c>
      <c r="BG32" s="44">
        <f>SUM('JTC - Site 10 - Day 1'!Q32,'JTC - Site 10 - Day 1'!BU32,'JTC - Site 10 - Day 1'!DY32)</f>
        <v>1</v>
      </c>
      <c r="BH32" s="44">
        <f>SUM('JTC - Site 10 - Day 1'!R32,'JTC - Site 10 - Day 1'!BV32,'JTC - Site 10 - Day 1'!DZ32)</f>
        <v>50</v>
      </c>
      <c r="BI32" s="44">
        <f>SUM('JTC - Site 10 - Day 1'!S32,'JTC - Site 10 - Day 1'!BW32,'JTC - Site 10 - Day 1'!EA32)</f>
        <v>18</v>
      </c>
      <c r="BJ32" s="44">
        <f>SUM('JTC - Site 10 - Day 1'!T32,'JTC - Site 10 - Day 1'!BX32,'JTC - Site 10 - Day 1'!EB32)</f>
        <v>4</v>
      </c>
      <c r="BK32" s="44">
        <f>SUM('JTC - Site 10 - Day 1'!U32,'JTC - Site 10 - Day 1'!BY32,'JTC - Site 10 - Day 1'!EC32)</f>
        <v>0</v>
      </c>
      <c r="BL32" s="44">
        <f>SUM('JTC - Site 10 - Day 1'!V32,'JTC - Site 10 - Day 1'!BZ32,'JTC - Site 10 - Day 1'!ED32)</f>
        <v>1</v>
      </c>
      <c r="BM32" s="44">
        <f>SUM('JTC - Site 10 - Day 1'!W32,'JTC - Site 10 - Day 1'!CA32,'JTC - Site 10 - Day 1'!EE32)</f>
        <v>0</v>
      </c>
      <c r="BN32" s="44">
        <f>SUM('JTC - Site 10 - Day 1'!X32,'JTC - Site 10 - Day 1'!CB32,'JTC - Site 10 - Day 1'!EF32)</f>
        <v>0</v>
      </c>
      <c r="BO32" s="44">
        <f>SUM('JTC - Site 10 - Day 1'!Y32,'JTC - Site 10 - Day 1'!CC32,'JTC - Site 10 - Day 1'!EG32)</f>
        <v>0</v>
      </c>
      <c r="BP32" s="53">
        <f>SUM('JTC - Site 10 - Day 1'!Z32,'JTC - Site 10 - Day 1'!CD32,'JTC - Site 10 - Day 1'!EH32)</f>
        <v>8</v>
      </c>
      <c r="BQ32" s="58">
        <f t="shared" si="16"/>
        <v>82</v>
      </c>
      <c r="BR32" s="58">
        <f t="shared" si="17"/>
        <v>87</v>
      </c>
      <c r="BS32" s="22">
        <f>'JTC - Site 10 - Day 1'!$A32</f>
        <v>0.47916666666666735</v>
      </c>
      <c r="BT32" s="43">
        <f>SUM('JTC - Site 10 - Day 1'!CH32,'JTC - Site 10 - Day 1'!CV32,'JTC - Site 10 - Day 1'!DJ32)</f>
        <v>1</v>
      </c>
      <c r="BU32" s="44">
        <f>SUM('JTC - Site 10 - Day 1'!CI32,'JTC - Site 10 - Day 1'!CW32,'JTC - Site 10 - Day 1'!DK32)</f>
        <v>1</v>
      </c>
      <c r="BV32" s="44">
        <f>SUM('JTC - Site 10 - Day 1'!CJ32,'JTC - Site 10 - Day 1'!CX32,'JTC - Site 10 - Day 1'!DL32)</f>
        <v>45</v>
      </c>
      <c r="BW32" s="44">
        <f>SUM('JTC - Site 10 - Day 1'!CK32,'JTC - Site 10 - Day 1'!CY32,'JTC - Site 10 - Day 1'!DM32)</f>
        <v>8</v>
      </c>
      <c r="BX32" s="44">
        <f>SUM('JTC - Site 10 - Day 1'!CL32,'JTC - Site 10 - Day 1'!CZ32,'JTC - Site 10 - Day 1'!DN32)</f>
        <v>5</v>
      </c>
      <c r="BY32" s="44">
        <f>SUM('JTC - Site 10 - Day 1'!CM32,'JTC - Site 10 - Day 1'!DA32,'JTC - Site 10 - Day 1'!DO32)</f>
        <v>0</v>
      </c>
      <c r="BZ32" s="44">
        <f>SUM('JTC - Site 10 - Day 1'!CN32,'JTC - Site 10 - Day 1'!DB32,'JTC - Site 10 - Day 1'!DP32)</f>
        <v>0</v>
      </c>
      <c r="CA32" s="44">
        <f>SUM('JTC - Site 10 - Day 1'!CO32,'JTC - Site 10 - Day 1'!DC32,'JTC - Site 10 - Day 1'!DQ32)</f>
        <v>0</v>
      </c>
      <c r="CB32" s="44">
        <f>SUM('JTC - Site 10 - Day 1'!CP32,'JTC - Site 10 - Day 1'!DD32,'JTC - Site 10 - Day 1'!DR32)</f>
        <v>1</v>
      </c>
      <c r="CC32" s="44">
        <f>SUM('JTC - Site 10 - Day 1'!CQ32,'JTC - Site 10 - Day 1'!DE32,'JTC - Site 10 - Day 1'!DS32)</f>
        <v>0</v>
      </c>
      <c r="CD32" s="53">
        <f>SUM('JTC - Site 10 - Day 1'!CR32,'JTC - Site 10 - Day 1'!DF32,'JTC - Site 10 - Day 1'!DT32)</f>
        <v>2</v>
      </c>
      <c r="CE32" s="58">
        <f t="shared" si="18"/>
        <v>63</v>
      </c>
      <c r="CF32" s="58">
        <f t="shared" si="19"/>
        <v>68</v>
      </c>
      <c r="CG32" s="22">
        <f>'JTC - Site 10 - Day 1'!$A32</f>
        <v>0.47916666666666735</v>
      </c>
      <c r="CH32" s="43">
        <f>SUM('JTC - Site 10 - Day 1'!B32,'JTC - Site 10 - Day 1'!BF32,'JTC - Site 10 - Day 1'!DJ32)</f>
        <v>10</v>
      </c>
      <c r="CI32" s="44">
        <f>SUM('JTC - Site 10 - Day 1'!C32,'JTC - Site 10 - Day 1'!BG32,'JTC - Site 10 - Day 1'!DK32)</f>
        <v>1</v>
      </c>
      <c r="CJ32" s="44">
        <f>SUM('JTC - Site 10 - Day 1'!D32,'JTC - Site 10 - Day 1'!BH32,'JTC - Site 10 - Day 1'!DL32)</f>
        <v>84</v>
      </c>
      <c r="CK32" s="44">
        <f>SUM('JTC - Site 10 - Day 1'!E32,'JTC - Site 10 - Day 1'!BI32,'JTC - Site 10 - Day 1'!DM32)</f>
        <v>28</v>
      </c>
      <c r="CL32" s="44">
        <f>SUM('JTC - Site 10 - Day 1'!F32,'JTC - Site 10 - Day 1'!BJ32,'JTC - Site 10 - Day 1'!DN32)</f>
        <v>4</v>
      </c>
      <c r="CM32" s="44">
        <f>SUM('JTC - Site 10 - Day 1'!G32,'JTC - Site 10 - Day 1'!BK32,'JTC - Site 10 - Day 1'!DO32)</f>
        <v>0</v>
      </c>
      <c r="CN32" s="44">
        <f>SUM('JTC - Site 10 - Day 1'!H32,'JTC - Site 10 - Day 1'!BL32,'JTC - Site 10 - Day 1'!DP32)</f>
        <v>3</v>
      </c>
      <c r="CO32" s="44">
        <f>SUM('JTC - Site 10 - Day 1'!I32,'JTC - Site 10 - Day 1'!BM32,'JTC - Site 10 - Day 1'!DQ32)</f>
        <v>1</v>
      </c>
      <c r="CP32" s="44">
        <f>SUM('JTC - Site 10 - Day 1'!J32,'JTC - Site 10 - Day 1'!BN32,'JTC - Site 10 - Day 1'!DR32)</f>
        <v>1</v>
      </c>
      <c r="CQ32" s="44">
        <f>SUM('JTC - Site 10 - Day 1'!K32,'JTC - Site 10 - Day 1'!BO32,'JTC - Site 10 - Day 1'!DS32)</f>
        <v>0</v>
      </c>
      <c r="CR32" s="53">
        <f>SUM('JTC - Site 10 - Day 1'!L32,'JTC - Site 10 - Day 1'!BP32,'JTC - Site 10 - Day 1'!DT32)</f>
        <v>10</v>
      </c>
      <c r="CS32" s="58">
        <f t="shared" si="20"/>
        <v>142</v>
      </c>
      <c r="CT32" s="58">
        <f t="shared" si="21"/>
        <v>144</v>
      </c>
      <c r="CU32" s="22">
        <f>'JTC - Site 10 - Day 1'!$A32</f>
        <v>0.47916666666666735</v>
      </c>
      <c r="CV32" s="43">
        <f>SUM('JTC - Site 10 - Day 1'!DX32,'JTC - Site 10 - Day 1'!EL32,'JTC - Site 10 - Day 1'!EZ32)</f>
        <v>2</v>
      </c>
      <c r="CW32" s="44">
        <f>SUM('JTC - Site 10 - Day 1'!DY32,'JTC - Site 10 - Day 1'!EM32,'JTC - Site 10 - Day 1'!FA32)</f>
        <v>1</v>
      </c>
      <c r="CX32" s="44">
        <f>SUM('JTC - Site 10 - Day 1'!DZ32,'JTC - Site 10 - Day 1'!EN32,'JTC - Site 10 - Day 1'!FB32)</f>
        <v>95</v>
      </c>
      <c r="CY32" s="44">
        <f>SUM('JTC - Site 10 - Day 1'!EA32,'JTC - Site 10 - Day 1'!EO32,'JTC - Site 10 - Day 1'!FC32)</f>
        <v>20</v>
      </c>
      <c r="CZ32" s="44">
        <f>SUM('JTC - Site 10 - Day 1'!EB32,'JTC - Site 10 - Day 1'!EP32,'JTC - Site 10 - Day 1'!FD32)</f>
        <v>10</v>
      </c>
      <c r="DA32" s="44">
        <f>SUM('JTC - Site 10 - Day 1'!EC32,'JTC - Site 10 - Day 1'!EQ32,'JTC - Site 10 - Day 1'!FE32)</f>
        <v>0</v>
      </c>
      <c r="DB32" s="44">
        <f>SUM('JTC - Site 10 - Day 1'!ED32,'JTC - Site 10 - Day 1'!ER32,'JTC - Site 10 - Day 1'!FF32)</f>
        <v>0</v>
      </c>
      <c r="DC32" s="44">
        <f>SUM('JTC - Site 10 - Day 1'!EE32,'JTC - Site 10 - Day 1'!ES32,'JTC - Site 10 - Day 1'!FG32)</f>
        <v>1</v>
      </c>
      <c r="DD32" s="44">
        <f>SUM('JTC - Site 10 - Day 1'!EF32,'JTC - Site 10 - Day 1'!ET32,'JTC - Site 10 - Day 1'!FH32)</f>
        <v>0</v>
      </c>
      <c r="DE32" s="44">
        <f>SUM('JTC - Site 10 - Day 1'!EG32,'JTC - Site 10 - Day 1'!EU32,'JTC - Site 10 - Day 1'!FI32)</f>
        <v>1</v>
      </c>
      <c r="DF32" s="53">
        <f>SUM('JTC - Site 10 - Day 1'!EH32,'JTC - Site 10 - Day 1'!EV32,'JTC - Site 10 - Day 1'!FJ32)</f>
        <v>8</v>
      </c>
      <c r="DG32" s="58">
        <f t="shared" si="22"/>
        <v>138</v>
      </c>
      <c r="DH32" s="58">
        <f t="shared" si="23"/>
        <v>148</v>
      </c>
      <c r="DI32" s="67">
        <f t="shared" si="71"/>
        <v>413</v>
      </c>
      <c r="DJ32" s="67">
        <f t="shared" si="72"/>
        <v>1567</v>
      </c>
      <c r="DK32" s="22">
        <f>'JTC - Site 10 - Day 1'!$A32</f>
        <v>0.47916666666666735</v>
      </c>
    </row>
    <row r="33" spans="1:115" ht="13.5" customHeight="1">
      <c r="A33" s="45">
        <f>'JTC - Site 10 - Day 1'!$A33</f>
        <v>0.48958333333333404</v>
      </c>
      <c r="B33" s="46">
        <f>SUM('JTC - Site 10 - Day 1'!AR33,'JTC - Site 10 - Day 1'!CV33,'JTC - Site 10 - Day 1'!EZ33)</f>
        <v>0</v>
      </c>
      <c r="C33" s="47">
        <f>SUM('JTC - Site 10 - Day 1'!AS33,'JTC - Site 10 - Day 1'!CW33,'JTC - Site 10 - Day 1'!FA33)</f>
        <v>2</v>
      </c>
      <c r="D33" s="47">
        <f>SUM('JTC - Site 10 - Day 1'!AT33,'JTC - Site 10 - Day 1'!CX33,'JTC - Site 10 - Day 1'!FB33)</f>
        <v>55</v>
      </c>
      <c r="E33" s="47">
        <f>SUM('JTC - Site 10 - Day 1'!AU33,'JTC - Site 10 - Day 1'!CY33,'JTC - Site 10 - Day 1'!FC33)</f>
        <v>14</v>
      </c>
      <c r="F33" s="47">
        <f>SUM('JTC - Site 10 - Day 1'!AV33,'JTC - Site 10 - Day 1'!CZ33,'JTC - Site 10 - Day 1'!FD33)</f>
        <v>4</v>
      </c>
      <c r="G33" s="47">
        <f>SUM('JTC - Site 10 - Day 1'!AW33,'JTC - Site 10 - Day 1'!DA33,'JTC - Site 10 - Day 1'!FE33)</f>
        <v>0</v>
      </c>
      <c r="H33" s="47">
        <f>SUM('JTC - Site 10 - Day 1'!AX33,'JTC - Site 10 - Day 1'!DB33,'JTC - Site 10 - Day 1'!FF33)</f>
        <v>0</v>
      </c>
      <c r="I33" s="47">
        <f>SUM('JTC - Site 10 - Day 1'!AY33,'JTC - Site 10 - Day 1'!DC33,'JTC - Site 10 - Day 1'!FG33)</f>
        <v>1</v>
      </c>
      <c r="J33" s="47">
        <f>SUM('JTC - Site 10 - Day 1'!AZ33,'JTC - Site 10 - Day 1'!DD33,'JTC - Site 10 - Day 1'!FH33)</f>
        <v>0</v>
      </c>
      <c r="K33" s="47">
        <f>SUM('JTC - Site 10 - Day 1'!BA33,'JTC - Site 10 - Day 1'!DE33,'JTC - Site 10 - Day 1'!FI33)</f>
        <v>1</v>
      </c>
      <c r="L33" s="54">
        <f>SUM('JTC - Site 10 - Day 1'!BB33,'JTC - Site 10 - Day 1'!DF33,'JTC - Site 10 - Day 1'!FJ33)</f>
        <v>5</v>
      </c>
      <c r="M33" s="59">
        <f t="shared" si="8"/>
        <v>82</v>
      </c>
      <c r="N33" s="59">
        <f t="shared" si="9"/>
        <v>87</v>
      </c>
      <c r="O33" s="45">
        <f>'JTC - Site 10 - Day 1'!$A33</f>
        <v>0.48958333333333404</v>
      </c>
      <c r="P33" s="46">
        <f>SUM('JTC - Site 10 - Day 1'!B33,'JTC - Site 10 - Day 1'!P33,'JTC - Site 10 - Day 1'!AD33)</f>
        <v>4</v>
      </c>
      <c r="Q33" s="47">
        <f>SUM('JTC - Site 10 - Day 1'!C33,'JTC - Site 10 - Day 1'!Q33,'JTC - Site 10 - Day 1'!AE33)</f>
        <v>2</v>
      </c>
      <c r="R33" s="47">
        <f>SUM('JTC - Site 10 - Day 1'!D33,'JTC - Site 10 - Day 1'!R33,'JTC - Site 10 - Day 1'!AF33)</f>
        <v>50</v>
      </c>
      <c r="S33" s="47">
        <f>SUM('JTC - Site 10 - Day 1'!E33,'JTC - Site 10 - Day 1'!S33,'JTC - Site 10 - Day 1'!AG33)</f>
        <v>11</v>
      </c>
      <c r="T33" s="47">
        <f>SUM('JTC - Site 10 - Day 1'!F33,'JTC - Site 10 - Day 1'!T33,'JTC - Site 10 - Day 1'!AH33)</f>
        <v>2</v>
      </c>
      <c r="U33" s="47">
        <f>SUM('JTC - Site 10 - Day 1'!G33,'JTC - Site 10 - Day 1'!U33,'JTC - Site 10 - Day 1'!AI33)</f>
        <v>1</v>
      </c>
      <c r="V33" s="47">
        <f>SUM('JTC - Site 10 - Day 1'!H33,'JTC - Site 10 - Day 1'!V33,'JTC - Site 10 - Day 1'!AJ33)</f>
        <v>0</v>
      </c>
      <c r="W33" s="47">
        <f>SUM('JTC - Site 10 - Day 1'!I33,'JTC - Site 10 - Day 1'!W33,'JTC - Site 10 - Day 1'!AK33)</f>
        <v>0</v>
      </c>
      <c r="X33" s="47">
        <f>SUM('JTC - Site 10 - Day 1'!J33,'JTC - Site 10 - Day 1'!X33,'JTC - Site 10 - Day 1'!AL33)</f>
        <v>1</v>
      </c>
      <c r="Y33" s="47">
        <f>SUM('JTC - Site 10 - Day 1'!K33,'JTC - Site 10 - Day 1'!Y33,'JTC - Site 10 - Day 1'!AM33)</f>
        <v>0</v>
      </c>
      <c r="Z33" s="54">
        <f>SUM('JTC - Site 10 - Day 1'!L33,'JTC - Site 10 - Day 1'!Z33,'JTC - Site 10 - Day 1'!AN33)</f>
        <v>3</v>
      </c>
      <c r="AA33" s="59">
        <f t="shared" si="10"/>
        <v>74</v>
      </c>
      <c r="AB33" s="59">
        <f t="shared" si="11"/>
        <v>74</v>
      </c>
      <c r="AC33" s="45">
        <f>'JTC - Site 10 - Day 1'!$A33</f>
        <v>0.48958333333333404</v>
      </c>
      <c r="AD33" s="46">
        <f>SUM('JTC - Site 10 - Day 1'!AD33,'JTC - Site 10 - Day 1'!CH33,'JTC - Site 10 - Day 1'!EL33)</f>
        <v>4</v>
      </c>
      <c r="AE33" s="47">
        <f>SUM('JTC - Site 10 - Day 1'!AE33,'JTC - Site 10 - Day 1'!CI33,'JTC - Site 10 - Day 1'!EM33)</f>
        <v>1</v>
      </c>
      <c r="AF33" s="47">
        <f>SUM('JTC - Site 10 - Day 1'!AF33,'JTC - Site 10 - Day 1'!CJ33,'JTC - Site 10 - Day 1'!EN33)</f>
        <v>78</v>
      </c>
      <c r="AG33" s="47">
        <f>SUM('JTC - Site 10 - Day 1'!AG33,'JTC - Site 10 - Day 1'!CK33,'JTC - Site 10 - Day 1'!EO33)</f>
        <v>23</v>
      </c>
      <c r="AH33" s="47">
        <f>SUM('JTC - Site 10 - Day 1'!AH33,'JTC - Site 10 - Day 1'!CL33,'JTC - Site 10 - Day 1'!EP33)</f>
        <v>6</v>
      </c>
      <c r="AI33" s="47">
        <f>SUM('JTC - Site 10 - Day 1'!AI33,'JTC - Site 10 - Day 1'!CM33,'JTC - Site 10 - Day 1'!EQ33)</f>
        <v>1</v>
      </c>
      <c r="AJ33" s="47">
        <f>SUM('JTC - Site 10 - Day 1'!AJ33,'JTC - Site 10 - Day 1'!CN33,'JTC - Site 10 - Day 1'!ER33)</f>
        <v>2</v>
      </c>
      <c r="AK33" s="47">
        <f>SUM('JTC - Site 10 - Day 1'!AK33,'JTC - Site 10 - Day 1'!CO33,'JTC - Site 10 - Day 1'!ES33)</f>
        <v>0</v>
      </c>
      <c r="AL33" s="47">
        <f>SUM('JTC - Site 10 - Day 1'!AL33,'JTC - Site 10 - Day 1'!CP33,'JTC - Site 10 - Day 1'!ET33)</f>
        <v>0</v>
      </c>
      <c r="AM33" s="47">
        <f>SUM('JTC - Site 10 - Day 1'!AM33,'JTC - Site 10 - Day 1'!CQ33,'JTC - Site 10 - Day 1'!EU33)</f>
        <v>0</v>
      </c>
      <c r="AN33" s="54">
        <f>SUM('JTC - Site 10 - Day 1'!AN33,'JTC - Site 10 - Day 1'!CR33,'JTC - Site 10 - Day 1'!EV33)</f>
        <v>3</v>
      </c>
      <c r="AO33" s="59">
        <f t="shared" si="12"/>
        <v>118</v>
      </c>
      <c r="AP33" s="59">
        <f t="shared" si="13"/>
        <v>124</v>
      </c>
      <c r="AQ33" s="45">
        <f>'JTC - Site 10 - Day 1'!$A33</f>
        <v>0.48958333333333404</v>
      </c>
      <c r="AR33" s="46">
        <f>SUM('JTC - Site 10 - Day 1'!AR33,'JTC - Site 10 - Day 1'!BF33,'JTC - Site 10 - Day 1'!BT33)</f>
        <v>4</v>
      </c>
      <c r="AS33" s="47">
        <f>SUM('JTC - Site 10 - Day 1'!AS33,'JTC - Site 10 - Day 1'!BG33,'JTC - Site 10 - Day 1'!BU33)</f>
        <v>4</v>
      </c>
      <c r="AT33" s="47">
        <f>SUM('JTC - Site 10 - Day 1'!AT33,'JTC - Site 10 - Day 1'!BH33,'JTC - Site 10 - Day 1'!BV33)</f>
        <v>83</v>
      </c>
      <c r="AU33" s="47">
        <f>SUM('JTC - Site 10 - Day 1'!AU33,'JTC - Site 10 - Day 1'!BI33,'JTC - Site 10 - Day 1'!BW33)</f>
        <v>19</v>
      </c>
      <c r="AV33" s="47">
        <f>SUM('JTC - Site 10 - Day 1'!AV33,'JTC - Site 10 - Day 1'!BJ33,'JTC - Site 10 - Day 1'!BX33)</f>
        <v>4</v>
      </c>
      <c r="AW33" s="47">
        <f>SUM('JTC - Site 10 - Day 1'!AW33,'JTC - Site 10 - Day 1'!BK33,'JTC - Site 10 - Day 1'!BY33)</f>
        <v>0</v>
      </c>
      <c r="AX33" s="47">
        <f>SUM('JTC - Site 10 - Day 1'!AX33,'JTC - Site 10 - Day 1'!BL33,'JTC - Site 10 - Day 1'!BZ33)</f>
        <v>0</v>
      </c>
      <c r="AY33" s="47">
        <f>SUM('JTC - Site 10 - Day 1'!AY33,'JTC - Site 10 - Day 1'!BM33,'JTC - Site 10 - Day 1'!CA33)</f>
        <v>1</v>
      </c>
      <c r="AZ33" s="47">
        <f>SUM('JTC - Site 10 - Day 1'!AZ33,'JTC - Site 10 - Day 1'!BN33,'JTC - Site 10 - Day 1'!CB33)</f>
        <v>0</v>
      </c>
      <c r="BA33" s="47">
        <f>SUM('JTC - Site 10 - Day 1'!BA33,'JTC - Site 10 - Day 1'!BO33,'JTC - Site 10 - Day 1'!CC33)</f>
        <v>1</v>
      </c>
      <c r="BB33" s="54">
        <f>SUM('JTC - Site 10 - Day 1'!BB33,'JTC - Site 10 - Day 1'!BP33,'JTC - Site 10 - Day 1'!CD33)</f>
        <v>4</v>
      </c>
      <c r="BC33" s="59">
        <f t="shared" si="14"/>
        <v>120</v>
      </c>
      <c r="BD33" s="59">
        <f t="shared" si="15"/>
        <v>121</v>
      </c>
      <c r="BE33" s="45">
        <f>'JTC - Site 10 - Day 1'!$A33</f>
        <v>0.48958333333333404</v>
      </c>
      <c r="BF33" s="46">
        <f>SUM('JTC - Site 10 - Day 1'!P33,'JTC - Site 10 - Day 1'!BT33,'JTC - Site 10 - Day 1'!DX33)</f>
        <v>3</v>
      </c>
      <c r="BG33" s="47">
        <f>SUM('JTC - Site 10 - Day 1'!Q33,'JTC - Site 10 - Day 1'!BU33,'JTC - Site 10 - Day 1'!DY33)</f>
        <v>1</v>
      </c>
      <c r="BH33" s="47">
        <f>SUM('JTC - Site 10 - Day 1'!R33,'JTC - Site 10 - Day 1'!BV33,'JTC - Site 10 - Day 1'!DZ33)</f>
        <v>46</v>
      </c>
      <c r="BI33" s="47">
        <f>SUM('JTC - Site 10 - Day 1'!S33,'JTC - Site 10 - Day 1'!BW33,'JTC - Site 10 - Day 1'!EA33)</f>
        <v>11</v>
      </c>
      <c r="BJ33" s="47">
        <f>SUM('JTC - Site 10 - Day 1'!T33,'JTC - Site 10 - Day 1'!BX33,'JTC - Site 10 - Day 1'!EB33)</f>
        <v>2</v>
      </c>
      <c r="BK33" s="47">
        <f>SUM('JTC - Site 10 - Day 1'!U33,'JTC - Site 10 - Day 1'!BY33,'JTC - Site 10 - Day 1'!EC33)</f>
        <v>0</v>
      </c>
      <c r="BL33" s="47">
        <f>SUM('JTC - Site 10 - Day 1'!V33,'JTC - Site 10 - Day 1'!BZ33,'JTC - Site 10 - Day 1'!ED33)</f>
        <v>0</v>
      </c>
      <c r="BM33" s="47">
        <f>SUM('JTC - Site 10 - Day 1'!W33,'JTC - Site 10 - Day 1'!CA33,'JTC - Site 10 - Day 1'!EE33)</f>
        <v>0</v>
      </c>
      <c r="BN33" s="47">
        <f>SUM('JTC - Site 10 - Day 1'!X33,'JTC - Site 10 - Day 1'!CB33,'JTC - Site 10 - Day 1'!EF33)</f>
        <v>1</v>
      </c>
      <c r="BO33" s="47">
        <f>SUM('JTC - Site 10 - Day 1'!Y33,'JTC - Site 10 - Day 1'!CC33,'JTC - Site 10 - Day 1'!EG33)</f>
        <v>0</v>
      </c>
      <c r="BP33" s="54">
        <f>SUM('JTC - Site 10 - Day 1'!Z33,'JTC - Site 10 - Day 1'!CD33,'JTC - Site 10 - Day 1'!EH33)</f>
        <v>4</v>
      </c>
      <c r="BQ33" s="59">
        <f t="shared" si="16"/>
        <v>68</v>
      </c>
      <c r="BR33" s="59">
        <f t="shared" si="17"/>
        <v>68</v>
      </c>
      <c r="BS33" s="45">
        <f>'JTC - Site 10 - Day 1'!$A33</f>
        <v>0.48958333333333404</v>
      </c>
      <c r="BT33" s="46">
        <f>SUM('JTC - Site 10 - Day 1'!CH33,'JTC - Site 10 - Day 1'!CV33,'JTC - Site 10 - Day 1'!DJ33)</f>
        <v>3</v>
      </c>
      <c r="BU33" s="47">
        <f>SUM('JTC - Site 10 - Day 1'!CI33,'JTC - Site 10 - Day 1'!CW33,'JTC - Site 10 - Day 1'!DK33)</f>
        <v>1</v>
      </c>
      <c r="BV33" s="47">
        <f>SUM('JTC - Site 10 - Day 1'!CJ33,'JTC - Site 10 - Day 1'!CX33,'JTC - Site 10 - Day 1'!DL33)</f>
        <v>48</v>
      </c>
      <c r="BW33" s="47">
        <f>SUM('JTC - Site 10 - Day 1'!CK33,'JTC - Site 10 - Day 1'!CY33,'JTC - Site 10 - Day 1'!DM33)</f>
        <v>12</v>
      </c>
      <c r="BX33" s="47">
        <f>SUM('JTC - Site 10 - Day 1'!CL33,'JTC - Site 10 - Day 1'!CZ33,'JTC - Site 10 - Day 1'!DN33)</f>
        <v>1</v>
      </c>
      <c r="BY33" s="47">
        <f>SUM('JTC - Site 10 - Day 1'!CM33,'JTC - Site 10 - Day 1'!DA33,'JTC - Site 10 - Day 1'!DO33)</f>
        <v>0</v>
      </c>
      <c r="BZ33" s="47">
        <f>SUM('JTC - Site 10 - Day 1'!CN33,'JTC - Site 10 - Day 1'!DB33,'JTC - Site 10 - Day 1'!DP33)</f>
        <v>0</v>
      </c>
      <c r="CA33" s="47">
        <f>SUM('JTC - Site 10 - Day 1'!CO33,'JTC - Site 10 - Day 1'!DC33,'JTC - Site 10 - Day 1'!DQ33)</f>
        <v>0</v>
      </c>
      <c r="CB33" s="47">
        <f>SUM('JTC - Site 10 - Day 1'!CP33,'JTC - Site 10 - Day 1'!DD33,'JTC - Site 10 - Day 1'!DR33)</f>
        <v>0</v>
      </c>
      <c r="CC33" s="47">
        <f>SUM('JTC - Site 10 - Day 1'!CQ33,'JTC - Site 10 - Day 1'!DE33,'JTC - Site 10 - Day 1'!DS33)</f>
        <v>0</v>
      </c>
      <c r="CD33" s="54">
        <f>SUM('JTC - Site 10 - Day 1'!CR33,'JTC - Site 10 - Day 1'!DF33,'JTC - Site 10 - Day 1'!DT33)</f>
        <v>5</v>
      </c>
      <c r="CE33" s="59">
        <f t="shared" si="18"/>
        <v>70</v>
      </c>
      <c r="CF33" s="59">
        <f t="shared" si="19"/>
        <v>68</v>
      </c>
      <c r="CG33" s="45">
        <f>'JTC - Site 10 - Day 1'!$A33</f>
        <v>0.48958333333333404</v>
      </c>
      <c r="CH33" s="46">
        <f>SUM('JTC - Site 10 - Day 1'!B33,'JTC - Site 10 - Day 1'!BF33,'JTC - Site 10 - Day 1'!DJ33)</f>
        <v>9</v>
      </c>
      <c r="CI33" s="47">
        <f>SUM('JTC - Site 10 - Day 1'!C33,'JTC - Site 10 - Day 1'!BG33,'JTC - Site 10 - Day 1'!DK33)</f>
        <v>5</v>
      </c>
      <c r="CJ33" s="47">
        <f>SUM('JTC - Site 10 - Day 1'!D33,'JTC - Site 10 - Day 1'!BH33,'JTC - Site 10 - Day 1'!DL33)</f>
        <v>93</v>
      </c>
      <c r="CK33" s="47">
        <f>SUM('JTC - Site 10 - Day 1'!E33,'JTC - Site 10 - Day 1'!BI33,'JTC - Site 10 - Day 1'!DM33)</f>
        <v>20</v>
      </c>
      <c r="CL33" s="47">
        <f>SUM('JTC - Site 10 - Day 1'!F33,'JTC - Site 10 - Day 1'!BJ33,'JTC - Site 10 - Day 1'!DN33)</f>
        <v>4</v>
      </c>
      <c r="CM33" s="47">
        <f>SUM('JTC - Site 10 - Day 1'!G33,'JTC - Site 10 - Day 1'!BK33,'JTC - Site 10 - Day 1'!DO33)</f>
        <v>0</v>
      </c>
      <c r="CN33" s="47">
        <f>SUM('JTC - Site 10 - Day 1'!H33,'JTC - Site 10 - Day 1'!BL33,'JTC - Site 10 - Day 1'!DP33)</f>
        <v>0</v>
      </c>
      <c r="CO33" s="47">
        <f>SUM('JTC - Site 10 - Day 1'!I33,'JTC - Site 10 - Day 1'!BM33,'JTC - Site 10 - Day 1'!DQ33)</f>
        <v>0</v>
      </c>
      <c r="CP33" s="47">
        <f>SUM('JTC - Site 10 - Day 1'!J33,'JTC - Site 10 - Day 1'!BN33,'JTC - Site 10 - Day 1'!DR33)</f>
        <v>0</v>
      </c>
      <c r="CQ33" s="47">
        <f>SUM('JTC - Site 10 - Day 1'!K33,'JTC - Site 10 - Day 1'!BO33,'JTC - Site 10 - Day 1'!DS33)</f>
        <v>0</v>
      </c>
      <c r="CR33" s="54">
        <f>SUM('JTC - Site 10 - Day 1'!L33,'JTC - Site 10 - Day 1'!BP33,'JTC - Site 10 - Day 1'!DT33)</f>
        <v>5</v>
      </c>
      <c r="CS33" s="59">
        <f t="shared" si="20"/>
        <v>136</v>
      </c>
      <c r="CT33" s="59">
        <f t="shared" si="21"/>
        <v>131</v>
      </c>
      <c r="CU33" s="45">
        <f>'JTC - Site 10 - Day 1'!$A33</f>
        <v>0.48958333333333404</v>
      </c>
      <c r="CV33" s="46">
        <f>SUM('JTC - Site 10 - Day 1'!DX33,'JTC - Site 10 - Day 1'!EL33,'JTC - Site 10 - Day 1'!EZ33)</f>
        <v>5</v>
      </c>
      <c r="CW33" s="47">
        <f>SUM('JTC - Site 10 - Day 1'!DY33,'JTC - Site 10 - Day 1'!EM33,'JTC - Site 10 - Day 1'!FA33)</f>
        <v>2</v>
      </c>
      <c r="CX33" s="47">
        <f>SUM('JTC - Site 10 - Day 1'!DZ33,'JTC - Site 10 - Day 1'!EN33,'JTC - Site 10 - Day 1'!FB33)</f>
        <v>91</v>
      </c>
      <c r="CY33" s="47">
        <f>SUM('JTC - Site 10 - Day 1'!EA33,'JTC - Site 10 - Day 1'!EO33,'JTC - Site 10 - Day 1'!FC33)</f>
        <v>26</v>
      </c>
      <c r="CZ33" s="47">
        <f>SUM('JTC - Site 10 - Day 1'!EB33,'JTC - Site 10 - Day 1'!EP33,'JTC - Site 10 - Day 1'!FD33)</f>
        <v>9</v>
      </c>
      <c r="DA33" s="47">
        <f>SUM('JTC - Site 10 - Day 1'!EC33,'JTC - Site 10 - Day 1'!EQ33,'JTC - Site 10 - Day 1'!FE33)</f>
        <v>0</v>
      </c>
      <c r="DB33" s="47">
        <f>SUM('JTC - Site 10 - Day 1'!ED33,'JTC - Site 10 - Day 1'!ER33,'JTC - Site 10 - Day 1'!FF33)</f>
        <v>2</v>
      </c>
      <c r="DC33" s="47">
        <f>SUM('JTC - Site 10 - Day 1'!EE33,'JTC - Site 10 - Day 1'!ES33,'JTC - Site 10 - Day 1'!FG33)</f>
        <v>0</v>
      </c>
      <c r="DD33" s="47">
        <f>SUM('JTC - Site 10 - Day 1'!EF33,'JTC - Site 10 - Day 1'!ET33,'JTC - Site 10 - Day 1'!FH33)</f>
        <v>0</v>
      </c>
      <c r="DE33" s="47">
        <f>SUM('JTC - Site 10 - Day 1'!EG33,'JTC - Site 10 - Day 1'!EU33,'JTC - Site 10 - Day 1'!FI33)</f>
        <v>0</v>
      </c>
      <c r="DF33" s="54">
        <f>SUM('JTC - Site 10 - Day 1'!EH33,'JTC - Site 10 - Day 1'!EV33,'JTC - Site 10 - Day 1'!FJ33)</f>
        <v>5</v>
      </c>
      <c r="DG33" s="59">
        <f t="shared" si="22"/>
        <v>140</v>
      </c>
      <c r="DH33" s="59">
        <f t="shared" si="23"/>
        <v>147</v>
      </c>
      <c r="DI33" s="68">
        <f t="shared" si="71"/>
        <v>404</v>
      </c>
      <c r="DJ33" s="68">
        <f t="shared" si="72"/>
        <v>1534</v>
      </c>
      <c r="DK33" s="45">
        <f>'JTC - Site 10 - Day 1'!$A33</f>
        <v>0.48958333333333404</v>
      </c>
    </row>
    <row r="34" spans="1:115" s="39" customFormat="1" ht="12" customHeight="1">
      <c r="A34" s="48" t="s">
        <v>24</v>
      </c>
      <c r="B34" s="49">
        <f t="shared" ref="B34:L34" si="73">SUM(B30:B33)</f>
        <v>8</v>
      </c>
      <c r="C34" s="50">
        <f t="shared" si="73"/>
        <v>7</v>
      </c>
      <c r="D34" s="50">
        <f t="shared" si="73"/>
        <v>195</v>
      </c>
      <c r="E34" s="50">
        <f t="shared" si="73"/>
        <v>42</v>
      </c>
      <c r="F34" s="50">
        <f t="shared" si="73"/>
        <v>16</v>
      </c>
      <c r="G34" s="50">
        <f t="shared" si="73"/>
        <v>0</v>
      </c>
      <c r="H34" s="50">
        <f t="shared" si="73"/>
        <v>0</v>
      </c>
      <c r="I34" s="50">
        <f t="shared" si="73"/>
        <v>4</v>
      </c>
      <c r="J34" s="50">
        <f t="shared" si="73"/>
        <v>4</v>
      </c>
      <c r="K34" s="50">
        <f t="shared" si="73"/>
        <v>1</v>
      </c>
      <c r="L34" s="55">
        <f t="shared" si="73"/>
        <v>13</v>
      </c>
      <c r="M34" s="60">
        <f t="shared" si="8"/>
        <v>290</v>
      </c>
      <c r="N34" s="60">
        <f t="shared" si="9"/>
        <v>306</v>
      </c>
      <c r="O34" s="48" t="s">
        <v>24</v>
      </c>
      <c r="P34" s="49">
        <f t="shared" ref="P34:Z34" si="74">SUM(P30:P33)</f>
        <v>17</v>
      </c>
      <c r="Q34" s="50">
        <f t="shared" si="74"/>
        <v>8</v>
      </c>
      <c r="R34" s="50">
        <f t="shared" si="74"/>
        <v>177</v>
      </c>
      <c r="S34" s="50">
        <f t="shared" si="74"/>
        <v>63</v>
      </c>
      <c r="T34" s="50">
        <f t="shared" si="74"/>
        <v>8</v>
      </c>
      <c r="U34" s="50">
        <f t="shared" si="74"/>
        <v>1</v>
      </c>
      <c r="V34" s="50">
        <f t="shared" si="74"/>
        <v>2</v>
      </c>
      <c r="W34" s="50">
        <f t="shared" si="74"/>
        <v>2</v>
      </c>
      <c r="X34" s="50">
        <f t="shared" si="74"/>
        <v>3</v>
      </c>
      <c r="Y34" s="50">
        <f t="shared" si="74"/>
        <v>0</v>
      </c>
      <c r="Z34" s="55">
        <f t="shared" si="74"/>
        <v>20</v>
      </c>
      <c r="AA34" s="60">
        <f t="shared" si="10"/>
        <v>301</v>
      </c>
      <c r="AB34" s="60">
        <f t="shared" si="11"/>
        <v>302</v>
      </c>
      <c r="AC34" s="48" t="s">
        <v>24</v>
      </c>
      <c r="AD34" s="49">
        <f t="shared" ref="AD34:AN34" si="75">SUM(AD30:AD33)</f>
        <v>13</v>
      </c>
      <c r="AE34" s="50">
        <f t="shared" si="75"/>
        <v>5</v>
      </c>
      <c r="AF34" s="50">
        <f t="shared" si="75"/>
        <v>277</v>
      </c>
      <c r="AG34" s="50">
        <f t="shared" si="75"/>
        <v>68</v>
      </c>
      <c r="AH34" s="50">
        <f t="shared" si="75"/>
        <v>18</v>
      </c>
      <c r="AI34" s="50">
        <f t="shared" si="75"/>
        <v>2</v>
      </c>
      <c r="AJ34" s="50">
        <f t="shared" si="75"/>
        <v>4</v>
      </c>
      <c r="AK34" s="50">
        <f t="shared" si="75"/>
        <v>3</v>
      </c>
      <c r="AL34" s="50">
        <f t="shared" si="75"/>
        <v>0</v>
      </c>
      <c r="AM34" s="50">
        <f t="shared" si="75"/>
        <v>1</v>
      </c>
      <c r="AN34" s="55">
        <f t="shared" si="75"/>
        <v>19</v>
      </c>
      <c r="AO34" s="60">
        <f t="shared" si="12"/>
        <v>410</v>
      </c>
      <c r="AP34" s="60">
        <f t="shared" si="13"/>
        <v>427</v>
      </c>
      <c r="AQ34" s="48" t="s">
        <v>24</v>
      </c>
      <c r="AR34" s="49">
        <f t="shared" ref="AR34:BB34" si="76">SUM(AR30:AR33)</f>
        <v>29</v>
      </c>
      <c r="AS34" s="50">
        <f t="shared" si="76"/>
        <v>8</v>
      </c>
      <c r="AT34" s="50">
        <f t="shared" si="76"/>
        <v>288</v>
      </c>
      <c r="AU34" s="50">
        <f t="shared" si="76"/>
        <v>70</v>
      </c>
      <c r="AV34" s="50">
        <f t="shared" si="76"/>
        <v>28</v>
      </c>
      <c r="AW34" s="50">
        <f t="shared" si="76"/>
        <v>0</v>
      </c>
      <c r="AX34" s="50">
        <f t="shared" si="76"/>
        <v>4</v>
      </c>
      <c r="AY34" s="50">
        <f t="shared" si="76"/>
        <v>8</v>
      </c>
      <c r="AZ34" s="50">
        <f t="shared" si="76"/>
        <v>2</v>
      </c>
      <c r="BA34" s="50">
        <f t="shared" si="76"/>
        <v>2</v>
      </c>
      <c r="BB34" s="55">
        <f t="shared" si="76"/>
        <v>17</v>
      </c>
      <c r="BC34" s="60">
        <f t="shared" si="14"/>
        <v>456</v>
      </c>
      <c r="BD34" s="60">
        <f t="shared" si="15"/>
        <v>477</v>
      </c>
      <c r="BE34" s="48" t="s">
        <v>24</v>
      </c>
      <c r="BF34" s="49">
        <f t="shared" ref="BF34:BP34" si="77">SUM(BF30:BF33)</f>
        <v>9</v>
      </c>
      <c r="BG34" s="50">
        <f t="shared" si="77"/>
        <v>8</v>
      </c>
      <c r="BH34" s="50">
        <f t="shared" si="77"/>
        <v>163</v>
      </c>
      <c r="BI34" s="50">
        <f t="shared" si="77"/>
        <v>45</v>
      </c>
      <c r="BJ34" s="50">
        <f t="shared" si="77"/>
        <v>8</v>
      </c>
      <c r="BK34" s="50">
        <f t="shared" si="77"/>
        <v>0</v>
      </c>
      <c r="BL34" s="50">
        <f t="shared" si="77"/>
        <v>1</v>
      </c>
      <c r="BM34" s="50">
        <f t="shared" si="77"/>
        <v>0</v>
      </c>
      <c r="BN34" s="50">
        <f t="shared" si="77"/>
        <v>3</v>
      </c>
      <c r="BO34" s="50">
        <f t="shared" si="77"/>
        <v>0</v>
      </c>
      <c r="BP34" s="55">
        <f t="shared" si="77"/>
        <v>19</v>
      </c>
      <c r="BQ34" s="60">
        <f t="shared" si="16"/>
        <v>256</v>
      </c>
      <c r="BR34" s="60">
        <f t="shared" si="17"/>
        <v>258</v>
      </c>
      <c r="BS34" s="48" t="s">
        <v>24</v>
      </c>
      <c r="BT34" s="49">
        <f t="shared" ref="BT34:CD34" si="78">SUM(BT30:BT33)</f>
        <v>9</v>
      </c>
      <c r="BU34" s="50">
        <f t="shared" si="78"/>
        <v>8</v>
      </c>
      <c r="BV34" s="50">
        <f t="shared" si="78"/>
        <v>172</v>
      </c>
      <c r="BW34" s="50">
        <f t="shared" si="78"/>
        <v>36</v>
      </c>
      <c r="BX34" s="50">
        <f t="shared" si="78"/>
        <v>9</v>
      </c>
      <c r="BY34" s="50">
        <f t="shared" si="78"/>
        <v>0</v>
      </c>
      <c r="BZ34" s="50">
        <f t="shared" si="78"/>
        <v>0</v>
      </c>
      <c r="CA34" s="50">
        <f t="shared" si="78"/>
        <v>0</v>
      </c>
      <c r="CB34" s="50">
        <f t="shared" si="78"/>
        <v>4</v>
      </c>
      <c r="CC34" s="50">
        <f t="shared" si="78"/>
        <v>0</v>
      </c>
      <c r="CD34" s="55">
        <f t="shared" si="78"/>
        <v>12</v>
      </c>
      <c r="CE34" s="60">
        <f t="shared" si="18"/>
        <v>250</v>
      </c>
      <c r="CF34" s="60">
        <f t="shared" si="19"/>
        <v>253</v>
      </c>
      <c r="CG34" s="48" t="s">
        <v>24</v>
      </c>
      <c r="CH34" s="49">
        <f t="shared" ref="CH34:CR34" si="79">SUM(CH30:CH33)</f>
        <v>41</v>
      </c>
      <c r="CI34" s="50">
        <f t="shared" si="79"/>
        <v>12</v>
      </c>
      <c r="CJ34" s="50">
        <f t="shared" si="79"/>
        <v>340</v>
      </c>
      <c r="CK34" s="50">
        <f t="shared" si="79"/>
        <v>93</v>
      </c>
      <c r="CL34" s="50">
        <f t="shared" si="79"/>
        <v>31</v>
      </c>
      <c r="CM34" s="50">
        <f t="shared" si="79"/>
        <v>0</v>
      </c>
      <c r="CN34" s="50">
        <f t="shared" si="79"/>
        <v>4</v>
      </c>
      <c r="CO34" s="50">
        <f t="shared" si="79"/>
        <v>4</v>
      </c>
      <c r="CP34" s="50">
        <f t="shared" si="79"/>
        <v>2</v>
      </c>
      <c r="CQ34" s="50">
        <f t="shared" si="79"/>
        <v>1</v>
      </c>
      <c r="CR34" s="55">
        <f t="shared" si="79"/>
        <v>21</v>
      </c>
      <c r="CS34" s="60">
        <f t="shared" si="20"/>
        <v>549</v>
      </c>
      <c r="CT34" s="60">
        <f t="shared" si="21"/>
        <v>558</v>
      </c>
      <c r="CU34" s="48" t="s">
        <v>24</v>
      </c>
      <c r="CV34" s="49">
        <f t="shared" ref="CV34:DF34" si="80">SUM(CV30:CV33)</f>
        <v>16</v>
      </c>
      <c r="CW34" s="50">
        <f t="shared" si="80"/>
        <v>8</v>
      </c>
      <c r="CX34" s="50">
        <f t="shared" si="80"/>
        <v>338</v>
      </c>
      <c r="CY34" s="50">
        <f t="shared" si="80"/>
        <v>79</v>
      </c>
      <c r="CZ34" s="50">
        <f t="shared" si="80"/>
        <v>28</v>
      </c>
      <c r="DA34" s="50">
        <f t="shared" si="80"/>
        <v>1</v>
      </c>
      <c r="DB34" s="50">
        <f t="shared" si="80"/>
        <v>3</v>
      </c>
      <c r="DC34" s="50">
        <f t="shared" si="80"/>
        <v>1</v>
      </c>
      <c r="DD34" s="50">
        <f t="shared" si="80"/>
        <v>0</v>
      </c>
      <c r="DE34" s="50">
        <f t="shared" si="80"/>
        <v>1</v>
      </c>
      <c r="DF34" s="55">
        <f t="shared" si="80"/>
        <v>23</v>
      </c>
      <c r="DG34" s="60">
        <f t="shared" si="22"/>
        <v>498</v>
      </c>
      <c r="DH34" s="60">
        <f t="shared" si="23"/>
        <v>517</v>
      </c>
      <c r="DI34" s="69"/>
      <c r="DJ34" s="69"/>
      <c r="DK34" s="48"/>
    </row>
    <row r="35" spans="1:115" ht="13.5" customHeight="1">
      <c r="A35" s="22">
        <f>'JTC - Site 10 - Day 1'!$A35</f>
        <v>0.50000000000000067</v>
      </c>
      <c r="B35" s="41">
        <f>SUM('JTC - Site 10 - Day 1'!AR35,'JTC - Site 10 - Day 1'!CV35,'JTC - Site 10 - Day 1'!EZ35)</f>
        <v>3</v>
      </c>
      <c r="C35" s="42">
        <f>SUM('JTC - Site 10 - Day 1'!AS35,'JTC - Site 10 - Day 1'!CW35,'JTC - Site 10 - Day 1'!FA35)</f>
        <v>0</v>
      </c>
      <c r="D35" s="42">
        <f>SUM('JTC - Site 10 - Day 1'!AT35,'JTC - Site 10 - Day 1'!CX35,'JTC - Site 10 - Day 1'!FB35)</f>
        <v>50</v>
      </c>
      <c r="E35" s="42">
        <f>SUM('JTC - Site 10 - Day 1'!AU35,'JTC - Site 10 - Day 1'!CY35,'JTC - Site 10 - Day 1'!FC35)</f>
        <v>14</v>
      </c>
      <c r="F35" s="42">
        <f>SUM('JTC - Site 10 - Day 1'!AV35,'JTC - Site 10 - Day 1'!CZ35,'JTC - Site 10 - Day 1'!FD35)</f>
        <v>0</v>
      </c>
      <c r="G35" s="42">
        <f>SUM('JTC - Site 10 - Day 1'!AW35,'JTC - Site 10 - Day 1'!DA35,'JTC - Site 10 - Day 1'!FE35)</f>
        <v>1</v>
      </c>
      <c r="H35" s="42">
        <f>SUM('JTC - Site 10 - Day 1'!AX35,'JTC - Site 10 - Day 1'!DB35,'JTC - Site 10 - Day 1'!FF35)</f>
        <v>0</v>
      </c>
      <c r="I35" s="42">
        <f>SUM('JTC - Site 10 - Day 1'!AY35,'JTC - Site 10 - Day 1'!DC35,'JTC - Site 10 - Day 1'!FG35)</f>
        <v>0</v>
      </c>
      <c r="J35" s="42">
        <f>SUM('JTC - Site 10 - Day 1'!AZ35,'JTC - Site 10 - Day 1'!DD35,'JTC - Site 10 - Day 1'!FH35)</f>
        <v>1</v>
      </c>
      <c r="K35" s="42">
        <f>SUM('JTC - Site 10 - Day 1'!BA35,'JTC - Site 10 - Day 1'!DE35,'JTC - Site 10 - Day 1'!FI35)</f>
        <v>1</v>
      </c>
      <c r="L35" s="52">
        <f>SUM('JTC - Site 10 - Day 1'!BB35,'JTC - Site 10 - Day 1'!DF35,'JTC - Site 10 - Day 1'!FJ35)</f>
        <v>0</v>
      </c>
      <c r="M35" s="57">
        <f t="shared" si="8"/>
        <v>70</v>
      </c>
      <c r="N35" s="57">
        <f t="shared" si="9"/>
        <v>71</v>
      </c>
      <c r="O35" s="22">
        <f>'JTC - Site 10 - Day 1'!$A35</f>
        <v>0.50000000000000067</v>
      </c>
      <c r="P35" s="41">
        <f>SUM('JTC - Site 10 - Day 1'!B35,'JTC - Site 10 - Day 1'!P35,'JTC - Site 10 - Day 1'!AD35)</f>
        <v>2</v>
      </c>
      <c r="Q35" s="42">
        <f>SUM('JTC - Site 10 - Day 1'!C35,'JTC - Site 10 - Day 1'!Q35,'JTC - Site 10 - Day 1'!AE35)</f>
        <v>0</v>
      </c>
      <c r="R35" s="42">
        <f>SUM('JTC - Site 10 - Day 1'!D35,'JTC - Site 10 - Day 1'!R35,'JTC - Site 10 - Day 1'!AF35)</f>
        <v>56</v>
      </c>
      <c r="S35" s="42">
        <f>SUM('JTC - Site 10 - Day 1'!E35,'JTC - Site 10 - Day 1'!S35,'JTC - Site 10 - Day 1'!AG35)</f>
        <v>7</v>
      </c>
      <c r="T35" s="42">
        <f>SUM('JTC - Site 10 - Day 1'!F35,'JTC - Site 10 - Day 1'!T35,'JTC - Site 10 - Day 1'!AH35)</f>
        <v>1</v>
      </c>
      <c r="U35" s="42">
        <f>SUM('JTC - Site 10 - Day 1'!G35,'JTC - Site 10 - Day 1'!U35,'JTC - Site 10 - Day 1'!AI35)</f>
        <v>0</v>
      </c>
      <c r="V35" s="42">
        <f>SUM('JTC - Site 10 - Day 1'!H35,'JTC - Site 10 - Day 1'!V35,'JTC - Site 10 - Day 1'!AJ35)</f>
        <v>0</v>
      </c>
      <c r="W35" s="42">
        <f>SUM('JTC - Site 10 - Day 1'!I35,'JTC - Site 10 - Day 1'!W35,'JTC - Site 10 - Day 1'!AK35)</f>
        <v>0</v>
      </c>
      <c r="X35" s="42">
        <f>SUM('JTC - Site 10 - Day 1'!J35,'JTC - Site 10 - Day 1'!X35,'JTC - Site 10 - Day 1'!AL35)</f>
        <v>1</v>
      </c>
      <c r="Y35" s="42">
        <f>SUM('JTC - Site 10 - Day 1'!K35,'JTC - Site 10 - Day 1'!Y35,'JTC - Site 10 - Day 1'!AM35)</f>
        <v>0</v>
      </c>
      <c r="Z35" s="52">
        <f>SUM('JTC - Site 10 - Day 1'!L35,'JTC - Site 10 - Day 1'!Z35,'JTC - Site 10 - Day 1'!AN35)</f>
        <v>9</v>
      </c>
      <c r="AA35" s="57">
        <f t="shared" si="10"/>
        <v>76</v>
      </c>
      <c r="AB35" s="57">
        <f t="shared" si="11"/>
        <v>77</v>
      </c>
      <c r="AC35" s="22">
        <f>'JTC - Site 10 - Day 1'!$A35</f>
        <v>0.50000000000000067</v>
      </c>
      <c r="AD35" s="41">
        <f>SUM('JTC - Site 10 - Day 1'!AD35,'JTC - Site 10 - Day 1'!CH35,'JTC - Site 10 - Day 1'!EL35)</f>
        <v>5</v>
      </c>
      <c r="AE35" s="42">
        <f>SUM('JTC - Site 10 - Day 1'!AE35,'JTC - Site 10 - Day 1'!CI35,'JTC - Site 10 - Day 1'!EM35)</f>
        <v>0</v>
      </c>
      <c r="AF35" s="42">
        <f>SUM('JTC - Site 10 - Day 1'!AF35,'JTC - Site 10 - Day 1'!CJ35,'JTC - Site 10 - Day 1'!EN35)</f>
        <v>81</v>
      </c>
      <c r="AG35" s="42">
        <f>SUM('JTC - Site 10 - Day 1'!AG35,'JTC - Site 10 - Day 1'!CK35,'JTC - Site 10 - Day 1'!EO35)</f>
        <v>19</v>
      </c>
      <c r="AH35" s="42">
        <f>SUM('JTC - Site 10 - Day 1'!AH35,'JTC - Site 10 - Day 1'!CL35,'JTC - Site 10 - Day 1'!EP35)</f>
        <v>1</v>
      </c>
      <c r="AI35" s="42">
        <f>SUM('JTC - Site 10 - Day 1'!AI35,'JTC - Site 10 - Day 1'!CM35,'JTC - Site 10 - Day 1'!EQ35)</f>
        <v>1</v>
      </c>
      <c r="AJ35" s="42">
        <f>SUM('JTC - Site 10 - Day 1'!AJ35,'JTC - Site 10 - Day 1'!CN35,'JTC - Site 10 - Day 1'!ER35)</f>
        <v>1</v>
      </c>
      <c r="AK35" s="42">
        <f>SUM('JTC - Site 10 - Day 1'!AK35,'JTC - Site 10 - Day 1'!CO35,'JTC - Site 10 - Day 1'!ES35)</f>
        <v>0</v>
      </c>
      <c r="AL35" s="42">
        <f>SUM('JTC - Site 10 - Day 1'!AL35,'JTC - Site 10 - Day 1'!CP35,'JTC - Site 10 - Day 1'!ET35)</f>
        <v>1</v>
      </c>
      <c r="AM35" s="42">
        <f>SUM('JTC - Site 10 - Day 1'!AM35,'JTC - Site 10 - Day 1'!CQ35,'JTC - Site 10 - Day 1'!EU35)</f>
        <v>0</v>
      </c>
      <c r="AN35" s="52">
        <f>SUM('JTC - Site 10 - Day 1'!AN35,'JTC - Site 10 - Day 1'!CR35,'JTC - Site 10 - Day 1'!EV35)</f>
        <v>5</v>
      </c>
      <c r="AO35" s="57">
        <f t="shared" si="12"/>
        <v>114</v>
      </c>
      <c r="AP35" s="57">
        <f t="shared" si="13"/>
        <v>115</v>
      </c>
      <c r="AQ35" s="22">
        <f>'JTC - Site 10 - Day 1'!$A35</f>
        <v>0.50000000000000067</v>
      </c>
      <c r="AR35" s="41">
        <f>SUM('JTC - Site 10 - Day 1'!AR35,'JTC - Site 10 - Day 1'!BF35,'JTC - Site 10 - Day 1'!BT35)</f>
        <v>8</v>
      </c>
      <c r="AS35" s="42">
        <f>SUM('JTC - Site 10 - Day 1'!AS35,'JTC - Site 10 - Day 1'!BG35,'JTC - Site 10 - Day 1'!BU35)</f>
        <v>0</v>
      </c>
      <c r="AT35" s="42">
        <f>SUM('JTC - Site 10 - Day 1'!AT35,'JTC - Site 10 - Day 1'!BH35,'JTC - Site 10 - Day 1'!BV35)</f>
        <v>66</v>
      </c>
      <c r="AU35" s="42">
        <f>SUM('JTC - Site 10 - Day 1'!AU35,'JTC - Site 10 - Day 1'!BI35,'JTC - Site 10 - Day 1'!BW35)</f>
        <v>17</v>
      </c>
      <c r="AV35" s="42">
        <f>SUM('JTC - Site 10 - Day 1'!AV35,'JTC - Site 10 - Day 1'!BJ35,'JTC - Site 10 - Day 1'!BX35)</f>
        <v>5</v>
      </c>
      <c r="AW35" s="42">
        <f>SUM('JTC - Site 10 - Day 1'!AW35,'JTC - Site 10 - Day 1'!BK35,'JTC - Site 10 - Day 1'!BY35)</f>
        <v>0</v>
      </c>
      <c r="AX35" s="42">
        <f>SUM('JTC - Site 10 - Day 1'!AX35,'JTC - Site 10 - Day 1'!BL35,'JTC - Site 10 - Day 1'!BZ35)</f>
        <v>0</v>
      </c>
      <c r="AY35" s="42">
        <f>SUM('JTC - Site 10 - Day 1'!AY35,'JTC - Site 10 - Day 1'!BM35,'JTC - Site 10 - Day 1'!CA35)</f>
        <v>1</v>
      </c>
      <c r="AZ35" s="42">
        <f>SUM('JTC - Site 10 - Day 1'!AZ35,'JTC - Site 10 - Day 1'!BN35,'JTC - Site 10 - Day 1'!CB35)</f>
        <v>0</v>
      </c>
      <c r="BA35" s="42">
        <f>SUM('JTC - Site 10 - Day 1'!BA35,'JTC - Site 10 - Day 1'!BO35,'JTC - Site 10 - Day 1'!CC35)</f>
        <v>2</v>
      </c>
      <c r="BB35" s="52">
        <f>SUM('JTC - Site 10 - Day 1'!BB35,'JTC - Site 10 - Day 1'!BP35,'JTC - Site 10 - Day 1'!CD35)</f>
        <v>1</v>
      </c>
      <c r="BC35" s="57">
        <f t="shared" si="14"/>
        <v>100</v>
      </c>
      <c r="BD35" s="57">
        <f t="shared" si="15"/>
        <v>103</v>
      </c>
      <c r="BE35" s="22">
        <f>'JTC - Site 10 - Day 1'!$A35</f>
        <v>0.50000000000000067</v>
      </c>
      <c r="BF35" s="41">
        <f>SUM('JTC - Site 10 - Day 1'!P35,'JTC - Site 10 - Day 1'!BT35,'JTC - Site 10 - Day 1'!DX35)</f>
        <v>6</v>
      </c>
      <c r="BG35" s="42">
        <f>SUM('JTC - Site 10 - Day 1'!Q35,'JTC - Site 10 - Day 1'!BU35,'JTC - Site 10 - Day 1'!DY35)</f>
        <v>0</v>
      </c>
      <c r="BH35" s="42">
        <f>SUM('JTC - Site 10 - Day 1'!R35,'JTC - Site 10 - Day 1'!BV35,'JTC - Site 10 - Day 1'!DZ35)</f>
        <v>49</v>
      </c>
      <c r="BI35" s="42">
        <f>SUM('JTC - Site 10 - Day 1'!S35,'JTC - Site 10 - Day 1'!BW35,'JTC - Site 10 - Day 1'!EA35)</f>
        <v>5</v>
      </c>
      <c r="BJ35" s="42">
        <f>SUM('JTC - Site 10 - Day 1'!T35,'JTC - Site 10 - Day 1'!BX35,'JTC - Site 10 - Day 1'!EB35)</f>
        <v>3</v>
      </c>
      <c r="BK35" s="42">
        <f>SUM('JTC - Site 10 - Day 1'!U35,'JTC - Site 10 - Day 1'!BY35,'JTC - Site 10 - Day 1'!EC35)</f>
        <v>0</v>
      </c>
      <c r="BL35" s="42">
        <f>SUM('JTC - Site 10 - Day 1'!V35,'JTC - Site 10 - Day 1'!BZ35,'JTC - Site 10 - Day 1'!ED35)</f>
        <v>0</v>
      </c>
      <c r="BM35" s="42">
        <f>SUM('JTC - Site 10 - Day 1'!W35,'JTC - Site 10 - Day 1'!CA35,'JTC - Site 10 - Day 1'!EE35)</f>
        <v>0</v>
      </c>
      <c r="BN35" s="42">
        <f>SUM('JTC - Site 10 - Day 1'!X35,'JTC - Site 10 - Day 1'!CB35,'JTC - Site 10 - Day 1'!EF35)</f>
        <v>1</v>
      </c>
      <c r="BO35" s="42">
        <f>SUM('JTC - Site 10 - Day 1'!Y35,'JTC - Site 10 - Day 1'!CC35,'JTC - Site 10 - Day 1'!EG35)</f>
        <v>0</v>
      </c>
      <c r="BP35" s="52">
        <f>SUM('JTC - Site 10 - Day 1'!Z35,'JTC - Site 10 - Day 1'!CD35,'JTC - Site 10 - Day 1'!EH35)</f>
        <v>5</v>
      </c>
      <c r="BQ35" s="57">
        <f t="shared" si="16"/>
        <v>69</v>
      </c>
      <c r="BR35" s="57">
        <f t="shared" si="17"/>
        <v>69</v>
      </c>
      <c r="BS35" s="22">
        <f>'JTC - Site 10 - Day 1'!$A35</f>
        <v>0.50000000000000067</v>
      </c>
      <c r="BT35" s="41">
        <f>SUM('JTC - Site 10 - Day 1'!CH35,'JTC - Site 10 - Day 1'!CV35,'JTC - Site 10 - Day 1'!DJ35)</f>
        <v>3</v>
      </c>
      <c r="BU35" s="42">
        <f>SUM('JTC - Site 10 - Day 1'!CI35,'JTC - Site 10 - Day 1'!CW35,'JTC - Site 10 - Day 1'!DK35)</f>
        <v>0</v>
      </c>
      <c r="BV35" s="42">
        <f>SUM('JTC - Site 10 - Day 1'!CJ35,'JTC - Site 10 - Day 1'!CX35,'JTC - Site 10 - Day 1'!DL35)</f>
        <v>47</v>
      </c>
      <c r="BW35" s="42">
        <f>SUM('JTC - Site 10 - Day 1'!CK35,'JTC - Site 10 - Day 1'!CY35,'JTC - Site 10 - Day 1'!DM35)</f>
        <v>12</v>
      </c>
      <c r="BX35" s="42">
        <f>SUM('JTC - Site 10 - Day 1'!CL35,'JTC - Site 10 - Day 1'!CZ35,'JTC - Site 10 - Day 1'!DN35)</f>
        <v>1</v>
      </c>
      <c r="BY35" s="42">
        <f>SUM('JTC - Site 10 - Day 1'!CM35,'JTC - Site 10 - Day 1'!DA35,'JTC - Site 10 - Day 1'!DO35)</f>
        <v>0</v>
      </c>
      <c r="BZ35" s="42">
        <f>SUM('JTC - Site 10 - Day 1'!CN35,'JTC - Site 10 - Day 1'!DB35,'JTC - Site 10 - Day 1'!DP35)</f>
        <v>0</v>
      </c>
      <c r="CA35" s="42">
        <f>SUM('JTC - Site 10 - Day 1'!CO35,'JTC - Site 10 - Day 1'!DC35,'JTC - Site 10 - Day 1'!DQ35)</f>
        <v>0</v>
      </c>
      <c r="CB35" s="42">
        <f>SUM('JTC - Site 10 - Day 1'!CP35,'JTC - Site 10 - Day 1'!DD35,'JTC - Site 10 - Day 1'!DR35)</f>
        <v>1</v>
      </c>
      <c r="CC35" s="42">
        <f>SUM('JTC - Site 10 - Day 1'!CQ35,'JTC - Site 10 - Day 1'!DE35,'JTC - Site 10 - Day 1'!DS35)</f>
        <v>1</v>
      </c>
      <c r="CD35" s="52">
        <f>SUM('JTC - Site 10 - Day 1'!CR35,'JTC - Site 10 - Day 1'!DF35,'JTC - Site 10 - Day 1'!DT35)</f>
        <v>0</v>
      </c>
      <c r="CE35" s="57">
        <f t="shared" si="18"/>
        <v>65</v>
      </c>
      <c r="CF35" s="57">
        <f t="shared" si="19"/>
        <v>66</v>
      </c>
      <c r="CG35" s="22">
        <f>'JTC - Site 10 - Day 1'!$A35</f>
        <v>0.50000000000000067</v>
      </c>
      <c r="CH35" s="41">
        <f>SUM('JTC - Site 10 - Day 1'!B35,'JTC - Site 10 - Day 1'!BF35,'JTC - Site 10 - Day 1'!DJ35)</f>
        <v>9</v>
      </c>
      <c r="CI35" s="42">
        <f>SUM('JTC - Site 10 - Day 1'!C35,'JTC - Site 10 - Day 1'!BG35,'JTC - Site 10 - Day 1'!DK35)</f>
        <v>0</v>
      </c>
      <c r="CJ35" s="42">
        <f>SUM('JTC - Site 10 - Day 1'!D35,'JTC - Site 10 - Day 1'!BH35,'JTC - Site 10 - Day 1'!DL35)</f>
        <v>78</v>
      </c>
      <c r="CK35" s="42">
        <f>SUM('JTC - Site 10 - Day 1'!E35,'JTC - Site 10 - Day 1'!BI35,'JTC - Site 10 - Day 1'!DM35)</f>
        <v>21</v>
      </c>
      <c r="CL35" s="42">
        <f>SUM('JTC - Site 10 - Day 1'!F35,'JTC - Site 10 - Day 1'!BJ35,'JTC - Site 10 - Day 1'!DN35)</f>
        <v>5</v>
      </c>
      <c r="CM35" s="42">
        <f>SUM('JTC - Site 10 - Day 1'!G35,'JTC - Site 10 - Day 1'!BK35,'JTC - Site 10 - Day 1'!DO35)</f>
        <v>0</v>
      </c>
      <c r="CN35" s="42">
        <f>SUM('JTC - Site 10 - Day 1'!H35,'JTC - Site 10 - Day 1'!BL35,'JTC - Site 10 - Day 1'!DP35)</f>
        <v>0</v>
      </c>
      <c r="CO35" s="42">
        <f>SUM('JTC - Site 10 - Day 1'!I35,'JTC - Site 10 - Day 1'!BM35,'JTC - Site 10 - Day 1'!DQ35)</f>
        <v>1</v>
      </c>
      <c r="CP35" s="42">
        <f>SUM('JTC - Site 10 - Day 1'!J35,'JTC - Site 10 - Day 1'!BN35,'JTC - Site 10 - Day 1'!DR35)</f>
        <v>0</v>
      </c>
      <c r="CQ35" s="42">
        <f>SUM('JTC - Site 10 - Day 1'!K35,'JTC - Site 10 - Day 1'!BO35,'JTC - Site 10 - Day 1'!DS35)</f>
        <v>2</v>
      </c>
      <c r="CR35" s="52">
        <f>SUM('JTC - Site 10 - Day 1'!L35,'JTC - Site 10 - Day 1'!BP35,'JTC - Site 10 - Day 1'!DT35)</f>
        <v>4</v>
      </c>
      <c r="CS35" s="57">
        <f t="shared" si="20"/>
        <v>120</v>
      </c>
      <c r="CT35" s="57">
        <f t="shared" si="21"/>
        <v>122</v>
      </c>
      <c r="CU35" s="22">
        <f>'JTC - Site 10 - Day 1'!$A35</f>
        <v>0.50000000000000067</v>
      </c>
      <c r="CV35" s="41">
        <f>SUM('JTC - Site 10 - Day 1'!DX35,'JTC - Site 10 - Day 1'!EL35,'JTC - Site 10 - Day 1'!EZ35)</f>
        <v>10</v>
      </c>
      <c r="CW35" s="42">
        <f>SUM('JTC - Site 10 - Day 1'!DY35,'JTC - Site 10 - Day 1'!EM35,'JTC - Site 10 - Day 1'!FA35)</f>
        <v>0</v>
      </c>
      <c r="CX35" s="42">
        <f>SUM('JTC - Site 10 - Day 1'!DZ35,'JTC - Site 10 - Day 1'!EN35,'JTC - Site 10 - Day 1'!FB35)</f>
        <v>89</v>
      </c>
      <c r="CY35" s="42">
        <f>SUM('JTC - Site 10 - Day 1'!EA35,'JTC - Site 10 - Day 1'!EO35,'JTC - Site 10 - Day 1'!FC35)</f>
        <v>23</v>
      </c>
      <c r="CZ35" s="42">
        <f>SUM('JTC - Site 10 - Day 1'!EB35,'JTC - Site 10 - Day 1'!EP35,'JTC - Site 10 - Day 1'!FD35)</f>
        <v>2</v>
      </c>
      <c r="DA35" s="42">
        <f>SUM('JTC - Site 10 - Day 1'!EC35,'JTC - Site 10 - Day 1'!EQ35,'JTC - Site 10 - Day 1'!FE35)</f>
        <v>2</v>
      </c>
      <c r="DB35" s="42">
        <f>SUM('JTC - Site 10 - Day 1'!ED35,'JTC - Site 10 - Day 1'!ER35,'JTC - Site 10 - Day 1'!FF35)</f>
        <v>1</v>
      </c>
      <c r="DC35" s="42">
        <f>SUM('JTC - Site 10 - Day 1'!EE35,'JTC - Site 10 - Day 1'!ES35,'JTC - Site 10 - Day 1'!FG35)</f>
        <v>0</v>
      </c>
      <c r="DD35" s="42">
        <f>SUM('JTC - Site 10 - Day 1'!EF35,'JTC - Site 10 - Day 1'!ET35,'JTC - Site 10 - Day 1'!FH35)</f>
        <v>1</v>
      </c>
      <c r="DE35" s="42">
        <f>SUM('JTC - Site 10 - Day 1'!EG35,'JTC - Site 10 - Day 1'!EU35,'JTC - Site 10 - Day 1'!FI35)</f>
        <v>0</v>
      </c>
      <c r="DF35" s="52">
        <f>SUM('JTC - Site 10 - Day 1'!EH35,'JTC - Site 10 - Day 1'!EV35,'JTC - Site 10 - Day 1'!FJ35)</f>
        <v>4</v>
      </c>
      <c r="DG35" s="57">
        <f t="shared" si="22"/>
        <v>132</v>
      </c>
      <c r="DH35" s="57">
        <f t="shared" si="23"/>
        <v>131</v>
      </c>
      <c r="DI35" s="67">
        <f t="shared" ref="DI35:DI38" si="81">SUM(M35,AO35,BQ35,CS35)</f>
        <v>373</v>
      </c>
      <c r="DJ35" s="67">
        <f>SUM(DI35:DI38)</f>
        <v>1502</v>
      </c>
      <c r="DK35" s="22">
        <f>'JTC - Site 10 - Day 1'!$A35</f>
        <v>0.50000000000000067</v>
      </c>
    </row>
    <row r="36" spans="1:115" ht="13.5" customHeight="1">
      <c r="A36" s="22">
        <f>'JTC - Site 10 - Day 1'!$A36</f>
        <v>0.5104166666666673</v>
      </c>
      <c r="B36" s="43">
        <f>SUM('JTC - Site 10 - Day 1'!AR36,'JTC - Site 10 - Day 1'!CV36,'JTC - Site 10 - Day 1'!EZ36)</f>
        <v>2</v>
      </c>
      <c r="C36" s="44">
        <f>SUM('JTC - Site 10 - Day 1'!AS36,'JTC - Site 10 - Day 1'!CW36,'JTC - Site 10 - Day 1'!FA36)</f>
        <v>1</v>
      </c>
      <c r="D36" s="44">
        <f>SUM('JTC - Site 10 - Day 1'!AT36,'JTC - Site 10 - Day 1'!CX36,'JTC - Site 10 - Day 1'!FB36)</f>
        <v>46</v>
      </c>
      <c r="E36" s="44">
        <f>SUM('JTC - Site 10 - Day 1'!AU36,'JTC - Site 10 - Day 1'!CY36,'JTC - Site 10 - Day 1'!FC36)</f>
        <v>8</v>
      </c>
      <c r="F36" s="44">
        <f>SUM('JTC - Site 10 - Day 1'!AV36,'JTC - Site 10 - Day 1'!CZ36,'JTC - Site 10 - Day 1'!FD36)</f>
        <v>0</v>
      </c>
      <c r="G36" s="44">
        <f>SUM('JTC - Site 10 - Day 1'!AW36,'JTC - Site 10 - Day 1'!DA36,'JTC - Site 10 - Day 1'!FE36)</f>
        <v>0</v>
      </c>
      <c r="H36" s="44">
        <f>SUM('JTC - Site 10 - Day 1'!AX36,'JTC - Site 10 - Day 1'!DB36,'JTC - Site 10 - Day 1'!FF36)</f>
        <v>2</v>
      </c>
      <c r="I36" s="44">
        <f>SUM('JTC - Site 10 - Day 1'!AY36,'JTC - Site 10 - Day 1'!DC36,'JTC - Site 10 - Day 1'!FG36)</f>
        <v>0</v>
      </c>
      <c r="J36" s="44">
        <f>SUM('JTC - Site 10 - Day 1'!AZ36,'JTC - Site 10 - Day 1'!DD36,'JTC - Site 10 - Day 1'!FH36)</f>
        <v>2</v>
      </c>
      <c r="K36" s="44">
        <f>SUM('JTC - Site 10 - Day 1'!BA36,'JTC - Site 10 - Day 1'!DE36,'JTC - Site 10 - Day 1'!FI36)</f>
        <v>0</v>
      </c>
      <c r="L36" s="53">
        <f>SUM('JTC - Site 10 - Day 1'!BB36,'JTC - Site 10 - Day 1'!DF36,'JTC - Site 10 - Day 1'!FJ36)</f>
        <v>0</v>
      </c>
      <c r="M36" s="58">
        <f t="shared" si="8"/>
        <v>61</v>
      </c>
      <c r="N36" s="58">
        <f t="shared" si="9"/>
        <v>63</v>
      </c>
      <c r="O36" s="22">
        <f>'JTC - Site 10 - Day 1'!$A36</f>
        <v>0.5104166666666673</v>
      </c>
      <c r="P36" s="43">
        <f>SUM('JTC - Site 10 - Day 1'!B36,'JTC - Site 10 - Day 1'!P36,'JTC - Site 10 - Day 1'!AD36)</f>
        <v>3</v>
      </c>
      <c r="Q36" s="44">
        <f>SUM('JTC - Site 10 - Day 1'!C36,'JTC - Site 10 - Day 1'!Q36,'JTC - Site 10 - Day 1'!AE36)</f>
        <v>0</v>
      </c>
      <c r="R36" s="44">
        <f>SUM('JTC - Site 10 - Day 1'!D36,'JTC - Site 10 - Day 1'!R36,'JTC - Site 10 - Day 1'!AF36)</f>
        <v>49</v>
      </c>
      <c r="S36" s="44">
        <f>SUM('JTC - Site 10 - Day 1'!E36,'JTC - Site 10 - Day 1'!S36,'JTC - Site 10 - Day 1'!AG36)</f>
        <v>10</v>
      </c>
      <c r="T36" s="44">
        <f>SUM('JTC - Site 10 - Day 1'!F36,'JTC - Site 10 - Day 1'!T36,'JTC - Site 10 - Day 1'!AH36)</f>
        <v>2</v>
      </c>
      <c r="U36" s="44">
        <f>SUM('JTC - Site 10 - Day 1'!G36,'JTC - Site 10 - Day 1'!U36,'JTC - Site 10 - Day 1'!AI36)</f>
        <v>0</v>
      </c>
      <c r="V36" s="44">
        <f>SUM('JTC - Site 10 - Day 1'!H36,'JTC - Site 10 - Day 1'!V36,'JTC - Site 10 - Day 1'!AJ36)</f>
        <v>0</v>
      </c>
      <c r="W36" s="44">
        <f>SUM('JTC - Site 10 - Day 1'!I36,'JTC - Site 10 - Day 1'!W36,'JTC - Site 10 - Day 1'!AK36)</f>
        <v>2</v>
      </c>
      <c r="X36" s="44">
        <f>SUM('JTC - Site 10 - Day 1'!J36,'JTC - Site 10 - Day 1'!X36,'JTC - Site 10 - Day 1'!AL36)</f>
        <v>1</v>
      </c>
      <c r="Y36" s="44">
        <f>SUM('JTC - Site 10 - Day 1'!K36,'JTC - Site 10 - Day 1'!Y36,'JTC - Site 10 - Day 1'!AM36)</f>
        <v>0</v>
      </c>
      <c r="Z36" s="53">
        <f>SUM('JTC - Site 10 - Day 1'!L36,'JTC - Site 10 - Day 1'!Z36,'JTC - Site 10 - Day 1'!AN36)</f>
        <v>6</v>
      </c>
      <c r="AA36" s="58">
        <f t="shared" si="10"/>
        <v>73</v>
      </c>
      <c r="AB36" s="58">
        <f t="shared" si="11"/>
        <v>76</v>
      </c>
      <c r="AC36" s="22">
        <f>'JTC - Site 10 - Day 1'!$A36</f>
        <v>0.5104166666666673</v>
      </c>
      <c r="AD36" s="43">
        <f>SUM('JTC - Site 10 - Day 1'!AD36,'JTC - Site 10 - Day 1'!CH36,'JTC - Site 10 - Day 1'!EL36)</f>
        <v>1</v>
      </c>
      <c r="AE36" s="44">
        <f>SUM('JTC - Site 10 - Day 1'!AE36,'JTC - Site 10 - Day 1'!CI36,'JTC - Site 10 - Day 1'!EM36)</f>
        <v>1</v>
      </c>
      <c r="AF36" s="44">
        <f>SUM('JTC - Site 10 - Day 1'!AF36,'JTC - Site 10 - Day 1'!CJ36,'JTC - Site 10 - Day 1'!EN36)</f>
        <v>96</v>
      </c>
      <c r="AG36" s="44">
        <f>SUM('JTC - Site 10 - Day 1'!AG36,'JTC - Site 10 - Day 1'!CK36,'JTC - Site 10 - Day 1'!EO36)</f>
        <v>11</v>
      </c>
      <c r="AH36" s="44">
        <f>SUM('JTC - Site 10 - Day 1'!AH36,'JTC - Site 10 - Day 1'!CL36,'JTC - Site 10 - Day 1'!EP36)</f>
        <v>3</v>
      </c>
      <c r="AI36" s="44">
        <f>SUM('JTC - Site 10 - Day 1'!AI36,'JTC - Site 10 - Day 1'!CM36,'JTC - Site 10 - Day 1'!EQ36)</f>
        <v>0</v>
      </c>
      <c r="AJ36" s="44">
        <f>SUM('JTC - Site 10 - Day 1'!AJ36,'JTC - Site 10 - Day 1'!CN36,'JTC - Site 10 - Day 1'!ER36)</f>
        <v>0</v>
      </c>
      <c r="AK36" s="44">
        <f>SUM('JTC - Site 10 - Day 1'!AK36,'JTC - Site 10 - Day 1'!CO36,'JTC - Site 10 - Day 1'!ES36)</f>
        <v>2</v>
      </c>
      <c r="AL36" s="44">
        <f>SUM('JTC - Site 10 - Day 1'!AL36,'JTC - Site 10 - Day 1'!CP36,'JTC - Site 10 - Day 1'!ET36)</f>
        <v>0</v>
      </c>
      <c r="AM36" s="44">
        <f>SUM('JTC - Site 10 - Day 1'!AM36,'JTC - Site 10 - Day 1'!CQ36,'JTC - Site 10 - Day 1'!EU36)</f>
        <v>0</v>
      </c>
      <c r="AN36" s="53">
        <f>SUM('JTC - Site 10 - Day 1'!AN36,'JTC - Site 10 - Day 1'!CR36,'JTC - Site 10 - Day 1'!EV36)</f>
        <v>2</v>
      </c>
      <c r="AO36" s="58">
        <f t="shared" si="12"/>
        <v>116</v>
      </c>
      <c r="AP36" s="58">
        <f t="shared" si="13"/>
        <v>120</v>
      </c>
      <c r="AQ36" s="22">
        <f>'JTC - Site 10 - Day 1'!$A36</f>
        <v>0.5104166666666673</v>
      </c>
      <c r="AR36" s="43">
        <f>SUM('JTC - Site 10 - Day 1'!AR36,'JTC - Site 10 - Day 1'!BF36,'JTC - Site 10 - Day 1'!BT36)</f>
        <v>6</v>
      </c>
      <c r="AS36" s="44">
        <f>SUM('JTC - Site 10 - Day 1'!AS36,'JTC - Site 10 - Day 1'!BG36,'JTC - Site 10 - Day 1'!BU36)</f>
        <v>2</v>
      </c>
      <c r="AT36" s="44">
        <f>SUM('JTC - Site 10 - Day 1'!AT36,'JTC - Site 10 - Day 1'!BH36,'JTC - Site 10 - Day 1'!BV36)</f>
        <v>87</v>
      </c>
      <c r="AU36" s="44">
        <f>SUM('JTC - Site 10 - Day 1'!AU36,'JTC - Site 10 - Day 1'!BI36,'JTC - Site 10 - Day 1'!BW36)</f>
        <v>10</v>
      </c>
      <c r="AV36" s="44">
        <f>SUM('JTC - Site 10 - Day 1'!AV36,'JTC - Site 10 - Day 1'!BJ36,'JTC - Site 10 - Day 1'!BX36)</f>
        <v>6</v>
      </c>
      <c r="AW36" s="44">
        <f>SUM('JTC - Site 10 - Day 1'!AW36,'JTC - Site 10 - Day 1'!BK36,'JTC - Site 10 - Day 1'!BY36)</f>
        <v>0</v>
      </c>
      <c r="AX36" s="44">
        <f>SUM('JTC - Site 10 - Day 1'!AX36,'JTC - Site 10 - Day 1'!BL36,'JTC - Site 10 - Day 1'!BZ36)</f>
        <v>3</v>
      </c>
      <c r="AY36" s="44">
        <f>SUM('JTC - Site 10 - Day 1'!AY36,'JTC - Site 10 - Day 1'!BM36,'JTC - Site 10 - Day 1'!CA36)</f>
        <v>0</v>
      </c>
      <c r="AZ36" s="44">
        <f>SUM('JTC - Site 10 - Day 1'!AZ36,'JTC - Site 10 - Day 1'!BN36,'JTC - Site 10 - Day 1'!CB36)</f>
        <v>0</v>
      </c>
      <c r="BA36" s="44">
        <f>SUM('JTC - Site 10 - Day 1'!BA36,'JTC - Site 10 - Day 1'!BO36,'JTC - Site 10 - Day 1'!CC36)</f>
        <v>0</v>
      </c>
      <c r="BB36" s="53">
        <f>SUM('JTC - Site 10 - Day 1'!BB36,'JTC - Site 10 - Day 1'!BP36,'JTC - Site 10 - Day 1'!CD36)</f>
        <v>2</v>
      </c>
      <c r="BC36" s="58">
        <f t="shared" si="14"/>
        <v>116</v>
      </c>
      <c r="BD36" s="58">
        <f t="shared" si="15"/>
        <v>120</v>
      </c>
      <c r="BE36" s="22">
        <f>'JTC - Site 10 - Day 1'!$A36</f>
        <v>0.5104166666666673</v>
      </c>
      <c r="BF36" s="43">
        <f>SUM('JTC - Site 10 - Day 1'!P36,'JTC - Site 10 - Day 1'!BT36,'JTC - Site 10 - Day 1'!DX36)</f>
        <v>4</v>
      </c>
      <c r="BG36" s="44">
        <f>SUM('JTC - Site 10 - Day 1'!Q36,'JTC - Site 10 - Day 1'!BU36,'JTC - Site 10 - Day 1'!DY36)</f>
        <v>0</v>
      </c>
      <c r="BH36" s="44">
        <f>SUM('JTC - Site 10 - Day 1'!R36,'JTC - Site 10 - Day 1'!BV36,'JTC - Site 10 - Day 1'!DZ36)</f>
        <v>34</v>
      </c>
      <c r="BI36" s="44">
        <f>SUM('JTC - Site 10 - Day 1'!S36,'JTC - Site 10 - Day 1'!BW36,'JTC - Site 10 - Day 1'!EA36)</f>
        <v>8</v>
      </c>
      <c r="BJ36" s="44">
        <f>SUM('JTC - Site 10 - Day 1'!T36,'JTC - Site 10 - Day 1'!BX36,'JTC - Site 10 - Day 1'!EB36)</f>
        <v>1</v>
      </c>
      <c r="BK36" s="44">
        <f>SUM('JTC - Site 10 - Day 1'!U36,'JTC - Site 10 - Day 1'!BY36,'JTC - Site 10 - Day 1'!EC36)</f>
        <v>0</v>
      </c>
      <c r="BL36" s="44">
        <f>SUM('JTC - Site 10 - Day 1'!V36,'JTC - Site 10 - Day 1'!BZ36,'JTC - Site 10 - Day 1'!ED36)</f>
        <v>0</v>
      </c>
      <c r="BM36" s="44">
        <f>SUM('JTC - Site 10 - Day 1'!W36,'JTC - Site 10 - Day 1'!CA36,'JTC - Site 10 - Day 1'!EE36)</f>
        <v>0</v>
      </c>
      <c r="BN36" s="44">
        <f>SUM('JTC - Site 10 - Day 1'!X36,'JTC - Site 10 - Day 1'!CB36,'JTC - Site 10 - Day 1'!EF36)</f>
        <v>1</v>
      </c>
      <c r="BO36" s="44">
        <f>SUM('JTC - Site 10 - Day 1'!Y36,'JTC - Site 10 - Day 1'!CC36,'JTC - Site 10 - Day 1'!EG36)</f>
        <v>0</v>
      </c>
      <c r="BP36" s="53">
        <f>SUM('JTC - Site 10 - Day 1'!Z36,'JTC - Site 10 - Day 1'!CD36,'JTC - Site 10 - Day 1'!EH36)</f>
        <v>5</v>
      </c>
      <c r="BQ36" s="58">
        <f t="shared" si="16"/>
        <v>53</v>
      </c>
      <c r="BR36" s="58">
        <f t="shared" si="17"/>
        <v>52</v>
      </c>
      <c r="BS36" s="22">
        <f>'JTC - Site 10 - Day 1'!$A36</f>
        <v>0.5104166666666673</v>
      </c>
      <c r="BT36" s="43">
        <f>SUM('JTC - Site 10 - Day 1'!CH36,'JTC - Site 10 - Day 1'!CV36,'JTC - Site 10 - Day 1'!DJ36)</f>
        <v>0</v>
      </c>
      <c r="BU36" s="44">
        <f>SUM('JTC - Site 10 - Day 1'!CI36,'JTC - Site 10 - Day 1'!CW36,'JTC - Site 10 - Day 1'!DK36)</f>
        <v>0</v>
      </c>
      <c r="BV36" s="44">
        <f>SUM('JTC - Site 10 - Day 1'!CJ36,'JTC - Site 10 - Day 1'!CX36,'JTC - Site 10 - Day 1'!DL36)</f>
        <v>43</v>
      </c>
      <c r="BW36" s="44">
        <f>SUM('JTC - Site 10 - Day 1'!CK36,'JTC - Site 10 - Day 1'!CY36,'JTC - Site 10 - Day 1'!DM36)</f>
        <v>10</v>
      </c>
      <c r="BX36" s="44">
        <f>SUM('JTC - Site 10 - Day 1'!CL36,'JTC - Site 10 - Day 1'!CZ36,'JTC - Site 10 - Day 1'!DN36)</f>
        <v>0</v>
      </c>
      <c r="BY36" s="44">
        <f>SUM('JTC - Site 10 - Day 1'!CM36,'JTC - Site 10 - Day 1'!DA36,'JTC - Site 10 - Day 1'!DO36)</f>
        <v>0</v>
      </c>
      <c r="BZ36" s="44">
        <f>SUM('JTC - Site 10 - Day 1'!CN36,'JTC - Site 10 - Day 1'!DB36,'JTC - Site 10 - Day 1'!DP36)</f>
        <v>0</v>
      </c>
      <c r="CA36" s="44">
        <f>SUM('JTC - Site 10 - Day 1'!CO36,'JTC - Site 10 - Day 1'!DC36,'JTC - Site 10 - Day 1'!DQ36)</f>
        <v>0</v>
      </c>
      <c r="CB36" s="44">
        <f>SUM('JTC - Site 10 - Day 1'!CP36,'JTC - Site 10 - Day 1'!DD36,'JTC - Site 10 - Day 1'!DR36)</f>
        <v>1</v>
      </c>
      <c r="CC36" s="44">
        <f>SUM('JTC - Site 10 - Day 1'!CQ36,'JTC - Site 10 - Day 1'!DE36,'JTC - Site 10 - Day 1'!DS36)</f>
        <v>0</v>
      </c>
      <c r="CD36" s="53">
        <f>SUM('JTC - Site 10 - Day 1'!CR36,'JTC - Site 10 - Day 1'!DF36,'JTC - Site 10 - Day 1'!DT36)</f>
        <v>0</v>
      </c>
      <c r="CE36" s="58">
        <f t="shared" si="18"/>
        <v>54</v>
      </c>
      <c r="CF36" s="58">
        <f t="shared" si="19"/>
        <v>55</v>
      </c>
      <c r="CG36" s="22">
        <f>'JTC - Site 10 - Day 1'!$A36</f>
        <v>0.5104166666666673</v>
      </c>
      <c r="CH36" s="43">
        <f>SUM('JTC - Site 10 - Day 1'!B36,'JTC - Site 10 - Day 1'!BF36,'JTC - Site 10 - Day 1'!DJ36)</f>
        <v>8</v>
      </c>
      <c r="CI36" s="44">
        <f>SUM('JTC - Site 10 - Day 1'!C36,'JTC - Site 10 - Day 1'!BG36,'JTC - Site 10 - Day 1'!DK36)</f>
        <v>1</v>
      </c>
      <c r="CJ36" s="44">
        <f>SUM('JTC - Site 10 - Day 1'!D36,'JTC - Site 10 - Day 1'!BH36,'JTC - Site 10 - Day 1'!DL36)</f>
        <v>111</v>
      </c>
      <c r="CK36" s="44">
        <f>SUM('JTC - Site 10 - Day 1'!E36,'JTC - Site 10 - Day 1'!BI36,'JTC - Site 10 - Day 1'!DM36)</f>
        <v>17</v>
      </c>
      <c r="CL36" s="44">
        <f>SUM('JTC - Site 10 - Day 1'!F36,'JTC - Site 10 - Day 1'!BJ36,'JTC - Site 10 - Day 1'!DN36)</f>
        <v>6</v>
      </c>
      <c r="CM36" s="44">
        <f>SUM('JTC - Site 10 - Day 1'!G36,'JTC - Site 10 - Day 1'!BK36,'JTC - Site 10 - Day 1'!DO36)</f>
        <v>0</v>
      </c>
      <c r="CN36" s="44">
        <f>SUM('JTC - Site 10 - Day 1'!H36,'JTC - Site 10 - Day 1'!BL36,'JTC - Site 10 - Day 1'!DP36)</f>
        <v>1</v>
      </c>
      <c r="CO36" s="44">
        <f>SUM('JTC - Site 10 - Day 1'!I36,'JTC - Site 10 - Day 1'!BM36,'JTC - Site 10 - Day 1'!DQ36)</f>
        <v>0</v>
      </c>
      <c r="CP36" s="44">
        <f>SUM('JTC - Site 10 - Day 1'!J36,'JTC - Site 10 - Day 1'!BN36,'JTC - Site 10 - Day 1'!DR36)</f>
        <v>0</v>
      </c>
      <c r="CQ36" s="44">
        <f>SUM('JTC - Site 10 - Day 1'!K36,'JTC - Site 10 - Day 1'!BO36,'JTC - Site 10 - Day 1'!DS36)</f>
        <v>0</v>
      </c>
      <c r="CR36" s="53">
        <f>SUM('JTC - Site 10 - Day 1'!L36,'JTC - Site 10 - Day 1'!BP36,'JTC - Site 10 - Day 1'!DT36)</f>
        <v>3</v>
      </c>
      <c r="CS36" s="58">
        <f t="shared" si="20"/>
        <v>147</v>
      </c>
      <c r="CT36" s="58">
        <f t="shared" si="21"/>
        <v>148</v>
      </c>
      <c r="CU36" s="22">
        <f>'JTC - Site 10 - Day 1'!$A36</f>
        <v>0.5104166666666673</v>
      </c>
      <c r="CV36" s="43">
        <f>SUM('JTC - Site 10 - Day 1'!DX36,'JTC - Site 10 - Day 1'!EL36,'JTC - Site 10 - Day 1'!EZ36)</f>
        <v>6</v>
      </c>
      <c r="CW36" s="44">
        <f>SUM('JTC - Site 10 - Day 1'!DY36,'JTC - Site 10 - Day 1'!EM36,'JTC - Site 10 - Day 1'!FA36)</f>
        <v>1</v>
      </c>
      <c r="CX36" s="44">
        <f>SUM('JTC - Site 10 - Day 1'!DZ36,'JTC - Site 10 - Day 1'!EN36,'JTC - Site 10 - Day 1'!FB36)</f>
        <v>108</v>
      </c>
      <c r="CY36" s="44">
        <f>SUM('JTC - Site 10 - Day 1'!EA36,'JTC - Site 10 - Day 1'!EO36,'JTC - Site 10 - Day 1'!FC36)</f>
        <v>14</v>
      </c>
      <c r="CZ36" s="44">
        <f>SUM('JTC - Site 10 - Day 1'!EB36,'JTC - Site 10 - Day 1'!EP36,'JTC - Site 10 - Day 1'!FD36)</f>
        <v>2</v>
      </c>
      <c r="DA36" s="44">
        <f>SUM('JTC - Site 10 - Day 1'!EC36,'JTC - Site 10 - Day 1'!EQ36,'JTC - Site 10 - Day 1'!FE36)</f>
        <v>0</v>
      </c>
      <c r="DB36" s="44">
        <f>SUM('JTC - Site 10 - Day 1'!ED36,'JTC - Site 10 - Day 1'!ER36,'JTC - Site 10 - Day 1'!FF36)</f>
        <v>0</v>
      </c>
      <c r="DC36" s="44">
        <f>SUM('JTC - Site 10 - Day 1'!EE36,'JTC - Site 10 - Day 1'!ES36,'JTC - Site 10 - Day 1'!FG36)</f>
        <v>0</v>
      </c>
      <c r="DD36" s="44">
        <f>SUM('JTC - Site 10 - Day 1'!EF36,'JTC - Site 10 - Day 1'!ET36,'JTC - Site 10 - Day 1'!FH36)</f>
        <v>1</v>
      </c>
      <c r="DE36" s="44">
        <f>SUM('JTC - Site 10 - Day 1'!EG36,'JTC - Site 10 - Day 1'!EU36,'JTC - Site 10 - Day 1'!FI36)</f>
        <v>0</v>
      </c>
      <c r="DF36" s="53">
        <f>SUM('JTC - Site 10 - Day 1'!EH36,'JTC - Site 10 - Day 1'!EV36,'JTC - Site 10 - Day 1'!FJ36)</f>
        <v>2</v>
      </c>
      <c r="DG36" s="58">
        <f t="shared" si="22"/>
        <v>134</v>
      </c>
      <c r="DH36" s="58">
        <f t="shared" si="23"/>
        <v>132</v>
      </c>
      <c r="DI36" s="67">
        <f t="shared" si="81"/>
        <v>377</v>
      </c>
      <c r="DJ36" s="67">
        <f t="shared" ref="DJ36:DJ38" si="82">SUM(DI36:DI41)</f>
        <v>1492</v>
      </c>
      <c r="DK36" s="22">
        <f>'JTC - Site 10 - Day 1'!$A36</f>
        <v>0.5104166666666673</v>
      </c>
    </row>
    <row r="37" spans="1:115" ht="13.5" customHeight="1">
      <c r="A37" s="22">
        <f>'JTC - Site 10 - Day 1'!$A37</f>
        <v>0.52083333333333393</v>
      </c>
      <c r="B37" s="43">
        <f>SUM('JTC - Site 10 - Day 1'!AR37,'JTC - Site 10 - Day 1'!CV37,'JTC - Site 10 - Day 1'!EZ37)</f>
        <v>6</v>
      </c>
      <c r="C37" s="44">
        <f>SUM('JTC - Site 10 - Day 1'!AS37,'JTC - Site 10 - Day 1'!CW37,'JTC - Site 10 - Day 1'!FA37)</f>
        <v>1</v>
      </c>
      <c r="D37" s="44">
        <f>SUM('JTC - Site 10 - Day 1'!AT37,'JTC - Site 10 - Day 1'!CX37,'JTC - Site 10 - Day 1'!FB37)</f>
        <v>55</v>
      </c>
      <c r="E37" s="44">
        <f>SUM('JTC - Site 10 - Day 1'!AU37,'JTC - Site 10 - Day 1'!CY37,'JTC - Site 10 - Day 1'!FC37)</f>
        <v>18</v>
      </c>
      <c r="F37" s="44">
        <f>SUM('JTC - Site 10 - Day 1'!AV37,'JTC - Site 10 - Day 1'!CZ37,'JTC - Site 10 - Day 1'!FD37)</f>
        <v>0</v>
      </c>
      <c r="G37" s="44">
        <f>SUM('JTC - Site 10 - Day 1'!AW37,'JTC - Site 10 - Day 1'!DA37,'JTC - Site 10 - Day 1'!FE37)</f>
        <v>0</v>
      </c>
      <c r="H37" s="44">
        <f>SUM('JTC - Site 10 - Day 1'!AX37,'JTC - Site 10 - Day 1'!DB37,'JTC - Site 10 - Day 1'!FF37)</f>
        <v>0</v>
      </c>
      <c r="I37" s="44">
        <f>SUM('JTC - Site 10 - Day 1'!AY37,'JTC - Site 10 - Day 1'!DC37,'JTC - Site 10 - Day 1'!FG37)</f>
        <v>0</v>
      </c>
      <c r="J37" s="44">
        <f>SUM('JTC - Site 10 - Day 1'!AZ37,'JTC - Site 10 - Day 1'!DD37,'JTC - Site 10 - Day 1'!FH37)</f>
        <v>0</v>
      </c>
      <c r="K37" s="44">
        <f>SUM('JTC - Site 10 - Day 1'!BA37,'JTC - Site 10 - Day 1'!DE37,'JTC - Site 10 - Day 1'!FI37)</f>
        <v>1</v>
      </c>
      <c r="L37" s="53">
        <f>SUM('JTC - Site 10 - Day 1'!BB37,'JTC - Site 10 - Day 1'!DF37,'JTC - Site 10 - Day 1'!FJ37)</f>
        <v>5</v>
      </c>
      <c r="M37" s="58">
        <f t="shared" si="8"/>
        <v>86</v>
      </c>
      <c r="N37" s="58">
        <f t="shared" si="9"/>
        <v>82</v>
      </c>
      <c r="O37" s="22">
        <f>'JTC - Site 10 - Day 1'!$A37</f>
        <v>0.52083333333333393</v>
      </c>
      <c r="P37" s="43">
        <f>SUM('JTC - Site 10 - Day 1'!B37,'JTC - Site 10 - Day 1'!P37,'JTC - Site 10 - Day 1'!AD37)</f>
        <v>8</v>
      </c>
      <c r="Q37" s="44">
        <f>SUM('JTC - Site 10 - Day 1'!C37,'JTC - Site 10 - Day 1'!Q37,'JTC - Site 10 - Day 1'!AE37)</f>
        <v>1</v>
      </c>
      <c r="R37" s="44">
        <f>SUM('JTC - Site 10 - Day 1'!D37,'JTC - Site 10 - Day 1'!R37,'JTC - Site 10 - Day 1'!AF37)</f>
        <v>62</v>
      </c>
      <c r="S37" s="44">
        <f>SUM('JTC - Site 10 - Day 1'!E37,'JTC - Site 10 - Day 1'!S37,'JTC - Site 10 - Day 1'!AG37)</f>
        <v>13</v>
      </c>
      <c r="T37" s="44">
        <f>SUM('JTC - Site 10 - Day 1'!F37,'JTC - Site 10 - Day 1'!T37,'JTC - Site 10 - Day 1'!AH37)</f>
        <v>2</v>
      </c>
      <c r="U37" s="44">
        <f>SUM('JTC - Site 10 - Day 1'!G37,'JTC - Site 10 - Day 1'!U37,'JTC - Site 10 - Day 1'!AI37)</f>
        <v>0</v>
      </c>
      <c r="V37" s="44">
        <f>SUM('JTC - Site 10 - Day 1'!H37,'JTC - Site 10 - Day 1'!V37,'JTC - Site 10 - Day 1'!AJ37)</f>
        <v>1</v>
      </c>
      <c r="W37" s="44">
        <f>SUM('JTC - Site 10 - Day 1'!I37,'JTC - Site 10 - Day 1'!W37,'JTC - Site 10 - Day 1'!AK37)</f>
        <v>0</v>
      </c>
      <c r="X37" s="44">
        <f>SUM('JTC - Site 10 - Day 1'!J37,'JTC - Site 10 - Day 1'!X37,'JTC - Site 10 - Day 1'!AL37)</f>
        <v>0</v>
      </c>
      <c r="Y37" s="44">
        <f>SUM('JTC - Site 10 - Day 1'!K37,'JTC - Site 10 - Day 1'!Y37,'JTC - Site 10 - Day 1'!AM37)</f>
        <v>0</v>
      </c>
      <c r="Z37" s="53">
        <f>SUM('JTC - Site 10 - Day 1'!L37,'JTC - Site 10 - Day 1'!Z37,'JTC - Site 10 - Day 1'!AN37)</f>
        <v>3</v>
      </c>
      <c r="AA37" s="58">
        <f t="shared" si="10"/>
        <v>90</v>
      </c>
      <c r="AB37" s="58">
        <f t="shared" si="11"/>
        <v>87</v>
      </c>
      <c r="AC37" s="22">
        <f>'JTC - Site 10 - Day 1'!$A37</f>
        <v>0.52083333333333393</v>
      </c>
      <c r="AD37" s="43">
        <f>SUM('JTC - Site 10 - Day 1'!AD37,'JTC - Site 10 - Day 1'!CH37,'JTC - Site 10 - Day 1'!EL37)</f>
        <v>6</v>
      </c>
      <c r="AE37" s="44">
        <f>SUM('JTC - Site 10 - Day 1'!AE37,'JTC - Site 10 - Day 1'!CI37,'JTC - Site 10 - Day 1'!EM37)</f>
        <v>0</v>
      </c>
      <c r="AF37" s="44">
        <f>SUM('JTC - Site 10 - Day 1'!AF37,'JTC - Site 10 - Day 1'!CJ37,'JTC - Site 10 - Day 1'!EN37)</f>
        <v>78</v>
      </c>
      <c r="AG37" s="44">
        <f>SUM('JTC - Site 10 - Day 1'!AG37,'JTC - Site 10 - Day 1'!CK37,'JTC - Site 10 - Day 1'!EO37)</f>
        <v>13</v>
      </c>
      <c r="AH37" s="44">
        <f>SUM('JTC - Site 10 - Day 1'!AH37,'JTC - Site 10 - Day 1'!CL37,'JTC - Site 10 - Day 1'!EP37)</f>
        <v>5</v>
      </c>
      <c r="AI37" s="44">
        <f>SUM('JTC - Site 10 - Day 1'!AI37,'JTC - Site 10 - Day 1'!CM37,'JTC - Site 10 - Day 1'!EQ37)</f>
        <v>0</v>
      </c>
      <c r="AJ37" s="44">
        <f>SUM('JTC - Site 10 - Day 1'!AJ37,'JTC - Site 10 - Day 1'!CN37,'JTC - Site 10 - Day 1'!ER37)</f>
        <v>3</v>
      </c>
      <c r="AK37" s="44">
        <f>SUM('JTC - Site 10 - Day 1'!AK37,'JTC - Site 10 - Day 1'!CO37,'JTC - Site 10 - Day 1'!ES37)</f>
        <v>0</v>
      </c>
      <c r="AL37" s="44">
        <f>SUM('JTC - Site 10 - Day 1'!AL37,'JTC - Site 10 - Day 1'!CP37,'JTC - Site 10 - Day 1'!ET37)</f>
        <v>1</v>
      </c>
      <c r="AM37" s="44">
        <f>SUM('JTC - Site 10 - Day 1'!AM37,'JTC - Site 10 - Day 1'!CQ37,'JTC - Site 10 - Day 1'!EU37)</f>
        <v>0</v>
      </c>
      <c r="AN37" s="53">
        <f>SUM('JTC - Site 10 - Day 1'!AN37,'JTC - Site 10 - Day 1'!CR37,'JTC - Site 10 - Day 1'!EV37)</f>
        <v>3</v>
      </c>
      <c r="AO37" s="58">
        <f t="shared" si="12"/>
        <v>109</v>
      </c>
      <c r="AP37" s="58">
        <f t="shared" si="13"/>
        <v>114</v>
      </c>
      <c r="AQ37" s="22">
        <f>'JTC - Site 10 - Day 1'!$A37</f>
        <v>0.52083333333333393</v>
      </c>
      <c r="AR37" s="43">
        <f>SUM('JTC - Site 10 - Day 1'!AR37,'JTC - Site 10 - Day 1'!BF37,'JTC - Site 10 - Day 1'!BT37)</f>
        <v>7</v>
      </c>
      <c r="AS37" s="44">
        <f>SUM('JTC - Site 10 - Day 1'!AS37,'JTC - Site 10 - Day 1'!BG37,'JTC - Site 10 - Day 1'!BU37)</f>
        <v>0</v>
      </c>
      <c r="AT37" s="44">
        <f>SUM('JTC - Site 10 - Day 1'!AT37,'JTC - Site 10 - Day 1'!BH37,'JTC - Site 10 - Day 1'!BV37)</f>
        <v>66</v>
      </c>
      <c r="AU37" s="44">
        <f>SUM('JTC - Site 10 - Day 1'!AU37,'JTC - Site 10 - Day 1'!BI37,'JTC - Site 10 - Day 1'!BW37)</f>
        <v>11</v>
      </c>
      <c r="AV37" s="44">
        <f>SUM('JTC - Site 10 - Day 1'!AV37,'JTC - Site 10 - Day 1'!BJ37,'JTC - Site 10 - Day 1'!BX37)</f>
        <v>4</v>
      </c>
      <c r="AW37" s="44">
        <f>SUM('JTC - Site 10 - Day 1'!AW37,'JTC - Site 10 - Day 1'!BK37,'JTC - Site 10 - Day 1'!BY37)</f>
        <v>1</v>
      </c>
      <c r="AX37" s="44">
        <f>SUM('JTC - Site 10 - Day 1'!AX37,'JTC - Site 10 - Day 1'!BL37,'JTC - Site 10 - Day 1'!BZ37)</f>
        <v>1</v>
      </c>
      <c r="AY37" s="44">
        <f>SUM('JTC - Site 10 - Day 1'!AY37,'JTC - Site 10 - Day 1'!BM37,'JTC - Site 10 - Day 1'!CA37)</f>
        <v>1</v>
      </c>
      <c r="AZ37" s="44">
        <f>SUM('JTC - Site 10 - Day 1'!AZ37,'JTC - Site 10 - Day 1'!BN37,'JTC - Site 10 - Day 1'!CB37)</f>
        <v>0</v>
      </c>
      <c r="BA37" s="44">
        <f>SUM('JTC - Site 10 - Day 1'!BA37,'JTC - Site 10 - Day 1'!BO37,'JTC - Site 10 - Day 1'!CC37)</f>
        <v>0</v>
      </c>
      <c r="BB37" s="53">
        <f>SUM('JTC - Site 10 - Day 1'!BB37,'JTC - Site 10 - Day 1'!BP37,'JTC - Site 10 - Day 1'!CD37)</f>
        <v>1</v>
      </c>
      <c r="BC37" s="58">
        <f t="shared" si="14"/>
        <v>92</v>
      </c>
      <c r="BD37" s="58">
        <f t="shared" si="15"/>
        <v>94</v>
      </c>
      <c r="BE37" s="22">
        <f>'JTC - Site 10 - Day 1'!$A37</f>
        <v>0.52083333333333393</v>
      </c>
      <c r="BF37" s="43">
        <f>SUM('JTC - Site 10 - Day 1'!P37,'JTC - Site 10 - Day 1'!BT37,'JTC - Site 10 - Day 1'!DX37)</f>
        <v>4</v>
      </c>
      <c r="BG37" s="44">
        <f>SUM('JTC - Site 10 - Day 1'!Q37,'JTC - Site 10 - Day 1'!BU37,'JTC - Site 10 - Day 1'!DY37)</f>
        <v>1</v>
      </c>
      <c r="BH37" s="44">
        <f>SUM('JTC - Site 10 - Day 1'!R37,'JTC - Site 10 - Day 1'!BV37,'JTC - Site 10 - Day 1'!DZ37)</f>
        <v>55</v>
      </c>
      <c r="BI37" s="44">
        <f>SUM('JTC - Site 10 - Day 1'!S37,'JTC - Site 10 - Day 1'!BW37,'JTC - Site 10 - Day 1'!EA37)</f>
        <v>10</v>
      </c>
      <c r="BJ37" s="44">
        <f>SUM('JTC - Site 10 - Day 1'!T37,'JTC - Site 10 - Day 1'!BX37,'JTC - Site 10 - Day 1'!EB37)</f>
        <v>2</v>
      </c>
      <c r="BK37" s="44">
        <f>SUM('JTC - Site 10 - Day 1'!U37,'JTC - Site 10 - Day 1'!BY37,'JTC - Site 10 - Day 1'!EC37)</f>
        <v>0</v>
      </c>
      <c r="BL37" s="44">
        <f>SUM('JTC - Site 10 - Day 1'!V37,'JTC - Site 10 - Day 1'!BZ37,'JTC - Site 10 - Day 1'!ED37)</f>
        <v>0</v>
      </c>
      <c r="BM37" s="44">
        <f>SUM('JTC - Site 10 - Day 1'!W37,'JTC - Site 10 - Day 1'!CA37,'JTC - Site 10 - Day 1'!EE37)</f>
        <v>0</v>
      </c>
      <c r="BN37" s="44">
        <f>SUM('JTC - Site 10 - Day 1'!X37,'JTC - Site 10 - Day 1'!CB37,'JTC - Site 10 - Day 1'!EF37)</f>
        <v>0</v>
      </c>
      <c r="BO37" s="44">
        <f>SUM('JTC - Site 10 - Day 1'!Y37,'JTC - Site 10 - Day 1'!CC37,'JTC - Site 10 - Day 1'!EG37)</f>
        <v>0</v>
      </c>
      <c r="BP37" s="53">
        <f>SUM('JTC - Site 10 - Day 1'!Z37,'JTC - Site 10 - Day 1'!CD37,'JTC - Site 10 - Day 1'!EH37)</f>
        <v>2</v>
      </c>
      <c r="BQ37" s="58">
        <f t="shared" si="16"/>
        <v>74</v>
      </c>
      <c r="BR37" s="58">
        <f t="shared" si="17"/>
        <v>73</v>
      </c>
      <c r="BS37" s="22">
        <f>'JTC - Site 10 - Day 1'!$A37</f>
        <v>0.52083333333333393</v>
      </c>
      <c r="BT37" s="43">
        <f>SUM('JTC - Site 10 - Day 1'!CH37,'JTC - Site 10 - Day 1'!CV37,'JTC - Site 10 - Day 1'!DJ37)</f>
        <v>5</v>
      </c>
      <c r="BU37" s="44">
        <f>SUM('JTC - Site 10 - Day 1'!CI37,'JTC - Site 10 - Day 1'!CW37,'JTC - Site 10 - Day 1'!DK37)</f>
        <v>1</v>
      </c>
      <c r="BV37" s="44">
        <f>SUM('JTC - Site 10 - Day 1'!CJ37,'JTC - Site 10 - Day 1'!CX37,'JTC - Site 10 - Day 1'!DL37)</f>
        <v>41</v>
      </c>
      <c r="BW37" s="44">
        <f>SUM('JTC - Site 10 - Day 1'!CK37,'JTC - Site 10 - Day 1'!CY37,'JTC - Site 10 - Day 1'!DM37)</f>
        <v>20</v>
      </c>
      <c r="BX37" s="44">
        <f>SUM('JTC - Site 10 - Day 1'!CL37,'JTC - Site 10 - Day 1'!CZ37,'JTC - Site 10 - Day 1'!DN37)</f>
        <v>0</v>
      </c>
      <c r="BY37" s="44">
        <f>SUM('JTC - Site 10 - Day 1'!CM37,'JTC - Site 10 - Day 1'!DA37,'JTC - Site 10 - Day 1'!DO37)</f>
        <v>0</v>
      </c>
      <c r="BZ37" s="44">
        <f>SUM('JTC - Site 10 - Day 1'!CN37,'JTC - Site 10 - Day 1'!DB37,'JTC - Site 10 - Day 1'!DP37)</f>
        <v>0</v>
      </c>
      <c r="CA37" s="44">
        <f>SUM('JTC - Site 10 - Day 1'!CO37,'JTC - Site 10 - Day 1'!DC37,'JTC - Site 10 - Day 1'!DQ37)</f>
        <v>0</v>
      </c>
      <c r="CB37" s="44">
        <f>SUM('JTC - Site 10 - Day 1'!CP37,'JTC - Site 10 - Day 1'!DD37,'JTC - Site 10 - Day 1'!DR37)</f>
        <v>0</v>
      </c>
      <c r="CC37" s="44">
        <f>SUM('JTC - Site 10 - Day 1'!CQ37,'JTC - Site 10 - Day 1'!DE37,'JTC - Site 10 - Day 1'!DS37)</f>
        <v>0</v>
      </c>
      <c r="CD37" s="53">
        <f>SUM('JTC - Site 10 - Day 1'!CR37,'JTC - Site 10 - Day 1'!DF37,'JTC - Site 10 - Day 1'!DT37)</f>
        <v>4</v>
      </c>
      <c r="CE37" s="58">
        <f t="shared" si="18"/>
        <v>71</v>
      </c>
      <c r="CF37" s="58">
        <f t="shared" si="19"/>
        <v>67</v>
      </c>
      <c r="CG37" s="22">
        <f>'JTC - Site 10 - Day 1'!$A37</f>
        <v>0.52083333333333393</v>
      </c>
      <c r="CH37" s="43">
        <f>SUM('JTC - Site 10 - Day 1'!B37,'JTC - Site 10 - Day 1'!BF37,'JTC - Site 10 - Day 1'!DJ37)</f>
        <v>10</v>
      </c>
      <c r="CI37" s="44">
        <f>SUM('JTC - Site 10 - Day 1'!C37,'JTC - Site 10 - Day 1'!BG37,'JTC - Site 10 - Day 1'!DK37)</f>
        <v>0</v>
      </c>
      <c r="CJ37" s="44">
        <f>SUM('JTC - Site 10 - Day 1'!D37,'JTC - Site 10 - Day 1'!BH37,'JTC - Site 10 - Day 1'!DL37)</f>
        <v>74</v>
      </c>
      <c r="CK37" s="44">
        <f>SUM('JTC - Site 10 - Day 1'!E37,'JTC - Site 10 - Day 1'!BI37,'JTC - Site 10 - Day 1'!DM37)</f>
        <v>17</v>
      </c>
      <c r="CL37" s="44">
        <f>SUM('JTC - Site 10 - Day 1'!F37,'JTC - Site 10 - Day 1'!BJ37,'JTC - Site 10 - Day 1'!DN37)</f>
        <v>4</v>
      </c>
      <c r="CM37" s="44">
        <f>SUM('JTC - Site 10 - Day 1'!G37,'JTC - Site 10 - Day 1'!BK37,'JTC - Site 10 - Day 1'!DO37)</f>
        <v>1</v>
      </c>
      <c r="CN37" s="44">
        <f>SUM('JTC - Site 10 - Day 1'!H37,'JTC - Site 10 - Day 1'!BL37,'JTC - Site 10 - Day 1'!DP37)</f>
        <v>1</v>
      </c>
      <c r="CO37" s="44">
        <f>SUM('JTC - Site 10 - Day 1'!I37,'JTC - Site 10 - Day 1'!BM37,'JTC - Site 10 - Day 1'!DQ37)</f>
        <v>1</v>
      </c>
      <c r="CP37" s="44">
        <f>SUM('JTC - Site 10 - Day 1'!J37,'JTC - Site 10 - Day 1'!BN37,'JTC - Site 10 - Day 1'!DR37)</f>
        <v>0</v>
      </c>
      <c r="CQ37" s="44">
        <f>SUM('JTC - Site 10 - Day 1'!K37,'JTC - Site 10 - Day 1'!BO37,'JTC - Site 10 - Day 1'!DS37)</f>
        <v>0</v>
      </c>
      <c r="CR37" s="53">
        <f>SUM('JTC - Site 10 - Day 1'!L37,'JTC - Site 10 - Day 1'!BP37,'JTC - Site 10 - Day 1'!DT37)</f>
        <v>3</v>
      </c>
      <c r="CS37" s="58">
        <f t="shared" si="20"/>
        <v>111</v>
      </c>
      <c r="CT37" s="58">
        <f t="shared" si="21"/>
        <v>111</v>
      </c>
      <c r="CU37" s="22">
        <f>'JTC - Site 10 - Day 1'!$A37</f>
        <v>0.52083333333333393</v>
      </c>
      <c r="CV37" s="43">
        <f>SUM('JTC - Site 10 - Day 1'!DX37,'JTC - Site 10 - Day 1'!EL37,'JTC - Site 10 - Day 1'!EZ37)</f>
        <v>6</v>
      </c>
      <c r="CW37" s="44">
        <f>SUM('JTC - Site 10 - Day 1'!DY37,'JTC - Site 10 - Day 1'!EM37,'JTC - Site 10 - Day 1'!FA37)</f>
        <v>0</v>
      </c>
      <c r="CX37" s="44">
        <f>SUM('JTC - Site 10 - Day 1'!DZ37,'JTC - Site 10 - Day 1'!EN37,'JTC - Site 10 - Day 1'!FB37)</f>
        <v>93</v>
      </c>
      <c r="CY37" s="44">
        <f>SUM('JTC - Site 10 - Day 1'!EA37,'JTC - Site 10 - Day 1'!EO37,'JTC - Site 10 - Day 1'!FC37)</f>
        <v>14</v>
      </c>
      <c r="CZ37" s="44">
        <f>SUM('JTC - Site 10 - Day 1'!EB37,'JTC - Site 10 - Day 1'!EP37,'JTC - Site 10 - Day 1'!FD37)</f>
        <v>5</v>
      </c>
      <c r="DA37" s="44">
        <f>SUM('JTC - Site 10 - Day 1'!EC37,'JTC - Site 10 - Day 1'!EQ37,'JTC - Site 10 - Day 1'!FE37)</f>
        <v>0</v>
      </c>
      <c r="DB37" s="44">
        <f>SUM('JTC - Site 10 - Day 1'!ED37,'JTC - Site 10 - Day 1'!ER37,'JTC - Site 10 - Day 1'!FF37)</f>
        <v>2</v>
      </c>
      <c r="DC37" s="44">
        <f>SUM('JTC - Site 10 - Day 1'!EE37,'JTC - Site 10 - Day 1'!ES37,'JTC - Site 10 - Day 1'!FG37)</f>
        <v>0</v>
      </c>
      <c r="DD37" s="44">
        <f>SUM('JTC - Site 10 - Day 1'!EF37,'JTC - Site 10 - Day 1'!ET37,'JTC - Site 10 - Day 1'!FH37)</f>
        <v>1</v>
      </c>
      <c r="DE37" s="44">
        <f>SUM('JTC - Site 10 - Day 1'!EG37,'JTC - Site 10 - Day 1'!EU37,'JTC - Site 10 - Day 1'!FI37)</f>
        <v>1</v>
      </c>
      <c r="DF37" s="53">
        <f>SUM('JTC - Site 10 - Day 1'!EH37,'JTC - Site 10 - Day 1'!EV37,'JTC - Site 10 - Day 1'!FJ37)</f>
        <v>5</v>
      </c>
      <c r="DG37" s="58">
        <f t="shared" si="22"/>
        <v>127</v>
      </c>
      <c r="DH37" s="58">
        <f t="shared" si="23"/>
        <v>132</v>
      </c>
      <c r="DI37" s="67">
        <f t="shared" si="81"/>
        <v>380</v>
      </c>
      <c r="DJ37" s="67">
        <f t="shared" si="82"/>
        <v>1506</v>
      </c>
      <c r="DK37" s="22">
        <f>'JTC - Site 10 - Day 1'!$A37</f>
        <v>0.52083333333333393</v>
      </c>
    </row>
    <row r="38" spans="1:115" ht="13.5" customHeight="1">
      <c r="A38" s="45">
        <f>'JTC - Site 10 - Day 1'!$A38</f>
        <v>0.53125000000000056</v>
      </c>
      <c r="B38" s="46">
        <f>SUM('JTC - Site 10 - Day 1'!AR38,'JTC - Site 10 - Day 1'!CV38,'JTC - Site 10 - Day 1'!EZ38)</f>
        <v>2</v>
      </c>
      <c r="C38" s="47">
        <f>SUM('JTC - Site 10 - Day 1'!AS38,'JTC - Site 10 - Day 1'!CW38,'JTC - Site 10 - Day 1'!FA38)</f>
        <v>0</v>
      </c>
      <c r="D38" s="47">
        <f>SUM('JTC - Site 10 - Day 1'!AT38,'JTC - Site 10 - Day 1'!CX38,'JTC - Site 10 - Day 1'!FB38)</f>
        <v>53</v>
      </c>
      <c r="E38" s="47">
        <f>SUM('JTC - Site 10 - Day 1'!AU38,'JTC - Site 10 - Day 1'!CY38,'JTC - Site 10 - Day 1'!FC38)</f>
        <v>15</v>
      </c>
      <c r="F38" s="47">
        <f>SUM('JTC - Site 10 - Day 1'!AV38,'JTC - Site 10 - Day 1'!CZ38,'JTC - Site 10 - Day 1'!FD38)</f>
        <v>1</v>
      </c>
      <c r="G38" s="47">
        <f>SUM('JTC - Site 10 - Day 1'!AW38,'JTC - Site 10 - Day 1'!DA38,'JTC - Site 10 - Day 1'!FE38)</f>
        <v>0</v>
      </c>
      <c r="H38" s="47">
        <f>SUM('JTC - Site 10 - Day 1'!AX38,'JTC - Site 10 - Day 1'!DB38,'JTC - Site 10 - Day 1'!FF38)</f>
        <v>1</v>
      </c>
      <c r="I38" s="47">
        <f>SUM('JTC - Site 10 - Day 1'!AY38,'JTC - Site 10 - Day 1'!DC38,'JTC - Site 10 - Day 1'!FG38)</f>
        <v>0</v>
      </c>
      <c r="J38" s="47">
        <f>SUM('JTC - Site 10 - Day 1'!AZ38,'JTC - Site 10 - Day 1'!DD38,'JTC - Site 10 - Day 1'!FH38)</f>
        <v>1</v>
      </c>
      <c r="K38" s="47">
        <f>SUM('JTC - Site 10 - Day 1'!BA38,'JTC - Site 10 - Day 1'!DE38,'JTC - Site 10 - Day 1'!FI38)</f>
        <v>0</v>
      </c>
      <c r="L38" s="54">
        <f>SUM('JTC - Site 10 - Day 1'!BB38,'JTC - Site 10 - Day 1'!DF38,'JTC - Site 10 - Day 1'!FJ38)</f>
        <v>2</v>
      </c>
      <c r="M38" s="59">
        <f t="shared" si="8"/>
        <v>75</v>
      </c>
      <c r="N38" s="59">
        <f t="shared" si="9"/>
        <v>77</v>
      </c>
      <c r="O38" s="45">
        <f>'JTC - Site 10 - Day 1'!$A38</f>
        <v>0.53125000000000056</v>
      </c>
      <c r="P38" s="46">
        <f>SUM('JTC - Site 10 - Day 1'!B38,'JTC - Site 10 - Day 1'!P38,'JTC - Site 10 - Day 1'!AD38)</f>
        <v>3</v>
      </c>
      <c r="Q38" s="47">
        <f>SUM('JTC - Site 10 - Day 1'!C38,'JTC - Site 10 - Day 1'!Q38,'JTC - Site 10 - Day 1'!AE38)</f>
        <v>3</v>
      </c>
      <c r="R38" s="47">
        <f>SUM('JTC - Site 10 - Day 1'!D38,'JTC - Site 10 - Day 1'!R38,'JTC - Site 10 - Day 1'!AF38)</f>
        <v>56</v>
      </c>
      <c r="S38" s="47">
        <f>SUM('JTC - Site 10 - Day 1'!E38,'JTC - Site 10 - Day 1'!S38,'JTC - Site 10 - Day 1'!AG38)</f>
        <v>8</v>
      </c>
      <c r="T38" s="47">
        <f>SUM('JTC - Site 10 - Day 1'!F38,'JTC - Site 10 - Day 1'!T38,'JTC - Site 10 - Day 1'!AH38)</f>
        <v>2</v>
      </c>
      <c r="U38" s="47">
        <f>SUM('JTC - Site 10 - Day 1'!G38,'JTC - Site 10 - Day 1'!U38,'JTC - Site 10 - Day 1'!AI38)</f>
        <v>0</v>
      </c>
      <c r="V38" s="47">
        <f>SUM('JTC - Site 10 - Day 1'!H38,'JTC - Site 10 - Day 1'!V38,'JTC - Site 10 - Day 1'!AJ38)</f>
        <v>0</v>
      </c>
      <c r="W38" s="47">
        <f>SUM('JTC - Site 10 - Day 1'!I38,'JTC - Site 10 - Day 1'!W38,'JTC - Site 10 - Day 1'!AK38)</f>
        <v>0</v>
      </c>
      <c r="X38" s="47">
        <f>SUM('JTC - Site 10 - Day 1'!J38,'JTC - Site 10 - Day 1'!X38,'JTC - Site 10 - Day 1'!AL38)</f>
        <v>1</v>
      </c>
      <c r="Y38" s="47">
        <f>SUM('JTC - Site 10 - Day 1'!K38,'JTC - Site 10 - Day 1'!Y38,'JTC - Site 10 - Day 1'!AM38)</f>
        <v>0</v>
      </c>
      <c r="Z38" s="54">
        <f>SUM('JTC - Site 10 - Day 1'!L38,'JTC - Site 10 - Day 1'!Z38,'JTC - Site 10 - Day 1'!AN38)</f>
        <v>3</v>
      </c>
      <c r="AA38" s="59">
        <f t="shared" si="10"/>
        <v>76</v>
      </c>
      <c r="AB38" s="59">
        <f t="shared" si="11"/>
        <v>75</v>
      </c>
      <c r="AC38" s="45">
        <f>'JTC - Site 10 - Day 1'!$A38</f>
        <v>0.53125000000000056</v>
      </c>
      <c r="AD38" s="46">
        <f>SUM('JTC - Site 10 - Day 1'!AD38,'JTC - Site 10 - Day 1'!CH38,'JTC - Site 10 - Day 1'!EL38)</f>
        <v>11</v>
      </c>
      <c r="AE38" s="47">
        <f>SUM('JTC - Site 10 - Day 1'!AE38,'JTC - Site 10 - Day 1'!CI38,'JTC - Site 10 - Day 1'!EM38)</f>
        <v>1</v>
      </c>
      <c r="AF38" s="47">
        <f>SUM('JTC - Site 10 - Day 1'!AF38,'JTC - Site 10 - Day 1'!CJ38,'JTC - Site 10 - Day 1'!EN38)</f>
        <v>84</v>
      </c>
      <c r="AG38" s="47">
        <f>SUM('JTC - Site 10 - Day 1'!AG38,'JTC - Site 10 - Day 1'!CK38,'JTC - Site 10 - Day 1'!EO38)</f>
        <v>19</v>
      </c>
      <c r="AH38" s="47">
        <f>SUM('JTC - Site 10 - Day 1'!AH38,'JTC - Site 10 - Day 1'!CL38,'JTC - Site 10 - Day 1'!EP38)</f>
        <v>8</v>
      </c>
      <c r="AI38" s="47">
        <f>SUM('JTC - Site 10 - Day 1'!AI38,'JTC - Site 10 - Day 1'!CM38,'JTC - Site 10 - Day 1'!EQ38)</f>
        <v>1</v>
      </c>
      <c r="AJ38" s="47">
        <f>SUM('JTC - Site 10 - Day 1'!AJ38,'JTC - Site 10 - Day 1'!CN38,'JTC - Site 10 - Day 1'!ER38)</f>
        <v>0</v>
      </c>
      <c r="AK38" s="47">
        <f>SUM('JTC - Site 10 - Day 1'!AK38,'JTC - Site 10 - Day 1'!CO38,'JTC - Site 10 - Day 1'!ES38)</f>
        <v>0</v>
      </c>
      <c r="AL38" s="47">
        <f>SUM('JTC - Site 10 - Day 1'!AL38,'JTC - Site 10 - Day 1'!CP38,'JTC - Site 10 - Day 1'!ET38)</f>
        <v>0</v>
      </c>
      <c r="AM38" s="47">
        <f>SUM('JTC - Site 10 - Day 1'!AM38,'JTC - Site 10 - Day 1'!CQ38,'JTC - Site 10 - Day 1'!EU38)</f>
        <v>0</v>
      </c>
      <c r="AN38" s="54">
        <f>SUM('JTC - Site 10 - Day 1'!AN38,'JTC - Site 10 - Day 1'!CR38,'JTC - Site 10 - Day 1'!EV38)</f>
        <v>3</v>
      </c>
      <c r="AO38" s="59">
        <f t="shared" si="12"/>
        <v>127</v>
      </c>
      <c r="AP38" s="59">
        <f t="shared" si="13"/>
        <v>128</v>
      </c>
      <c r="AQ38" s="45">
        <f>'JTC - Site 10 - Day 1'!$A38</f>
        <v>0.53125000000000056</v>
      </c>
      <c r="AR38" s="46">
        <f>SUM('JTC - Site 10 - Day 1'!AR38,'JTC - Site 10 - Day 1'!BF38,'JTC - Site 10 - Day 1'!BT38)</f>
        <v>3</v>
      </c>
      <c r="AS38" s="47">
        <f>SUM('JTC - Site 10 - Day 1'!AS38,'JTC - Site 10 - Day 1'!BG38,'JTC - Site 10 - Day 1'!BU38)</f>
        <v>3</v>
      </c>
      <c r="AT38" s="47">
        <f>SUM('JTC - Site 10 - Day 1'!AT38,'JTC - Site 10 - Day 1'!BH38,'JTC - Site 10 - Day 1'!BV38)</f>
        <v>49</v>
      </c>
      <c r="AU38" s="47">
        <f>SUM('JTC - Site 10 - Day 1'!AU38,'JTC - Site 10 - Day 1'!BI38,'JTC - Site 10 - Day 1'!BW38)</f>
        <v>21</v>
      </c>
      <c r="AV38" s="47">
        <f>SUM('JTC - Site 10 - Day 1'!AV38,'JTC - Site 10 - Day 1'!BJ38,'JTC - Site 10 - Day 1'!BX38)</f>
        <v>4</v>
      </c>
      <c r="AW38" s="47">
        <f>SUM('JTC - Site 10 - Day 1'!AW38,'JTC - Site 10 - Day 1'!BK38,'JTC - Site 10 - Day 1'!BY38)</f>
        <v>0</v>
      </c>
      <c r="AX38" s="47">
        <f>SUM('JTC - Site 10 - Day 1'!AX38,'JTC - Site 10 - Day 1'!BL38,'JTC - Site 10 - Day 1'!BZ38)</f>
        <v>1</v>
      </c>
      <c r="AY38" s="47">
        <f>SUM('JTC - Site 10 - Day 1'!AY38,'JTC - Site 10 - Day 1'!BM38,'JTC - Site 10 - Day 1'!CA38)</f>
        <v>0</v>
      </c>
      <c r="AZ38" s="47">
        <f>SUM('JTC - Site 10 - Day 1'!AZ38,'JTC - Site 10 - Day 1'!BN38,'JTC - Site 10 - Day 1'!CB38)</f>
        <v>0</v>
      </c>
      <c r="BA38" s="47">
        <f>SUM('JTC - Site 10 - Day 1'!BA38,'JTC - Site 10 - Day 1'!BO38,'JTC - Site 10 - Day 1'!CC38)</f>
        <v>0</v>
      </c>
      <c r="BB38" s="54">
        <f>SUM('JTC - Site 10 - Day 1'!BB38,'JTC - Site 10 - Day 1'!BP38,'JTC - Site 10 - Day 1'!CD38)</f>
        <v>2</v>
      </c>
      <c r="BC38" s="59">
        <f t="shared" si="14"/>
        <v>83</v>
      </c>
      <c r="BD38" s="59">
        <f t="shared" si="15"/>
        <v>84</v>
      </c>
      <c r="BE38" s="45">
        <f>'JTC - Site 10 - Day 1'!$A38</f>
        <v>0.53125000000000056</v>
      </c>
      <c r="BF38" s="46">
        <f>SUM('JTC - Site 10 - Day 1'!P38,'JTC - Site 10 - Day 1'!BT38,'JTC - Site 10 - Day 1'!DX38)</f>
        <v>3</v>
      </c>
      <c r="BG38" s="47">
        <f>SUM('JTC - Site 10 - Day 1'!Q38,'JTC - Site 10 - Day 1'!BU38,'JTC - Site 10 - Day 1'!DY38)</f>
        <v>0</v>
      </c>
      <c r="BH38" s="47">
        <f>SUM('JTC - Site 10 - Day 1'!R38,'JTC - Site 10 - Day 1'!BV38,'JTC - Site 10 - Day 1'!DZ38)</f>
        <v>49</v>
      </c>
      <c r="BI38" s="47">
        <f>SUM('JTC - Site 10 - Day 1'!S38,'JTC - Site 10 - Day 1'!BW38,'JTC - Site 10 - Day 1'!EA38)</f>
        <v>8</v>
      </c>
      <c r="BJ38" s="47">
        <f>SUM('JTC - Site 10 - Day 1'!T38,'JTC - Site 10 - Day 1'!BX38,'JTC - Site 10 - Day 1'!EB38)</f>
        <v>2</v>
      </c>
      <c r="BK38" s="47">
        <f>SUM('JTC - Site 10 - Day 1'!U38,'JTC - Site 10 - Day 1'!BY38,'JTC - Site 10 - Day 1'!EC38)</f>
        <v>0</v>
      </c>
      <c r="BL38" s="47">
        <f>SUM('JTC - Site 10 - Day 1'!V38,'JTC - Site 10 - Day 1'!BZ38,'JTC - Site 10 - Day 1'!ED38)</f>
        <v>0</v>
      </c>
      <c r="BM38" s="47">
        <f>SUM('JTC - Site 10 - Day 1'!W38,'JTC - Site 10 - Day 1'!CA38,'JTC - Site 10 - Day 1'!EE38)</f>
        <v>0</v>
      </c>
      <c r="BN38" s="47">
        <f>SUM('JTC - Site 10 - Day 1'!X38,'JTC - Site 10 - Day 1'!CB38,'JTC - Site 10 - Day 1'!EF38)</f>
        <v>1</v>
      </c>
      <c r="BO38" s="47">
        <f>SUM('JTC - Site 10 - Day 1'!Y38,'JTC - Site 10 - Day 1'!CC38,'JTC - Site 10 - Day 1'!EG38)</f>
        <v>0</v>
      </c>
      <c r="BP38" s="54">
        <f>SUM('JTC - Site 10 - Day 1'!Z38,'JTC - Site 10 - Day 1'!CD38,'JTC - Site 10 - Day 1'!EH38)</f>
        <v>4</v>
      </c>
      <c r="BQ38" s="59">
        <f t="shared" si="16"/>
        <v>67</v>
      </c>
      <c r="BR38" s="59">
        <f t="shared" si="17"/>
        <v>68</v>
      </c>
      <c r="BS38" s="45">
        <f>'JTC - Site 10 - Day 1'!$A38</f>
        <v>0.53125000000000056</v>
      </c>
      <c r="BT38" s="46">
        <f>SUM('JTC - Site 10 - Day 1'!CH38,'JTC - Site 10 - Day 1'!CV38,'JTC - Site 10 - Day 1'!DJ38)</f>
        <v>3</v>
      </c>
      <c r="BU38" s="47">
        <f>SUM('JTC - Site 10 - Day 1'!CI38,'JTC - Site 10 - Day 1'!CW38,'JTC - Site 10 - Day 1'!DK38)</f>
        <v>1</v>
      </c>
      <c r="BV38" s="47">
        <f>SUM('JTC - Site 10 - Day 1'!CJ38,'JTC - Site 10 - Day 1'!CX38,'JTC - Site 10 - Day 1'!DL38)</f>
        <v>46</v>
      </c>
      <c r="BW38" s="47">
        <f>SUM('JTC - Site 10 - Day 1'!CK38,'JTC - Site 10 - Day 1'!CY38,'JTC - Site 10 - Day 1'!DM38)</f>
        <v>10</v>
      </c>
      <c r="BX38" s="47">
        <f>SUM('JTC - Site 10 - Day 1'!CL38,'JTC - Site 10 - Day 1'!CZ38,'JTC - Site 10 - Day 1'!DN38)</f>
        <v>0</v>
      </c>
      <c r="BY38" s="47">
        <f>SUM('JTC - Site 10 - Day 1'!CM38,'JTC - Site 10 - Day 1'!DA38,'JTC - Site 10 - Day 1'!DO38)</f>
        <v>0</v>
      </c>
      <c r="BZ38" s="47">
        <f>SUM('JTC - Site 10 - Day 1'!CN38,'JTC - Site 10 - Day 1'!DB38,'JTC - Site 10 - Day 1'!DP38)</f>
        <v>1</v>
      </c>
      <c r="CA38" s="47">
        <f>SUM('JTC - Site 10 - Day 1'!CO38,'JTC - Site 10 - Day 1'!DC38,'JTC - Site 10 - Day 1'!DQ38)</f>
        <v>0</v>
      </c>
      <c r="CB38" s="47">
        <f>SUM('JTC - Site 10 - Day 1'!CP38,'JTC - Site 10 - Day 1'!DD38,'JTC - Site 10 - Day 1'!DR38)</f>
        <v>1</v>
      </c>
      <c r="CC38" s="47">
        <f>SUM('JTC - Site 10 - Day 1'!CQ38,'JTC - Site 10 - Day 1'!DE38,'JTC - Site 10 - Day 1'!DS38)</f>
        <v>0</v>
      </c>
      <c r="CD38" s="54">
        <f>SUM('JTC - Site 10 - Day 1'!CR38,'JTC - Site 10 - Day 1'!DF38,'JTC - Site 10 - Day 1'!DT38)</f>
        <v>1</v>
      </c>
      <c r="CE38" s="59">
        <f t="shared" si="18"/>
        <v>63</v>
      </c>
      <c r="CF38" s="59">
        <f t="shared" si="19"/>
        <v>62</v>
      </c>
      <c r="CG38" s="45">
        <f>'JTC - Site 10 - Day 1'!$A38</f>
        <v>0.53125000000000056</v>
      </c>
      <c r="CH38" s="46">
        <f>SUM('JTC - Site 10 - Day 1'!B38,'JTC - Site 10 - Day 1'!BF38,'JTC - Site 10 - Day 1'!DJ38)</f>
        <v>5</v>
      </c>
      <c r="CI38" s="47">
        <f>SUM('JTC - Site 10 - Day 1'!C38,'JTC - Site 10 - Day 1'!BG38,'JTC - Site 10 - Day 1'!DK38)</f>
        <v>7</v>
      </c>
      <c r="CJ38" s="47">
        <f>SUM('JTC - Site 10 - Day 1'!D38,'JTC - Site 10 - Day 1'!BH38,'JTC - Site 10 - Day 1'!DL38)</f>
        <v>63</v>
      </c>
      <c r="CK38" s="47">
        <f>SUM('JTC - Site 10 - Day 1'!E38,'JTC - Site 10 - Day 1'!BI38,'JTC - Site 10 - Day 1'!DM38)</f>
        <v>22</v>
      </c>
      <c r="CL38" s="47">
        <f>SUM('JTC - Site 10 - Day 1'!F38,'JTC - Site 10 - Day 1'!BJ38,'JTC - Site 10 - Day 1'!DN38)</f>
        <v>3</v>
      </c>
      <c r="CM38" s="47">
        <f>SUM('JTC - Site 10 - Day 1'!G38,'JTC - Site 10 - Day 1'!BK38,'JTC - Site 10 - Day 1'!DO38)</f>
        <v>0</v>
      </c>
      <c r="CN38" s="47">
        <f>SUM('JTC - Site 10 - Day 1'!H38,'JTC - Site 10 - Day 1'!BL38,'JTC - Site 10 - Day 1'!DP38)</f>
        <v>1</v>
      </c>
      <c r="CO38" s="47">
        <f>SUM('JTC - Site 10 - Day 1'!I38,'JTC - Site 10 - Day 1'!BM38,'JTC - Site 10 - Day 1'!DQ38)</f>
        <v>0</v>
      </c>
      <c r="CP38" s="47">
        <f>SUM('JTC - Site 10 - Day 1'!J38,'JTC - Site 10 - Day 1'!BN38,'JTC - Site 10 - Day 1'!DR38)</f>
        <v>0</v>
      </c>
      <c r="CQ38" s="47">
        <f>SUM('JTC - Site 10 - Day 1'!K38,'JTC - Site 10 - Day 1'!BO38,'JTC - Site 10 - Day 1'!DS38)</f>
        <v>0</v>
      </c>
      <c r="CR38" s="54">
        <f>SUM('JTC - Site 10 - Day 1'!L38,'JTC - Site 10 - Day 1'!BP38,'JTC - Site 10 - Day 1'!DT38)</f>
        <v>2</v>
      </c>
      <c r="CS38" s="59">
        <f t="shared" si="20"/>
        <v>103</v>
      </c>
      <c r="CT38" s="59">
        <f t="shared" si="21"/>
        <v>100</v>
      </c>
      <c r="CU38" s="45">
        <f>'JTC - Site 10 - Day 1'!$A38</f>
        <v>0.53125000000000056</v>
      </c>
      <c r="CV38" s="46">
        <f>SUM('JTC - Site 10 - Day 1'!DX38,'JTC - Site 10 - Day 1'!EL38,'JTC - Site 10 - Day 1'!EZ38)</f>
        <v>12</v>
      </c>
      <c r="CW38" s="47">
        <f>SUM('JTC - Site 10 - Day 1'!DY38,'JTC - Site 10 - Day 1'!EM38,'JTC - Site 10 - Day 1'!FA38)</f>
        <v>1</v>
      </c>
      <c r="CX38" s="47">
        <f>SUM('JTC - Site 10 - Day 1'!DZ38,'JTC - Site 10 - Day 1'!EN38,'JTC - Site 10 - Day 1'!FB38)</f>
        <v>98</v>
      </c>
      <c r="CY38" s="47">
        <f>SUM('JTC - Site 10 - Day 1'!EA38,'JTC - Site 10 - Day 1'!EO38,'JTC - Site 10 - Day 1'!FC38)</f>
        <v>25</v>
      </c>
      <c r="CZ38" s="47">
        <f>SUM('JTC - Site 10 - Day 1'!EB38,'JTC - Site 10 - Day 1'!EP38,'JTC - Site 10 - Day 1'!FD38)</f>
        <v>8</v>
      </c>
      <c r="DA38" s="47">
        <f>SUM('JTC - Site 10 - Day 1'!EC38,'JTC - Site 10 - Day 1'!EQ38,'JTC - Site 10 - Day 1'!FE38)</f>
        <v>1</v>
      </c>
      <c r="DB38" s="47">
        <f>SUM('JTC - Site 10 - Day 1'!ED38,'JTC - Site 10 - Day 1'!ER38,'JTC - Site 10 - Day 1'!FF38)</f>
        <v>0</v>
      </c>
      <c r="DC38" s="47">
        <f>SUM('JTC - Site 10 - Day 1'!EE38,'JTC - Site 10 - Day 1'!ES38,'JTC - Site 10 - Day 1'!FG38)</f>
        <v>0</v>
      </c>
      <c r="DD38" s="47">
        <f>SUM('JTC - Site 10 - Day 1'!EF38,'JTC - Site 10 - Day 1'!ET38,'JTC - Site 10 - Day 1'!FH38)</f>
        <v>0</v>
      </c>
      <c r="DE38" s="47">
        <f>SUM('JTC - Site 10 - Day 1'!EG38,'JTC - Site 10 - Day 1'!EU38,'JTC - Site 10 - Day 1'!FI38)</f>
        <v>0</v>
      </c>
      <c r="DF38" s="54">
        <f>SUM('JTC - Site 10 - Day 1'!EH38,'JTC - Site 10 - Day 1'!EV38,'JTC - Site 10 - Day 1'!FJ38)</f>
        <v>5</v>
      </c>
      <c r="DG38" s="59">
        <f t="shared" si="22"/>
        <v>150</v>
      </c>
      <c r="DH38" s="59">
        <f t="shared" si="23"/>
        <v>150</v>
      </c>
      <c r="DI38" s="68">
        <f t="shared" si="81"/>
        <v>372</v>
      </c>
      <c r="DJ38" s="68">
        <f t="shared" si="82"/>
        <v>1510</v>
      </c>
      <c r="DK38" s="45">
        <f>'JTC - Site 10 - Day 1'!$A38</f>
        <v>0.53125000000000056</v>
      </c>
    </row>
    <row r="39" spans="1:115" s="39" customFormat="1" ht="12" customHeight="1">
      <c r="A39" s="48" t="s">
        <v>24</v>
      </c>
      <c r="B39" s="49">
        <f t="shared" ref="B39:L39" si="83">SUM(B35:B38)</f>
        <v>13</v>
      </c>
      <c r="C39" s="50">
        <f t="shared" si="83"/>
        <v>2</v>
      </c>
      <c r="D39" s="50">
        <f t="shared" si="83"/>
        <v>204</v>
      </c>
      <c r="E39" s="50">
        <f t="shared" si="83"/>
        <v>55</v>
      </c>
      <c r="F39" s="50">
        <f t="shared" si="83"/>
        <v>1</v>
      </c>
      <c r="G39" s="50">
        <f t="shared" si="83"/>
        <v>1</v>
      </c>
      <c r="H39" s="50">
        <f t="shared" si="83"/>
        <v>3</v>
      </c>
      <c r="I39" s="50">
        <f t="shared" si="83"/>
        <v>0</v>
      </c>
      <c r="J39" s="50">
        <f t="shared" si="83"/>
        <v>4</v>
      </c>
      <c r="K39" s="50">
        <f t="shared" si="83"/>
        <v>2</v>
      </c>
      <c r="L39" s="55">
        <f t="shared" si="83"/>
        <v>7</v>
      </c>
      <c r="M39" s="60">
        <f t="shared" si="8"/>
        <v>292</v>
      </c>
      <c r="N39" s="60">
        <f t="shared" si="9"/>
        <v>293</v>
      </c>
      <c r="O39" s="48" t="s">
        <v>24</v>
      </c>
      <c r="P39" s="49">
        <f t="shared" ref="P39:Z39" si="84">SUM(P35:P38)</f>
        <v>16</v>
      </c>
      <c r="Q39" s="50">
        <f t="shared" si="84"/>
        <v>4</v>
      </c>
      <c r="R39" s="50">
        <f t="shared" si="84"/>
        <v>223</v>
      </c>
      <c r="S39" s="50">
        <f t="shared" si="84"/>
        <v>38</v>
      </c>
      <c r="T39" s="50">
        <f t="shared" si="84"/>
        <v>7</v>
      </c>
      <c r="U39" s="50">
        <f t="shared" si="84"/>
        <v>0</v>
      </c>
      <c r="V39" s="50">
        <f t="shared" si="84"/>
        <v>1</v>
      </c>
      <c r="W39" s="50">
        <f t="shared" si="84"/>
        <v>2</v>
      </c>
      <c r="X39" s="50">
        <f t="shared" si="84"/>
        <v>3</v>
      </c>
      <c r="Y39" s="50">
        <f t="shared" si="84"/>
        <v>0</v>
      </c>
      <c r="Z39" s="55">
        <f t="shared" si="84"/>
        <v>21</v>
      </c>
      <c r="AA39" s="60">
        <f t="shared" si="10"/>
        <v>315</v>
      </c>
      <c r="AB39" s="60">
        <f t="shared" si="11"/>
        <v>315</v>
      </c>
      <c r="AC39" s="48" t="s">
        <v>24</v>
      </c>
      <c r="AD39" s="49">
        <f t="shared" ref="AD39:AN39" si="85">SUM(AD35:AD38)</f>
        <v>23</v>
      </c>
      <c r="AE39" s="50">
        <f t="shared" si="85"/>
        <v>2</v>
      </c>
      <c r="AF39" s="50">
        <f t="shared" si="85"/>
        <v>339</v>
      </c>
      <c r="AG39" s="50">
        <f t="shared" si="85"/>
        <v>62</v>
      </c>
      <c r="AH39" s="50">
        <f t="shared" si="85"/>
        <v>17</v>
      </c>
      <c r="AI39" s="50">
        <f t="shared" si="85"/>
        <v>2</v>
      </c>
      <c r="AJ39" s="50">
        <f t="shared" si="85"/>
        <v>4</v>
      </c>
      <c r="AK39" s="50">
        <f t="shared" si="85"/>
        <v>2</v>
      </c>
      <c r="AL39" s="50">
        <f t="shared" si="85"/>
        <v>2</v>
      </c>
      <c r="AM39" s="50">
        <f t="shared" si="85"/>
        <v>0</v>
      </c>
      <c r="AN39" s="55">
        <f t="shared" si="85"/>
        <v>13</v>
      </c>
      <c r="AO39" s="60">
        <f t="shared" si="12"/>
        <v>466</v>
      </c>
      <c r="AP39" s="60">
        <f t="shared" si="13"/>
        <v>477</v>
      </c>
      <c r="AQ39" s="48" t="s">
        <v>24</v>
      </c>
      <c r="AR39" s="49">
        <f t="shared" ref="AR39:BB39" si="86">SUM(AR35:AR38)</f>
        <v>24</v>
      </c>
      <c r="AS39" s="50">
        <f t="shared" si="86"/>
        <v>5</v>
      </c>
      <c r="AT39" s="50">
        <f t="shared" si="86"/>
        <v>268</v>
      </c>
      <c r="AU39" s="50">
        <f t="shared" si="86"/>
        <v>59</v>
      </c>
      <c r="AV39" s="50">
        <f t="shared" si="86"/>
        <v>19</v>
      </c>
      <c r="AW39" s="50">
        <f t="shared" si="86"/>
        <v>1</v>
      </c>
      <c r="AX39" s="50">
        <f t="shared" si="86"/>
        <v>5</v>
      </c>
      <c r="AY39" s="50">
        <f t="shared" si="86"/>
        <v>2</v>
      </c>
      <c r="AZ39" s="50">
        <f t="shared" si="86"/>
        <v>0</v>
      </c>
      <c r="BA39" s="50">
        <f t="shared" si="86"/>
        <v>2</v>
      </c>
      <c r="BB39" s="55">
        <f t="shared" si="86"/>
        <v>6</v>
      </c>
      <c r="BC39" s="60">
        <f t="shared" si="14"/>
        <v>391</v>
      </c>
      <c r="BD39" s="60">
        <f t="shared" si="15"/>
        <v>401</v>
      </c>
      <c r="BE39" s="48" t="s">
        <v>24</v>
      </c>
      <c r="BF39" s="49">
        <f t="shared" ref="BF39:BP39" si="87">SUM(BF35:BF38)</f>
        <v>17</v>
      </c>
      <c r="BG39" s="50">
        <f t="shared" si="87"/>
        <v>1</v>
      </c>
      <c r="BH39" s="50">
        <f t="shared" si="87"/>
        <v>187</v>
      </c>
      <c r="BI39" s="50">
        <f t="shared" si="87"/>
        <v>31</v>
      </c>
      <c r="BJ39" s="50">
        <f t="shared" si="87"/>
        <v>8</v>
      </c>
      <c r="BK39" s="50">
        <f t="shared" si="87"/>
        <v>0</v>
      </c>
      <c r="BL39" s="50">
        <f t="shared" si="87"/>
        <v>0</v>
      </c>
      <c r="BM39" s="50">
        <f t="shared" si="87"/>
        <v>0</v>
      </c>
      <c r="BN39" s="50">
        <f t="shared" si="87"/>
        <v>3</v>
      </c>
      <c r="BO39" s="50">
        <f t="shared" si="87"/>
        <v>0</v>
      </c>
      <c r="BP39" s="55">
        <f t="shared" si="87"/>
        <v>16</v>
      </c>
      <c r="BQ39" s="60">
        <f t="shared" si="16"/>
        <v>263</v>
      </c>
      <c r="BR39" s="60">
        <f t="shared" si="17"/>
        <v>262</v>
      </c>
      <c r="BS39" s="48" t="s">
        <v>24</v>
      </c>
      <c r="BT39" s="49">
        <f t="shared" ref="BT39:CD39" si="88">SUM(BT35:BT38)</f>
        <v>11</v>
      </c>
      <c r="BU39" s="50">
        <f t="shared" si="88"/>
        <v>2</v>
      </c>
      <c r="BV39" s="50">
        <f t="shared" si="88"/>
        <v>177</v>
      </c>
      <c r="BW39" s="50">
        <f t="shared" si="88"/>
        <v>52</v>
      </c>
      <c r="BX39" s="50">
        <f t="shared" si="88"/>
        <v>1</v>
      </c>
      <c r="BY39" s="50">
        <f t="shared" si="88"/>
        <v>0</v>
      </c>
      <c r="BZ39" s="50">
        <f t="shared" si="88"/>
        <v>1</v>
      </c>
      <c r="CA39" s="50">
        <f t="shared" si="88"/>
        <v>0</v>
      </c>
      <c r="CB39" s="50">
        <f t="shared" si="88"/>
        <v>3</v>
      </c>
      <c r="CC39" s="50">
        <f t="shared" si="88"/>
        <v>1</v>
      </c>
      <c r="CD39" s="55">
        <f t="shared" si="88"/>
        <v>5</v>
      </c>
      <c r="CE39" s="60">
        <f t="shared" si="18"/>
        <v>253</v>
      </c>
      <c r="CF39" s="60">
        <f t="shared" si="19"/>
        <v>251</v>
      </c>
      <c r="CG39" s="48" t="s">
        <v>24</v>
      </c>
      <c r="CH39" s="49">
        <f t="shared" ref="CH39:CR39" si="89">SUM(CH35:CH38)</f>
        <v>32</v>
      </c>
      <c r="CI39" s="50">
        <f t="shared" si="89"/>
        <v>8</v>
      </c>
      <c r="CJ39" s="50">
        <f t="shared" si="89"/>
        <v>326</v>
      </c>
      <c r="CK39" s="50">
        <f t="shared" si="89"/>
        <v>77</v>
      </c>
      <c r="CL39" s="50">
        <f t="shared" si="89"/>
        <v>18</v>
      </c>
      <c r="CM39" s="50">
        <f t="shared" si="89"/>
        <v>1</v>
      </c>
      <c r="CN39" s="50">
        <f t="shared" si="89"/>
        <v>3</v>
      </c>
      <c r="CO39" s="50">
        <f t="shared" si="89"/>
        <v>2</v>
      </c>
      <c r="CP39" s="50">
        <f t="shared" si="89"/>
        <v>0</v>
      </c>
      <c r="CQ39" s="50">
        <f t="shared" si="89"/>
        <v>2</v>
      </c>
      <c r="CR39" s="55">
        <f t="shared" si="89"/>
        <v>12</v>
      </c>
      <c r="CS39" s="60">
        <f t="shared" si="20"/>
        <v>481</v>
      </c>
      <c r="CT39" s="60">
        <f t="shared" si="21"/>
        <v>482</v>
      </c>
      <c r="CU39" s="48" t="s">
        <v>24</v>
      </c>
      <c r="CV39" s="49">
        <f t="shared" ref="CV39:DF39" si="90">SUM(CV35:CV38)</f>
        <v>34</v>
      </c>
      <c r="CW39" s="50">
        <f t="shared" si="90"/>
        <v>2</v>
      </c>
      <c r="CX39" s="50">
        <f t="shared" si="90"/>
        <v>388</v>
      </c>
      <c r="CY39" s="50">
        <f t="shared" si="90"/>
        <v>76</v>
      </c>
      <c r="CZ39" s="50">
        <f t="shared" si="90"/>
        <v>17</v>
      </c>
      <c r="DA39" s="50">
        <f t="shared" si="90"/>
        <v>3</v>
      </c>
      <c r="DB39" s="50">
        <f t="shared" si="90"/>
        <v>3</v>
      </c>
      <c r="DC39" s="50">
        <f t="shared" si="90"/>
        <v>0</v>
      </c>
      <c r="DD39" s="50">
        <f t="shared" si="90"/>
        <v>3</v>
      </c>
      <c r="DE39" s="50">
        <f t="shared" si="90"/>
        <v>1</v>
      </c>
      <c r="DF39" s="55">
        <f t="shared" si="90"/>
        <v>16</v>
      </c>
      <c r="DG39" s="60">
        <f t="shared" si="22"/>
        <v>543</v>
      </c>
      <c r="DH39" s="60">
        <f t="shared" si="23"/>
        <v>546</v>
      </c>
      <c r="DI39" s="69"/>
      <c r="DJ39" s="69"/>
      <c r="DK39" s="48"/>
    </row>
    <row r="40" spans="1:115" s="39" customFormat="1" ht="12" customHeight="1">
      <c r="A40" s="48" t="s">
        <v>25</v>
      </c>
      <c r="B40" s="49">
        <f t="shared" ref="B40:L40" si="91">SUM(B29,B34,B39)</f>
        <v>36</v>
      </c>
      <c r="C40" s="50">
        <f t="shared" si="91"/>
        <v>10</v>
      </c>
      <c r="D40" s="50">
        <f t="shared" si="91"/>
        <v>620</v>
      </c>
      <c r="E40" s="50">
        <f t="shared" si="91"/>
        <v>147</v>
      </c>
      <c r="F40" s="50">
        <f t="shared" si="91"/>
        <v>26</v>
      </c>
      <c r="G40" s="50">
        <f t="shared" si="91"/>
        <v>1</v>
      </c>
      <c r="H40" s="50">
        <f t="shared" si="91"/>
        <v>7</v>
      </c>
      <c r="I40" s="50">
        <f t="shared" si="91"/>
        <v>5</v>
      </c>
      <c r="J40" s="50">
        <f t="shared" si="91"/>
        <v>10</v>
      </c>
      <c r="K40" s="50">
        <f t="shared" si="91"/>
        <v>4</v>
      </c>
      <c r="L40" s="55">
        <f t="shared" si="91"/>
        <v>36</v>
      </c>
      <c r="M40" s="60">
        <f t="shared" si="8"/>
        <v>902</v>
      </c>
      <c r="N40" s="60">
        <f t="shared" si="9"/>
        <v>926</v>
      </c>
      <c r="O40" s="48" t="s">
        <v>25</v>
      </c>
      <c r="P40" s="49">
        <f t="shared" ref="P40:Z40" si="92">SUM(P29,P34,P39)</f>
        <v>47</v>
      </c>
      <c r="Q40" s="50">
        <f t="shared" si="92"/>
        <v>18</v>
      </c>
      <c r="R40" s="50">
        <f t="shared" si="92"/>
        <v>532</v>
      </c>
      <c r="S40" s="50">
        <f t="shared" si="92"/>
        <v>137</v>
      </c>
      <c r="T40" s="50">
        <f t="shared" si="92"/>
        <v>21</v>
      </c>
      <c r="U40" s="50">
        <f t="shared" si="92"/>
        <v>3</v>
      </c>
      <c r="V40" s="50">
        <f t="shared" si="92"/>
        <v>4</v>
      </c>
      <c r="W40" s="50">
        <f t="shared" si="92"/>
        <v>4</v>
      </c>
      <c r="X40" s="50">
        <f t="shared" si="92"/>
        <v>9</v>
      </c>
      <c r="Y40" s="50">
        <f t="shared" si="92"/>
        <v>0</v>
      </c>
      <c r="Z40" s="55">
        <f t="shared" si="92"/>
        <v>67</v>
      </c>
      <c r="AA40" s="60">
        <f t="shared" si="10"/>
        <v>842</v>
      </c>
      <c r="AB40" s="60">
        <f t="shared" si="11"/>
        <v>843</v>
      </c>
      <c r="AC40" s="48" t="s">
        <v>25</v>
      </c>
      <c r="AD40" s="49">
        <f t="shared" ref="AD40:AN40" si="93">SUM(AD29,AD34,AD39)</f>
        <v>51</v>
      </c>
      <c r="AE40" s="50">
        <f t="shared" si="93"/>
        <v>10</v>
      </c>
      <c r="AF40" s="50">
        <f t="shared" si="93"/>
        <v>863</v>
      </c>
      <c r="AG40" s="50">
        <f t="shared" si="93"/>
        <v>198</v>
      </c>
      <c r="AH40" s="50">
        <f t="shared" si="93"/>
        <v>56</v>
      </c>
      <c r="AI40" s="50">
        <f t="shared" si="93"/>
        <v>5</v>
      </c>
      <c r="AJ40" s="50">
        <f t="shared" si="93"/>
        <v>18</v>
      </c>
      <c r="AK40" s="50">
        <f t="shared" si="93"/>
        <v>5</v>
      </c>
      <c r="AL40" s="50">
        <f t="shared" si="93"/>
        <v>3</v>
      </c>
      <c r="AM40" s="50">
        <f t="shared" si="93"/>
        <v>2</v>
      </c>
      <c r="AN40" s="55">
        <f t="shared" si="93"/>
        <v>56</v>
      </c>
      <c r="AO40" s="60">
        <f t="shared" si="12"/>
        <v>1267</v>
      </c>
      <c r="AP40" s="60">
        <f t="shared" si="13"/>
        <v>1317</v>
      </c>
      <c r="AQ40" s="48" t="s">
        <v>25</v>
      </c>
      <c r="AR40" s="49">
        <f t="shared" ref="AR40:BB40" si="94">SUM(AR29,AR34,AR39)</f>
        <v>101</v>
      </c>
      <c r="AS40" s="50">
        <f t="shared" si="94"/>
        <v>25</v>
      </c>
      <c r="AT40" s="50">
        <f t="shared" si="94"/>
        <v>830</v>
      </c>
      <c r="AU40" s="50">
        <f t="shared" si="94"/>
        <v>196</v>
      </c>
      <c r="AV40" s="50">
        <f t="shared" si="94"/>
        <v>69</v>
      </c>
      <c r="AW40" s="50">
        <f t="shared" si="94"/>
        <v>3</v>
      </c>
      <c r="AX40" s="50">
        <f t="shared" si="94"/>
        <v>14</v>
      </c>
      <c r="AY40" s="50">
        <f t="shared" si="94"/>
        <v>12</v>
      </c>
      <c r="AZ40" s="50">
        <f t="shared" si="94"/>
        <v>2</v>
      </c>
      <c r="BA40" s="50">
        <f t="shared" si="94"/>
        <v>4</v>
      </c>
      <c r="BB40" s="55">
        <f t="shared" si="94"/>
        <v>31</v>
      </c>
      <c r="BC40" s="60">
        <f t="shared" si="14"/>
        <v>1287</v>
      </c>
      <c r="BD40" s="60">
        <f t="shared" si="15"/>
        <v>1311</v>
      </c>
      <c r="BE40" s="48" t="s">
        <v>25</v>
      </c>
      <c r="BF40" s="49">
        <f t="shared" ref="BF40:BP40" si="95">SUM(BF29,BF34,BF39)</f>
        <v>35</v>
      </c>
      <c r="BG40" s="50">
        <f t="shared" si="95"/>
        <v>13</v>
      </c>
      <c r="BH40" s="50">
        <f t="shared" si="95"/>
        <v>471</v>
      </c>
      <c r="BI40" s="50">
        <f t="shared" si="95"/>
        <v>101</v>
      </c>
      <c r="BJ40" s="50">
        <f t="shared" si="95"/>
        <v>21</v>
      </c>
      <c r="BK40" s="50">
        <f t="shared" si="95"/>
        <v>0</v>
      </c>
      <c r="BL40" s="50">
        <f t="shared" si="95"/>
        <v>1</v>
      </c>
      <c r="BM40" s="50">
        <f t="shared" si="95"/>
        <v>0</v>
      </c>
      <c r="BN40" s="50">
        <f t="shared" si="95"/>
        <v>9</v>
      </c>
      <c r="BO40" s="50">
        <f t="shared" si="95"/>
        <v>0</v>
      </c>
      <c r="BP40" s="55">
        <f t="shared" si="95"/>
        <v>56</v>
      </c>
      <c r="BQ40" s="60">
        <f t="shared" si="16"/>
        <v>707</v>
      </c>
      <c r="BR40" s="60">
        <f t="shared" si="17"/>
        <v>708</v>
      </c>
      <c r="BS40" s="48" t="s">
        <v>25</v>
      </c>
      <c r="BT40" s="49">
        <f t="shared" ref="BT40:CD40" si="96">SUM(BT29,BT34,BT39)</f>
        <v>36</v>
      </c>
      <c r="BU40" s="50">
        <f t="shared" si="96"/>
        <v>15</v>
      </c>
      <c r="BV40" s="50">
        <f t="shared" si="96"/>
        <v>557</v>
      </c>
      <c r="BW40" s="50">
        <f t="shared" si="96"/>
        <v>133</v>
      </c>
      <c r="BX40" s="50">
        <f t="shared" si="96"/>
        <v>14</v>
      </c>
      <c r="BY40" s="50">
        <f t="shared" si="96"/>
        <v>0</v>
      </c>
      <c r="BZ40" s="50">
        <f t="shared" si="96"/>
        <v>4</v>
      </c>
      <c r="CA40" s="50">
        <f t="shared" si="96"/>
        <v>1</v>
      </c>
      <c r="CB40" s="50">
        <f t="shared" si="96"/>
        <v>9</v>
      </c>
      <c r="CC40" s="50">
        <f t="shared" si="96"/>
        <v>2</v>
      </c>
      <c r="CD40" s="55">
        <f t="shared" si="96"/>
        <v>30</v>
      </c>
      <c r="CE40" s="60">
        <f t="shared" si="18"/>
        <v>801</v>
      </c>
      <c r="CF40" s="60">
        <f t="shared" si="19"/>
        <v>799</v>
      </c>
      <c r="CG40" s="48" t="s">
        <v>25</v>
      </c>
      <c r="CH40" s="49">
        <f t="shared" ref="CH40:CR40" si="97">SUM(CH29,CH34,CH39)</f>
        <v>131</v>
      </c>
      <c r="CI40" s="50">
        <f t="shared" si="97"/>
        <v>38</v>
      </c>
      <c r="CJ40" s="50">
        <f t="shared" si="97"/>
        <v>996</v>
      </c>
      <c r="CK40" s="50">
        <f t="shared" si="97"/>
        <v>248</v>
      </c>
      <c r="CL40" s="50">
        <f t="shared" si="97"/>
        <v>70</v>
      </c>
      <c r="CM40" s="50">
        <f t="shared" si="97"/>
        <v>4</v>
      </c>
      <c r="CN40" s="50">
        <f t="shared" si="97"/>
        <v>11</v>
      </c>
      <c r="CO40" s="50">
        <f t="shared" si="97"/>
        <v>8</v>
      </c>
      <c r="CP40" s="50">
        <f t="shared" si="97"/>
        <v>2</v>
      </c>
      <c r="CQ40" s="50">
        <f t="shared" si="97"/>
        <v>3</v>
      </c>
      <c r="CR40" s="55">
        <f t="shared" si="97"/>
        <v>47</v>
      </c>
      <c r="CS40" s="60">
        <f t="shared" si="20"/>
        <v>1558</v>
      </c>
      <c r="CT40" s="60">
        <f t="shared" si="21"/>
        <v>1550</v>
      </c>
      <c r="CU40" s="48" t="s">
        <v>25</v>
      </c>
      <c r="CV40" s="49">
        <f t="shared" ref="CV40:DF40" si="98">SUM(CV29,CV34,CV39)</f>
        <v>69</v>
      </c>
      <c r="CW40" s="50">
        <f t="shared" si="98"/>
        <v>13</v>
      </c>
      <c r="CX40" s="50">
        <f t="shared" si="98"/>
        <v>1031</v>
      </c>
      <c r="CY40" s="50">
        <f t="shared" si="98"/>
        <v>228</v>
      </c>
      <c r="CZ40" s="50">
        <f t="shared" si="98"/>
        <v>69</v>
      </c>
      <c r="DA40" s="50">
        <f t="shared" si="98"/>
        <v>4</v>
      </c>
      <c r="DB40" s="50">
        <f t="shared" si="98"/>
        <v>15</v>
      </c>
      <c r="DC40" s="50">
        <f t="shared" si="98"/>
        <v>1</v>
      </c>
      <c r="DD40" s="50">
        <f t="shared" si="98"/>
        <v>4</v>
      </c>
      <c r="DE40" s="50">
        <f t="shared" si="98"/>
        <v>3</v>
      </c>
      <c r="DF40" s="55">
        <f t="shared" si="98"/>
        <v>67</v>
      </c>
      <c r="DG40" s="60">
        <f t="shared" si="22"/>
        <v>1504</v>
      </c>
      <c r="DH40" s="60">
        <f t="shared" si="23"/>
        <v>1547</v>
      </c>
      <c r="DI40" s="69"/>
      <c r="DJ40" s="69"/>
      <c r="DK40" s="48"/>
    </row>
    <row r="41" spans="1:115" ht="13.5" customHeight="1">
      <c r="A41" s="22">
        <f>'JTC - Site 10 - Day 1'!$A41</f>
        <v>0.54166666666666718</v>
      </c>
      <c r="B41" s="41">
        <f>SUM('JTC - Site 10 - Day 1'!AR41,'JTC - Site 10 - Day 1'!CV41,'JTC - Site 10 - Day 1'!EZ41)</f>
        <v>6</v>
      </c>
      <c r="C41" s="42">
        <f>SUM('JTC - Site 10 - Day 1'!AS41,'JTC - Site 10 - Day 1'!CW41,'JTC - Site 10 - Day 1'!FA41)</f>
        <v>1</v>
      </c>
      <c r="D41" s="42">
        <f>SUM('JTC - Site 10 - Day 1'!AT41,'JTC - Site 10 - Day 1'!CX41,'JTC - Site 10 - Day 1'!FB41)</f>
        <v>50</v>
      </c>
      <c r="E41" s="42">
        <f>SUM('JTC - Site 10 - Day 1'!AU41,'JTC - Site 10 - Day 1'!CY41,'JTC - Site 10 - Day 1'!FC41)</f>
        <v>7</v>
      </c>
      <c r="F41" s="42">
        <f>SUM('JTC - Site 10 - Day 1'!AV41,'JTC - Site 10 - Day 1'!CZ41,'JTC - Site 10 - Day 1'!FD41)</f>
        <v>2</v>
      </c>
      <c r="G41" s="42">
        <f>SUM('JTC - Site 10 - Day 1'!AW41,'JTC - Site 10 - Day 1'!DA41,'JTC - Site 10 - Day 1'!FE41)</f>
        <v>0</v>
      </c>
      <c r="H41" s="42">
        <f>SUM('JTC - Site 10 - Day 1'!AX41,'JTC - Site 10 - Day 1'!DB41,'JTC - Site 10 - Day 1'!FF41)</f>
        <v>0</v>
      </c>
      <c r="I41" s="42">
        <f>SUM('JTC - Site 10 - Day 1'!AY41,'JTC - Site 10 - Day 1'!DC41,'JTC - Site 10 - Day 1'!FG41)</f>
        <v>0</v>
      </c>
      <c r="J41" s="42">
        <f>SUM('JTC - Site 10 - Day 1'!AZ41,'JTC - Site 10 - Day 1'!DD41,'JTC - Site 10 - Day 1'!FH41)</f>
        <v>1</v>
      </c>
      <c r="K41" s="42">
        <f>SUM('JTC - Site 10 - Day 1'!BA41,'JTC - Site 10 - Day 1'!DE41,'JTC - Site 10 - Day 1'!FI41)</f>
        <v>0</v>
      </c>
      <c r="L41" s="52">
        <f>SUM('JTC - Site 10 - Day 1'!BB41,'JTC - Site 10 - Day 1'!DF41,'JTC - Site 10 - Day 1'!FJ41)</f>
        <v>2</v>
      </c>
      <c r="M41" s="57">
        <f t="shared" si="8"/>
        <v>69</v>
      </c>
      <c r="N41" s="57">
        <f t="shared" si="9"/>
        <v>67</v>
      </c>
      <c r="O41" s="22">
        <f>'JTC - Site 10 - Day 1'!$A41</f>
        <v>0.54166666666666718</v>
      </c>
      <c r="P41" s="41">
        <f>SUM('JTC - Site 10 - Day 1'!B41,'JTC - Site 10 - Day 1'!P41,'JTC - Site 10 - Day 1'!AD41)</f>
        <v>7</v>
      </c>
      <c r="Q41" s="42">
        <f>SUM('JTC - Site 10 - Day 1'!C41,'JTC - Site 10 - Day 1'!Q41,'JTC - Site 10 - Day 1'!AE41)</f>
        <v>1</v>
      </c>
      <c r="R41" s="42">
        <f>SUM('JTC - Site 10 - Day 1'!D41,'JTC - Site 10 - Day 1'!R41,'JTC - Site 10 - Day 1'!AF41)</f>
        <v>59</v>
      </c>
      <c r="S41" s="42">
        <f>SUM('JTC - Site 10 - Day 1'!E41,'JTC - Site 10 - Day 1'!S41,'JTC - Site 10 - Day 1'!AG41)</f>
        <v>18</v>
      </c>
      <c r="T41" s="42">
        <f>SUM('JTC - Site 10 - Day 1'!F41,'JTC - Site 10 - Day 1'!T41,'JTC - Site 10 - Day 1'!AH41)</f>
        <v>1</v>
      </c>
      <c r="U41" s="42">
        <f>SUM('JTC - Site 10 - Day 1'!G41,'JTC - Site 10 - Day 1'!U41,'JTC - Site 10 - Day 1'!AI41)</f>
        <v>0</v>
      </c>
      <c r="V41" s="42">
        <f>SUM('JTC - Site 10 - Day 1'!H41,'JTC - Site 10 - Day 1'!V41,'JTC - Site 10 - Day 1'!AJ41)</f>
        <v>0</v>
      </c>
      <c r="W41" s="42">
        <f>SUM('JTC - Site 10 - Day 1'!I41,'JTC - Site 10 - Day 1'!W41,'JTC - Site 10 - Day 1'!AK41)</f>
        <v>1</v>
      </c>
      <c r="X41" s="42">
        <f>SUM('JTC - Site 10 - Day 1'!J41,'JTC - Site 10 - Day 1'!X41,'JTC - Site 10 - Day 1'!AL41)</f>
        <v>1</v>
      </c>
      <c r="Y41" s="42">
        <f>SUM('JTC - Site 10 - Day 1'!K41,'JTC - Site 10 - Day 1'!Y41,'JTC - Site 10 - Day 1'!AM41)</f>
        <v>0</v>
      </c>
      <c r="Z41" s="52">
        <f>SUM('JTC - Site 10 - Day 1'!L41,'JTC - Site 10 - Day 1'!Z41,'JTC - Site 10 - Day 1'!AN41)</f>
        <v>9</v>
      </c>
      <c r="AA41" s="57">
        <f t="shared" si="10"/>
        <v>97</v>
      </c>
      <c r="AB41" s="57">
        <f t="shared" si="11"/>
        <v>95</v>
      </c>
      <c r="AC41" s="22">
        <f>'JTC - Site 10 - Day 1'!$A41</f>
        <v>0.54166666666666718</v>
      </c>
      <c r="AD41" s="41">
        <f>SUM('JTC - Site 10 - Day 1'!AD41,'JTC - Site 10 - Day 1'!CH41,'JTC - Site 10 - Day 1'!EL41)</f>
        <v>10</v>
      </c>
      <c r="AE41" s="42">
        <f>SUM('JTC - Site 10 - Day 1'!AE41,'JTC - Site 10 - Day 1'!CI41,'JTC - Site 10 - Day 1'!EM41)</f>
        <v>2</v>
      </c>
      <c r="AF41" s="42">
        <f>SUM('JTC - Site 10 - Day 1'!AF41,'JTC - Site 10 - Day 1'!CJ41,'JTC - Site 10 - Day 1'!EN41)</f>
        <v>92</v>
      </c>
      <c r="AG41" s="42">
        <f>SUM('JTC - Site 10 - Day 1'!AG41,'JTC - Site 10 - Day 1'!CK41,'JTC - Site 10 - Day 1'!EO41)</f>
        <v>23</v>
      </c>
      <c r="AH41" s="42">
        <f>SUM('JTC - Site 10 - Day 1'!AH41,'JTC - Site 10 - Day 1'!CL41,'JTC - Site 10 - Day 1'!EP41)</f>
        <v>5</v>
      </c>
      <c r="AI41" s="42">
        <f>SUM('JTC - Site 10 - Day 1'!AI41,'JTC - Site 10 - Day 1'!CM41,'JTC - Site 10 - Day 1'!EQ41)</f>
        <v>0</v>
      </c>
      <c r="AJ41" s="42">
        <f>SUM('JTC - Site 10 - Day 1'!AJ41,'JTC - Site 10 - Day 1'!CN41,'JTC - Site 10 - Day 1'!ER41)</f>
        <v>1</v>
      </c>
      <c r="AK41" s="42">
        <f>SUM('JTC - Site 10 - Day 1'!AK41,'JTC - Site 10 - Day 1'!CO41,'JTC - Site 10 - Day 1'!ES41)</f>
        <v>1</v>
      </c>
      <c r="AL41" s="42">
        <f>SUM('JTC - Site 10 - Day 1'!AL41,'JTC - Site 10 - Day 1'!CP41,'JTC - Site 10 - Day 1'!ET41)</f>
        <v>0</v>
      </c>
      <c r="AM41" s="42">
        <f>SUM('JTC - Site 10 - Day 1'!AM41,'JTC - Site 10 - Day 1'!CQ41,'JTC - Site 10 - Day 1'!EU41)</f>
        <v>0</v>
      </c>
      <c r="AN41" s="52">
        <f>SUM('JTC - Site 10 - Day 1'!AN41,'JTC - Site 10 - Day 1'!CR41,'JTC - Site 10 - Day 1'!EV41)</f>
        <v>3</v>
      </c>
      <c r="AO41" s="57">
        <f t="shared" si="12"/>
        <v>137</v>
      </c>
      <c r="AP41" s="57">
        <f t="shared" si="13"/>
        <v>136</v>
      </c>
      <c r="AQ41" s="22">
        <f>'JTC - Site 10 - Day 1'!$A41</f>
        <v>0.54166666666666718</v>
      </c>
      <c r="AR41" s="41">
        <f>SUM('JTC - Site 10 - Day 1'!AR41,'JTC - Site 10 - Day 1'!BF41,'JTC - Site 10 - Day 1'!BT41)</f>
        <v>7</v>
      </c>
      <c r="AS41" s="42">
        <f>SUM('JTC - Site 10 - Day 1'!AS41,'JTC - Site 10 - Day 1'!BG41,'JTC - Site 10 - Day 1'!BU41)</f>
        <v>0</v>
      </c>
      <c r="AT41" s="42">
        <f>SUM('JTC - Site 10 - Day 1'!AT41,'JTC - Site 10 - Day 1'!BH41,'JTC - Site 10 - Day 1'!BV41)</f>
        <v>49</v>
      </c>
      <c r="AU41" s="42">
        <f>SUM('JTC - Site 10 - Day 1'!AU41,'JTC - Site 10 - Day 1'!BI41,'JTC - Site 10 - Day 1'!BW41)</f>
        <v>9</v>
      </c>
      <c r="AV41" s="42">
        <f>SUM('JTC - Site 10 - Day 1'!AV41,'JTC - Site 10 - Day 1'!BJ41,'JTC - Site 10 - Day 1'!BX41)</f>
        <v>3</v>
      </c>
      <c r="AW41" s="42">
        <f>SUM('JTC - Site 10 - Day 1'!AW41,'JTC - Site 10 - Day 1'!BK41,'JTC - Site 10 - Day 1'!BY41)</f>
        <v>0</v>
      </c>
      <c r="AX41" s="42">
        <f>SUM('JTC - Site 10 - Day 1'!AX41,'JTC - Site 10 - Day 1'!BL41,'JTC - Site 10 - Day 1'!BZ41)</f>
        <v>1</v>
      </c>
      <c r="AY41" s="42">
        <f>SUM('JTC - Site 10 - Day 1'!AY41,'JTC - Site 10 - Day 1'!BM41,'JTC - Site 10 - Day 1'!CA41)</f>
        <v>0</v>
      </c>
      <c r="AZ41" s="42">
        <f>SUM('JTC - Site 10 - Day 1'!AZ41,'JTC - Site 10 - Day 1'!BN41,'JTC - Site 10 - Day 1'!CB41)</f>
        <v>0</v>
      </c>
      <c r="BA41" s="42">
        <f>SUM('JTC - Site 10 - Day 1'!BA41,'JTC - Site 10 - Day 1'!BO41,'JTC - Site 10 - Day 1'!CC41)</f>
        <v>0</v>
      </c>
      <c r="BB41" s="52">
        <f>SUM('JTC - Site 10 - Day 1'!BB41,'JTC - Site 10 - Day 1'!BP41,'JTC - Site 10 - Day 1'!CD41)</f>
        <v>2</v>
      </c>
      <c r="BC41" s="57">
        <f t="shared" si="14"/>
        <v>71</v>
      </c>
      <c r="BD41" s="57">
        <f t="shared" si="15"/>
        <v>70</v>
      </c>
      <c r="BE41" s="22">
        <f>'JTC - Site 10 - Day 1'!$A41</f>
        <v>0.54166666666666718</v>
      </c>
      <c r="BF41" s="41">
        <f>SUM('JTC - Site 10 - Day 1'!P41,'JTC - Site 10 - Day 1'!BT41,'JTC - Site 10 - Day 1'!DX41)</f>
        <v>4</v>
      </c>
      <c r="BG41" s="42">
        <f>SUM('JTC - Site 10 - Day 1'!Q41,'JTC - Site 10 - Day 1'!BU41,'JTC - Site 10 - Day 1'!DY41)</f>
        <v>1</v>
      </c>
      <c r="BH41" s="42">
        <f>SUM('JTC - Site 10 - Day 1'!R41,'JTC - Site 10 - Day 1'!BV41,'JTC - Site 10 - Day 1'!DZ41)</f>
        <v>37</v>
      </c>
      <c r="BI41" s="42">
        <f>SUM('JTC - Site 10 - Day 1'!S41,'JTC - Site 10 - Day 1'!BW41,'JTC - Site 10 - Day 1'!EA41)</f>
        <v>11</v>
      </c>
      <c r="BJ41" s="42">
        <f>SUM('JTC - Site 10 - Day 1'!T41,'JTC - Site 10 - Day 1'!BX41,'JTC - Site 10 - Day 1'!EB41)</f>
        <v>1</v>
      </c>
      <c r="BK41" s="42">
        <f>SUM('JTC - Site 10 - Day 1'!U41,'JTC - Site 10 - Day 1'!BY41,'JTC - Site 10 - Day 1'!EC41)</f>
        <v>0</v>
      </c>
      <c r="BL41" s="42">
        <f>SUM('JTC - Site 10 - Day 1'!V41,'JTC - Site 10 - Day 1'!BZ41,'JTC - Site 10 - Day 1'!ED41)</f>
        <v>0</v>
      </c>
      <c r="BM41" s="42">
        <f>SUM('JTC - Site 10 - Day 1'!W41,'JTC - Site 10 - Day 1'!CA41,'JTC - Site 10 - Day 1'!EE41)</f>
        <v>0</v>
      </c>
      <c r="BN41" s="42">
        <f>SUM('JTC - Site 10 - Day 1'!X41,'JTC - Site 10 - Day 1'!CB41,'JTC - Site 10 - Day 1'!EF41)</f>
        <v>1</v>
      </c>
      <c r="BO41" s="42">
        <f>SUM('JTC - Site 10 - Day 1'!Y41,'JTC - Site 10 - Day 1'!CC41,'JTC - Site 10 - Day 1'!EG41)</f>
        <v>0</v>
      </c>
      <c r="BP41" s="52">
        <f>SUM('JTC - Site 10 - Day 1'!Z41,'JTC - Site 10 - Day 1'!CD41,'JTC - Site 10 - Day 1'!EH41)</f>
        <v>5</v>
      </c>
      <c r="BQ41" s="57">
        <f t="shared" si="16"/>
        <v>60</v>
      </c>
      <c r="BR41" s="57">
        <f t="shared" si="17"/>
        <v>59</v>
      </c>
      <c r="BS41" s="22">
        <f>'JTC - Site 10 - Day 1'!$A41</f>
        <v>0.54166666666666718</v>
      </c>
      <c r="BT41" s="41">
        <f>SUM('JTC - Site 10 - Day 1'!CH41,'JTC - Site 10 - Day 1'!CV41,'JTC - Site 10 - Day 1'!DJ41)</f>
        <v>2</v>
      </c>
      <c r="BU41" s="42">
        <f>SUM('JTC - Site 10 - Day 1'!CI41,'JTC - Site 10 - Day 1'!CW41,'JTC - Site 10 - Day 1'!DK41)</f>
        <v>1</v>
      </c>
      <c r="BV41" s="42">
        <f>SUM('JTC - Site 10 - Day 1'!CJ41,'JTC - Site 10 - Day 1'!CX41,'JTC - Site 10 - Day 1'!DL41)</f>
        <v>41</v>
      </c>
      <c r="BW41" s="42">
        <f>SUM('JTC - Site 10 - Day 1'!CK41,'JTC - Site 10 - Day 1'!CY41,'JTC - Site 10 - Day 1'!DM41)</f>
        <v>5</v>
      </c>
      <c r="BX41" s="42">
        <f>SUM('JTC - Site 10 - Day 1'!CL41,'JTC - Site 10 - Day 1'!CZ41,'JTC - Site 10 - Day 1'!DN41)</f>
        <v>2</v>
      </c>
      <c r="BY41" s="42">
        <f>SUM('JTC - Site 10 - Day 1'!CM41,'JTC - Site 10 - Day 1'!DA41,'JTC - Site 10 - Day 1'!DO41)</f>
        <v>0</v>
      </c>
      <c r="BZ41" s="42">
        <f>SUM('JTC - Site 10 - Day 1'!CN41,'JTC - Site 10 - Day 1'!DB41,'JTC - Site 10 - Day 1'!DP41)</f>
        <v>0</v>
      </c>
      <c r="CA41" s="42">
        <f>SUM('JTC - Site 10 - Day 1'!CO41,'JTC - Site 10 - Day 1'!DC41,'JTC - Site 10 - Day 1'!DQ41)</f>
        <v>0</v>
      </c>
      <c r="CB41" s="42">
        <f>SUM('JTC - Site 10 - Day 1'!CP41,'JTC - Site 10 - Day 1'!DD41,'JTC - Site 10 - Day 1'!DR41)</f>
        <v>1</v>
      </c>
      <c r="CC41" s="42">
        <f>SUM('JTC - Site 10 - Day 1'!CQ41,'JTC - Site 10 - Day 1'!DE41,'JTC - Site 10 - Day 1'!DS41)</f>
        <v>0</v>
      </c>
      <c r="CD41" s="52">
        <f>SUM('JTC - Site 10 - Day 1'!CR41,'JTC - Site 10 - Day 1'!DF41,'JTC - Site 10 - Day 1'!DT41)</f>
        <v>1</v>
      </c>
      <c r="CE41" s="57">
        <f t="shared" si="18"/>
        <v>53</v>
      </c>
      <c r="CF41" s="57">
        <f t="shared" si="19"/>
        <v>54</v>
      </c>
      <c r="CG41" s="22">
        <f>'JTC - Site 10 - Day 1'!$A41</f>
        <v>0.54166666666666718</v>
      </c>
      <c r="CH41" s="41">
        <f>SUM('JTC - Site 10 - Day 1'!B41,'JTC - Site 10 - Day 1'!BF41,'JTC - Site 10 - Day 1'!DJ41)</f>
        <v>11</v>
      </c>
      <c r="CI41" s="42">
        <f>SUM('JTC - Site 10 - Day 1'!C41,'JTC - Site 10 - Day 1'!BG41,'JTC - Site 10 - Day 1'!DK41)</f>
        <v>0</v>
      </c>
      <c r="CJ41" s="42">
        <f>SUM('JTC - Site 10 - Day 1'!D41,'JTC - Site 10 - Day 1'!BH41,'JTC - Site 10 - Day 1'!DL41)</f>
        <v>64</v>
      </c>
      <c r="CK41" s="42">
        <f>SUM('JTC - Site 10 - Day 1'!E41,'JTC - Site 10 - Day 1'!BI41,'JTC - Site 10 - Day 1'!DM41)</f>
        <v>12</v>
      </c>
      <c r="CL41" s="42">
        <f>SUM('JTC - Site 10 - Day 1'!F41,'JTC - Site 10 - Day 1'!BJ41,'JTC - Site 10 - Day 1'!DN41)</f>
        <v>3</v>
      </c>
      <c r="CM41" s="42">
        <f>SUM('JTC - Site 10 - Day 1'!G41,'JTC - Site 10 - Day 1'!BK41,'JTC - Site 10 - Day 1'!DO41)</f>
        <v>0</v>
      </c>
      <c r="CN41" s="42">
        <f>SUM('JTC - Site 10 - Day 1'!H41,'JTC - Site 10 - Day 1'!BL41,'JTC - Site 10 - Day 1'!DP41)</f>
        <v>1</v>
      </c>
      <c r="CO41" s="42">
        <f>SUM('JTC - Site 10 - Day 1'!I41,'JTC - Site 10 - Day 1'!BM41,'JTC - Site 10 - Day 1'!DQ41)</f>
        <v>0</v>
      </c>
      <c r="CP41" s="42">
        <f>SUM('JTC - Site 10 - Day 1'!J41,'JTC - Site 10 - Day 1'!BN41,'JTC - Site 10 - Day 1'!DR41)</f>
        <v>0</v>
      </c>
      <c r="CQ41" s="42">
        <f>SUM('JTC - Site 10 - Day 1'!K41,'JTC - Site 10 - Day 1'!BO41,'JTC - Site 10 - Day 1'!DS41)</f>
        <v>0</v>
      </c>
      <c r="CR41" s="52">
        <f>SUM('JTC - Site 10 - Day 1'!L41,'JTC - Site 10 - Day 1'!BP41,'JTC - Site 10 - Day 1'!DT41)</f>
        <v>6</v>
      </c>
      <c r="CS41" s="57">
        <f t="shared" si="20"/>
        <v>97</v>
      </c>
      <c r="CT41" s="57">
        <f t="shared" si="21"/>
        <v>94</v>
      </c>
      <c r="CU41" s="22">
        <f>'JTC - Site 10 - Day 1'!$A41</f>
        <v>0.54166666666666718</v>
      </c>
      <c r="CV41" s="41">
        <f>SUM('JTC - Site 10 - Day 1'!DX41,'JTC - Site 10 - Day 1'!EL41,'JTC - Site 10 - Day 1'!EZ41)</f>
        <v>15</v>
      </c>
      <c r="CW41" s="42">
        <f>SUM('JTC - Site 10 - Day 1'!DY41,'JTC - Site 10 - Day 1'!EM41,'JTC - Site 10 - Day 1'!FA41)</f>
        <v>2</v>
      </c>
      <c r="CX41" s="42">
        <f>SUM('JTC - Site 10 - Day 1'!DZ41,'JTC - Site 10 - Day 1'!EN41,'JTC - Site 10 - Day 1'!FB41)</f>
        <v>94</v>
      </c>
      <c r="CY41" s="42">
        <f>SUM('JTC - Site 10 - Day 1'!EA41,'JTC - Site 10 - Day 1'!EO41,'JTC - Site 10 - Day 1'!FC41)</f>
        <v>21</v>
      </c>
      <c r="CZ41" s="42">
        <f>SUM('JTC - Site 10 - Day 1'!EB41,'JTC - Site 10 - Day 1'!EP41,'JTC - Site 10 - Day 1'!FD41)</f>
        <v>5</v>
      </c>
      <c r="DA41" s="42">
        <f>SUM('JTC - Site 10 - Day 1'!EC41,'JTC - Site 10 - Day 1'!EQ41,'JTC - Site 10 - Day 1'!FE41)</f>
        <v>0</v>
      </c>
      <c r="DB41" s="42">
        <f>SUM('JTC - Site 10 - Day 1'!ED41,'JTC - Site 10 - Day 1'!ER41,'JTC - Site 10 - Day 1'!FF41)</f>
        <v>1</v>
      </c>
      <c r="DC41" s="42">
        <f>SUM('JTC - Site 10 - Day 1'!EE41,'JTC - Site 10 - Day 1'!ES41,'JTC - Site 10 - Day 1'!FG41)</f>
        <v>0</v>
      </c>
      <c r="DD41" s="42">
        <f>SUM('JTC - Site 10 - Day 1'!EF41,'JTC - Site 10 - Day 1'!ET41,'JTC - Site 10 - Day 1'!FH41)</f>
        <v>0</v>
      </c>
      <c r="DE41" s="42">
        <f>SUM('JTC - Site 10 - Day 1'!EG41,'JTC - Site 10 - Day 1'!EU41,'JTC - Site 10 - Day 1'!FI41)</f>
        <v>0</v>
      </c>
      <c r="DF41" s="52">
        <f>SUM('JTC - Site 10 - Day 1'!EH41,'JTC - Site 10 - Day 1'!EV41,'JTC - Site 10 - Day 1'!FJ41)</f>
        <v>4</v>
      </c>
      <c r="DG41" s="57">
        <f t="shared" si="22"/>
        <v>142</v>
      </c>
      <c r="DH41" s="57">
        <f t="shared" si="23"/>
        <v>137</v>
      </c>
      <c r="DI41" s="67">
        <f t="shared" ref="DI41:DI44" si="99">SUM(M41,AO41,BQ41,CS41)</f>
        <v>363</v>
      </c>
      <c r="DJ41" s="67">
        <f>SUM(DI41:DI44)</f>
        <v>1525</v>
      </c>
      <c r="DK41" s="22">
        <f>'JTC - Site 10 - Day 1'!$A41</f>
        <v>0.54166666666666718</v>
      </c>
    </row>
    <row r="42" spans="1:115" ht="13.5" customHeight="1">
      <c r="A42" s="22">
        <f>'JTC - Site 10 - Day 1'!$A42</f>
        <v>0.55208333333333381</v>
      </c>
      <c r="B42" s="43">
        <f>SUM('JTC - Site 10 - Day 1'!AR42,'JTC - Site 10 - Day 1'!CV42,'JTC - Site 10 - Day 1'!EZ42)</f>
        <v>5</v>
      </c>
      <c r="C42" s="44">
        <f>SUM('JTC - Site 10 - Day 1'!AS42,'JTC - Site 10 - Day 1'!CW42,'JTC - Site 10 - Day 1'!FA42)</f>
        <v>2</v>
      </c>
      <c r="D42" s="44">
        <f>SUM('JTC - Site 10 - Day 1'!AT42,'JTC - Site 10 - Day 1'!CX42,'JTC - Site 10 - Day 1'!FB42)</f>
        <v>57</v>
      </c>
      <c r="E42" s="44">
        <f>SUM('JTC - Site 10 - Day 1'!AU42,'JTC - Site 10 - Day 1'!CY42,'JTC - Site 10 - Day 1'!FC42)</f>
        <v>13</v>
      </c>
      <c r="F42" s="44">
        <f>SUM('JTC - Site 10 - Day 1'!AV42,'JTC - Site 10 - Day 1'!CZ42,'JTC - Site 10 - Day 1'!FD42)</f>
        <v>1</v>
      </c>
      <c r="G42" s="44">
        <f>SUM('JTC - Site 10 - Day 1'!AW42,'JTC - Site 10 - Day 1'!DA42,'JTC - Site 10 - Day 1'!FE42)</f>
        <v>0</v>
      </c>
      <c r="H42" s="44">
        <f>SUM('JTC - Site 10 - Day 1'!AX42,'JTC - Site 10 - Day 1'!DB42,'JTC - Site 10 - Day 1'!FF42)</f>
        <v>0</v>
      </c>
      <c r="I42" s="44">
        <f>SUM('JTC - Site 10 - Day 1'!AY42,'JTC - Site 10 - Day 1'!DC42,'JTC - Site 10 - Day 1'!FG42)</f>
        <v>0</v>
      </c>
      <c r="J42" s="44">
        <f>SUM('JTC - Site 10 - Day 1'!AZ42,'JTC - Site 10 - Day 1'!DD42,'JTC - Site 10 - Day 1'!FH42)</f>
        <v>0</v>
      </c>
      <c r="K42" s="44">
        <f>SUM('JTC - Site 10 - Day 1'!BA42,'JTC - Site 10 - Day 1'!DE42,'JTC - Site 10 - Day 1'!FI42)</f>
        <v>0</v>
      </c>
      <c r="L42" s="53">
        <f>SUM('JTC - Site 10 - Day 1'!BB42,'JTC - Site 10 - Day 1'!DF42,'JTC - Site 10 - Day 1'!FJ42)</f>
        <v>5</v>
      </c>
      <c r="M42" s="58">
        <f t="shared" si="8"/>
        <v>83</v>
      </c>
      <c r="N42" s="58">
        <f t="shared" si="9"/>
        <v>80</v>
      </c>
      <c r="O42" s="22">
        <f>'JTC - Site 10 - Day 1'!$A42</f>
        <v>0.55208333333333381</v>
      </c>
      <c r="P42" s="43">
        <f>SUM('JTC - Site 10 - Day 1'!B42,'JTC - Site 10 - Day 1'!P42,'JTC - Site 10 - Day 1'!AD42)</f>
        <v>7</v>
      </c>
      <c r="Q42" s="44">
        <f>SUM('JTC - Site 10 - Day 1'!C42,'JTC - Site 10 - Day 1'!Q42,'JTC - Site 10 - Day 1'!AE42)</f>
        <v>0</v>
      </c>
      <c r="R42" s="44">
        <f>SUM('JTC - Site 10 - Day 1'!D42,'JTC - Site 10 - Day 1'!R42,'JTC - Site 10 - Day 1'!AF42)</f>
        <v>56</v>
      </c>
      <c r="S42" s="44">
        <f>SUM('JTC - Site 10 - Day 1'!E42,'JTC - Site 10 - Day 1'!S42,'JTC - Site 10 - Day 1'!AG42)</f>
        <v>10</v>
      </c>
      <c r="T42" s="44">
        <f>SUM('JTC - Site 10 - Day 1'!F42,'JTC - Site 10 - Day 1'!T42,'JTC - Site 10 - Day 1'!AH42)</f>
        <v>1</v>
      </c>
      <c r="U42" s="44">
        <f>SUM('JTC - Site 10 - Day 1'!G42,'JTC - Site 10 - Day 1'!U42,'JTC - Site 10 - Day 1'!AI42)</f>
        <v>2</v>
      </c>
      <c r="V42" s="44">
        <f>SUM('JTC - Site 10 - Day 1'!H42,'JTC - Site 10 - Day 1'!V42,'JTC - Site 10 - Day 1'!AJ42)</f>
        <v>1</v>
      </c>
      <c r="W42" s="44">
        <f>SUM('JTC - Site 10 - Day 1'!I42,'JTC - Site 10 - Day 1'!W42,'JTC - Site 10 - Day 1'!AK42)</f>
        <v>0</v>
      </c>
      <c r="X42" s="44">
        <f>SUM('JTC - Site 10 - Day 1'!J42,'JTC - Site 10 - Day 1'!X42,'JTC - Site 10 - Day 1'!AL42)</f>
        <v>1</v>
      </c>
      <c r="Y42" s="44">
        <f>SUM('JTC - Site 10 - Day 1'!K42,'JTC - Site 10 - Day 1'!Y42,'JTC - Site 10 - Day 1'!AM42)</f>
        <v>0</v>
      </c>
      <c r="Z42" s="53">
        <f>SUM('JTC - Site 10 - Day 1'!L42,'JTC - Site 10 - Day 1'!Z42,'JTC - Site 10 - Day 1'!AN42)</f>
        <v>10</v>
      </c>
      <c r="AA42" s="58">
        <f t="shared" si="10"/>
        <v>88</v>
      </c>
      <c r="AB42" s="58">
        <f t="shared" si="11"/>
        <v>88</v>
      </c>
      <c r="AC42" s="22">
        <f>'JTC - Site 10 - Day 1'!$A42</f>
        <v>0.55208333333333381</v>
      </c>
      <c r="AD42" s="43">
        <f>SUM('JTC - Site 10 - Day 1'!AD42,'JTC - Site 10 - Day 1'!CH42,'JTC - Site 10 - Day 1'!EL42)</f>
        <v>6</v>
      </c>
      <c r="AE42" s="44">
        <f>SUM('JTC - Site 10 - Day 1'!AE42,'JTC - Site 10 - Day 1'!CI42,'JTC - Site 10 - Day 1'!EM42)</f>
        <v>2</v>
      </c>
      <c r="AF42" s="44">
        <f>SUM('JTC - Site 10 - Day 1'!AF42,'JTC - Site 10 - Day 1'!CJ42,'JTC - Site 10 - Day 1'!EN42)</f>
        <v>87</v>
      </c>
      <c r="AG42" s="44">
        <f>SUM('JTC - Site 10 - Day 1'!AG42,'JTC - Site 10 - Day 1'!CK42,'JTC - Site 10 - Day 1'!EO42)</f>
        <v>17</v>
      </c>
      <c r="AH42" s="44">
        <f>SUM('JTC - Site 10 - Day 1'!AH42,'JTC - Site 10 - Day 1'!CL42,'JTC - Site 10 - Day 1'!EP42)</f>
        <v>4</v>
      </c>
      <c r="AI42" s="44">
        <f>SUM('JTC - Site 10 - Day 1'!AI42,'JTC - Site 10 - Day 1'!CM42,'JTC - Site 10 - Day 1'!EQ42)</f>
        <v>2</v>
      </c>
      <c r="AJ42" s="44">
        <f>SUM('JTC - Site 10 - Day 1'!AJ42,'JTC - Site 10 - Day 1'!CN42,'JTC - Site 10 - Day 1'!ER42)</f>
        <v>2</v>
      </c>
      <c r="AK42" s="44">
        <f>SUM('JTC - Site 10 - Day 1'!AK42,'JTC - Site 10 - Day 1'!CO42,'JTC - Site 10 - Day 1'!ES42)</f>
        <v>0</v>
      </c>
      <c r="AL42" s="44">
        <f>SUM('JTC - Site 10 - Day 1'!AL42,'JTC - Site 10 - Day 1'!CP42,'JTC - Site 10 - Day 1'!ET42)</f>
        <v>0</v>
      </c>
      <c r="AM42" s="44">
        <f>SUM('JTC - Site 10 - Day 1'!AM42,'JTC - Site 10 - Day 1'!CQ42,'JTC - Site 10 - Day 1'!EU42)</f>
        <v>0</v>
      </c>
      <c r="AN42" s="53">
        <f>SUM('JTC - Site 10 - Day 1'!AN42,'JTC - Site 10 - Day 1'!CR42,'JTC - Site 10 - Day 1'!EV42)</f>
        <v>2</v>
      </c>
      <c r="AO42" s="58">
        <f t="shared" si="12"/>
        <v>122</v>
      </c>
      <c r="AP42" s="58">
        <f t="shared" si="13"/>
        <v>125</v>
      </c>
      <c r="AQ42" s="22">
        <f>'JTC - Site 10 - Day 1'!$A42</f>
        <v>0.55208333333333381</v>
      </c>
      <c r="AR42" s="43">
        <f>SUM('JTC - Site 10 - Day 1'!AR42,'JTC - Site 10 - Day 1'!BF42,'JTC - Site 10 - Day 1'!BT42)</f>
        <v>12</v>
      </c>
      <c r="AS42" s="44">
        <f>SUM('JTC - Site 10 - Day 1'!AS42,'JTC - Site 10 - Day 1'!BG42,'JTC - Site 10 - Day 1'!BU42)</f>
        <v>0</v>
      </c>
      <c r="AT42" s="44">
        <f>SUM('JTC - Site 10 - Day 1'!AT42,'JTC - Site 10 - Day 1'!BH42,'JTC - Site 10 - Day 1'!BV42)</f>
        <v>64</v>
      </c>
      <c r="AU42" s="44">
        <f>SUM('JTC - Site 10 - Day 1'!AU42,'JTC - Site 10 - Day 1'!BI42,'JTC - Site 10 - Day 1'!BW42)</f>
        <v>12</v>
      </c>
      <c r="AV42" s="44">
        <f>SUM('JTC - Site 10 - Day 1'!AV42,'JTC - Site 10 - Day 1'!BJ42,'JTC - Site 10 - Day 1'!BX42)</f>
        <v>4</v>
      </c>
      <c r="AW42" s="44">
        <f>SUM('JTC - Site 10 - Day 1'!AW42,'JTC - Site 10 - Day 1'!BK42,'JTC - Site 10 - Day 1'!BY42)</f>
        <v>0</v>
      </c>
      <c r="AX42" s="44">
        <f>SUM('JTC - Site 10 - Day 1'!AX42,'JTC - Site 10 - Day 1'!BL42,'JTC - Site 10 - Day 1'!BZ42)</f>
        <v>1</v>
      </c>
      <c r="AY42" s="44">
        <f>SUM('JTC - Site 10 - Day 1'!AY42,'JTC - Site 10 - Day 1'!BM42,'JTC - Site 10 - Day 1'!CA42)</f>
        <v>0</v>
      </c>
      <c r="AZ42" s="44">
        <f>SUM('JTC - Site 10 - Day 1'!AZ42,'JTC - Site 10 - Day 1'!BN42,'JTC - Site 10 - Day 1'!CB42)</f>
        <v>0</v>
      </c>
      <c r="BA42" s="44">
        <f>SUM('JTC - Site 10 - Day 1'!BA42,'JTC - Site 10 - Day 1'!BO42,'JTC - Site 10 - Day 1'!CC42)</f>
        <v>1</v>
      </c>
      <c r="BB42" s="53">
        <f>SUM('JTC - Site 10 - Day 1'!BB42,'JTC - Site 10 - Day 1'!BP42,'JTC - Site 10 - Day 1'!CD42)</f>
        <v>2</v>
      </c>
      <c r="BC42" s="58">
        <f t="shared" si="14"/>
        <v>96</v>
      </c>
      <c r="BD42" s="58">
        <f t="shared" si="15"/>
        <v>94</v>
      </c>
      <c r="BE42" s="22">
        <f>'JTC - Site 10 - Day 1'!$A42</f>
        <v>0.55208333333333381</v>
      </c>
      <c r="BF42" s="43">
        <f>SUM('JTC - Site 10 - Day 1'!P42,'JTC - Site 10 - Day 1'!BT42,'JTC - Site 10 - Day 1'!DX42)</f>
        <v>6</v>
      </c>
      <c r="BG42" s="44">
        <f>SUM('JTC - Site 10 - Day 1'!Q42,'JTC - Site 10 - Day 1'!BU42,'JTC - Site 10 - Day 1'!DY42)</f>
        <v>0</v>
      </c>
      <c r="BH42" s="44">
        <f>SUM('JTC - Site 10 - Day 1'!R42,'JTC - Site 10 - Day 1'!BV42,'JTC - Site 10 - Day 1'!DZ42)</f>
        <v>49</v>
      </c>
      <c r="BI42" s="44">
        <f>SUM('JTC - Site 10 - Day 1'!S42,'JTC - Site 10 - Day 1'!BW42,'JTC - Site 10 - Day 1'!EA42)</f>
        <v>6</v>
      </c>
      <c r="BJ42" s="44">
        <f>SUM('JTC - Site 10 - Day 1'!T42,'JTC - Site 10 - Day 1'!BX42,'JTC - Site 10 - Day 1'!EB42)</f>
        <v>1</v>
      </c>
      <c r="BK42" s="44">
        <f>SUM('JTC - Site 10 - Day 1'!U42,'JTC - Site 10 - Day 1'!BY42,'JTC - Site 10 - Day 1'!EC42)</f>
        <v>0</v>
      </c>
      <c r="BL42" s="44">
        <f>SUM('JTC - Site 10 - Day 1'!V42,'JTC - Site 10 - Day 1'!BZ42,'JTC - Site 10 - Day 1'!ED42)</f>
        <v>0</v>
      </c>
      <c r="BM42" s="44">
        <f>SUM('JTC - Site 10 - Day 1'!W42,'JTC - Site 10 - Day 1'!CA42,'JTC - Site 10 - Day 1'!EE42)</f>
        <v>0</v>
      </c>
      <c r="BN42" s="44">
        <f>SUM('JTC - Site 10 - Day 1'!X42,'JTC - Site 10 - Day 1'!CB42,'JTC - Site 10 - Day 1'!EF42)</f>
        <v>1</v>
      </c>
      <c r="BO42" s="44">
        <f>SUM('JTC - Site 10 - Day 1'!Y42,'JTC - Site 10 - Day 1'!CC42,'JTC - Site 10 - Day 1'!EG42)</f>
        <v>0</v>
      </c>
      <c r="BP42" s="53">
        <f>SUM('JTC - Site 10 - Day 1'!Z42,'JTC - Site 10 - Day 1'!CD42,'JTC - Site 10 - Day 1'!EH42)</f>
        <v>6</v>
      </c>
      <c r="BQ42" s="58">
        <f t="shared" si="16"/>
        <v>69</v>
      </c>
      <c r="BR42" s="58">
        <f t="shared" si="17"/>
        <v>67</v>
      </c>
      <c r="BS42" s="22">
        <f>'JTC - Site 10 - Day 1'!$A42</f>
        <v>0.55208333333333381</v>
      </c>
      <c r="BT42" s="43">
        <f>SUM('JTC - Site 10 - Day 1'!CH42,'JTC - Site 10 - Day 1'!CV42,'JTC - Site 10 - Day 1'!DJ42)</f>
        <v>4</v>
      </c>
      <c r="BU42" s="44">
        <f>SUM('JTC - Site 10 - Day 1'!CI42,'JTC - Site 10 - Day 1'!CW42,'JTC - Site 10 - Day 1'!DK42)</f>
        <v>0</v>
      </c>
      <c r="BV42" s="44">
        <f>SUM('JTC - Site 10 - Day 1'!CJ42,'JTC - Site 10 - Day 1'!CX42,'JTC - Site 10 - Day 1'!DL42)</f>
        <v>45</v>
      </c>
      <c r="BW42" s="44">
        <f>SUM('JTC - Site 10 - Day 1'!CK42,'JTC - Site 10 - Day 1'!CY42,'JTC - Site 10 - Day 1'!DM42)</f>
        <v>8</v>
      </c>
      <c r="BX42" s="44">
        <f>SUM('JTC - Site 10 - Day 1'!CL42,'JTC - Site 10 - Day 1'!CZ42,'JTC - Site 10 - Day 1'!DN42)</f>
        <v>2</v>
      </c>
      <c r="BY42" s="44">
        <f>SUM('JTC - Site 10 - Day 1'!CM42,'JTC - Site 10 - Day 1'!DA42,'JTC - Site 10 - Day 1'!DO42)</f>
        <v>0</v>
      </c>
      <c r="BZ42" s="44">
        <f>SUM('JTC - Site 10 - Day 1'!CN42,'JTC - Site 10 - Day 1'!DB42,'JTC - Site 10 - Day 1'!DP42)</f>
        <v>0</v>
      </c>
      <c r="CA42" s="44">
        <f>SUM('JTC - Site 10 - Day 1'!CO42,'JTC - Site 10 - Day 1'!DC42,'JTC - Site 10 - Day 1'!DQ42)</f>
        <v>0</v>
      </c>
      <c r="CB42" s="44">
        <f>SUM('JTC - Site 10 - Day 1'!CP42,'JTC - Site 10 - Day 1'!DD42,'JTC - Site 10 - Day 1'!DR42)</f>
        <v>0</v>
      </c>
      <c r="CC42" s="44">
        <f>SUM('JTC - Site 10 - Day 1'!CQ42,'JTC - Site 10 - Day 1'!DE42,'JTC - Site 10 - Day 1'!DS42)</f>
        <v>0</v>
      </c>
      <c r="CD42" s="53">
        <f>SUM('JTC - Site 10 - Day 1'!CR42,'JTC - Site 10 - Day 1'!DF42,'JTC - Site 10 - Day 1'!DT42)</f>
        <v>2</v>
      </c>
      <c r="CE42" s="58">
        <f t="shared" si="18"/>
        <v>61</v>
      </c>
      <c r="CF42" s="58">
        <f t="shared" si="19"/>
        <v>60</v>
      </c>
      <c r="CG42" s="22">
        <f>'JTC - Site 10 - Day 1'!$A42</f>
        <v>0.55208333333333381</v>
      </c>
      <c r="CH42" s="43">
        <f>SUM('JTC - Site 10 - Day 1'!B42,'JTC - Site 10 - Day 1'!BF42,'JTC - Site 10 - Day 1'!DJ42)</f>
        <v>16</v>
      </c>
      <c r="CI42" s="44">
        <f>SUM('JTC - Site 10 - Day 1'!C42,'JTC - Site 10 - Day 1'!BG42,'JTC - Site 10 - Day 1'!DK42)</f>
        <v>0</v>
      </c>
      <c r="CJ42" s="44">
        <f>SUM('JTC - Site 10 - Day 1'!D42,'JTC - Site 10 - Day 1'!BH42,'JTC - Site 10 - Day 1'!DL42)</f>
        <v>77</v>
      </c>
      <c r="CK42" s="44">
        <f>SUM('JTC - Site 10 - Day 1'!E42,'JTC - Site 10 - Day 1'!BI42,'JTC - Site 10 - Day 1'!DM42)</f>
        <v>12</v>
      </c>
      <c r="CL42" s="44">
        <f>SUM('JTC - Site 10 - Day 1'!F42,'JTC - Site 10 - Day 1'!BJ42,'JTC - Site 10 - Day 1'!DN42)</f>
        <v>4</v>
      </c>
      <c r="CM42" s="44">
        <f>SUM('JTC - Site 10 - Day 1'!G42,'JTC - Site 10 - Day 1'!BK42,'JTC - Site 10 - Day 1'!DO42)</f>
        <v>0</v>
      </c>
      <c r="CN42" s="44">
        <f>SUM('JTC - Site 10 - Day 1'!H42,'JTC - Site 10 - Day 1'!BL42,'JTC - Site 10 - Day 1'!DP42)</f>
        <v>1</v>
      </c>
      <c r="CO42" s="44">
        <f>SUM('JTC - Site 10 - Day 1'!I42,'JTC - Site 10 - Day 1'!BM42,'JTC - Site 10 - Day 1'!DQ42)</f>
        <v>0</v>
      </c>
      <c r="CP42" s="44">
        <f>SUM('JTC - Site 10 - Day 1'!J42,'JTC - Site 10 - Day 1'!BN42,'JTC - Site 10 - Day 1'!DR42)</f>
        <v>0</v>
      </c>
      <c r="CQ42" s="44">
        <f>SUM('JTC - Site 10 - Day 1'!K42,'JTC - Site 10 - Day 1'!BO42,'JTC - Site 10 - Day 1'!DS42)</f>
        <v>1</v>
      </c>
      <c r="CR42" s="53">
        <f>SUM('JTC - Site 10 - Day 1'!L42,'JTC - Site 10 - Day 1'!BP42,'JTC - Site 10 - Day 1'!DT42)</f>
        <v>6</v>
      </c>
      <c r="CS42" s="58">
        <f t="shared" si="20"/>
        <v>117</v>
      </c>
      <c r="CT42" s="58">
        <f t="shared" si="21"/>
        <v>112</v>
      </c>
      <c r="CU42" s="22">
        <f>'JTC - Site 10 - Day 1'!$A42</f>
        <v>0.55208333333333381</v>
      </c>
      <c r="CV42" s="43">
        <f>SUM('JTC - Site 10 - Day 1'!DX42,'JTC - Site 10 - Day 1'!EL42,'JTC - Site 10 - Day 1'!EZ42)</f>
        <v>10</v>
      </c>
      <c r="CW42" s="44">
        <f>SUM('JTC - Site 10 - Day 1'!DY42,'JTC - Site 10 - Day 1'!EM42,'JTC - Site 10 - Day 1'!FA42)</f>
        <v>4</v>
      </c>
      <c r="CX42" s="44">
        <f>SUM('JTC - Site 10 - Day 1'!DZ42,'JTC - Site 10 - Day 1'!EN42,'JTC - Site 10 - Day 1'!FB42)</f>
        <v>105</v>
      </c>
      <c r="CY42" s="44">
        <f>SUM('JTC - Site 10 - Day 1'!EA42,'JTC - Site 10 - Day 1'!EO42,'JTC - Site 10 - Day 1'!FC42)</f>
        <v>18</v>
      </c>
      <c r="CZ42" s="44">
        <f>SUM('JTC - Site 10 - Day 1'!EB42,'JTC - Site 10 - Day 1'!EP42,'JTC - Site 10 - Day 1'!FD42)</f>
        <v>3</v>
      </c>
      <c r="DA42" s="44">
        <f>SUM('JTC - Site 10 - Day 1'!EC42,'JTC - Site 10 - Day 1'!EQ42,'JTC - Site 10 - Day 1'!FE42)</f>
        <v>0</v>
      </c>
      <c r="DB42" s="44">
        <f>SUM('JTC - Site 10 - Day 1'!ED42,'JTC - Site 10 - Day 1'!ER42,'JTC - Site 10 - Day 1'!FF42)</f>
        <v>1</v>
      </c>
      <c r="DC42" s="44">
        <f>SUM('JTC - Site 10 - Day 1'!EE42,'JTC - Site 10 - Day 1'!ES42,'JTC - Site 10 - Day 1'!FG42)</f>
        <v>0</v>
      </c>
      <c r="DD42" s="44">
        <f>SUM('JTC - Site 10 - Day 1'!EF42,'JTC - Site 10 - Day 1'!ET42,'JTC - Site 10 - Day 1'!FH42)</f>
        <v>0</v>
      </c>
      <c r="DE42" s="44">
        <f>SUM('JTC - Site 10 - Day 1'!EG42,'JTC - Site 10 - Day 1'!EU42,'JTC - Site 10 - Day 1'!FI42)</f>
        <v>0</v>
      </c>
      <c r="DF42" s="53">
        <f>SUM('JTC - Site 10 - Day 1'!EH42,'JTC - Site 10 - Day 1'!EV42,'JTC - Site 10 - Day 1'!FJ42)</f>
        <v>5</v>
      </c>
      <c r="DG42" s="58">
        <f t="shared" si="22"/>
        <v>146</v>
      </c>
      <c r="DH42" s="58">
        <f t="shared" si="23"/>
        <v>141</v>
      </c>
      <c r="DI42" s="67">
        <f t="shared" si="99"/>
        <v>391</v>
      </c>
      <c r="DJ42" s="67">
        <f t="shared" ref="DJ42:DJ44" si="100">SUM(DI42:DI46)</f>
        <v>1536</v>
      </c>
      <c r="DK42" s="22">
        <f>'JTC - Site 10 - Day 1'!$A42</f>
        <v>0.55208333333333381</v>
      </c>
    </row>
    <row r="43" spans="1:115" ht="13.5" customHeight="1">
      <c r="A43" s="22">
        <f>'JTC - Site 10 - Day 1'!$A43</f>
        <v>0.56250000000000044</v>
      </c>
      <c r="B43" s="43">
        <f>SUM('JTC - Site 10 - Day 1'!AR43,'JTC - Site 10 - Day 1'!CV43,'JTC - Site 10 - Day 1'!EZ43)</f>
        <v>2</v>
      </c>
      <c r="C43" s="44">
        <f>SUM('JTC - Site 10 - Day 1'!AS43,'JTC - Site 10 - Day 1'!CW43,'JTC - Site 10 - Day 1'!FA43)</f>
        <v>0</v>
      </c>
      <c r="D43" s="44">
        <f>SUM('JTC - Site 10 - Day 1'!AT43,'JTC - Site 10 - Day 1'!CX43,'JTC - Site 10 - Day 1'!FB43)</f>
        <v>54</v>
      </c>
      <c r="E43" s="44">
        <f>SUM('JTC - Site 10 - Day 1'!AU43,'JTC - Site 10 - Day 1'!CY43,'JTC - Site 10 - Day 1'!FC43)</f>
        <v>7</v>
      </c>
      <c r="F43" s="44">
        <f>SUM('JTC - Site 10 - Day 1'!AV43,'JTC - Site 10 - Day 1'!CZ43,'JTC - Site 10 - Day 1'!FD43)</f>
        <v>2</v>
      </c>
      <c r="G43" s="44">
        <f>SUM('JTC - Site 10 - Day 1'!AW43,'JTC - Site 10 - Day 1'!DA43,'JTC - Site 10 - Day 1'!FE43)</f>
        <v>0</v>
      </c>
      <c r="H43" s="44">
        <f>SUM('JTC - Site 10 - Day 1'!AX43,'JTC - Site 10 - Day 1'!DB43,'JTC - Site 10 - Day 1'!FF43)</f>
        <v>0</v>
      </c>
      <c r="I43" s="44">
        <f>SUM('JTC - Site 10 - Day 1'!AY43,'JTC - Site 10 - Day 1'!DC43,'JTC - Site 10 - Day 1'!FG43)</f>
        <v>1</v>
      </c>
      <c r="J43" s="44">
        <f>SUM('JTC - Site 10 - Day 1'!AZ43,'JTC - Site 10 - Day 1'!DD43,'JTC - Site 10 - Day 1'!FH43)</f>
        <v>2</v>
      </c>
      <c r="K43" s="44">
        <f>SUM('JTC - Site 10 - Day 1'!BA43,'JTC - Site 10 - Day 1'!DE43,'JTC - Site 10 - Day 1'!FI43)</f>
        <v>0</v>
      </c>
      <c r="L43" s="53">
        <f>SUM('JTC - Site 10 - Day 1'!BB43,'JTC - Site 10 - Day 1'!DF43,'JTC - Site 10 - Day 1'!FJ43)</f>
        <v>1</v>
      </c>
      <c r="M43" s="58">
        <f t="shared" si="8"/>
        <v>69</v>
      </c>
      <c r="N43" s="58">
        <f t="shared" si="9"/>
        <v>73</v>
      </c>
      <c r="O43" s="22">
        <f>'JTC - Site 10 - Day 1'!$A43</f>
        <v>0.56250000000000044</v>
      </c>
      <c r="P43" s="43">
        <f>SUM('JTC - Site 10 - Day 1'!B43,'JTC - Site 10 - Day 1'!P43,'JTC - Site 10 - Day 1'!AD43)</f>
        <v>5</v>
      </c>
      <c r="Q43" s="44">
        <f>SUM('JTC - Site 10 - Day 1'!C43,'JTC - Site 10 - Day 1'!Q43,'JTC - Site 10 - Day 1'!AE43)</f>
        <v>1</v>
      </c>
      <c r="R43" s="44">
        <f>SUM('JTC - Site 10 - Day 1'!D43,'JTC - Site 10 - Day 1'!R43,'JTC - Site 10 - Day 1'!AF43)</f>
        <v>63</v>
      </c>
      <c r="S43" s="44">
        <f>SUM('JTC - Site 10 - Day 1'!E43,'JTC - Site 10 - Day 1'!S43,'JTC - Site 10 - Day 1'!AG43)</f>
        <v>18</v>
      </c>
      <c r="T43" s="44">
        <f>SUM('JTC - Site 10 - Day 1'!F43,'JTC - Site 10 - Day 1'!T43,'JTC - Site 10 - Day 1'!AH43)</f>
        <v>0</v>
      </c>
      <c r="U43" s="44">
        <f>SUM('JTC - Site 10 - Day 1'!G43,'JTC - Site 10 - Day 1'!U43,'JTC - Site 10 - Day 1'!AI43)</f>
        <v>0</v>
      </c>
      <c r="V43" s="44">
        <f>SUM('JTC - Site 10 - Day 1'!H43,'JTC - Site 10 - Day 1'!V43,'JTC - Site 10 - Day 1'!AJ43)</f>
        <v>1</v>
      </c>
      <c r="W43" s="44">
        <f>SUM('JTC - Site 10 - Day 1'!I43,'JTC - Site 10 - Day 1'!W43,'JTC - Site 10 - Day 1'!AK43)</f>
        <v>1</v>
      </c>
      <c r="X43" s="44">
        <f>SUM('JTC - Site 10 - Day 1'!J43,'JTC - Site 10 - Day 1'!X43,'JTC - Site 10 - Day 1'!AL43)</f>
        <v>0</v>
      </c>
      <c r="Y43" s="44">
        <f>SUM('JTC - Site 10 - Day 1'!K43,'JTC - Site 10 - Day 1'!Y43,'JTC - Site 10 - Day 1'!AM43)</f>
        <v>0</v>
      </c>
      <c r="Z43" s="53">
        <f>SUM('JTC - Site 10 - Day 1'!L43,'JTC - Site 10 - Day 1'!Z43,'JTC - Site 10 - Day 1'!AN43)</f>
        <v>9</v>
      </c>
      <c r="AA43" s="58">
        <f t="shared" si="10"/>
        <v>98</v>
      </c>
      <c r="AB43" s="58">
        <f t="shared" si="11"/>
        <v>96</v>
      </c>
      <c r="AC43" s="22">
        <f>'JTC - Site 10 - Day 1'!$A43</f>
        <v>0.56250000000000044</v>
      </c>
      <c r="AD43" s="43">
        <f>SUM('JTC - Site 10 - Day 1'!AD43,'JTC - Site 10 - Day 1'!CH43,'JTC - Site 10 - Day 1'!EL43)</f>
        <v>12</v>
      </c>
      <c r="AE43" s="44">
        <f>SUM('JTC - Site 10 - Day 1'!AE43,'JTC - Site 10 - Day 1'!CI43,'JTC - Site 10 - Day 1'!EM43)</f>
        <v>0</v>
      </c>
      <c r="AF43" s="44">
        <f>SUM('JTC - Site 10 - Day 1'!AF43,'JTC - Site 10 - Day 1'!CJ43,'JTC - Site 10 - Day 1'!EN43)</f>
        <v>64</v>
      </c>
      <c r="AG43" s="44">
        <f>SUM('JTC - Site 10 - Day 1'!AG43,'JTC - Site 10 - Day 1'!CK43,'JTC - Site 10 - Day 1'!EO43)</f>
        <v>17</v>
      </c>
      <c r="AH43" s="44">
        <f>SUM('JTC - Site 10 - Day 1'!AH43,'JTC - Site 10 - Day 1'!CL43,'JTC - Site 10 - Day 1'!EP43)</f>
        <v>1</v>
      </c>
      <c r="AI43" s="44">
        <f>SUM('JTC - Site 10 - Day 1'!AI43,'JTC - Site 10 - Day 1'!CM43,'JTC - Site 10 - Day 1'!EQ43)</f>
        <v>0</v>
      </c>
      <c r="AJ43" s="44">
        <f>SUM('JTC - Site 10 - Day 1'!AJ43,'JTC - Site 10 - Day 1'!CN43,'JTC - Site 10 - Day 1'!ER43)</f>
        <v>1</v>
      </c>
      <c r="AK43" s="44">
        <f>SUM('JTC - Site 10 - Day 1'!AK43,'JTC - Site 10 - Day 1'!CO43,'JTC - Site 10 - Day 1'!ES43)</f>
        <v>1</v>
      </c>
      <c r="AL43" s="44">
        <f>SUM('JTC - Site 10 - Day 1'!AL43,'JTC - Site 10 - Day 1'!CP43,'JTC - Site 10 - Day 1'!ET43)</f>
        <v>1</v>
      </c>
      <c r="AM43" s="44">
        <f>SUM('JTC - Site 10 - Day 1'!AM43,'JTC - Site 10 - Day 1'!CQ43,'JTC - Site 10 - Day 1'!EU43)</f>
        <v>0</v>
      </c>
      <c r="AN43" s="53">
        <f>SUM('JTC - Site 10 - Day 1'!AN43,'JTC - Site 10 - Day 1'!CR43,'JTC - Site 10 - Day 1'!EV43)</f>
        <v>3</v>
      </c>
      <c r="AO43" s="58">
        <f t="shared" si="12"/>
        <v>100</v>
      </c>
      <c r="AP43" s="58">
        <f t="shared" si="13"/>
        <v>96</v>
      </c>
      <c r="AQ43" s="22">
        <f>'JTC - Site 10 - Day 1'!$A43</f>
        <v>0.56250000000000044</v>
      </c>
      <c r="AR43" s="43">
        <f>SUM('JTC - Site 10 - Day 1'!AR43,'JTC - Site 10 - Day 1'!BF43,'JTC - Site 10 - Day 1'!BT43)</f>
        <v>7</v>
      </c>
      <c r="AS43" s="44">
        <f>SUM('JTC - Site 10 - Day 1'!AS43,'JTC - Site 10 - Day 1'!BG43,'JTC - Site 10 - Day 1'!BU43)</f>
        <v>1</v>
      </c>
      <c r="AT43" s="44">
        <f>SUM('JTC - Site 10 - Day 1'!AT43,'JTC - Site 10 - Day 1'!BH43,'JTC - Site 10 - Day 1'!BV43)</f>
        <v>70</v>
      </c>
      <c r="AU43" s="44">
        <f>SUM('JTC - Site 10 - Day 1'!AU43,'JTC - Site 10 - Day 1'!BI43,'JTC - Site 10 - Day 1'!BW43)</f>
        <v>18</v>
      </c>
      <c r="AV43" s="44">
        <f>SUM('JTC - Site 10 - Day 1'!AV43,'JTC - Site 10 - Day 1'!BJ43,'JTC - Site 10 - Day 1'!BX43)</f>
        <v>5</v>
      </c>
      <c r="AW43" s="44">
        <f>SUM('JTC - Site 10 - Day 1'!AW43,'JTC - Site 10 - Day 1'!BK43,'JTC - Site 10 - Day 1'!BY43)</f>
        <v>0</v>
      </c>
      <c r="AX43" s="44">
        <f>SUM('JTC - Site 10 - Day 1'!AX43,'JTC - Site 10 - Day 1'!BL43,'JTC - Site 10 - Day 1'!BZ43)</f>
        <v>0</v>
      </c>
      <c r="AY43" s="44">
        <f>SUM('JTC - Site 10 - Day 1'!AY43,'JTC - Site 10 - Day 1'!BM43,'JTC - Site 10 - Day 1'!CA43)</f>
        <v>4</v>
      </c>
      <c r="AZ43" s="44">
        <f>SUM('JTC - Site 10 - Day 1'!AZ43,'JTC - Site 10 - Day 1'!BN43,'JTC - Site 10 - Day 1'!CB43)</f>
        <v>0</v>
      </c>
      <c r="BA43" s="44">
        <f>SUM('JTC - Site 10 - Day 1'!BA43,'JTC - Site 10 - Day 1'!BO43,'JTC - Site 10 - Day 1'!CC43)</f>
        <v>0</v>
      </c>
      <c r="BB43" s="53">
        <f>SUM('JTC - Site 10 - Day 1'!BB43,'JTC - Site 10 - Day 1'!BP43,'JTC - Site 10 - Day 1'!CD43)</f>
        <v>2</v>
      </c>
      <c r="BC43" s="58">
        <f t="shared" si="14"/>
        <v>107</v>
      </c>
      <c r="BD43" s="58">
        <f t="shared" si="15"/>
        <v>111</v>
      </c>
      <c r="BE43" s="22">
        <f>'JTC - Site 10 - Day 1'!$A43</f>
        <v>0.56250000000000044</v>
      </c>
      <c r="BF43" s="43">
        <f>SUM('JTC - Site 10 - Day 1'!P43,'JTC - Site 10 - Day 1'!BT43,'JTC - Site 10 - Day 1'!DX43)</f>
        <v>2</v>
      </c>
      <c r="BG43" s="44">
        <f>SUM('JTC - Site 10 - Day 1'!Q43,'JTC - Site 10 - Day 1'!BU43,'JTC - Site 10 - Day 1'!DY43)</f>
        <v>1</v>
      </c>
      <c r="BH43" s="44">
        <f>SUM('JTC - Site 10 - Day 1'!R43,'JTC - Site 10 - Day 1'!BV43,'JTC - Site 10 - Day 1'!DZ43)</f>
        <v>49</v>
      </c>
      <c r="BI43" s="44">
        <f>SUM('JTC - Site 10 - Day 1'!S43,'JTC - Site 10 - Day 1'!BW43,'JTC - Site 10 - Day 1'!EA43)</f>
        <v>15</v>
      </c>
      <c r="BJ43" s="44">
        <f>SUM('JTC - Site 10 - Day 1'!T43,'JTC - Site 10 - Day 1'!BX43,'JTC - Site 10 - Day 1'!EB43)</f>
        <v>1</v>
      </c>
      <c r="BK43" s="44">
        <f>SUM('JTC - Site 10 - Day 1'!U43,'JTC - Site 10 - Day 1'!BY43,'JTC - Site 10 - Day 1'!EC43)</f>
        <v>0</v>
      </c>
      <c r="BL43" s="44">
        <f>SUM('JTC - Site 10 - Day 1'!V43,'JTC - Site 10 - Day 1'!BZ43,'JTC - Site 10 - Day 1'!ED43)</f>
        <v>0</v>
      </c>
      <c r="BM43" s="44">
        <f>SUM('JTC - Site 10 - Day 1'!W43,'JTC - Site 10 - Day 1'!CA43,'JTC - Site 10 - Day 1'!EE43)</f>
        <v>0</v>
      </c>
      <c r="BN43" s="44">
        <f>SUM('JTC - Site 10 - Day 1'!X43,'JTC - Site 10 - Day 1'!CB43,'JTC - Site 10 - Day 1'!EF43)</f>
        <v>0</v>
      </c>
      <c r="BO43" s="44">
        <f>SUM('JTC - Site 10 - Day 1'!Y43,'JTC - Site 10 - Day 1'!CC43,'JTC - Site 10 - Day 1'!EG43)</f>
        <v>0</v>
      </c>
      <c r="BP43" s="53">
        <f>SUM('JTC - Site 10 - Day 1'!Z43,'JTC - Site 10 - Day 1'!CD43,'JTC - Site 10 - Day 1'!EH43)</f>
        <v>7</v>
      </c>
      <c r="BQ43" s="58">
        <f t="shared" si="16"/>
        <v>75</v>
      </c>
      <c r="BR43" s="58">
        <f t="shared" si="17"/>
        <v>74</v>
      </c>
      <c r="BS43" s="22">
        <f>'JTC - Site 10 - Day 1'!$A43</f>
        <v>0.56250000000000044</v>
      </c>
      <c r="BT43" s="43">
        <f>SUM('JTC - Site 10 - Day 1'!CH43,'JTC - Site 10 - Day 1'!CV43,'JTC - Site 10 - Day 1'!DJ43)</f>
        <v>1</v>
      </c>
      <c r="BU43" s="44">
        <f>SUM('JTC - Site 10 - Day 1'!CI43,'JTC - Site 10 - Day 1'!CW43,'JTC - Site 10 - Day 1'!DK43)</f>
        <v>0</v>
      </c>
      <c r="BV43" s="44">
        <f>SUM('JTC - Site 10 - Day 1'!CJ43,'JTC - Site 10 - Day 1'!CX43,'JTC - Site 10 - Day 1'!DL43)</f>
        <v>50</v>
      </c>
      <c r="BW43" s="44">
        <f>SUM('JTC - Site 10 - Day 1'!CK43,'JTC - Site 10 - Day 1'!CY43,'JTC - Site 10 - Day 1'!DM43)</f>
        <v>6</v>
      </c>
      <c r="BX43" s="44">
        <f>SUM('JTC - Site 10 - Day 1'!CL43,'JTC - Site 10 - Day 1'!CZ43,'JTC - Site 10 - Day 1'!DN43)</f>
        <v>0</v>
      </c>
      <c r="BY43" s="44">
        <f>SUM('JTC - Site 10 - Day 1'!CM43,'JTC - Site 10 - Day 1'!DA43,'JTC - Site 10 - Day 1'!DO43)</f>
        <v>0</v>
      </c>
      <c r="BZ43" s="44">
        <f>SUM('JTC - Site 10 - Day 1'!CN43,'JTC - Site 10 - Day 1'!DB43,'JTC - Site 10 - Day 1'!DP43)</f>
        <v>0</v>
      </c>
      <c r="CA43" s="44">
        <f>SUM('JTC - Site 10 - Day 1'!CO43,'JTC - Site 10 - Day 1'!DC43,'JTC - Site 10 - Day 1'!DQ43)</f>
        <v>0</v>
      </c>
      <c r="CB43" s="44">
        <f>SUM('JTC - Site 10 - Day 1'!CP43,'JTC - Site 10 - Day 1'!DD43,'JTC - Site 10 - Day 1'!DR43)</f>
        <v>2</v>
      </c>
      <c r="CC43" s="44">
        <f>SUM('JTC - Site 10 - Day 1'!CQ43,'JTC - Site 10 - Day 1'!DE43,'JTC - Site 10 - Day 1'!DS43)</f>
        <v>0</v>
      </c>
      <c r="CD43" s="53">
        <f>SUM('JTC - Site 10 - Day 1'!CR43,'JTC - Site 10 - Day 1'!DF43,'JTC - Site 10 - Day 1'!DT43)</f>
        <v>1</v>
      </c>
      <c r="CE43" s="58">
        <f t="shared" si="18"/>
        <v>60</v>
      </c>
      <c r="CF43" s="58">
        <f t="shared" si="19"/>
        <v>61</v>
      </c>
      <c r="CG43" s="22">
        <f>'JTC - Site 10 - Day 1'!$A43</f>
        <v>0.56250000000000044</v>
      </c>
      <c r="CH43" s="43">
        <f>SUM('JTC - Site 10 - Day 1'!B43,'JTC - Site 10 - Day 1'!BF43,'JTC - Site 10 - Day 1'!DJ43)</f>
        <v>11</v>
      </c>
      <c r="CI43" s="44">
        <f>SUM('JTC - Site 10 - Day 1'!C43,'JTC - Site 10 - Day 1'!BG43,'JTC - Site 10 - Day 1'!DK43)</f>
        <v>1</v>
      </c>
      <c r="CJ43" s="44">
        <f>SUM('JTC - Site 10 - Day 1'!D43,'JTC - Site 10 - Day 1'!BH43,'JTC - Site 10 - Day 1'!DL43)</f>
        <v>93</v>
      </c>
      <c r="CK43" s="44">
        <f>SUM('JTC - Site 10 - Day 1'!E43,'JTC - Site 10 - Day 1'!BI43,'JTC - Site 10 - Day 1'!DM43)</f>
        <v>26</v>
      </c>
      <c r="CL43" s="44">
        <f>SUM('JTC - Site 10 - Day 1'!F43,'JTC - Site 10 - Day 1'!BJ43,'JTC - Site 10 - Day 1'!DN43)</f>
        <v>3</v>
      </c>
      <c r="CM43" s="44">
        <f>SUM('JTC - Site 10 - Day 1'!G43,'JTC - Site 10 - Day 1'!BK43,'JTC - Site 10 - Day 1'!DO43)</f>
        <v>0</v>
      </c>
      <c r="CN43" s="44">
        <f>SUM('JTC - Site 10 - Day 1'!H43,'JTC - Site 10 - Day 1'!BL43,'JTC - Site 10 - Day 1'!DP43)</f>
        <v>0</v>
      </c>
      <c r="CO43" s="44">
        <f>SUM('JTC - Site 10 - Day 1'!I43,'JTC - Site 10 - Day 1'!BM43,'JTC - Site 10 - Day 1'!DQ43)</f>
        <v>3</v>
      </c>
      <c r="CP43" s="44">
        <f>SUM('JTC - Site 10 - Day 1'!J43,'JTC - Site 10 - Day 1'!BN43,'JTC - Site 10 - Day 1'!DR43)</f>
        <v>0</v>
      </c>
      <c r="CQ43" s="44">
        <f>SUM('JTC - Site 10 - Day 1'!K43,'JTC - Site 10 - Day 1'!BO43,'JTC - Site 10 - Day 1'!DS43)</f>
        <v>0</v>
      </c>
      <c r="CR43" s="53">
        <f>SUM('JTC - Site 10 - Day 1'!L43,'JTC - Site 10 - Day 1'!BP43,'JTC - Site 10 - Day 1'!DT43)</f>
        <v>3</v>
      </c>
      <c r="CS43" s="58">
        <f t="shared" si="20"/>
        <v>140</v>
      </c>
      <c r="CT43" s="58">
        <f t="shared" si="21"/>
        <v>138</v>
      </c>
      <c r="CU43" s="22">
        <f>'JTC - Site 10 - Day 1'!$A43</f>
        <v>0.56250000000000044</v>
      </c>
      <c r="CV43" s="43">
        <f>SUM('JTC - Site 10 - Day 1'!DX43,'JTC - Site 10 - Day 1'!EL43,'JTC - Site 10 - Day 1'!EZ43)</f>
        <v>14</v>
      </c>
      <c r="CW43" s="44">
        <f>SUM('JTC - Site 10 - Day 1'!DY43,'JTC - Site 10 - Day 1'!EM43,'JTC - Site 10 - Day 1'!FA43)</f>
        <v>0</v>
      </c>
      <c r="CX43" s="44">
        <f>SUM('JTC - Site 10 - Day 1'!DZ43,'JTC - Site 10 - Day 1'!EN43,'JTC - Site 10 - Day 1'!FB43)</f>
        <v>77</v>
      </c>
      <c r="CY43" s="44">
        <f>SUM('JTC - Site 10 - Day 1'!EA43,'JTC - Site 10 - Day 1'!EO43,'JTC - Site 10 - Day 1'!FC43)</f>
        <v>23</v>
      </c>
      <c r="CZ43" s="44">
        <f>SUM('JTC - Site 10 - Day 1'!EB43,'JTC - Site 10 - Day 1'!EP43,'JTC - Site 10 - Day 1'!FD43)</f>
        <v>2</v>
      </c>
      <c r="DA43" s="44">
        <f>SUM('JTC - Site 10 - Day 1'!EC43,'JTC - Site 10 - Day 1'!EQ43,'JTC - Site 10 - Day 1'!FE43)</f>
        <v>0</v>
      </c>
      <c r="DB43" s="44">
        <f>SUM('JTC - Site 10 - Day 1'!ED43,'JTC - Site 10 - Day 1'!ER43,'JTC - Site 10 - Day 1'!FF43)</f>
        <v>0</v>
      </c>
      <c r="DC43" s="44">
        <f>SUM('JTC - Site 10 - Day 1'!EE43,'JTC - Site 10 - Day 1'!ES43,'JTC - Site 10 - Day 1'!FG43)</f>
        <v>0</v>
      </c>
      <c r="DD43" s="44">
        <f>SUM('JTC - Site 10 - Day 1'!EF43,'JTC - Site 10 - Day 1'!ET43,'JTC - Site 10 - Day 1'!FH43)</f>
        <v>1</v>
      </c>
      <c r="DE43" s="44">
        <f>SUM('JTC - Site 10 - Day 1'!EG43,'JTC - Site 10 - Day 1'!EU43,'JTC - Site 10 - Day 1'!FI43)</f>
        <v>0</v>
      </c>
      <c r="DF43" s="53">
        <f>SUM('JTC - Site 10 - Day 1'!EH43,'JTC - Site 10 - Day 1'!EV43,'JTC - Site 10 - Day 1'!FJ43)</f>
        <v>2</v>
      </c>
      <c r="DG43" s="58">
        <f t="shared" si="22"/>
        <v>119</v>
      </c>
      <c r="DH43" s="58">
        <f t="shared" si="23"/>
        <v>113</v>
      </c>
      <c r="DI43" s="67">
        <f t="shared" si="99"/>
        <v>384</v>
      </c>
      <c r="DJ43" s="67">
        <f t="shared" si="100"/>
        <v>1511</v>
      </c>
      <c r="DK43" s="22">
        <f>'JTC - Site 10 - Day 1'!$A43</f>
        <v>0.56250000000000044</v>
      </c>
    </row>
    <row r="44" spans="1:115" ht="13.5" customHeight="1">
      <c r="A44" s="45">
        <f>'JTC - Site 10 - Day 1'!$A44</f>
        <v>0.57291666666666707</v>
      </c>
      <c r="B44" s="46">
        <f>SUM('JTC - Site 10 - Day 1'!AR44,'JTC - Site 10 - Day 1'!CV44,'JTC - Site 10 - Day 1'!EZ44)</f>
        <v>4</v>
      </c>
      <c r="C44" s="47">
        <f>SUM('JTC - Site 10 - Day 1'!AS44,'JTC - Site 10 - Day 1'!CW44,'JTC - Site 10 - Day 1'!FA44)</f>
        <v>2</v>
      </c>
      <c r="D44" s="47">
        <f>SUM('JTC - Site 10 - Day 1'!AT44,'JTC - Site 10 - Day 1'!CX44,'JTC - Site 10 - Day 1'!FB44)</f>
        <v>53</v>
      </c>
      <c r="E44" s="47">
        <f>SUM('JTC - Site 10 - Day 1'!AU44,'JTC - Site 10 - Day 1'!CY44,'JTC - Site 10 - Day 1'!FC44)</f>
        <v>10</v>
      </c>
      <c r="F44" s="47">
        <f>SUM('JTC - Site 10 - Day 1'!AV44,'JTC - Site 10 - Day 1'!CZ44,'JTC - Site 10 - Day 1'!FD44)</f>
        <v>1</v>
      </c>
      <c r="G44" s="47">
        <f>SUM('JTC - Site 10 - Day 1'!AW44,'JTC - Site 10 - Day 1'!DA44,'JTC - Site 10 - Day 1'!FE44)</f>
        <v>0</v>
      </c>
      <c r="H44" s="47">
        <f>SUM('JTC - Site 10 - Day 1'!AX44,'JTC - Site 10 - Day 1'!DB44,'JTC - Site 10 - Day 1'!FF44)</f>
        <v>1</v>
      </c>
      <c r="I44" s="47">
        <f>SUM('JTC - Site 10 - Day 1'!AY44,'JTC - Site 10 - Day 1'!DC44,'JTC - Site 10 - Day 1'!FG44)</f>
        <v>0</v>
      </c>
      <c r="J44" s="47">
        <f>SUM('JTC - Site 10 - Day 1'!AZ44,'JTC - Site 10 - Day 1'!DD44,'JTC - Site 10 - Day 1'!FH44)</f>
        <v>0</v>
      </c>
      <c r="K44" s="47">
        <f>SUM('JTC - Site 10 - Day 1'!BA44,'JTC - Site 10 - Day 1'!DE44,'JTC - Site 10 - Day 1'!FI44)</f>
        <v>1</v>
      </c>
      <c r="L44" s="54">
        <f>SUM('JTC - Site 10 - Day 1'!BB44,'JTC - Site 10 - Day 1'!DF44,'JTC - Site 10 - Day 1'!FJ44)</f>
        <v>4</v>
      </c>
      <c r="M44" s="59">
        <f t="shared" si="8"/>
        <v>76</v>
      </c>
      <c r="N44" s="59">
        <f t="shared" si="9"/>
        <v>75</v>
      </c>
      <c r="O44" s="45">
        <f>'JTC - Site 10 - Day 1'!$A44</f>
        <v>0.57291666666666707</v>
      </c>
      <c r="P44" s="46">
        <f>SUM('JTC - Site 10 - Day 1'!B44,'JTC - Site 10 - Day 1'!P44,'JTC - Site 10 - Day 1'!AD44)</f>
        <v>5</v>
      </c>
      <c r="Q44" s="47">
        <f>SUM('JTC - Site 10 - Day 1'!C44,'JTC - Site 10 - Day 1'!Q44,'JTC - Site 10 - Day 1'!AE44)</f>
        <v>2</v>
      </c>
      <c r="R44" s="47">
        <f>SUM('JTC - Site 10 - Day 1'!D44,'JTC - Site 10 - Day 1'!R44,'JTC - Site 10 - Day 1'!AF44)</f>
        <v>64</v>
      </c>
      <c r="S44" s="47">
        <f>SUM('JTC - Site 10 - Day 1'!E44,'JTC - Site 10 - Day 1'!S44,'JTC - Site 10 - Day 1'!AG44)</f>
        <v>12</v>
      </c>
      <c r="T44" s="47">
        <f>SUM('JTC - Site 10 - Day 1'!F44,'JTC - Site 10 - Day 1'!T44,'JTC - Site 10 - Day 1'!AH44)</f>
        <v>2</v>
      </c>
      <c r="U44" s="47">
        <f>SUM('JTC - Site 10 - Day 1'!G44,'JTC - Site 10 - Day 1'!U44,'JTC - Site 10 - Day 1'!AI44)</f>
        <v>0</v>
      </c>
      <c r="V44" s="47">
        <f>SUM('JTC - Site 10 - Day 1'!H44,'JTC - Site 10 - Day 1'!V44,'JTC - Site 10 - Day 1'!AJ44)</f>
        <v>1</v>
      </c>
      <c r="W44" s="47">
        <f>SUM('JTC - Site 10 - Day 1'!I44,'JTC - Site 10 - Day 1'!W44,'JTC - Site 10 - Day 1'!AK44)</f>
        <v>0</v>
      </c>
      <c r="X44" s="47">
        <f>SUM('JTC - Site 10 - Day 1'!J44,'JTC - Site 10 - Day 1'!X44,'JTC - Site 10 - Day 1'!AL44)</f>
        <v>1</v>
      </c>
      <c r="Y44" s="47">
        <f>SUM('JTC - Site 10 - Day 1'!K44,'JTC - Site 10 - Day 1'!Y44,'JTC - Site 10 - Day 1'!AM44)</f>
        <v>0</v>
      </c>
      <c r="Z44" s="54">
        <f>SUM('JTC - Site 10 - Day 1'!L44,'JTC - Site 10 - Day 1'!Z44,'JTC - Site 10 - Day 1'!AN44)</f>
        <v>5</v>
      </c>
      <c r="AA44" s="59">
        <f t="shared" si="10"/>
        <v>92</v>
      </c>
      <c r="AB44" s="59">
        <f t="shared" si="11"/>
        <v>92</v>
      </c>
      <c r="AC44" s="45">
        <f>'JTC - Site 10 - Day 1'!$A44</f>
        <v>0.57291666666666707</v>
      </c>
      <c r="AD44" s="46">
        <f>SUM('JTC - Site 10 - Day 1'!AD44,'JTC - Site 10 - Day 1'!CH44,'JTC - Site 10 - Day 1'!EL44)</f>
        <v>10</v>
      </c>
      <c r="AE44" s="47">
        <f>SUM('JTC - Site 10 - Day 1'!AE44,'JTC - Site 10 - Day 1'!CI44,'JTC - Site 10 - Day 1'!EM44)</f>
        <v>1</v>
      </c>
      <c r="AF44" s="47">
        <f>SUM('JTC - Site 10 - Day 1'!AF44,'JTC - Site 10 - Day 1'!CJ44,'JTC - Site 10 - Day 1'!EN44)</f>
        <v>62</v>
      </c>
      <c r="AG44" s="47">
        <f>SUM('JTC - Site 10 - Day 1'!AG44,'JTC - Site 10 - Day 1'!CK44,'JTC - Site 10 - Day 1'!EO44)</f>
        <v>16</v>
      </c>
      <c r="AH44" s="47">
        <f>SUM('JTC - Site 10 - Day 1'!AH44,'JTC - Site 10 - Day 1'!CL44,'JTC - Site 10 - Day 1'!EP44)</f>
        <v>3</v>
      </c>
      <c r="AI44" s="47">
        <f>SUM('JTC - Site 10 - Day 1'!AI44,'JTC - Site 10 - Day 1'!CM44,'JTC - Site 10 - Day 1'!EQ44)</f>
        <v>0</v>
      </c>
      <c r="AJ44" s="47">
        <f>SUM('JTC - Site 10 - Day 1'!AJ44,'JTC - Site 10 - Day 1'!CN44,'JTC - Site 10 - Day 1'!ER44)</f>
        <v>2</v>
      </c>
      <c r="AK44" s="47">
        <f>SUM('JTC - Site 10 - Day 1'!AK44,'JTC - Site 10 - Day 1'!CO44,'JTC - Site 10 - Day 1'!ES44)</f>
        <v>0</v>
      </c>
      <c r="AL44" s="47">
        <f>SUM('JTC - Site 10 - Day 1'!AL44,'JTC - Site 10 - Day 1'!CP44,'JTC - Site 10 - Day 1'!ET44)</f>
        <v>0</v>
      </c>
      <c r="AM44" s="47">
        <f>SUM('JTC - Site 10 - Day 1'!AM44,'JTC - Site 10 - Day 1'!CQ44,'JTC - Site 10 - Day 1'!EU44)</f>
        <v>0</v>
      </c>
      <c r="AN44" s="54">
        <f>SUM('JTC - Site 10 - Day 1'!AN44,'JTC - Site 10 - Day 1'!CR44,'JTC - Site 10 - Day 1'!EV44)</f>
        <v>1</v>
      </c>
      <c r="AO44" s="59">
        <f t="shared" si="12"/>
        <v>95</v>
      </c>
      <c r="AP44" s="59">
        <f t="shared" si="13"/>
        <v>93</v>
      </c>
      <c r="AQ44" s="45">
        <f>'JTC - Site 10 - Day 1'!$A44</f>
        <v>0.57291666666666707</v>
      </c>
      <c r="AR44" s="46">
        <f>SUM('JTC - Site 10 - Day 1'!AR44,'JTC - Site 10 - Day 1'!BF44,'JTC - Site 10 - Day 1'!BT44)</f>
        <v>8</v>
      </c>
      <c r="AS44" s="47">
        <f>SUM('JTC - Site 10 - Day 1'!AS44,'JTC - Site 10 - Day 1'!BG44,'JTC - Site 10 - Day 1'!BU44)</f>
        <v>2</v>
      </c>
      <c r="AT44" s="47">
        <f>SUM('JTC - Site 10 - Day 1'!AT44,'JTC - Site 10 - Day 1'!BH44,'JTC - Site 10 - Day 1'!BV44)</f>
        <v>81</v>
      </c>
      <c r="AU44" s="47">
        <f>SUM('JTC - Site 10 - Day 1'!AU44,'JTC - Site 10 - Day 1'!BI44,'JTC - Site 10 - Day 1'!BW44)</f>
        <v>9</v>
      </c>
      <c r="AV44" s="47">
        <f>SUM('JTC - Site 10 - Day 1'!AV44,'JTC - Site 10 - Day 1'!BJ44,'JTC - Site 10 - Day 1'!BX44)</f>
        <v>1</v>
      </c>
      <c r="AW44" s="47">
        <f>SUM('JTC - Site 10 - Day 1'!AW44,'JTC - Site 10 - Day 1'!BK44,'JTC - Site 10 - Day 1'!BY44)</f>
        <v>0</v>
      </c>
      <c r="AX44" s="47">
        <f>SUM('JTC - Site 10 - Day 1'!AX44,'JTC - Site 10 - Day 1'!BL44,'JTC - Site 10 - Day 1'!BZ44)</f>
        <v>3</v>
      </c>
      <c r="AY44" s="47">
        <f>SUM('JTC - Site 10 - Day 1'!AY44,'JTC - Site 10 - Day 1'!BM44,'JTC - Site 10 - Day 1'!CA44)</f>
        <v>0</v>
      </c>
      <c r="AZ44" s="47">
        <f>SUM('JTC - Site 10 - Day 1'!AZ44,'JTC - Site 10 - Day 1'!BN44,'JTC - Site 10 - Day 1'!CB44)</f>
        <v>0</v>
      </c>
      <c r="BA44" s="47">
        <f>SUM('JTC - Site 10 - Day 1'!BA44,'JTC - Site 10 - Day 1'!BO44,'JTC - Site 10 - Day 1'!CC44)</f>
        <v>2</v>
      </c>
      <c r="BB44" s="54">
        <f>SUM('JTC - Site 10 - Day 1'!BB44,'JTC - Site 10 - Day 1'!BP44,'JTC - Site 10 - Day 1'!CD44)</f>
        <v>3</v>
      </c>
      <c r="BC44" s="59">
        <f t="shared" si="14"/>
        <v>109</v>
      </c>
      <c r="BD44" s="59">
        <f t="shared" si="15"/>
        <v>109</v>
      </c>
      <c r="BE44" s="45">
        <f>'JTC - Site 10 - Day 1'!$A44</f>
        <v>0.57291666666666707</v>
      </c>
      <c r="BF44" s="46">
        <f>SUM('JTC - Site 10 - Day 1'!P44,'JTC - Site 10 - Day 1'!BT44,'JTC - Site 10 - Day 1'!DX44)</f>
        <v>3</v>
      </c>
      <c r="BG44" s="47">
        <f>SUM('JTC - Site 10 - Day 1'!Q44,'JTC - Site 10 - Day 1'!BU44,'JTC - Site 10 - Day 1'!DY44)</f>
        <v>2</v>
      </c>
      <c r="BH44" s="47">
        <f>SUM('JTC - Site 10 - Day 1'!R44,'JTC - Site 10 - Day 1'!BV44,'JTC - Site 10 - Day 1'!DZ44)</f>
        <v>58</v>
      </c>
      <c r="BI44" s="47">
        <f>SUM('JTC - Site 10 - Day 1'!S44,'JTC - Site 10 - Day 1'!BW44,'JTC - Site 10 - Day 1'!EA44)</f>
        <v>9</v>
      </c>
      <c r="BJ44" s="47">
        <f>SUM('JTC - Site 10 - Day 1'!T44,'JTC - Site 10 - Day 1'!BX44,'JTC - Site 10 - Day 1'!EB44)</f>
        <v>1</v>
      </c>
      <c r="BK44" s="47">
        <f>SUM('JTC - Site 10 - Day 1'!U44,'JTC - Site 10 - Day 1'!BY44,'JTC - Site 10 - Day 1'!EC44)</f>
        <v>0</v>
      </c>
      <c r="BL44" s="47">
        <f>SUM('JTC - Site 10 - Day 1'!V44,'JTC - Site 10 - Day 1'!BZ44,'JTC - Site 10 - Day 1'!ED44)</f>
        <v>0</v>
      </c>
      <c r="BM44" s="47">
        <f>SUM('JTC - Site 10 - Day 1'!W44,'JTC - Site 10 - Day 1'!CA44,'JTC - Site 10 - Day 1'!EE44)</f>
        <v>0</v>
      </c>
      <c r="BN44" s="47">
        <f>SUM('JTC - Site 10 - Day 1'!X44,'JTC - Site 10 - Day 1'!CB44,'JTC - Site 10 - Day 1'!EF44)</f>
        <v>1</v>
      </c>
      <c r="BO44" s="47">
        <f>SUM('JTC - Site 10 - Day 1'!Y44,'JTC - Site 10 - Day 1'!CC44,'JTC - Site 10 - Day 1'!EG44)</f>
        <v>0</v>
      </c>
      <c r="BP44" s="54">
        <f>SUM('JTC - Site 10 - Day 1'!Z44,'JTC - Site 10 - Day 1'!CD44,'JTC - Site 10 - Day 1'!EH44)</f>
        <v>8</v>
      </c>
      <c r="BQ44" s="59">
        <f t="shared" si="16"/>
        <v>82</v>
      </c>
      <c r="BR44" s="59">
        <f t="shared" si="17"/>
        <v>81</v>
      </c>
      <c r="BS44" s="45">
        <f>'JTC - Site 10 - Day 1'!$A44</f>
        <v>0.57291666666666707</v>
      </c>
      <c r="BT44" s="46">
        <f>SUM('JTC - Site 10 - Day 1'!CH44,'JTC - Site 10 - Day 1'!CV44,'JTC - Site 10 - Day 1'!DJ44)</f>
        <v>3</v>
      </c>
      <c r="BU44" s="47">
        <f>SUM('JTC - Site 10 - Day 1'!CI44,'JTC - Site 10 - Day 1'!CW44,'JTC - Site 10 - Day 1'!DK44)</f>
        <v>4</v>
      </c>
      <c r="BV44" s="47">
        <f>SUM('JTC - Site 10 - Day 1'!CJ44,'JTC - Site 10 - Day 1'!CX44,'JTC - Site 10 - Day 1'!DL44)</f>
        <v>44</v>
      </c>
      <c r="BW44" s="47">
        <f>SUM('JTC - Site 10 - Day 1'!CK44,'JTC - Site 10 - Day 1'!CY44,'JTC - Site 10 - Day 1'!DM44)</f>
        <v>10</v>
      </c>
      <c r="BX44" s="47">
        <f>SUM('JTC - Site 10 - Day 1'!CL44,'JTC - Site 10 - Day 1'!CZ44,'JTC - Site 10 - Day 1'!DN44)</f>
        <v>0</v>
      </c>
      <c r="BY44" s="47">
        <f>SUM('JTC - Site 10 - Day 1'!CM44,'JTC - Site 10 - Day 1'!DA44,'JTC - Site 10 - Day 1'!DO44)</f>
        <v>0</v>
      </c>
      <c r="BZ44" s="47">
        <f>SUM('JTC - Site 10 - Day 1'!CN44,'JTC - Site 10 - Day 1'!DB44,'JTC - Site 10 - Day 1'!DP44)</f>
        <v>0</v>
      </c>
      <c r="CA44" s="47">
        <f>SUM('JTC - Site 10 - Day 1'!CO44,'JTC - Site 10 - Day 1'!DC44,'JTC - Site 10 - Day 1'!DQ44)</f>
        <v>0</v>
      </c>
      <c r="CB44" s="47">
        <f>SUM('JTC - Site 10 - Day 1'!CP44,'JTC - Site 10 - Day 1'!DD44,'JTC - Site 10 - Day 1'!DR44)</f>
        <v>0</v>
      </c>
      <c r="CC44" s="47">
        <f>SUM('JTC - Site 10 - Day 1'!CQ44,'JTC - Site 10 - Day 1'!DE44,'JTC - Site 10 - Day 1'!DS44)</f>
        <v>3</v>
      </c>
      <c r="CD44" s="54">
        <f>SUM('JTC - Site 10 - Day 1'!CR44,'JTC - Site 10 - Day 1'!DF44,'JTC - Site 10 - Day 1'!DT44)</f>
        <v>5</v>
      </c>
      <c r="CE44" s="59">
        <f t="shared" si="18"/>
        <v>69</v>
      </c>
      <c r="CF44" s="59">
        <f t="shared" si="19"/>
        <v>68</v>
      </c>
      <c r="CG44" s="45">
        <f>'JTC - Site 10 - Day 1'!$A44</f>
        <v>0.57291666666666707</v>
      </c>
      <c r="CH44" s="46">
        <f>SUM('JTC - Site 10 - Day 1'!B44,'JTC - Site 10 - Day 1'!BF44,'JTC - Site 10 - Day 1'!DJ44)</f>
        <v>12</v>
      </c>
      <c r="CI44" s="47">
        <f>SUM('JTC - Site 10 - Day 1'!C44,'JTC - Site 10 - Day 1'!BG44,'JTC - Site 10 - Day 1'!DK44)</f>
        <v>4</v>
      </c>
      <c r="CJ44" s="47">
        <f>SUM('JTC - Site 10 - Day 1'!D44,'JTC - Site 10 - Day 1'!BH44,'JTC - Site 10 - Day 1'!DL44)</f>
        <v>93</v>
      </c>
      <c r="CK44" s="47">
        <f>SUM('JTC - Site 10 - Day 1'!E44,'JTC - Site 10 - Day 1'!BI44,'JTC - Site 10 - Day 1'!DM44)</f>
        <v>12</v>
      </c>
      <c r="CL44" s="47">
        <f>SUM('JTC - Site 10 - Day 1'!F44,'JTC - Site 10 - Day 1'!BJ44,'JTC - Site 10 - Day 1'!DN44)</f>
        <v>2</v>
      </c>
      <c r="CM44" s="47">
        <f>SUM('JTC - Site 10 - Day 1'!G44,'JTC - Site 10 - Day 1'!BK44,'JTC - Site 10 - Day 1'!DO44)</f>
        <v>0</v>
      </c>
      <c r="CN44" s="47">
        <f>SUM('JTC - Site 10 - Day 1'!H44,'JTC - Site 10 - Day 1'!BL44,'JTC - Site 10 - Day 1'!DP44)</f>
        <v>2</v>
      </c>
      <c r="CO44" s="47">
        <f>SUM('JTC - Site 10 - Day 1'!I44,'JTC - Site 10 - Day 1'!BM44,'JTC - Site 10 - Day 1'!DQ44)</f>
        <v>0</v>
      </c>
      <c r="CP44" s="47">
        <f>SUM('JTC - Site 10 - Day 1'!J44,'JTC - Site 10 - Day 1'!BN44,'JTC - Site 10 - Day 1'!DR44)</f>
        <v>0</v>
      </c>
      <c r="CQ44" s="47">
        <f>SUM('JTC - Site 10 - Day 1'!K44,'JTC - Site 10 - Day 1'!BO44,'JTC - Site 10 - Day 1'!DS44)</f>
        <v>4</v>
      </c>
      <c r="CR44" s="54">
        <f>SUM('JTC - Site 10 - Day 1'!L44,'JTC - Site 10 - Day 1'!BP44,'JTC - Site 10 - Day 1'!DT44)</f>
        <v>5</v>
      </c>
      <c r="CS44" s="59">
        <f t="shared" si="20"/>
        <v>134</v>
      </c>
      <c r="CT44" s="59">
        <f t="shared" si="21"/>
        <v>132</v>
      </c>
      <c r="CU44" s="45">
        <f>'JTC - Site 10 - Day 1'!$A44</f>
        <v>0.57291666666666707</v>
      </c>
      <c r="CV44" s="46">
        <f>SUM('JTC - Site 10 - Day 1'!DX44,'JTC - Site 10 - Day 1'!EL44,'JTC - Site 10 - Day 1'!EZ44)</f>
        <v>13</v>
      </c>
      <c r="CW44" s="47">
        <f>SUM('JTC - Site 10 - Day 1'!DY44,'JTC - Site 10 - Day 1'!EM44,'JTC - Site 10 - Day 1'!FA44)</f>
        <v>1</v>
      </c>
      <c r="CX44" s="47">
        <f>SUM('JTC - Site 10 - Day 1'!DZ44,'JTC - Site 10 - Day 1'!EN44,'JTC - Site 10 - Day 1'!FB44)</f>
        <v>77</v>
      </c>
      <c r="CY44" s="47">
        <f>SUM('JTC - Site 10 - Day 1'!EA44,'JTC - Site 10 - Day 1'!EO44,'JTC - Site 10 - Day 1'!FC44)</f>
        <v>16</v>
      </c>
      <c r="CZ44" s="47">
        <f>SUM('JTC - Site 10 - Day 1'!EB44,'JTC - Site 10 - Day 1'!EP44,'JTC - Site 10 - Day 1'!FD44)</f>
        <v>4</v>
      </c>
      <c r="DA44" s="47">
        <f>SUM('JTC - Site 10 - Day 1'!EC44,'JTC - Site 10 - Day 1'!EQ44,'JTC - Site 10 - Day 1'!FE44)</f>
        <v>0</v>
      </c>
      <c r="DB44" s="47">
        <f>SUM('JTC - Site 10 - Day 1'!ED44,'JTC - Site 10 - Day 1'!ER44,'JTC - Site 10 - Day 1'!FF44)</f>
        <v>1</v>
      </c>
      <c r="DC44" s="47">
        <f>SUM('JTC - Site 10 - Day 1'!EE44,'JTC - Site 10 - Day 1'!ES44,'JTC - Site 10 - Day 1'!FG44)</f>
        <v>0</v>
      </c>
      <c r="DD44" s="47">
        <f>SUM('JTC - Site 10 - Day 1'!EF44,'JTC - Site 10 - Day 1'!ET44,'JTC - Site 10 - Day 1'!FH44)</f>
        <v>0</v>
      </c>
      <c r="DE44" s="47">
        <f>SUM('JTC - Site 10 - Day 1'!EG44,'JTC - Site 10 - Day 1'!EU44,'JTC - Site 10 - Day 1'!FI44)</f>
        <v>0</v>
      </c>
      <c r="DF44" s="54">
        <f>SUM('JTC - Site 10 - Day 1'!EH44,'JTC - Site 10 - Day 1'!EV44,'JTC - Site 10 - Day 1'!FJ44)</f>
        <v>5</v>
      </c>
      <c r="DG44" s="59">
        <f t="shared" si="22"/>
        <v>117</v>
      </c>
      <c r="DH44" s="59">
        <f t="shared" si="23"/>
        <v>113</v>
      </c>
      <c r="DI44" s="68">
        <f t="shared" si="99"/>
        <v>387</v>
      </c>
      <c r="DJ44" s="68">
        <f t="shared" si="100"/>
        <v>1522</v>
      </c>
      <c r="DK44" s="45">
        <f>'JTC - Site 10 - Day 1'!$A44</f>
        <v>0.57291666666666707</v>
      </c>
    </row>
    <row r="45" spans="1:115" s="39" customFormat="1" ht="12" customHeight="1">
      <c r="A45" s="48" t="s">
        <v>24</v>
      </c>
      <c r="B45" s="49">
        <f t="shared" ref="B45:L45" si="101">SUM(B41:B44)</f>
        <v>17</v>
      </c>
      <c r="C45" s="50">
        <f t="shared" si="101"/>
        <v>5</v>
      </c>
      <c r="D45" s="50">
        <f t="shared" si="101"/>
        <v>214</v>
      </c>
      <c r="E45" s="50">
        <f t="shared" si="101"/>
        <v>37</v>
      </c>
      <c r="F45" s="50">
        <f t="shared" si="101"/>
        <v>6</v>
      </c>
      <c r="G45" s="50">
        <f t="shared" si="101"/>
        <v>0</v>
      </c>
      <c r="H45" s="50">
        <f t="shared" si="101"/>
        <v>1</v>
      </c>
      <c r="I45" s="50">
        <f t="shared" si="101"/>
        <v>1</v>
      </c>
      <c r="J45" s="50">
        <f t="shared" si="101"/>
        <v>3</v>
      </c>
      <c r="K45" s="50">
        <f t="shared" si="101"/>
        <v>1</v>
      </c>
      <c r="L45" s="55">
        <f t="shared" si="101"/>
        <v>12</v>
      </c>
      <c r="M45" s="60">
        <f t="shared" si="8"/>
        <v>297</v>
      </c>
      <c r="N45" s="60">
        <f t="shared" si="9"/>
        <v>295</v>
      </c>
      <c r="O45" s="48" t="s">
        <v>24</v>
      </c>
      <c r="P45" s="49">
        <f t="shared" ref="P45:Z45" si="102">SUM(P41:P44)</f>
        <v>24</v>
      </c>
      <c r="Q45" s="50">
        <f t="shared" si="102"/>
        <v>4</v>
      </c>
      <c r="R45" s="50">
        <f t="shared" si="102"/>
        <v>242</v>
      </c>
      <c r="S45" s="50">
        <f t="shared" si="102"/>
        <v>58</v>
      </c>
      <c r="T45" s="50">
        <f t="shared" si="102"/>
        <v>4</v>
      </c>
      <c r="U45" s="50">
        <f t="shared" si="102"/>
        <v>2</v>
      </c>
      <c r="V45" s="50">
        <f t="shared" si="102"/>
        <v>3</v>
      </c>
      <c r="W45" s="50">
        <f t="shared" si="102"/>
        <v>2</v>
      </c>
      <c r="X45" s="50">
        <f t="shared" si="102"/>
        <v>3</v>
      </c>
      <c r="Y45" s="50">
        <f t="shared" si="102"/>
        <v>0</v>
      </c>
      <c r="Z45" s="55">
        <f t="shared" si="102"/>
        <v>33</v>
      </c>
      <c r="AA45" s="60">
        <f t="shared" si="10"/>
        <v>375</v>
      </c>
      <c r="AB45" s="60">
        <f t="shared" si="11"/>
        <v>371</v>
      </c>
      <c r="AC45" s="48" t="s">
        <v>24</v>
      </c>
      <c r="AD45" s="49">
        <f t="shared" ref="AD45:AN45" si="103">SUM(AD41:AD44)</f>
        <v>38</v>
      </c>
      <c r="AE45" s="50">
        <f t="shared" si="103"/>
        <v>5</v>
      </c>
      <c r="AF45" s="50">
        <f t="shared" si="103"/>
        <v>305</v>
      </c>
      <c r="AG45" s="50">
        <f t="shared" si="103"/>
        <v>73</v>
      </c>
      <c r="AH45" s="50">
        <f t="shared" si="103"/>
        <v>13</v>
      </c>
      <c r="AI45" s="50">
        <f t="shared" si="103"/>
        <v>2</v>
      </c>
      <c r="AJ45" s="50">
        <f t="shared" si="103"/>
        <v>6</v>
      </c>
      <c r="AK45" s="50">
        <f t="shared" si="103"/>
        <v>2</v>
      </c>
      <c r="AL45" s="50">
        <f t="shared" si="103"/>
        <v>1</v>
      </c>
      <c r="AM45" s="50">
        <f t="shared" si="103"/>
        <v>0</v>
      </c>
      <c r="AN45" s="55">
        <f t="shared" si="103"/>
        <v>9</v>
      </c>
      <c r="AO45" s="60">
        <f t="shared" si="12"/>
        <v>454</v>
      </c>
      <c r="AP45" s="60">
        <f t="shared" si="13"/>
        <v>450</v>
      </c>
      <c r="AQ45" s="48" t="s">
        <v>24</v>
      </c>
      <c r="AR45" s="49">
        <f t="shared" ref="AR45:BB45" si="104">SUM(AR41:AR44)</f>
        <v>34</v>
      </c>
      <c r="AS45" s="50">
        <f t="shared" si="104"/>
        <v>3</v>
      </c>
      <c r="AT45" s="50">
        <f t="shared" si="104"/>
        <v>264</v>
      </c>
      <c r="AU45" s="50">
        <f t="shared" si="104"/>
        <v>48</v>
      </c>
      <c r="AV45" s="50">
        <f t="shared" si="104"/>
        <v>13</v>
      </c>
      <c r="AW45" s="50">
        <f t="shared" si="104"/>
        <v>0</v>
      </c>
      <c r="AX45" s="50">
        <f t="shared" si="104"/>
        <v>5</v>
      </c>
      <c r="AY45" s="50">
        <f t="shared" si="104"/>
        <v>4</v>
      </c>
      <c r="AZ45" s="50">
        <f t="shared" si="104"/>
        <v>0</v>
      </c>
      <c r="BA45" s="50">
        <f t="shared" si="104"/>
        <v>3</v>
      </c>
      <c r="BB45" s="55">
        <f t="shared" si="104"/>
        <v>9</v>
      </c>
      <c r="BC45" s="60">
        <f t="shared" si="14"/>
        <v>383</v>
      </c>
      <c r="BD45" s="60">
        <f t="shared" si="15"/>
        <v>384</v>
      </c>
      <c r="BE45" s="48" t="s">
        <v>24</v>
      </c>
      <c r="BF45" s="49">
        <f t="shared" ref="BF45:BP45" si="105">SUM(BF41:BF44)</f>
        <v>15</v>
      </c>
      <c r="BG45" s="50">
        <f t="shared" si="105"/>
        <v>4</v>
      </c>
      <c r="BH45" s="50">
        <f t="shared" si="105"/>
        <v>193</v>
      </c>
      <c r="BI45" s="50">
        <f t="shared" si="105"/>
        <v>41</v>
      </c>
      <c r="BJ45" s="50">
        <f t="shared" si="105"/>
        <v>4</v>
      </c>
      <c r="BK45" s="50">
        <f t="shared" si="105"/>
        <v>0</v>
      </c>
      <c r="BL45" s="50">
        <f t="shared" si="105"/>
        <v>0</v>
      </c>
      <c r="BM45" s="50">
        <f t="shared" si="105"/>
        <v>0</v>
      </c>
      <c r="BN45" s="50">
        <f t="shared" si="105"/>
        <v>3</v>
      </c>
      <c r="BO45" s="50">
        <f t="shared" si="105"/>
        <v>0</v>
      </c>
      <c r="BP45" s="55">
        <f t="shared" si="105"/>
        <v>26</v>
      </c>
      <c r="BQ45" s="60">
        <f t="shared" si="16"/>
        <v>286</v>
      </c>
      <c r="BR45" s="60">
        <f t="shared" si="17"/>
        <v>281</v>
      </c>
      <c r="BS45" s="48" t="s">
        <v>24</v>
      </c>
      <c r="BT45" s="49">
        <f t="shared" ref="BT45:CD45" si="106">SUM(BT41:BT44)</f>
        <v>10</v>
      </c>
      <c r="BU45" s="50">
        <f t="shared" si="106"/>
        <v>5</v>
      </c>
      <c r="BV45" s="50">
        <f t="shared" si="106"/>
        <v>180</v>
      </c>
      <c r="BW45" s="50">
        <f t="shared" si="106"/>
        <v>29</v>
      </c>
      <c r="BX45" s="50">
        <f t="shared" si="106"/>
        <v>4</v>
      </c>
      <c r="BY45" s="50">
        <f t="shared" si="106"/>
        <v>0</v>
      </c>
      <c r="BZ45" s="50">
        <f t="shared" si="106"/>
        <v>0</v>
      </c>
      <c r="CA45" s="50">
        <f t="shared" si="106"/>
        <v>0</v>
      </c>
      <c r="CB45" s="50">
        <f t="shared" si="106"/>
        <v>3</v>
      </c>
      <c r="CC45" s="50">
        <f t="shared" si="106"/>
        <v>3</v>
      </c>
      <c r="CD45" s="55">
        <f t="shared" si="106"/>
        <v>9</v>
      </c>
      <c r="CE45" s="60">
        <f t="shared" si="18"/>
        <v>243</v>
      </c>
      <c r="CF45" s="60">
        <f t="shared" si="19"/>
        <v>244</v>
      </c>
      <c r="CG45" s="48" t="s">
        <v>24</v>
      </c>
      <c r="CH45" s="49">
        <f t="shared" ref="CH45:CR45" si="107">SUM(CH41:CH44)</f>
        <v>50</v>
      </c>
      <c r="CI45" s="50">
        <f t="shared" si="107"/>
        <v>5</v>
      </c>
      <c r="CJ45" s="50">
        <f t="shared" si="107"/>
        <v>327</v>
      </c>
      <c r="CK45" s="50">
        <f t="shared" si="107"/>
        <v>62</v>
      </c>
      <c r="CL45" s="50">
        <f t="shared" si="107"/>
        <v>12</v>
      </c>
      <c r="CM45" s="50">
        <f t="shared" si="107"/>
        <v>0</v>
      </c>
      <c r="CN45" s="50">
        <f t="shared" si="107"/>
        <v>4</v>
      </c>
      <c r="CO45" s="50">
        <f t="shared" si="107"/>
        <v>3</v>
      </c>
      <c r="CP45" s="50">
        <f t="shared" si="107"/>
        <v>0</v>
      </c>
      <c r="CQ45" s="50">
        <f t="shared" si="107"/>
        <v>5</v>
      </c>
      <c r="CR45" s="55">
        <f t="shared" si="107"/>
        <v>20</v>
      </c>
      <c r="CS45" s="60">
        <f t="shared" si="20"/>
        <v>488</v>
      </c>
      <c r="CT45" s="60">
        <f t="shared" si="21"/>
        <v>476</v>
      </c>
      <c r="CU45" s="48" t="s">
        <v>24</v>
      </c>
      <c r="CV45" s="49">
        <f t="shared" ref="CV45:DF45" si="108">SUM(CV41:CV44)</f>
        <v>52</v>
      </c>
      <c r="CW45" s="50">
        <f t="shared" si="108"/>
        <v>7</v>
      </c>
      <c r="CX45" s="50">
        <f t="shared" si="108"/>
        <v>353</v>
      </c>
      <c r="CY45" s="50">
        <f t="shared" si="108"/>
        <v>78</v>
      </c>
      <c r="CZ45" s="50">
        <f t="shared" si="108"/>
        <v>14</v>
      </c>
      <c r="DA45" s="50">
        <f t="shared" si="108"/>
        <v>0</v>
      </c>
      <c r="DB45" s="50">
        <f t="shared" si="108"/>
        <v>3</v>
      </c>
      <c r="DC45" s="50">
        <f t="shared" si="108"/>
        <v>0</v>
      </c>
      <c r="DD45" s="50">
        <f t="shared" si="108"/>
        <v>1</v>
      </c>
      <c r="DE45" s="50">
        <f t="shared" si="108"/>
        <v>0</v>
      </c>
      <c r="DF45" s="55">
        <f t="shared" si="108"/>
        <v>16</v>
      </c>
      <c r="DG45" s="60">
        <f t="shared" si="22"/>
        <v>524</v>
      </c>
      <c r="DH45" s="60">
        <f t="shared" si="23"/>
        <v>504</v>
      </c>
      <c r="DI45" s="69"/>
      <c r="DJ45" s="69"/>
      <c r="DK45" s="48"/>
    </row>
    <row r="46" spans="1:115" ht="13.5" customHeight="1">
      <c r="A46" s="22">
        <f>'JTC - Site 10 - Day 1'!$A46</f>
        <v>0.5833333333333337</v>
      </c>
      <c r="B46" s="41">
        <f>SUM('JTC - Site 10 - Day 1'!AR46,'JTC - Site 10 - Day 1'!CV46,'JTC - Site 10 - Day 1'!EZ46)</f>
        <v>4</v>
      </c>
      <c r="C46" s="42">
        <f>SUM('JTC - Site 10 - Day 1'!AS46,'JTC - Site 10 - Day 1'!CW46,'JTC - Site 10 - Day 1'!FA46)</f>
        <v>1</v>
      </c>
      <c r="D46" s="42">
        <f>SUM('JTC - Site 10 - Day 1'!AT46,'JTC - Site 10 - Day 1'!CX46,'JTC - Site 10 - Day 1'!FB46)</f>
        <v>45</v>
      </c>
      <c r="E46" s="42">
        <f>SUM('JTC - Site 10 - Day 1'!AU46,'JTC - Site 10 - Day 1'!CY46,'JTC - Site 10 - Day 1'!FC46)</f>
        <v>11</v>
      </c>
      <c r="F46" s="42">
        <f>SUM('JTC - Site 10 - Day 1'!AV46,'JTC - Site 10 - Day 1'!CZ46,'JTC - Site 10 - Day 1'!FD46)</f>
        <v>2</v>
      </c>
      <c r="G46" s="42">
        <f>SUM('JTC - Site 10 - Day 1'!AW46,'JTC - Site 10 - Day 1'!DA46,'JTC - Site 10 - Day 1'!FE46)</f>
        <v>0</v>
      </c>
      <c r="H46" s="42">
        <f>SUM('JTC - Site 10 - Day 1'!AX46,'JTC - Site 10 - Day 1'!DB46,'JTC - Site 10 - Day 1'!FF46)</f>
        <v>0</v>
      </c>
      <c r="I46" s="42">
        <f>SUM('JTC - Site 10 - Day 1'!AY46,'JTC - Site 10 - Day 1'!DC46,'JTC - Site 10 - Day 1'!FG46)</f>
        <v>2</v>
      </c>
      <c r="J46" s="42">
        <f>SUM('JTC - Site 10 - Day 1'!AZ46,'JTC - Site 10 - Day 1'!DD46,'JTC - Site 10 - Day 1'!FH46)</f>
        <v>1</v>
      </c>
      <c r="K46" s="42">
        <f>SUM('JTC - Site 10 - Day 1'!BA46,'JTC - Site 10 - Day 1'!DE46,'JTC - Site 10 - Day 1'!FI46)</f>
        <v>1</v>
      </c>
      <c r="L46" s="52">
        <f>SUM('JTC - Site 10 - Day 1'!BB46,'JTC - Site 10 - Day 1'!DF46,'JTC - Site 10 - Day 1'!FJ46)</f>
        <v>6</v>
      </c>
      <c r="M46" s="57">
        <f t="shared" si="8"/>
        <v>73</v>
      </c>
      <c r="N46" s="57">
        <f t="shared" si="9"/>
        <v>76</v>
      </c>
      <c r="O46" s="22">
        <f>'JTC - Site 10 - Day 1'!$A46</f>
        <v>0.5833333333333337</v>
      </c>
      <c r="P46" s="41">
        <f>SUM('JTC - Site 10 - Day 1'!B46,'JTC - Site 10 - Day 1'!P46,'JTC - Site 10 - Day 1'!AD46)</f>
        <v>4</v>
      </c>
      <c r="Q46" s="42">
        <f>SUM('JTC - Site 10 - Day 1'!C46,'JTC - Site 10 - Day 1'!Q46,'JTC - Site 10 - Day 1'!AE46)</f>
        <v>1</v>
      </c>
      <c r="R46" s="42">
        <f>SUM('JTC - Site 10 - Day 1'!D46,'JTC - Site 10 - Day 1'!R46,'JTC - Site 10 - Day 1'!AF46)</f>
        <v>51</v>
      </c>
      <c r="S46" s="42">
        <f>SUM('JTC - Site 10 - Day 1'!E46,'JTC - Site 10 - Day 1'!S46,'JTC - Site 10 - Day 1'!AG46)</f>
        <v>16</v>
      </c>
      <c r="T46" s="42">
        <f>SUM('JTC - Site 10 - Day 1'!F46,'JTC - Site 10 - Day 1'!T46,'JTC - Site 10 - Day 1'!AH46)</f>
        <v>2</v>
      </c>
      <c r="U46" s="42">
        <f>SUM('JTC - Site 10 - Day 1'!G46,'JTC - Site 10 - Day 1'!U46,'JTC - Site 10 - Day 1'!AI46)</f>
        <v>0</v>
      </c>
      <c r="V46" s="42">
        <f>SUM('JTC - Site 10 - Day 1'!H46,'JTC - Site 10 - Day 1'!V46,'JTC - Site 10 - Day 1'!AJ46)</f>
        <v>0</v>
      </c>
      <c r="W46" s="42">
        <f>SUM('JTC - Site 10 - Day 1'!I46,'JTC - Site 10 - Day 1'!W46,'JTC - Site 10 - Day 1'!AK46)</f>
        <v>1</v>
      </c>
      <c r="X46" s="42">
        <f>SUM('JTC - Site 10 - Day 1'!J46,'JTC - Site 10 - Day 1'!X46,'JTC - Site 10 - Day 1'!AL46)</f>
        <v>1</v>
      </c>
      <c r="Y46" s="42">
        <f>SUM('JTC - Site 10 - Day 1'!K46,'JTC - Site 10 - Day 1'!Y46,'JTC - Site 10 - Day 1'!AM46)</f>
        <v>2</v>
      </c>
      <c r="Z46" s="52">
        <f>SUM('JTC - Site 10 - Day 1'!L46,'JTC - Site 10 - Day 1'!Z46,'JTC - Site 10 - Day 1'!AN46)</f>
        <v>12</v>
      </c>
      <c r="AA46" s="57">
        <f t="shared" si="10"/>
        <v>90</v>
      </c>
      <c r="AB46" s="57">
        <f t="shared" si="11"/>
        <v>93</v>
      </c>
      <c r="AC46" s="22">
        <f>'JTC - Site 10 - Day 1'!$A46</f>
        <v>0.5833333333333337</v>
      </c>
      <c r="AD46" s="41">
        <f>SUM('JTC - Site 10 - Day 1'!AD46,'JTC - Site 10 - Day 1'!CH46,'JTC - Site 10 - Day 1'!EL46)</f>
        <v>7</v>
      </c>
      <c r="AE46" s="42">
        <f>SUM('JTC - Site 10 - Day 1'!AE46,'JTC - Site 10 - Day 1'!CI46,'JTC - Site 10 - Day 1'!EM46)</f>
        <v>0</v>
      </c>
      <c r="AF46" s="42">
        <f>SUM('JTC - Site 10 - Day 1'!AF46,'JTC - Site 10 - Day 1'!CJ46,'JTC - Site 10 - Day 1'!EN46)</f>
        <v>55</v>
      </c>
      <c r="AG46" s="42">
        <f>SUM('JTC - Site 10 - Day 1'!AG46,'JTC - Site 10 - Day 1'!CK46,'JTC - Site 10 - Day 1'!EO46)</f>
        <v>18</v>
      </c>
      <c r="AH46" s="42">
        <f>SUM('JTC - Site 10 - Day 1'!AH46,'JTC - Site 10 - Day 1'!CL46,'JTC - Site 10 - Day 1'!EP46)</f>
        <v>3</v>
      </c>
      <c r="AI46" s="42">
        <f>SUM('JTC - Site 10 - Day 1'!AI46,'JTC - Site 10 - Day 1'!CM46,'JTC - Site 10 - Day 1'!EQ46)</f>
        <v>0</v>
      </c>
      <c r="AJ46" s="42">
        <f>SUM('JTC - Site 10 - Day 1'!AJ46,'JTC - Site 10 - Day 1'!CN46,'JTC - Site 10 - Day 1'!ER46)</f>
        <v>1</v>
      </c>
      <c r="AK46" s="42">
        <f>SUM('JTC - Site 10 - Day 1'!AK46,'JTC - Site 10 - Day 1'!CO46,'JTC - Site 10 - Day 1'!ES46)</f>
        <v>1</v>
      </c>
      <c r="AL46" s="42">
        <f>SUM('JTC - Site 10 - Day 1'!AL46,'JTC - Site 10 - Day 1'!CP46,'JTC - Site 10 - Day 1'!ET46)</f>
        <v>0</v>
      </c>
      <c r="AM46" s="42">
        <f>SUM('JTC - Site 10 - Day 1'!AM46,'JTC - Site 10 - Day 1'!CQ46,'JTC - Site 10 - Day 1'!EU46)</f>
        <v>1</v>
      </c>
      <c r="AN46" s="52">
        <f>SUM('JTC - Site 10 - Day 1'!AN46,'JTC - Site 10 - Day 1'!CR46,'JTC - Site 10 - Day 1'!EV46)</f>
        <v>2</v>
      </c>
      <c r="AO46" s="57">
        <f t="shared" si="12"/>
        <v>88</v>
      </c>
      <c r="AP46" s="57">
        <f t="shared" si="13"/>
        <v>89</v>
      </c>
      <c r="AQ46" s="22">
        <f>'JTC - Site 10 - Day 1'!$A46</f>
        <v>0.5833333333333337</v>
      </c>
      <c r="AR46" s="41">
        <f>SUM('JTC - Site 10 - Day 1'!AR46,'JTC - Site 10 - Day 1'!BF46,'JTC - Site 10 - Day 1'!BT46)</f>
        <v>12</v>
      </c>
      <c r="AS46" s="42">
        <f>SUM('JTC - Site 10 - Day 1'!AS46,'JTC - Site 10 - Day 1'!BG46,'JTC - Site 10 - Day 1'!BU46)</f>
        <v>2</v>
      </c>
      <c r="AT46" s="42">
        <f>SUM('JTC - Site 10 - Day 1'!AT46,'JTC - Site 10 - Day 1'!BH46,'JTC - Site 10 - Day 1'!BV46)</f>
        <v>69</v>
      </c>
      <c r="AU46" s="42">
        <f>SUM('JTC - Site 10 - Day 1'!AU46,'JTC - Site 10 - Day 1'!BI46,'JTC - Site 10 - Day 1'!BW46)</f>
        <v>11</v>
      </c>
      <c r="AV46" s="42">
        <f>SUM('JTC - Site 10 - Day 1'!AV46,'JTC - Site 10 - Day 1'!BJ46,'JTC - Site 10 - Day 1'!BX46)</f>
        <v>5</v>
      </c>
      <c r="AW46" s="42">
        <f>SUM('JTC - Site 10 - Day 1'!AW46,'JTC - Site 10 - Day 1'!BK46,'JTC - Site 10 - Day 1'!BY46)</f>
        <v>0</v>
      </c>
      <c r="AX46" s="42">
        <f>SUM('JTC - Site 10 - Day 1'!AX46,'JTC - Site 10 - Day 1'!BL46,'JTC - Site 10 - Day 1'!BZ46)</f>
        <v>2</v>
      </c>
      <c r="AY46" s="42">
        <f>SUM('JTC - Site 10 - Day 1'!AY46,'JTC - Site 10 - Day 1'!BM46,'JTC - Site 10 - Day 1'!CA46)</f>
        <v>5</v>
      </c>
      <c r="AZ46" s="42">
        <f>SUM('JTC - Site 10 - Day 1'!AZ46,'JTC - Site 10 - Day 1'!BN46,'JTC - Site 10 - Day 1'!CB46)</f>
        <v>1</v>
      </c>
      <c r="BA46" s="42">
        <f>SUM('JTC - Site 10 - Day 1'!BA46,'JTC - Site 10 - Day 1'!BO46,'JTC - Site 10 - Day 1'!CC46)</f>
        <v>3</v>
      </c>
      <c r="BB46" s="52">
        <f>SUM('JTC - Site 10 - Day 1'!BB46,'JTC - Site 10 - Day 1'!BP46,'JTC - Site 10 - Day 1'!CD46)</f>
        <v>4</v>
      </c>
      <c r="BC46" s="57">
        <f t="shared" si="14"/>
        <v>114</v>
      </c>
      <c r="BD46" s="57">
        <f t="shared" si="15"/>
        <v>121</v>
      </c>
      <c r="BE46" s="22">
        <f>'JTC - Site 10 - Day 1'!$A46</f>
        <v>0.5833333333333337</v>
      </c>
      <c r="BF46" s="41">
        <f>SUM('JTC - Site 10 - Day 1'!P46,'JTC - Site 10 - Day 1'!BT46,'JTC - Site 10 - Day 1'!DX46)</f>
        <v>4</v>
      </c>
      <c r="BG46" s="42">
        <f>SUM('JTC - Site 10 - Day 1'!Q46,'JTC - Site 10 - Day 1'!BU46,'JTC - Site 10 - Day 1'!DY46)</f>
        <v>0</v>
      </c>
      <c r="BH46" s="42">
        <f>SUM('JTC - Site 10 - Day 1'!R46,'JTC - Site 10 - Day 1'!BV46,'JTC - Site 10 - Day 1'!DZ46)</f>
        <v>53</v>
      </c>
      <c r="BI46" s="42">
        <f>SUM('JTC - Site 10 - Day 1'!S46,'JTC - Site 10 - Day 1'!BW46,'JTC - Site 10 - Day 1'!EA46)</f>
        <v>10</v>
      </c>
      <c r="BJ46" s="42">
        <f>SUM('JTC - Site 10 - Day 1'!T46,'JTC - Site 10 - Day 1'!BX46,'JTC - Site 10 - Day 1'!EB46)</f>
        <v>1</v>
      </c>
      <c r="BK46" s="42">
        <f>SUM('JTC - Site 10 - Day 1'!U46,'JTC - Site 10 - Day 1'!BY46,'JTC - Site 10 - Day 1'!EC46)</f>
        <v>0</v>
      </c>
      <c r="BL46" s="42">
        <f>SUM('JTC - Site 10 - Day 1'!V46,'JTC - Site 10 - Day 1'!BZ46,'JTC - Site 10 - Day 1'!ED46)</f>
        <v>0</v>
      </c>
      <c r="BM46" s="42">
        <f>SUM('JTC - Site 10 - Day 1'!W46,'JTC - Site 10 - Day 1'!CA46,'JTC - Site 10 - Day 1'!EE46)</f>
        <v>0</v>
      </c>
      <c r="BN46" s="42">
        <f>SUM('JTC - Site 10 - Day 1'!X46,'JTC - Site 10 - Day 1'!CB46,'JTC - Site 10 - Day 1'!EF46)</f>
        <v>1</v>
      </c>
      <c r="BO46" s="42">
        <f>SUM('JTC - Site 10 - Day 1'!Y46,'JTC - Site 10 - Day 1'!CC46,'JTC - Site 10 - Day 1'!EG46)</f>
        <v>1</v>
      </c>
      <c r="BP46" s="52">
        <f>SUM('JTC - Site 10 - Day 1'!Z46,'JTC - Site 10 - Day 1'!CD46,'JTC - Site 10 - Day 1'!EH46)</f>
        <v>11</v>
      </c>
      <c r="BQ46" s="57">
        <f t="shared" si="16"/>
        <v>81</v>
      </c>
      <c r="BR46" s="57">
        <f t="shared" si="17"/>
        <v>81</v>
      </c>
      <c r="BS46" s="22">
        <f>'JTC - Site 10 - Day 1'!$A46</f>
        <v>0.5833333333333337</v>
      </c>
      <c r="BT46" s="41">
        <f>SUM('JTC - Site 10 - Day 1'!CH46,'JTC - Site 10 - Day 1'!CV46,'JTC - Site 10 - Day 1'!DJ46)</f>
        <v>2</v>
      </c>
      <c r="BU46" s="42">
        <f>SUM('JTC - Site 10 - Day 1'!CI46,'JTC - Site 10 - Day 1'!CW46,'JTC - Site 10 - Day 1'!DK46)</f>
        <v>2</v>
      </c>
      <c r="BV46" s="42">
        <f>SUM('JTC - Site 10 - Day 1'!CJ46,'JTC - Site 10 - Day 1'!CX46,'JTC - Site 10 - Day 1'!DL46)</f>
        <v>46</v>
      </c>
      <c r="BW46" s="42">
        <f>SUM('JTC - Site 10 - Day 1'!CK46,'JTC - Site 10 - Day 1'!CY46,'JTC - Site 10 - Day 1'!DM46)</f>
        <v>9</v>
      </c>
      <c r="BX46" s="42">
        <f>SUM('JTC - Site 10 - Day 1'!CL46,'JTC - Site 10 - Day 1'!CZ46,'JTC - Site 10 - Day 1'!DN46)</f>
        <v>1</v>
      </c>
      <c r="BY46" s="42">
        <f>SUM('JTC - Site 10 - Day 1'!CM46,'JTC - Site 10 - Day 1'!DA46,'JTC - Site 10 - Day 1'!DO46)</f>
        <v>0</v>
      </c>
      <c r="BZ46" s="42">
        <f>SUM('JTC - Site 10 - Day 1'!CN46,'JTC - Site 10 - Day 1'!DB46,'JTC - Site 10 - Day 1'!DP46)</f>
        <v>0</v>
      </c>
      <c r="CA46" s="42">
        <f>SUM('JTC - Site 10 - Day 1'!CO46,'JTC - Site 10 - Day 1'!DC46,'JTC - Site 10 - Day 1'!DQ46)</f>
        <v>0</v>
      </c>
      <c r="CB46" s="42">
        <f>SUM('JTC - Site 10 - Day 1'!CP46,'JTC - Site 10 - Day 1'!DD46,'JTC - Site 10 - Day 1'!DR46)</f>
        <v>1</v>
      </c>
      <c r="CC46" s="42">
        <f>SUM('JTC - Site 10 - Day 1'!CQ46,'JTC - Site 10 - Day 1'!DE46,'JTC - Site 10 - Day 1'!DS46)</f>
        <v>1</v>
      </c>
      <c r="CD46" s="52">
        <f>SUM('JTC - Site 10 - Day 1'!CR46,'JTC - Site 10 - Day 1'!DF46,'JTC - Site 10 - Day 1'!DT46)</f>
        <v>5</v>
      </c>
      <c r="CE46" s="57">
        <f t="shared" si="18"/>
        <v>67</v>
      </c>
      <c r="CF46" s="57">
        <f t="shared" si="19"/>
        <v>68</v>
      </c>
      <c r="CG46" s="22">
        <f>'JTC - Site 10 - Day 1'!$A46</f>
        <v>0.5833333333333337</v>
      </c>
      <c r="CH46" s="41">
        <f>SUM('JTC - Site 10 - Day 1'!B46,'JTC - Site 10 - Day 1'!BF46,'JTC - Site 10 - Day 1'!DJ46)</f>
        <v>12</v>
      </c>
      <c r="CI46" s="42">
        <f>SUM('JTC - Site 10 - Day 1'!C46,'JTC - Site 10 - Day 1'!BG46,'JTC - Site 10 - Day 1'!DK46)</f>
        <v>4</v>
      </c>
      <c r="CJ46" s="42">
        <f>SUM('JTC - Site 10 - Day 1'!D46,'JTC - Site 10 - Day 1'!BH46,'JTC - Site 10 - Day 1'!DL46)</f>
        <v>82</v>
      </c>
      <c r="CK46" s="42">
        <f>SUM('JTC - Site 10 - Day 1'!E46,'JTC - Site 10 - Day 1'!BI46,'JTC - Site 10 - Day 1'!DM46)</f>
        <v>15</v>
      </c>
      <c r="CL46" s="42">
        <f>SUM('JTC - Site 10 - Day 1'!F46,'JTC - Site 10 - Day 1'!BJ46,'JTC - Site 10 - Day 1'!DN46)</f>
        <v>5</v>
      </c>
      <c r="CM46" s="42">
        <f>SUM('JTC - Site 10 - Day 1'!G46,'JTC - Site 10 - Day 1'!BK46,'JTC - Site 10 - Day 1'!DO46)</f>
        <v>0</v>
      </c>
      <c r="CN46" s="42">
        <f>SUM('JTC - Site 10 - Day 1'!H46,'JTC - Site 10 - Day 1'!BL46,'JTC - Site 10 - Day 1'!DP46)</f>
        <v>2</v>
      </c>
      <c r="CO46" s="42">
        <f>SUM('JTC - Site 10 - Day 1'!I46,'JTC - Site 10 - Day 1'!BM46,'JTC - Site 10 - Day 1'!DQ46)</f>
        <v>3</v>
      </c>
      <c r="CP46" s="42">
        <f>SUM('JTC - Site 10 - Day 1'!J46,'JTC - Site 10 - Day 1'!BN46,'JTC - Site 10 - Day 1'!DR46)</f>
        <v>1</v>
      </c>
      <c r="CQ46" s="42">
        <f>SUM('JTC - Site 10 - Day 1'!K46,'JTC - Site 10 - Day 1'!BO46,'JTC - Site 10 - Day 1'!DS46)</f>
        <v>3</v>
      </c>
      <c r="CR46" s="52">
        <f>SUM('JTC - Site 10 - Day 1'!L46,'JTC - Site 10 - Day 1'!BP46,'JTC - Site 10 - Day 1'!DT46)</f>
        <v>5</v>
      </c>
      <c r="CS46" s="57">
        <f t="shared" si="20"/>
        <v>132</v>
      </c>
      <c r="CT46" s="57">
        <f t="shared" si="21"/>
        <v>136</v>
      </c>
      <c r="CU46" s="22">
        <f>'JTC - Site 10 - Day 1'!$A46</f>
        <v>0.5833333333333337</v>
      </c>
      <c r="CV46" s="41">
        <f>SUM('JTC - Site 10 - Day 1'!DX46,'JTC - Site 10 - Day 1'!EL46,'JTC - Site 10 - Day 1'!EZ46)</f>
        <v>9</v>
      </c>
      <c r="CW46" s="42">
        <f>SUM('JTC - Site 10 - Day 1'!DY46,'JTC - Site 10 - Day 1'!EM46,'JTC - Site 10 - Day 1'!FA46)</f>
        <v>0</v>
      </c>
      <c r="CX46" s="42">
        <f>SUM('JTC - Site 10 - Day 1'!DZ46,'JTC - Site 10 - Day 1'!EN46,'JTC - Site 10 - Day 1'!FB46)</f>
        <v>69</v>
      </c>
      <c r="CY46" s="42">
        <f>SUM('JTC - Site 10 - Day 1'!EA46,'JTC - Site 10 - Day 1'!EO46,'JTC - Site 10 - Day 1'!FC46)</f>
        <v>18</v>
      </c>
      <c r="CZ46" s="42">
        <f>SUM('JTC - Site 10 - Day 1'!EB46,'JTC - Site 10 - Day 1'!EP46,'JTC - Site 10 - Day 1'!FD46)</f>
        <v>3</v>
      </c>
      <c r="DA46" s="42">
        <f>SUM('JTC - Site 10 - Day 1'!EC46,'JTC - Site 10 - Day 1'!EQ46,'JTC - Site 10 - Day 1'!FE46)</f>
        <v>0</v>
      </c>
      <c r="DB46" s="42">
        <f>SUM('JTC - Site 10 - Day 1'!ED46,'JTC - Site 10 - Day 1'!ER46,'JTC - Site 10 - Day 1'!FF46)</f>
        <v>1</v>
      </c>
      <c r="DC46" s="42">
        <f>SUM('JTC - Site 10 - Day 1'!EE46,'JTC - Site 10 - Day 1'!ES46,'JTC - Site 10 - Day 1'!FG46)</f>
        <v>0</v>
      </c>
      <c r="DD46" s="42">
        <f>SUM('JTC - Site 10 - Day 1'!EF46,'JTC - Site 10 - Day 1'!ET46,'JTC - Site 10 - Day 1'!FH46)</f>
        <v>0</v>
      </c>
      <c r="DE46" s="42">
        <f>SUM('JTC - Site 10 - Day 1'!EG46,'JTC - Site 10 - Day 1'!EU46,'JTC - Site 10 - Day 1'!FI46)</f>
        <v>0</v>
      </c>
      <c r="DF46" s="52">
        <f>SUM('JTC - Site 10 - Day 1'!EH46,'JTC - Site 10 - Day 1'!EV46,'JTC - Site 10 - Day 1'!FJ46)</f>
        <v>3</v>
      </c>
      <c r="DG46" s="57">
        <f t="shared" si="22"/>
        <v>103</v>
      </c>
      <c r="DH46" s="57">
        <f t="shared" si="23"/>
        <v>101</v>
      </c>
      <c r="DI46" s="67">
        <f t="shared" ref="DI46:DI49" si="109">SUM(M46,AO46,BQ46,CS46)</f>
        <v>374</v>
      </c>
      <c r="DJ46" s="67">
        <f>SUM(DI46:DI49)</f>
        <v>1509</v>
      </c>
      <c r="DK46" s="22">
        <f>'JTC - Site 10 - Day 1'!$A46</f>
        <v>0.5833333333333337</v>
      </c>
    </row>
    <row r="47" spans="1:115" ht="13.5" customHeight="1">
      <c r="A47" s="22">
        <f>'JTC - Site 10 - Day 1'!$A47</f>
        <v>0.59375000000000033</v>
      </c>
      <c r="B47" s="43">
        <f>SUM('JTC - Site 10 - Day 1'!AR47,'JTC - Site 10 - Day 1'!CV47,'JTC - Site 10 - Day 1'!EZ47)</f>
        <v>4</v>
      </c>
      <c r="C47" s="44">
        <f>SUM('JTC - Site 10 - Day 1'!AS47,'JTC - Site 10 - Day 1'!CW47,'JTC - Site 10 - Day 1'!FA47)</f>
        <v>1</v>
      </c>
      <c r="D47" s="44">
        <f>SUM('JTC - Site 10 - Day 1'!AT47,'JTC - Site 10 - Day 1'!CX47,'JTC - Site 10 - Day 1'!FB47)</f>
        <v>53</v>
      </c>
      <c r="E47" s="44">
        <f>SUM('JTC - Site 10 - Day 1'!AU47,'JTC - Site 10 - Day 1'!CY47,'JTC - Site 10 - Day 1'!FC47)</f>
        <v>14</v>
      </c>
      <c r="F47" s="44">
        <f>SUM('JTC - Site 10 - Day 1'!AV47,'JTC - Site 10 - Day 1'!CZ47,'JTC - Site 10 - Day 1'!FD47)</f>
        <v>1</v>
      </c>
      <c r="G47" s="44">
        <f>SUM('JTC - Site 10 - Day 1'!AW47,'JTC - Site 10 - Day 1'!DA47,'JTC - Site 10 - Day 1'!FE47)</f>
        <v>0</v>
      </c>
      <c r="H47" s="44">
        <f>SUM('JTC - Site 10 - Day 1'!AX47,'JTC - Site 10 - Day 1'!DB47,'JTC - Site 10 - Day 1'!FF47)</f>
        <v>0</v>
      </c>
      <c r="I47" s="44">
        <f>SUM('JTC - Site 10 - Day 1'!AY47,'JTC - Site 10 - Day 1'!DC47,'JTC - Site 10 - Day 1'!FG47)</f>
        <v>0</v>
      </c>
      <c r="J47" s="44">
        <f>SUM('JTC - Site 10 - Day 1'!AZ47,'JTC - Site 10 - Day 1'!DD47,'JTC - Site 10 - Day 1'!FH47)</f>
        <v>1</v>
      </c>
      <c r="K47" s="44">
        <f>SUM('JTC - Site 10 - Day 1'!BA47,'JTC - Site 10 - Day 1'!DE47,'JTC - Site 10 - Day 1'!FI47)</f>
        <v>0</v>
      </c>
      <c r="L47" s="53">
        <f>SUM('JTC - Site 10 - Day 1'!BB47,'JTC - Site 10 - Day 1'!DF47,'JTC - Site 10 - Day 1'!FJ47)</f>
        <v>7</v>
      </c>
      <c r="M47" s="58">
        <f t="shared" si="8"/>
        <v>81</v>
      </c>
      <c r="N47" s="58">
        <f t="shared" si="9"/>
        <v>80</v>
      </c>
      <c r="O47" s="22">
        <f>'JTC - Site 10 - Day 1'!$A47</f>
        <v>0.59375000000000033</v>
      </c>
      <c r="P47" s="43">
        <f>SUM('JTC - Site 10 - Day 1'!B47,'JTC - Site 10 - Day 1'!P47,'JTC - Site 10 - Day 1'!AD47)</f>
        <v>1</v>
      </c>
      <c r="Q47" s="44">
        <f>SUM('JTC - Site 10 - Day 1'!C47,'JTC - Site 10 - Day 1'!Q47,'JTC - Site 10 - Day 1'!AE47)</f>
        <v>0</v>
      </c>
      <c r="R47" s="44">
        <f>SUM('JTC - Site 10 - Day 1'!D47,'JTC - Site 10 - Day 1'!R47,'JTC - Site 10 - Day 1'!AF47)</f>
        <v>69</v>
      </c>
      <c r="S47" s="44">
        <f>SUM('JTC - Site 10 - Day 1'!E47,'JTC - Site 10 - Day 1'!S47,'JTC - Site 10 - Day 1'!AG47)</f>
        <v>6</v>
      </c>
      <c r="T47" s="44">
        <f>SUM('JTC - Site 10 - Day 1'!F47,'JTC - Site 10 - Day 1'!T47,'JTC - Site 10 - Day 1'!AH47)</f>
        <v>2</v>
      </c>
      <c r="U47" s="44">
        <f>SUM('JTC - Site 10 - Day 1'!G47,'JTC - Site 10 - Day 1'!U47,'JTC - Site 10 - Day 1'!AI47)</f>
        <v>0</v>
      </c>
      <c r="V47" s="44">
        <f>SUM('JTC - Site 10 - Day 1'!H47,'JTC - Site 10 - Day 1'!V47,'JTC - Site 10 - Day 1'!AJ47)</f>
        <v>0</v>
      </c>
      <c r="W47" s="44">
        <f>SUM('JTC - Site 10 - Day 1'!I47,'JTC - Site 10 - Day 1'!W47,'JTC - Site 10 - Day 1'!AK47)</f>
        <v>0</v>
      </c>
      <c r="X47" s="44">
        <f>SUM('JTC - Site 10 - Day 1'!J47,'JTC - Site 10 - Day 1'!X47,'JTC - Site 10 - Day 1'!AL47)</f>
        <v>0</v>
      </c>
      <c r="Y47" s="44">
        <f>SUM('JTC - Site 10 - Day 1'!K47,'JTC - Site 10 - Day 1'!Y47,'JTC - Site 10 - Day 1'!AM47)</f>
        <v>0</v>
      </c>
      <c r="Z47" s="53">
        <f>SUM('JTC - Site 10 - Day 1'!L47,'JTC - Site 10 - Day 1'!Z47,'JTC - Site 10 - Day 1'!AN47)</f>
        <v>3</v>
      </c>
      <c r="AA47" s="58">
        <f t="shared" si="10"/>
        <v>81</v>
      </c>
      <c r="AB47" s="58">
        <f t="shared" si="11"/>
        <v>82</v>
      </c>
      <c r="AC47" s="22">
        <f>'JTC - Site 10 - Day 1'!$A47</f>
        <v>0.59375000000000033</v>
      </c>
      <c r="AD47" s="43">
        <f>SUM('JTC - Site 10 - Day 1'!AD47,'JTC - Site 10 - Day 1'!CH47,'JTC - Site 10 - Day 1'!EL47)</f>
        <v>5</v>
      </c>
      <c r="AE47" s="44">
        <f>SUM('JTC - Site 10 - Day 1'!AE47,'JTC - Site 10 - Day 1'!CI47,'JTC - Site 10 - Day 1'!EM47)</f>
        <v>1</v>
      </c>
      <c r="AF47" s="44">
        <f>SUM('JTC - Site 10 - Day 1'!AF47,'JTC - Site 10 - Day 1'!CJ47,'JTC - Site 10 - Day 1'!EN47)</f>
        <v>77</v>
      </c>
      <c r="AG47" s="44">
        <f>SUM('JTC - Site 10 - Day 1'!AG47,'JTC - Site 10 - Day 1'!CK47,'JTC - Site 10 - Day 1'!EO47)</f>
        <v>20</v>
      </c>
      <c r="AH47" s="44">
        <f>SUM('JTC - Site 10 - Day 1'!AH47,'JTC - Site 10 - Day 1'!CL47,'JTC - Site 10 - Day 1'!EP47)</f>
        <v>2</v>
      </c>
      <c r="AI47" s="44">
        <f>SUM('JTC - Site 10 - Day 1'!AI47,'JTC - Site 10 - Day 1'!CM47,'JTC - Site 10 - Day 1'!EQ47)</f>
        <v>2</v>
      </c>
      <c r="AJ47" s="44">
        <f>SUM('JTC - Site 10 - Day 1'!AJ47,'JTC - Site 10 - Day 1'!CN47,'JTC - Site 10 - Day 1'!ER47)</f>
        <v>0</v>
      </c>
      <c r="AK47" s="44">
        <f>SUM('JTC - Site 10 - Day 1'!AK47,'JTC - Site 10 - Day 1'!CO47,'JTC - Site 10 - Day 1'!ES47)</f>
        <v>0</v>
      </c>
      <c r="AL47" s="44">
        <f>SUM('JTC - Site 10 - Day 1'!AL47,'JTC - Site 10 - Day 1'!CP47,'JTC - Site 10 - Day 1'!ET47)</f>
        <v>0</v>
      </c>
      <c r="AM47" s="44">
        <f>SUM('JTC - Site 10 - Day 1'!AM47,'JTC - Site 10 - Day 1'!CQ47,'JTC - Site 10 - Day 1'!EU47)</f>
        <v>0</v>
      </c>
      <c r="AN47" s="53">
        <f>SUM('JTC - Site 10 - Day 1'!AN47,'JTC - Site 10 - Day 1'!CR47,'JTC - Site 10 - Day 1'!EV47)</f>
        <v>2</v>
      </c>
      <c r="AO47" s="58">
        <f t="shared" si="12"/>
        <v>109</v>
      </c>
      <c r="AP47" s="58">
        <f t="shared" si="13"/>
        <v>109</v>
      </c>
      <c r="AQ47" s="22">
        <f>'JTC - Site 10 - Day 1'!$A47</f>
        <v>0.59375000000000033</v>
      </c>
      <c r="AR47" s="43">
        <f>SUM('JTC - Site 10 - Day 1'!AR47,'JTC - Site 10 - Day 1'!BF47,'JTC - Site 10 - Day 1'!BT47)</f>
        <v>4</v>
      </c>
      <c r="AS47" s="44">
        <f>SUM('JTC - Site 10 - Day 1'!AS47,'JTC - Site 10 - Day 1'!BG47,'JTC - Site 10 - Day 1'!BU47)</f>
        <v>0</v>
      </c>
      <c r="AT47" s="44">
        <f>SUM('JTC - Site 10 - Day 1'!AT47,'JTC - Site 10 - Day 1'!BH47,'JTC - Site 10 - Day 1'!BV47)</f>
        <v>56</v>
      </c>
      <c r="AU47" s="44">
        <f>SUM('JTC - Site 10 - Day 1'!AU47,'JTC - Site 10 - Day 1'!BI47,'JTC - Site 10 - Day 1'!BW47)</f>
        <v>6</v>
      </c>
      <c r="AV47" s="44">
        <f>SUM('JTC - Site 10 - Day 1'!AV47,'JTC - Site 10 - Day 1'!BJ47,'JTC - Site 10 - Day 1'!BX47)</f>
        <v>7</v>
      </c>
      <c r="AW47" s="44">
        <f>SUM('JTC - Site 10 - Day 1'!AW47,'JTC - Site 10 - Day 1'!BK47,'JTC - Site 10 - Day 1'!BY47)</f>
        <v>0</v>
      </c>
      <c r="AX47" s="44">
        <f>SUM('JTC - Site 10 - Day 1'!AX47,'JTC - Site 10 - Day 1'!BL47,'JTC - Site 10 - Day 1'!BZ47)</f>
        <v>2</v>
      </c>
      <c r="AY47" s="44">
        <f>SUM('JTC - Site 10 - Day 1'!AY47,'JTC - Site 10 - Day 1'!BM47,'JTC - Site 10 - Day 1'!CA47)</f>
        <v>1</v>
      </c>
      <c r="AZ47" s="44">
        <f>SUM('JTC - Site 10 - Day 1'!AZ47,'JTC - Site 10 - Day 1'!BN47,'JTC - Site 10 - Day 1'!CB47)</f>
        <v>0</v>
      </c>
      <c r="BA47" s="44">
        <f>SUM('JTC - Site 10 - Day 1'!BA47,'JTC - Site 10 - Day 1'!BO47,'JTC - Site 10 - Day 1'!CC47)</f>
        <v>0</v>
      </c>
      <c r="BB47" s="53">
        <f>SUM('JTC - Site 10 - Day 1'!BB47,'JTC - Site 10 - Day 1'!BP47,'JTC - Site 10 - Day 1'!CD47)</f>
        <v>2</v>
      </c>
      <c r="BC47" s="58">
        <f t="shared" si="14"/>
        <v>78</v>
      </c>
      <c r="BD47" s="58">
        <f t="shared" si="15"/>
        <v>85</v>
      </c>
      <c r="BE47" s="22">
        <f>'JTC - Site 10 - Day 1'!$A47</f>
        <v>0.59375000000000033</v>
      </c>
      <c r="BF47" s="43">
        <f>SUM('JTC - Site 10 - Day 1'!P47,'JTC - Site 10 - Day 1'!BT47,'JTC - Site 10 - Day 1'!DX47)</f>
        <v>3</v>
      </c>
      <c r="BG47" s="44">
        <f>SUM('JTC - Site 10 - Day 1'!Q47,'JTC - Site 10 - Day 1'!BU47,'JTC - Site 10 - Day 1'!DY47)</f>
        <v>1</v>
      </c>
      <c r="BH47" s="44">
        <f>SUM('JTC - Site 10 - Day 1'!R47,'JTC - Site 10 - Day 1'!BV47,'JTC - Site 10 - Day 1'!DZ47)</f>
        <v>62</v>
      </c>
      <c r="BI47" s="44">
        <f>SUM('JTC - Site 10 - Day 1'!S47,'JTC - Site 10 - Day 1'!BW47,'JTC - Site 10 - Day 1'!EA47)</f>
        <v>12</v>
      </c>
      <c r="BJ47" s="44">
        <f>SUM('JTC - Site 10 - Day 1'!T47,'JTC - Site 10 - Day 1'!BX47,'JTC - Site 10 - Day 1'!EB47)</f>
        <v>2</v>
      </c>
      <c r="BK47" s="44">
        <f>SUM('JTC - Site 10 - Day 1'!U47,'JTC - Site 10 - Day 1'!BY47,'JTC - Site 10 - Day 1'!EC47)</f>
        <v>0</v>
      </c>
      <c r="BL47" s="44">
        <f>SUM('JTC - Site 10 - Day 1'!V47,'JTC - Site 10 - Day 1'!BZ47,'JTC - Site 10 - Day 1'!ED47)</f>
        <v>0</v>
      </c>
      <c r="BM47" s="44">
        <f>SUM('JTC - Site 10 - Day 1'!W47,'JTC - Site 10 - Day 1'!CA47,'JTC - Site 10 - Day 1'!EE47)</f>
        <v>0</v>
      </c>
      <c r="BN47" s="44">
        <f>SUM('JTC - Site 10 - Day 1'!X47,'JTC - Site 10 - Day 1'!CB47,'JTC - Site 10 - Day 1'!EF47)</f>
        <v>0</v>
      </c>
      <c r="BO47" s="44">
        <f>SUM('JTC - Site 10 - Day 1'!Y47,'JTC - Site 10 - Day 1'!CC47,'JTC - Site 10 - Day 1'!EG47)</f>
        <v>0</v>
      </c>
      <c r="BP47" s="53">
        <f>SUM('JTC - Site 10 - Day 1'!Z47,'JTC - Site 10 - Day 1'!CD47,'JTC - Site 10 - Day 1'!EH47)</f>
        <v>3</v>
      </c>
      <c r="BQ47" s="58">
        <f t="shared" si="16"/>
        <v>83</v>
      </c>
      <c r="BR47" s="58">
        <f t="shared" si="17"/>
        <v>82</v>
      </c>
      <c r="BS47" s="22">
        <f>'JTC - Site 10 - Day 1'!$A47</f>
        <v>0.59375000000000033</v>
      </c>
      <c r="BT47" s="43">
        <f>SUM('JTC - Site 10 - Day 1'!CH47,'JTC - Site 10 - Day 1'!CV47,'JTC - Site 10 - Day 1'!DJ47)</f>
        <v>4</v>
      </c>
      <c r="BU47" s="44">
        <f>SUM('JTC - Site 10 - Day 1'!CI47,'JTC - Site 10 - Day 1'!CW47,'JTC - Site 10 - Day 1'!DK47)</f>
        <v>1</v>
      </c>
      <c r="BV47" s="44">
        <f>SUM('JTC - Site 10 - Day 1'!CJ47,'JTC - Site 10 - Day 1'!CX47,'JTC - Site 10 - Day 1'!DL47)</f>
        <v>47</v>
      </c>
      <c r="BW47" s="44">
        <f>SUM('JTC - Site 10 - Day 1'!CK47,'JTC - Site 10 - Day 1'!CY47,'JTC - Site 10 - Day 1'!DM47)</f>
        <v>11</v>
      </c>
      <c r="BX47" s="44">
        <f>SUM('JTC - Site 10 - Day 1'!CL47,'JTC - Site 10 - Day 1'!CZ47,'JTC - Site 10 - Day 1'!DN47)</f>
        <v>0</v>
      </c>
      <c r="BY47" s="44">
        <f>SUM('JTC - Site 10 - Day 1'!CM47,'JTC - Site 10 - Day 1'!DA47,'JTC - Site 10 - Day 1'!DO47)</f>
        <v>0</v>
      </c>
      <c r="BZ47" s="44">
        <f>SUM('JTC - Site 10 - Day 1'!CN47,'JTC - Site 10 - Day 1'!DB47,'JTC - Site 10 - Day 1'!DP47)</f>
        <v>0</v>
      </c>
      <c r="CA47" s="44">
        <f>SUM('JTC - Site 10 - Day 1'!CO47,'JTC - Site 10 - Day 1'!DC47,'JTC - Site 10 - Day 1'!DQ47)</f>
        <v>0</v>
      </c>
      <c r="CB47" s="44">
        <f>SUM('JTC - Site 10 - Day 1'!CP47,'JTC - Site 10 - Day 1'!DD47,'JTC - Site 10 - Day 1'!DR47)</f>
        <v>1</v>
      </c>
      <c r="CC47" s="44">
        <f>SUM('JTC - Site 10 - Day 1'!CQ47,'JTC - Site 10 - Day 1'!DE47,'JTC - Site 10 - Day 1'!DS47)</f>
        <v>1</v>
      </c>
      <c r="CD47" s="53">
        <f>SUM('JTC - Site 10 - Day 1'!CR47,'JTC - Site 10 - Day 1'!DF47,'JTC - Site 10 - Day 1'!DT47)</f>
        <v>8</v>
      </c>
      <c r="CE47" s="58">
        <f t="shared" si="18"/>
        <v>73</v>
      </c>
      <c r="CF47" s="58">
        <f t="shared" si="19"/>
        <v>72</v>
      </c>
      <c r="CG47" s="22">
        <f>'JTC - Site 10 - Day 1'!$A47</f>
        <v>0.59375000000000033</v>
      </c>
      <c r="CH47" s="43">
        <f>SUM('JTC - Site 10 - Day 1'!B47,'JTC - Site 10 - Day 1'!BF47,'JTC - Site 10 - Day 1'!DJ47)</f>
        <v>5</v>
      </c>
      <c r="CI47" s="44">
        <f>SUM('JTC - Site 10 - Day 1'!C47,'JTC - Site 10 - Day 1'!BG47,'JTC - Site 10 - Day 1'!DK47)</f>
        <v>0</v>
      </c>
      <c r="CJ47" s="44">
        <f>SUM('JTC - Site 10 - Day 1'!D47,'JTC - Site 10 - Day 1'!BH47,'JTC - Site 10 - Day 1'!DL47)</f>
        <v>69</v>
      </c>
      <c r="CK47" s="44">
        <f>SUM('JTC - Site 10 - Day 1'!E47,'JTC - Site 10 - Day 1'!BI47,'JTC - Site 10 - Day 1'!DM47)</f>
        <v>6</v>
      </c>
      <c r="CL47" s="44">
        <f>SUM('JTC - Site 10 - Day 1'!F47,'JTC - Site 10 - Day 1'!BJ47,'JTC - Site 10 - Day 1'!DN47)</f>
        <v>6</v>
      </c>
      <c r="CM47" s="44">
        <f>SUM('JTC - Site 10 - Day 1'!G47,'JTC - Site 10 - Day 1'!BK47,'JTC - Site 10 - Day 1'!DO47)</f>
        <v>0</v>
      </c>
      <c r="CN47" s="44">
        <f>SUM('JTC - Site 10 - Day 1'!H47,'JTC - Site 10 - Day 1'!BL47,'JTC - Site 10 - Day 1'!DP47)</f>
        <v>2</v>
      </c>
      <c r="CO47" s="44">
        <f>SUM('JTC - Site 10 - Day 1'!I47,'JTC - Site 10 - Day 1'!BM47,'JTC - Site 10 - Day 1'!DQ47)</f>
        <v>1</v>
      </c>
      <c r="CP47" s="44">
        <f>SUM('JTC - Site 10 - Day 1'!J47,'JTC - Site 10 - Day 1'!BN47,'JTC - Site 10 - Day 1'!DR47)</f>
        <v>0</v>
      </c>
      <c r="CQ47" s="44">
        <f>SUM('JTC - Site 10 - Day 1'!K47,'JTC - Site 10 - Day 1'!BO47,'JTC - Site 10 - Day 1'!DS47)</f>
        <v>1</v>
      </c>
      <c r="CR47" s="53">
        <f>SUM('JTC - Site 10 - Day 1'!L47,'JTC - Site 10 - Day 1'!BP47,'JTC - Site 10 - Day 1'!DT47)</f>
        <v>3</v>
      </c>
      <c r="CS47" s="58">
        <f t="shared" si="20"/>
        <v>93</v>
      </c>
      <c r="CT47" s="58">
        <f t="shared" si="21"/>
        <v>100</v>
      </c>
      <c r="CU47" s="22">
        <f>'JTC - Site 10 - Day 1'!$A47</f>
        <v>0.59375000000000033</v>
      </c>
      <c r="CV47" s="43">
        <f>SUM('JTC - Site 10 - Day 1'!DX47,'JTC - Site 10 - Day 1'!EL47,'JTC - Site 10 - Day 1'!EZ47)</f>
        <v>8</v>
      </c>
      <c r="CW47" s="44">
        <f>SUM('JTC - Site 10 - Day 1'!DY47,'JTC - Site 10 - Day 1'!EM47,'JTC - Site 10 - Day 1'!FA47)</f>
        <v>2</v>
      </c>
      <c r="CX47" s="44">
        <f>SUM('JTC - Site 10 - Day 1'!DZ47,'JTC - Site 10 - Day 1'!EN47,'JTC - Site 10 - Day 1'!FB47)</f>
        <v>89</v>
      </c>
      <c r="CY47" s="44">
        <f>SUM('JTC - Site 10 - Day 1'!EA47,'JTC - Site 10 - Day 1'!EO47,'JTC - Site 10 - Day 1'!FC47)</f>
        <v>29</v>
      </c>
      <c r="CZ47" s="44">
        <f>SUM('JTC - Site 10 - Day 1'!EB47,'JTC - Site 10 - Day 1'!EP47,'JTC - Site 10 - Day 1'!FD47)</f>
        <v>2</v>
      </c>
      <c r="DA47" s="44">
        <f>SUM('JTC - Site 10 - Day 1'!EC47,'JTC - Site 10 - Day 1'!EQ47,'JTC - Site 10 - Day 1'!FE47)</f>
        <v>2</v>
      </c>
      <c r="DB47" s="44">
        <f>SUM('JTC - Site 10 - Day 1'!ED47,'JTC - Site 10 - Day 1'!ER47,'JTC - Site 10 - Day 1'!FF47)</f>
        <v>0</v>
      </c>
      <c r="DC47" s="44">
        <f>SUM('JTC - Site 10 - Day 1'!EE47,'JTC - Site 10 - Day 1'!ES47,'JTC - Site 10 - Day 1'!FG47)</f>
        <v>0</v>
      </c>
      <c r="DD47" s="44">
        <f>SUM('JTC - Site 10 - Day 1'!EF47,'JTC - Site 10 - Day 1'!ET47,'JTC - Site 10 - Day 1'!FH47)</f>
        <v>0</v>
      </c>
      <c r="DE47" s="44">
        <f>SUM('JTC - Site 10 - Day 1'!EG47,'JTC - Site 10 - Day 1'!EU47,'JTC - Site 10 - Day 1'!FI47)</f>
        <v>0</v>
      </c>
      <c r="DF47" s="53">
        <f>SUM('JTC - Site 10 - Day 1'!EH47,'JTC - Site 10 - Day 1'!EV47,'JTC - Site 10 - Day 1'!FJ47)</f>
        <v>2</v>
      </c>
      <c r="DG47" s="58">
        <f t="shared" si="22"/>
        <v>134</v>
      </c>
      <c r="DH47" s="58">
        <f t="shared" si="23"/>
        <v>132</v>
      </c>
      <c r="DI47" s="67">
        <f t="shared" si="109"/>
        <v>366</v>
      </c>
      <c r="DJ47" s="67">
        <f t="shared" ref="DJ47:DJ49" si="110">SUM(DI47:DI51)</f>
        <v>1528</v>
      </c>
      <c r="DK47" s="22">
        <f>'JTC - Site 10 - Day 1'!$A47</f>
        <v>0.59375000000000033</v>
      </c>
    </row>
    <row r="48" spans="1:115" ht="13.5" customHeight="1">
      <c r="A48" s="22">
        <f>'JTC - Site 10 - Day 1'!$A48</f>
        <v>0.60416666666666696</v>
      </c>
      <c r="B48" s="43">
        <f>SUM('JTC - Site 10 - Day 1'!AR48,'JTC - Site 10 - Day 1'!CV48,'JTC - Site 10 - Day 1'!EZ48)</f>
        <v>4</v>
      </c>
      <c r="C48" s="44">
        <f>SUM('JTC - Site 10 - Day 1'!AS48,'JTC - Site 10 - Day 1'!CW48,'JTC - Site 10 - Day 1'!FA48)</f>
        <v>0</v>
      </c>
      <c r="D48" s="44">
        <f>SUM('JTC - Site 10 - Day 1'!AT48,'JTC - Site 10 - Day 1'!CX48,'JTC - Site 10 - Day 1'!FB48)</f>
        <v>61</v>
      </c>
      <c r="E48" s="44">
        <f>SUM('JTC - Site 10 - Day 1'!AU48,'JTC - Site 10 - Day 1'!CY48,'JTC - Site 10 - Day 1'!FC48)</f>
        <v>12</v>
      </c>
      <c r="F48" s="44">
        <f>SUM('JTC - Site 10 - Day 1'!AV48,'JTC - Site 10 - Day 1'!CZ48,'JTC - Site 10 - Day 1'!FD48)</f>
        <v>0</v>
      </c>
      <c r="G48" s="44">
        <f>SUM('JTC - Site 10 - Day 1'!AW48,'JTC - Site 10 - Day 1'!DA48,'JTC - Site 10 - Day 1'!FE48)</f>
        <v>0</v>
      </c>
      <c r="H48" s="44">
        <f>SUM('JTC - Site 10 - Day 1'!AX48,'JTC - Site 10 - Day 1'!DB48,'JTC - Site 10 - Day 1'!FF48)</f>
        <v>1</v>
      </c>
      <c r="I48" s="44">
        <f>SUM('JTC - Site 10 - Day 1'!AY48,'JTC - Site 10 - Day 1'!DC48,'JTC - Site 10 - Day 1'!FG48)</f>
        <v>0</v>
      </c>
      <c r="J48" s="44">
        <f>SUM('JTC - Site 10 - Day 1'!AZ48,'JTC - Site 10 - Day 1'!DD48,'JTC - Site 10 - Day 1'!FH48)</f>
        <v>1</v>
      </c>
      <c r="K48" s="44">
        <f>SUM('JTC - Site 10 - Day 1'!BA48,'JTC - Site 10 - Day 1'!DE48,'JTC - Site 10 - Day 1'!FI48)</f>
        <v>0</v>
      </c>
      <c r="L48" s="53">
        <f>SUM('JTC - Site 10 - Day 1'!BB48,'JTC - Site 10 - Day 1'!DF48,'JTC - Site 10 - Day 1'!FJ48)</f>
        <v>7</v>
      </c>
      <c r="M48" s="58">
        <f t="shared" si="8"/>
        <v>86</v>
      </c>
      <c r="N48" s="58">
        <f t="shared" si="9"/>
        <v>85</v>
      </c>
      <c r="O48" s="22">
        <f>'JTC - Site 10 - Day 1'!$A48</f>
        <v>0.60416666666666696</v>
      </c>
      <c r="P48" s="43">
        <f>SUM('JTC - Site 10 - Day 1'!B48,'JTC - Site 10 - Day 1'!P48,'JTC - Site 10 - Day 1'!AD48)</f>
        <v>2</v>
      </c>
      <c r="Q48" s="44">
        <f>SUM('JTC - Site 10 - Day 1'!C48,'JTC - Site 10 - Day 1'!Q48,'JTC - Site 10 - Day 1'!AE48)</f>
        <v>0</v>
      </c>
      <c r="R48" s="44">
        <f>SUM('JTC - Site 10 - Day 1'!D48,'JTC - Site 10 - Day 1'!R48,'JTC - Site 10 - Day 1'!AF48)</f>
        <v>69</v>
      </c>
      <c r="S48" s="44">
        <f>SUM('JTC - Site 10 - Day 1'!E48,'JTC - Site 10 - Day 1'!S48,'JTC - Site 10 - Day 1'!AG48)</f>
        <v>13</v>
      </c>
      <c r="T48" s="44">
        <f>SUM('JTC - Site 10 - Day 1'!F48,'JTC - Site 10 - Day 1'!T48,'JTC - Site 10 - Day 1'!AH48)</f>
        <v>1</v>
      </c>
      <c r="U48" s="44">
        <f>SUM('JTC - Site 10 - Day 1'!G48,'JTC - Site 10 - Day 1'!U48,'JTC - Site 10 - Day 1'!AI48)</f>
        <v>0</v>
      </c>
      <c r="V48" s="44">
        <f>SUM('JTC - Site 10 - Day 1'!H48,'JTC - Site 10 - Day 1'!V48,'JTC - Site 10 - Day 1'!AJ48)</f>
        <v>0</v>
      </c>
      <c r="W48" s="44">
        <f>SUM('JTC - Site 10 - Day 1'!I48,'JTC - Site 10 - Day 1'!W48,'JTC - Site 10 - Day 1'!AK48)</f>
        <v>1</v>
      </c>
      <c r="X48" s="44">
        <f>SUM('JTC - Site 10 - Day 1'!J48,'JTC - Site 10 - Day 1'!X48,'JTC - Site 10 - Day 1'!AL48)</f>
        <v>1</v>
      </c>
      <c r="Y48" s="44">
        <f>SUM('JTC - Site 10 - Day 1'!K48,'JTC - Site 10 - Day 1'!Y48,'JTC - Site 10 - Day 1'!AM48)</f>
        <v>0</v>
      </c>
      <c r="Z48" s="53">
        <f>SUM('JTC - Site 10 - Day 1'!L48,'JTC - Site 10 - Day 1'!Z48,'JTC - Site 10 - Day 1'!AN48)</f>
        <v>4</v>
      </c>
      <c r="AA48" s="58">
        <f t="shared" si="10"/>
        <v>91</v>
      </c>
      <c r="AB48" s="58">
        <f t="shared" si="11"/>
        <v>93</v>
      </c>
      <c r="AC48" s="22">
        <f>'JTC - Site 10 - Day 1'!$A48</f>
        <v>0.60416666666666696</v>
      </c>
      <c r="AD48" s="43">
        <f>SUM('JTC - Site 10 - Day 1'!AD48,'JTC - Site 10 - Day 1'!CH48,'JTC - Site 10 - Day 1'!EL48)</f>
        <v>4</v>
      </c>
      <c r="AE48" s="44">
        <f>SUM('JTC - Site 10 - Day 1'!AE48,'JTC - Site 10 - Day 1'!CI48,'JTC - Site 10 - Day 1'!EM48)</f>
        <v>1</v>
      </c>
      <c r="AF48" s="44">
        <f>SUM('JTC - Site 10 - Day 1'!AF48,'JTC - Site 10 - Day 1'!CJ48,'JTC - Site 10 - Day 1'!EN48)</f>
        <v>83</v>
      </c>
      <c r="AG48" s="44">
        <f>SUM('JTC - Site 10 - Day 1'!AG48,'JTC - Site 10 - Day 1'!CK48,'JTC - Site 10 - Day 1'!EO48)</f>
        <v>19</v>
      </c>
      <c r="AH48" s="44">
        <f>SUM('JTC - Site 10 - Day 1'!AH48,'JTC - Site 10 - Day 1'!CL48,'JTC - Site 10 - Day 1'!EP48)</f>
        <v>3</v>
      </c>
      <c r="AI48" s="44">
        <f>SUM('JTC - Site 10 - Day 1'!AI48,'JTC - Site 10 - Day 1'!CM48,'JTC - Site 10 - Day 1'!EQ48)</f>
        <v>0</v>
      </c>
      <c r="AJ48" s="44">
        <f>SUM('JTC - Site 10 - Day 1'!AJ48,'JTC - Site 10 - Day 1'!CN48,'JTC - Site 10 - Day 1'!ER48)</f>
        <v>1</v>
      </c>
      <c r="AK48" s="44">
        <f>SUM('JTC - Site 10 - Day 1'!AK48,'JTC - Site 10 - Day 1'!CO48,'JTC - Site 10 - Day 1'!ES48)</f>
        <v>1</v>
      </c>
      <c r="AL48" s="44">
        <f>SUM('JTC - Site 10 - Day 1'!AL48,'JTC - Site 10 - Day 1'!CP48,'JTC - Site 10 - Day 1'!ET48)</f>
        <v>0</v>
      </c>
      <c r="AM48" s="44">
        <f>SUM('JTC - Site 10 - Day 1'!AM48,'JTC - Site 10 - Day 1'!CQ48,'JTC - Site 10 - Day 1'!EU48)</f>
        <v>0</v>
      </c>
      <c r="AN48" s="53">
        <f>SUM('JTC - Site 10 - Day 1'!AN48,'JTC - Site 10 - Day 1'!CR48,'JTC - Site 10 - Day 1'!EV48)</f>
        <v>2</v>
      </c>
      <c r="AO48" s="58">
        <f t="shared" si="12"/>
        <v>114</v>
      </c>
      <c r="AP48" s="58">
        <f t="shared" si="13"/>
        <v>116</v>
      </c>
      <c r="AQ48" s="22">
        <f>'JTC - Site 10 - Day 1'!$A48</f>
        <v>0.60416666666666696</v>
      </c>
      <c r="AR48" s="43">
        <f>SUM('JTC - Site 10 - Day 1'!AR48,'JTC - Site 10 - Day 1'!BF48,'JTC - Site 10 - Day 1'!BT48)</f>
        <v>3</v>
      </c>
      <c r="AS48" s="44">
        <f>SUM('JTC - Site 10 - Day 1'!AS48,'JTC - Site 10 - Day 1'!BG48,'JTC - Site 10 - Day 1'!BU48)</f>
        <v>1</v>
      </c>
      <c r="AT48" s="44">
        <f>SUM('JTC - Site 10 - Day 1'!AT48,'JTC - Site 10 - Day 1'!BH48,'JTC - Site 10 - Day 1'!BV48)</f>
        <v>71</v>
      </c>
      <c r="AU48" s="44">
        <f>SUM('JTC - Site 10 - Day 1'!AU48,'JTC - Site 10 - Day 1'!BI48,'JTC - Site 10 - Day 1'!BW48)</f>
        <v>13</v>
      </c>
      <c r="AV48" s="44">
        <f>SUM('JTC - Site 10 - Day 1'!AV48,'JTC - Site 10 - Day 1'!BJ48,'JTC - Site 10 - Day 1'!BX48)</f>
        <v>8</v>
      </c>
      <c r="AW48" s="44">
        <f>SUM('JTC - Site 10 - Day 1'!AW48,'JTC - Site 10 - Day 1'!BK48,'JTC - Site 10 - Day 1'!BY48)</f>
        <v>0</v>
      </c>
      <c r="AX48" s="44">
        <f>SUM('JTC - Site 10 - Day 1'!AX48,'JTC - Site 10 - Day 1'!BL48,'JTC - Site 10 - Day 1'!BZ48)</f>
        <v>4</v>
      </c>
      <c r="AY48" s="44">
        <f>SUM('JTC - Site 10 - Day 1'!AY48,'JTC - Site 10 - Day 1'!BM48,'JTC - Site 10 - Day 1'!CA48)</f>
        <v>2</v>
      </c>
      <c r="AZ48" s="44">
        <f>SUM('JTC - Site 10 - Day 1'!AZ48,'JTC - Site 10 - Day 1'!BN48,'JTC - Site 10 - Day 1'!CB48)</f>
        <v>0</v>
      </c>
      <c r="BA48" s="44">
        <f>SUM('JTC - Site 10 - Day 1'!BA48,'JTC - Site 10 - Day 1'!BO48,'JTC - Site 10 - Day 1'!CC48)</f>
        <v>0</v>
      </c>
      <c r="BB48" s="53">
        <f>SUM('JTC - Site 10 - Day 1'!BB48,'JTC - Site 10 - Day 1'!BP48,'JTC - Site 10 - Day 1'!CD48)</f>
        <v>5</v>
      </c>
      <c r="BC48" s="58">
        <f t="shared" si="14"/>
        <v>107</v>
      </c>
      <c r="BD48" s="58">
        <f t="shared" si="15"/>
        <v>118</v>
      </c>
      <c r="BE48" s="22">
        <f>'JTC - Site 10 - Day 1'!$A48</f>
        <v>0.60416666666666696</v>
      </c>
      <c r="BF48" s="43">
        <f>SUM('JTC - Site 10 - Day 1'!P48,'JTC - Site 10 - Day 1'!BT48,'JTC - Site 10 - Day 1'!DX48)</f>
        <v>2</v>
      </c>
      <c r="BG48" s="44">
        <f>SUM('JTC - Site 10 - Day 1'!Q48,'JTC - Site 10 - Day 1'!BU48,'JTC - Site 10 - Day 1'!DY48)</f>
        <v>0</v>
      </c>
      <c r="BH48" s="44">
        <f>SUM('JTC - Site 10 - Day 1'!R48,'JTC - Site 10 - Day 1'!BV48,'JTC - Site 10 - Day 1'!DZ48)</f>
        <v>59</v>
      </c>
      <c r="BI48" s="44">
        <f>SUM('JTC - Site 10 - Day 1'!S48,'JTC - Site 10 - Day 1'!BW48,'JTC - Site 10 - Day 1'!EA48)</f>
        <v>11</v>
      </c>
      <c r="BJ48" s="44">
        <f>SUM('JTC - Site 10 - Day 1'!T48,'JTC - Site 10 - Day 1'!BX48,'JTC - Site 10 - Day 1'!EB48)</f>
        <v>3</v>
      </c>
      <c r="BK48" s="44">
        <f>SUM('JTC - Site 10 - Day 1'!U48,'JTC - Site 10 - Day 1'!BY48,'JTC - Site 10 - Day 1'!EC48)</f>
        <v>0</v>
      </c>
      <c r="BL48" s="44">
        <f>SUM('JTC - Site 10 - Day 1'!V48,'JTC - Site 10 - Day 1'!BZ48,'JTC - Site 10 - Day 1'!ED48)</f>
        <v>0</v>
      </c>
      <c r="BM48" s="44">
        <f>SUM('JTC - Site 10 - Day 1'!W48,'JTC - Site 10 - Day 1'!CA48,'JTC - Site 10 - Day 1'!EE48)</f>
        <v>0</v>
      </c>
      <c r="BN48" s="44">
        <f>SUM('JTC - Site 10 - Day 1'!X48,'JTC - Site 10 - Day 1'!CB48,'JTC - Site 10 - Day 1'!EF48)</f>
        <v>1</v>
      </c>
      <c r="BO48" s="44">
        <f>SUM('JTC - Site 10 - Day 1'!Y48,'JTC - Site 10 - Day 1'!CC48,'JTC - Site 10 - Day 1'!EG48)</f>
        <v>0</v>
      </c>
      <c r="BP48" s="53">
        <f>SUM('JTC - Site 10 - Day 1'!Z48,'JTC - Site 10 - Day 1'!CD48,'JTC - Site 10 - Day 1'!EH48)</f>
        <v>3</v>
      </c>
      <c r="BQ48" s="58">
        <f t="shared" si="16"/>
        <v>79</v>
      </c>
      <c r="BR48" s="58">
        <f t="shared" si="17"/>
        <v>82</v>
      </c>
      <c r="BS48" s="22">
        <f>'JTC - Site 10 - Day 1'!$A48</f>
        <v>0.60416666666666696</v>
      </c>
      <c r="BT48" s="43">
        <f>SUM('JTC - Site 10 - Day 1'!CH48,'JTC - Site 10 - Day 1'!CV48,'JTC - Site 10 - Day 1'!DJ48)</f>
        <v>2</v>
      </c>
      <c r="BU48" s="44">
        <f>SUM('JTC - Site 10 - Day 1'!CI48,'JTC - Site 10 - Day 1'!CW48,'JTC - Site 10 - Day 1'!DK48)</f>
        <v>1</v>
      </c>
      <c r="BV48" s="44">
        <f>SUM('JTC - Site 10 - Day 1'!CJ48,'JTC - Site 10 - Day 1'!CX48,'JTC - Site 10 - Day 1'!DL48)</f>
        <v>54</v>
      </c>
      <c r="BW48" s="44">
        <f>SUM('JTC - Site 10 - Day 1'!CK48,'JTC - Site 10 - Day 1'!CY48,'JTC - Site 10 - Day 1'!DM48)</f>
        <v>13</v>
      </c>
      <c r="BX48" s="44">
        <f>SUM('JTC - Site 10 - Day 1'!CL48,'JTC - Site 10 - Day 1'!CZ48,'JTC - Site 10 - Day 1'!DN48)</f>
        <v>1</v>
      </c>
      <c r="BY48" s="44">
        <f>SUM('JTC - Site 10 - Day 1'!CM48,'JTC - Site 10 - Day 1'!DA48,'JTC - Site 10 - Day 1'!DO48)</f>
        <v>0</v>
      </c>
      <c r="BZ48" s="44">
        <f>SUM('JTC - Site 10 - Day 1'!CN48,'JTC - Site 10 - Day 1'!DB48,'JTC - Site 10 - Day 1'!DP48)</f>
        <v>0</v>
      </c>
      <c r="CA48" s="44">
        <f>SUM('JTC - Site 10 - Day 1'!CO48,'JTC - Site 10 - Day 1'!DC48,'JTC - Site 10 - Day 1'!DQ48)</f>
        <v>0</v>
      </c>
      <c r="CB48" s="44">
        <f>SUM('JTC - Site 10 - Day 1'!CP48,'JTC - Site 10 - Day 1'!DD48,'JTC - Site 10 - Day 1'!DR48)</f>
        <v>1</v>
      </c>
      <c r="CC48" s="44">
        <f>SUM('JTC - Site 10 - Day 1'!CQ48,'JTC - Site 10 - Day 1'!DE48,'JTC - Site 10 - Day 1'!DS48)</f>
        <v>0</v>
      </c>
      <c r="CD48" s="53">
        <f>SUM('JTC - Site 10 - Day 1'!CR48,'JTC - Site 10 - Day 1'!DF48,'JTC - Site 10 - Day 1'!DT48)</f>
        <v>3</v>
      </c>
      <c r="CE48" s="58">
        <f t="shared" si="18"/>
        <v>75</v>
      </c>
      <c r="CF48" s="58">
        <f t="shared" si="19"/>
        <v>75</v>
      </c>
      <c r="CG48" s="22">
        <f>'JTC - Site 10 - Day 1'!$A48</f>
        <v>0.60416666666666696</v>
      </c>
      <c r="CH48" s="43">
        <f>SUM('JTC - Site 10 - Day 1'!B48,'JTC - Site 10 - Day 1'!BF48,'JTC - Site 10 - Day 1'!DJ48)</f>
        <v>4</v>
      </c>
      <c r="CI48" s="44">
        <f>SUM('JTC - Site 10 - Day 1'!C48,'JTC - Site 10 - Day 1'!BG48,'JTC - Site 10 - Day 1'!DK48)</f>
        <v>2</v>
      </c>
      <c r="CJ48" s="44">
        <f>SUM('JTC - Site 10 - Day 1'!D48,'JTC - Site 10 - Day 1'!BH48,'JTC - Site 10 - Day 1'!DL48)</f>
        <v>75</v>
      </c>
      <c r="CK48" s="44">
        <f>SUM('JTC - Site 10 - Day 1'!E48,'JTC - Site 10 - Day 1'!BI48,'JTC - Site 10 - Day 1'!DM48)</f>
        <v>15</v>
      </c>
      <c r="CL48" s="44">
        <f>SUM('JTC - Site 10 - Day 1'!F48,'JTC - Site 10 - Day 1'!BJ48,'JTC - Site 10 - Day 1'!DN48)</f>
        <v>9</v>
      </c>
      <c r="CM48" s="44">
        <f>SUM('JTC - Site 10 - Day 1'!G48,'JTC - Site 10 - Day 1'!BK48,'JTC - Site 10 - Day 1'!DO48)</f>
        <v>0</v>
      </c>
      <c r="CN48" s="44">
        <f>SUM('JTC - Site 10 - Day 1'!H48,'JTC - Site 10 - Day 1'!BL48,'JTC - Site 10 - Day 1'!DP48)</f>
        <v>3</v>
      </c>
      <c r="CO48" s="44">
        <f>SUM('JTC - Site 10 - Day 1'!I48,'JTC - Site 10 - Day 1'!BM48,'JTC - Site 10 - Day 1'!DQ48)</f>
        <v>2</v>
      </c>
      <c r="CP48" s="44">
        <f>SUM('JTC - Site 10 - Day 1'!J48,'JTC - Site 10 - Day 1'!BN48,'JTC - Site 10 - Day 1'!DR48)</f>
        <v>0</v>
      </c>
      <c r="CQ48" s="44">
        <f>SUM('JTC - Site 10 - Day 1'!K48,'JTC - Site 10 - Day 1'!BO48,'JTC - Site 10 - Day 1'!DS48)</f>
        <v>0</v>
      </c>
      <c r="CR48" s="53">
        <f>SUM('JTC - Site 10 - Day 1'!L48,'JTC - Site 10 - Day 1'!BP48,'JTC - Site 10 - Day 1'!DT48)</f>
        <v>6</v>
      </c>
      <c r="CS48" s="58">
        <f t="shared" si="20"/>
        <v>116</v>
      </c>
      <c r="CT48" s="58">
        <f t="shared" si="21"/>
        <v>126</v>
      </c>
      <c r="CU48" s="22">
        <f>'JTC - Site 10 - Day 1'!$A48</f>
        <v>0.60416666666666696</v>
      </c>
      <c r="CV48" s="43">
        <f>SUM('JTC - Site 10 - Day 1'!DX48,'JTC - Site 10 - Day 1'!EL48,'JTC - Site 10 - Day 1'!EZ48)</f>
        <v>7</v>
      </c>
      <c r="CW48" s="44">
        <f>SUM('JTC - Site 10 - Day 1'!DY48,'JTC - Site 10 - Day 1'!EM48,'JTC - Site 10 - Day 1'!FA48)</f>
        <v>1</v>
      </c>
      <c r="CX48" s="44">
        <f>SUM('JTC - Site 10 - Day 1'!DZ48,'JTC - Site 10 - Day 1'!EN48,'JTC - Site 10 - Day 1'!FB48)</f>
        <v>84</v>
      </c>
      <c r="CY48" s="44">
        <f>SUM('JTC - Site 10 - Day 1'!EA48,'JTC - Site 10 - Day 1'!EO48,'JTC - Site 10 - Day 1'!FC48)</f>
        <v>18</v>
      </c>
      <c r="CZ48" s="44">
        <f>SUM('JTC - Site 10 - Day 1'!EB48,'JTC - Site 10 - Day 1'!EP48,'JTC - Site 10 - Day 1'!FD48)</f>
        <v>5</v>
      </c>
      <c r="DA48" s="44">
        <f>SUM('JTC - Site 10 - Day 1'!EC48,'JTC - Site 10 - Day 1'!EQ48,'JTC - Site 10 - Day 1'!FE48)</f>
        <v>0</v>
      </c>
      <c r="DB48" s="44">
        <f>SUM('JTC - Site 10 - Day 1'!ED48,'JTC - Site 10 - Day 1'!ER48,'JTC - Site 10 - Day 1'!FF48)</f>
        <v>1</v>
      </c>
      <c r="DC48" s="44">
        <f>SUM('JTC - Site 10 - Day 1'!EE48,'JTC - Site 10 - Day 1'!ES48,'JTC - Site 10 - Day 1'!FG48)</f>
        <v>0</v>
      </c>
      <c r="DD48" s="44">
        <f>SUM('JTC - Site 10 - Day 1'!EF48,'JTC - Site 10 - Day 1'!ET48,'JTC - Site 10 - Day 1'!FH48)</f>
        <v>0</v>
      </c>
      <c r="DE48" s="44">
        <f>SUM('JTC - Site 10 - Day 1'!EG48,'JTC - Site 10 - Day 1'!EU48,'JTC - Site 10 - Day 1'!FI48)</f>
        <v>0</v>
      </c>
      <c r="DF48" s="53">
        <f>SUM('JTC - Site 10 - Day 1'!EH48,'JTC - Site 10 - Day 1'!EV48,'JTC - Site 10 - Day 1'!FJ48)</f>
        <v>6</v>
      </c>
      <c r="DG48" s="58">
        <f t="shared" si="22"/>
        <v>122</v>
      </c>
      <c r="DH48" s="58">
        <f t="shared" si="23"/>
        <v>123</v>
      </c>
      <c r="DI48" s="67">
        <f t="shared" si="109"/>
        <v>395</v>
      </c>
      <c r="DJ48" s="67">
        <f t="shared" si="110"/>
        <v>1557</v>
      </c>
      <c r="DK48" s="22">
        <f>'JTC - Site 10 - Day 1'!$A48</f>
        <v>0.60416666666666696</v>
      </c>
    </row>
    <row r="49" spans="1:115" ht="13.5" customHeight="1">
      <c r="A49" s="45">
        <f>'JTC - Site 10 - Day 1'!$A49</f>
        <v>0.61458333333333359</v>
      </c>
      <c r="B49" s="46">
        <f>SUM('JTC - Site 10 - Day 1'!AR49,'JTC - Site 10 - Day 1'!CV49,'JTC - Site 10 - Day 1'!EZ49)</f>
        <v>1</v>
      </c>
      <c r="C49" s="47">
        <f>SUM('JTC - Site 10 - Day 1'!AS49,'JTC - Site 10 - Day 1'!CW49,'JTC - Site 10 - Day 1'!FA49)</f>
        <v>1</v>
      </c>
      <c r="D49" s="47">
        <f>SUM('JTC - Site 10 - Day 1'!AT49,'JTC - Site 10 - Day 1'!CX49,'JTC - Site 10 - Day 1'!FB49)</f>
        <v>46</v>
      </c>
      <c r="E49" s="47">
        <f>SUM('JTC - Site 10 - Day 1'!AU49,'JTC - Site 10 - Day 1'!CY49,'JTC - Site 10 - Day 1'!FC49)</f>
        <v>9</v>
      </c>
      <c r="F49" s="47">
        <f>SUM('JTC - Site 10 - Day 1'!AV49,'JTC - Site 10 - Day 1'!CZ49,'JTC - Site 10 - Day 1'!FD49)</f>
        <v>0</v>
      </c>
      <c r="G49" s="47">
        <f>SUM('JTC - Site 10 - Day 1'!AW49,'JTC - Site 10 - Day 1'!DA49,'JTC - Site 10 - Day 1'!FE49)</f>
        <v>0</v>
      </c>
      <c r="H49" s="47">
        <f>SUM('JTC - Site 10 - Day 1'!AX49,'JTC - Site 10 - Day 1'!DB49,'JTC - Site 10 - Day 1'!FF49)</f>
        <v>0</v>
      </c>
      <c r="I49" s="47">
        <f>SUM('JTC - Site 10 - Day 1'!AY49,'JTC - Site 10 - Day 1'!DC49,'JTC - Site 10 - Day 1'!FG49)</f>
        <v>0</v>
      </c>
      <c r="J49" s="47">
        <f>SUM('JTC - Site 10 - Day 1'!AZ49,'JTC - Site 10 - Day 1'!DD49,'JTC - Site 10 - Day 1'!FH49)</f>
        <v>0</v>
      </c>
      <c r="K49" s="47">
        <f>SUM('JTC - Site 10 - Day 1'!BA49,'JTC - Site 10 - Day 1'!DE49,'JTC - Site 10 - Day 1'!FI49)</f>
        <v>0</v>
      </c>
      <c r="L49" s="54">
        <f>SUM('JTC - Site 10 - Day 1'!BB49,'JTC - Site 10 - Day 1'!DF49,'JTC - Site 10 - Day 1'!FJ49)</f>
        <v>6</v>
      </c>
      <c r="M49" s="59">
        <f t="shared" si="8"/>
        <v>63</v>
      </c>
      <c r="N49" s="59">
        <f t="shared" si="9"/>
        <v>62</v>
      </c>
      <c r="O49" s="45">
        <f>'JTC - Site 10 - Day 1'!$A49</f>
        <v>0.61458333333333359</v>
      </c>
      <c r="P49" s="46">
        <f>SUM('JTC - Site 10 - Day 1'!B49,'JTC - Site 10 - Day 1'!P49,'JTC - Site 10 - Day 1'!AD49)</f>
        <v>4</v>
      </c>
      <c r="Q49" s="47">
        <f>SUM('JTC - Site 10 - Day 1'!C49,'JTC - Site 10 - Day 1'!Q49,'JTC - Site 10 - Day 1'!AE49)</f>
        <v>0</v>
      </c>
      <c r="R49" s="47">
        <f>SUM('JTC - Site 10 - Day 1'!D49,'JTC - Site 10 - Day 1'!R49,'JTC - Site 10 - Day 1'!AF49)</f>
        <v>46</v>
      </c>
      <c r="S49" s="47">
        <f>SUM('JTC - Site 10 - Day 1'!E49,'JTC - Site 10 - Day 1'!S49,'JTC - Site 10 - Day 1'!AG49)</f>
        <v>16</v>
      </c>
      <c r="T49" s="47">
        <f>SUM('JTC - Site 10 - Day 1'!F49,'JTC - Site 10 - Day 1'!T49,'JTC - Site 10 - Day 1'!AH49)</f>
        <v>1</v>
      </c>
      <c r="U49" s="47">
        <f>SUM('JTC - Site 10 - Day 1'!G49,'JTC - Site 10 - Day 1'!U49,'JTC - Site 10 - Day 1'!AI49)</f>
        <v>0</v>
      </c>
      <c r="V49" s="47">
        <f>SUM('JTC - Site 10 - Day 1'!H49,'JTC - Site 10 - Day 1'!V49,'JTC - Site 10 - Day 1'!AJ49)</f>
        <v>2</v>
      </c>
      <c r="W49" s="47">
        <f>SUM('JTC - Site 10 - Day 1'!I49,'JTC - Site 10 - Day 1'!W49,'JTC - Site 10 - Day 1'!AK49)</f>
        <v>0</v>
      </c>
      <c r="X49" s="47">
        <f>SUM('JTC - Site 10 - Day 1'!J49,'JTC - Site 10 - Day 1'!X49,'JTC - Site 10 - Day 1'!AL49)</f>
        <v>1</v>
      </c>
      <c r="Y49" s="47">
        <f>SUM('JTC - Site 10 - Day 1'!K49,'JTC - Site 10 - Day 1'!Y49,'JTC - Site 10 - Day 1'!AM49)</f>
        <v>0</v>
      </c>
      <c r="Z49" s="54">
        <f>SUM('JTC - Site 10 - Day 1'!L49,'JTC - Site 10 - Day 1'!Z49,'JTC - Site 10 - Day 1'!AN49)</f>
        <v>5</v>
      </c>
      <c r="AA49" s="59">
        <f t="shared" si="10"/>
        <v>75</v>
      </c>
      <c r="AB49" s="59">
        <f t="shared" si="11"/>
        <v>76</v>
      </c>
      <c r="AC49" s="45">
        <f>'JTC - Site 10 - Day 1'!$A49</f>
        <v>0.61458333333333359</v>
      </c>
      <c r="AD49" s="46">
        <f>SUM('JTC - Site 10 - Day 1'!AD49,'JTC - Site 10 - Day 1'!CH49,'JTC - Site 10 - Day 1'!EL49)</f>
        <v>3</v>
      </c>
      <c r="AE49" s="47">
        <f>SUM('JTC - Site 10 - Day 1'!AE49,'JTC - Site 10 - Day 1'!CI49,'JTC - Site 10 - Day 1'!EM49)</f>
        <v>0</v>
      </c>
      <c r="AF49" s="47">
        <f>SUM('JTC - Site 10 - Day 1'!AF49,'JTC - Site 10 - Day 1'!CJ49,'JTC - Site 10 - Day 1'!EN49)</f>
        <v>91</v>
      </c>
      <c r="AG49" s="47">
        <f>SUM('JTC - Site 10 - Day 1'!AG49,'JTC - Site 10 - Day 1'!CK49,'JTC - Site 10 - Day 1'!EO49)</f>
        <v>23</v>
      </c>
      <c r="AH49" s="47">
        <f>SUM('JTC - Site 10 - Day 1'!AH49,'JTC - Site 10 - Day 1'!CL49,'JTC - Site 10 - Day 1'!EP49)</f>
        <v>4</v>
      </c>
      <c r="AI49" s="47">
        <f>SUM('JTC - Site 10 - Day 1'!AI49,'JTC - Site 10 - Day 1'!CM49,'JTC - Site 10 - Day 1'!EQ49)</f>
        <v>0</v>
      </c>
      <c r="AJ49" s="47">
        <f>SUM('JTC - Site 10 - Day 1'!AJ49,'JTC - Site 10 - Day 1'!CN49,'JTC - Site 10 - Day 1'!ER49)</f>
        <v>1</v>
      </c>
      <c r="AK49" s="47">
        <f>SUM('JTC - Site 10 - Day 1'!AK49,'JTC - Site 10 - Day 1'!CO49,'JTC - Site 10 - Day 1'!ES49)</f>
        <v>0</v>
      </c>
      <c r="AL49" s="47">
        <f>SUM('JTC - Site 10 - Day 1'!AL49,'JTC - Site 10 - Day 1'!CP49,'JTC - Site 10 - Day 1'!ET49)</f>
        <v>0</v>
      </c>
      <c r="AM49" s="47">
        <f>SUM('JTC - Site 10 - Day 1'!AM49,'JTC - Site 10 - Day 1'!CQ49,'JTC - Site 10 - Day 1'!EU49)</f>
        <v>0</v>
      </c>
      <c r="AN49" s="54">
        <f>SUM('JTC - Site 10 - Day 1'!AN49,'JTC - Site 10 - Day 1'!CR49,'JTC - Site 10 - Day 1'!EV49)</f>
        <v>2</v>
      </c>
      <c r="AO49" s="59">
        <f t="shared" si="12"/>
        <v>124</v>
      </c>
      <c r="AP49" s="59">
        <f t="shared" si="13"/>
        <v>127</v>
      </c>
      <c r="AQ49" s="45">
        <f>'JTC - Site 10 - Day 1'!$A49</f>
        <v>0.61458333333333359</v>
      </c>
      <c r="AR49" s="46">
        <f>SUM('JTC - Site 10 - Day 1'!AR49,'JTC - Site 10 - Day 1'!BF49,'JTC - Site 10 - Day 1'!BT49)</f>
        <v>3</v>
      </c>
      <c r="AS49" s="47">
        <f>SUM('JTC - Site 10 - Day 1'!AS49,'JTC - Site 10 - Day 1'!BG49,'JTC - Site 10 - Day 1'!BU49)</f>
        <v>1</v>
      </c>
      <c r="AT49" s="47">
        <f>SUM('JTC - Site 10 - Day 1'!AT49,'JTC - Site 10 - Day 1'!BH49,'JTC - Site 10 - Day 1'!BV49)</f>
        <v>64</v>
      </c>
      <c r="AU49" s="47">
        <f>SUM('JTC - Site 10 - Day 1'!AU49,'JTC - Site 10 - Day 1'!BI49,'JTC - Site 10 - Day 1'!BW49)</f>
        <v>6</v>
      </c>
      <c r="AV49" s="47">
        <f>SUM('JTC - Site 10 - Day 1'!AV49,'JTC - Site 10 - Day 1'!BJ49,'JTC - Site 10 - Day 1'!BX49)</f>
        <v>1</v>
      </c>
      <c r="AW49" s="47">
        <f>SUM('JTC - Site 10 - Day 1'!AW49,'JTC - Site 10 - Day 1'!BK49,'JTC - Site 10 - Day 1'!BY49)</f>
        <v>0</v>
      </c>
      <c r="AX49" s="47">
        <f>SUM('JTC - Site 10 - Day 1'!AX49,'JTC - Site 10 - Day 1'!BL49,'JTC - Site 10 - Day 1'!BZ49)</f>
        <v>2</v>
      </c>
      <c r="AY49" s="47">
        <f>SUM('JTC - Site 10 - Day 1'!AY49,'JTC - Site 10 - Day 1'!BM49,'JTC - Site 10 - Day 1'!CA49)</f>
        <v>3</v>
      </c>
      <c r="AZ49" s="47">
        <f>SUM('JTC - Site 10 - Day 1'!AZ49,'JTC - Site 10 - Day 1'!BN49,'JTC - Site 10 - Day 1'!CB49)</f>
        <v>0</v>
      </c>
      <c r="BA49" s="47">
        <f>SUM('JTC - Site 10 - Day 1'!BA49,'JTC - Site 10 - Day 1'!BO49,'JTC - Site 10 - Day 1'!CC49)</f>
        <v>0</v>
      </c>
      <c r="BB49" s="54">
        <f>SUM('JTC - Site 10 - Day 1'!BB49,'JTC - Site 10 - Day 1'!BP49,'JTC - Site 10 - Day 1'!CD49)</f>
        <v>2</v>
      </c>
      <c r="BC49" s="59">
        <f t="shared" si="14"/>
        <v>82</v>
      </c>
      <c r="BD49" s="59">
        <f t="shared" si="15"/>
        <v>85</v>
      </c>
      <c r="BE49" s="45">
        <f>'JTC - Site 10 - Day 1'!$A49</f>
        <v>0.61458333333333359</v>
      </c>
      <c r="BF49" s="46">
        <f>SUM('JTC - Site 10 - Day 1'!P49,'JTC - Site 10 - Day 1'!BT49,'JTC - Site 10 - Day 1'!DX49)</f>
        <v>4</v>
      </c>
      <c r="BG49" s="47">
        <f>SUM('JTC - Site 10 - Day 1'!Q49,'JTC - Site 10 - Day 1'!BU49,'JTC - Site 10 - Day 1'!DY49)</f>
        <v>0</v>
      </c>
      <c r="BH49" s="47">
        <f>SUM('JTC - Site 10 - Day 1'!R49,'JTC - Site 10 - Day 1'!BV49,'JTC - Site 10 - Day 1'!DZ49)</f>
        <v>52</v>
      </c>
      <c r="BI49" s="47">
        <f>SUM('JTC - Site 10 - Day 1'!S49,'JTC - Site 10 - Day 1'!BW49,'JTC - Site 10 - Day 1'!EA49)</f>
        <v>16</v>
      </c>
      <c r="BJ49" s="47">
        <f>SUM('JTC - Site 10 - Day 1'!T49,'JTC - Site 10 - Day 1'!BX49,'JTC - Site 10 - Day 1'!EB49)</f>
        <v>3</v>
      </c>
      <c r="BK49" s="47">
        <f>SUM('JTC - Site 10 - Day 1'!U49,'JTC - Site 10 - Day 1'!BY49,'JTC - Site 10 - Day 1'!EC49)</f>
        <v>0</v>
      </c>
      <c r="BL49" s="47">
        <f>SUM('JTC - Site 10 - Day 1'!V49,'JTC - Site 10 - Day 1'!BZ49,'JTC - Site 10 - Day 1'!ED49)</f>
        <v>0</v>
      </c>
      <c r="BM49" s="47">
        <f>SUM('JTC - Site 10 - Day 1'!W49,'JTC - Site 10 - Day 1'!CA49,'JTC - Site 10 - Day 1'!EE49)</f>
        <v>0</v>
      </c>
      <c r="BN49" s="47">
        <f>SUM('JTC - Site 10 - Day 1'!X49,'JTC - Site 10 - Day 1'!CB49,'JTC - Site 10 - Day 1'!EF49)</f>
        <v>1</v>
      </c>
      <c r="BO49" s="47">
        <f>SUM('JTC - Site 10 - Day 1'!Y49,'JTC - Site 10 - Day 1'!CC49,'JTC - Site 10 - Day 1'!EG49)</f>
        <v>0</v>
      </c>
      <c r="BP49" s="54">
        <f>SUM('JTC - Site 10 - Day 1'!Z49,'JTC - Site 10 - Day 1'!CD49,'JTC - Site 10 - Day 1'!EH49)</f>
        <v>3</v>
      </c>
      <c r="BQ49" s="59">
        <f t="shared" si="16"/>
        <v>79</v>
      </c>
      <c r="BR49" s="59">
        <f t="shared" si="17"/>
        <v>80</v>
      </c>
      <c r="BS49" s="45">
        <f>'JTC - Site 10 - Day 1'!$A49</f>
        <v>0.61458333333333359</v>
      </c>
      <c r="BT49" s="46">
        <f>SUM('JTC - Site 10 - Day 1'!CH49,'JTC - Site 10 - Day 1'!CV49,'JTC - Site 10 - Day 1'!DJ49)</f>
        <v>1</v>
      </c>
      <c r="BU49" s="47">
        <f>SUM('JTC - Site 10 - Day 1'!CI49,'JTC - Site 10 - Day 1'!CW49,'JTC - Site 10 - Day 1'!DK49)</f>
        <v>1</v>
      </c>
      <c r="BV49" s="47">
        <f>SUM('JTC - Site 10 - Day 1'!CJ49,'JTC - Site 10 - Day 1'!CX49,'JTC - Site 10 - Day 1'!DL49)</f>
        <v>47</v>
      </c>
      <c r="BW49" s="47">
        <f>SUM('JTC - Site 10 - Day 1'!CK49,'JTC - Site 10 - Day 1'!CY49,'JTC - Site 10 - Day 1'!DM49)</f>
        <v>10</v>
      </c>
      <c r="BX49" s="47">
        <f>SUM('JTC - Site 10 - Day 1'!CL49,'JTC - Site 10 - Day 1'!CZ49,'JTC - Site 10 - Day 1'!DN49)</f>
        <v>0</v>
      </c>
      <c r="BY49" s="47">
        <f>SUM('JTC - Site 10 - Day 1'!CM49,'JTC - Site 10 - Day 1'!DA49,'JTC - Site 10 - Day 1'!DO49)</f>
        <v>0</v>
      </c>
      <c r="BZ49" s="47">
        <f>SUM('JTC - Site 10 - Day 1'!CN49,'JTC - Site 10 - Day 1'!DB49,'JTC - Site 10 - Day 1'!DP49)</f>
        <v>0</v>
      </c>
      <c r="CA49" s="47">
        <f>SUM('JTC - Site 10 - Day 1'!CO49,'JTC - Site 10 - Day 1'!DC49,'JTC - Site 10 - Day 1'!DQ49)</f>
        <v>0</v>
      </c>
      <c r="CB49" s="47">
        <f>SUM('JTC - Site 10 - Day 1'!CP49,'JTC - Site 10 - Day 1'!DD49,'JTC - Site 10 - Day 1'!DR49)</f>
        <v>0</v>
      </c>
      <c r="CC49" s="47">
        <f>SUM('JTC - Site 10 - Day 1'!CQ49,'JTC - Site 10 - Day 1'!DE49,'JTC - Site 10 - Day 1'!DS49)</f>
        <v>0</v>
      </c>
      <c r="CD49" s="54">
        <f>SUM('JTC - Site 10 - Day 1'!CR49,'JTC - Site 10 - Day 1'!DF49,'JTC - Site 10 - Day 1'!DT49)</f>
        <v>5</v>
      </c>
      <c r="CE49" s="59">
        <f t="shared" si="18"/>
        <v>64</v>
      </c>
      <c r="CF49" s="59">
        <f t="shared" si="19"/>
        <v>63</v>
      </c>
      <c r="CG49" s="45">
        <f>'JTC - Site 10 - Day 1'!$A49</f>
        <v>0.61458333333333359</v>
      </c>
      <c r="CH49" s="46">
        <f>SUM('JTC - Site 10 - Day 1'!B49,'JTC - Site 10 - Day 1'!BF49,'JTC - Site 10 - Day 1'!DJ49)</f>
        <v>6</v>
      </c>
      <c r="CI49" s="47">
        <f>SUM('JTC - Site 10 - Day 1'!C49,'JTC - Site 10 - Day 1'!BG49,'JTC - Site 10 - Day 1'!DK49)</f>
        <v>1</v>
      </c>
      <c r="CJ49" s="47">
        <f>SUM('JTC - Site 10 - Day 1'!D49,'JTC - Site 10 - Day 1'!BH49,'JTC - Site 10 - Day 1'!DL49)</f>
        <v>75</v>
      </c>
      <c r="CK49" s="47">
        <f>SUM('JTC - Site 10 - Day 1'!E49,'JTC - Site 10 - Day 1'!BI49,'JTC - Site 10 - Day 1'!DM49)</f>
        <v>13</v>
      </c>
      <c r="CL49" s="47">
        <f>SUM('JTC - Site 10 - Day 1'!F49,'JTC - Site 10 - Day 1'!BJ49,'JTC - Site 10 - Day 1'!DN49)</f>
        <v>1</v>
      </c>
      <c r="CM49" s="47">
        <f>SUM('JTC - Site 10 - Day 1'!G49,'JTC - Site 10 - Day 1'!BK49,'JTC - Site 10 - Day 1'!DO49)</f>
        <v>0</v>
      </c>
      <c r="CN49" s="47">
        <f>SUM('JTC - Site 10 - Day 1'!H49,'JTC - Site 10 - Day 1'!BL49,'JTC - Site 10 - Day 1'!DP49)</f>
        <v>3</v>
      </c>
      <c r="CO49" s="47">
        <f>SUM('JTC - Site 10 - Day 1'!I49,'JTC - Site 10 - Day 1'!BM49,'JTC - Site 10 - Day 1'!DQ49)</f>
        <v>3</v>
      </c>
      <c r="CP49" s="47">
        <f>SUM('JTC - Site 10 - Day 1'!J49,'JTC - Site 10 - Day 1'!BN49,'JTC - Site 10 - Day 1'!DR49)</f>
        <v>0</v>
      </c>
      <c r="CQ49" s="47">
        <f>SUM('JTC - Site 10 - Day 1'!K49,'JTC - Site 10 - Day 1'!BO49,'JTC - Site 10 - Day 1'!DS49)</f>
        <v>0</v>
      </c>
      <c r="CR49" s="54">
        <f>SUM('JTC - Site 10 - Day 1'!L49,'JTC - Site 10 - Day 1'!BP49,'JTC - Site 10 - Day 1'!DT49)</f>
        <v>6</v>
      </c>
      <c r="CS49" s="59">
        <f t="shared" si="20"/>
        <v>108</v>
      </c>
      <c r="CT49" s="59">
        <f t="shared" si="21"/>
        <v>110</v>
      </c>
      <c r="CU49" s="45">
        <f>'JTC - Site 10 - Day 1'!$A49</f>
        <v>0.61458333333333359</v>
      </c>
      <c r="CV49" s="46">
        <f>SUM('JTC - Site 10 - Day 1'!DX49,'JTC - Site 10 - Day 1'!EL49,'JTC - Site 10 - Day 1'!EZ49)</f>
        <v>6</v>
      </c>
      <c r="CW49" s="47">
        <f>SUM('JTC - Site 10 - Day 1'!DY49,'JTC - Site 10 - Day 1'!EM49,'JTC - Site 10 - Day 1'!FA49)</f>
        <v>0</v>
      </c>
      <c r="CX49" s="47">
        <f>SUM('JTC - Site 10 - Day 1'!DZ49,'JTC - Site 10 - Day 1'!EN49,'JTC - Site 10 - Day 1'!FB49)</f>
        <v>107</v>
      </c>
      <c r="CY49" s="47">
        <f>SUM('JTC - Site 10 - Day 1'!EA49,'JTC - Site 10 - Day 1'!EO49,'JTC - Site 10 - Day 1'!FC49)</f>
        <v>29</v>
      </c>
      <c r="CZ49" s="47">
        <f>SUM('JTC - Site 10 - Day 1'!EB49,'JTC - Site 10 - Day 1'!EP49,'JTC - Site 10 - Day 1'!FD49)</f>
        <v>6</v>
      </c>
      <c r="DA49" s="47">
        <f>SUM('JTC - Site 10 - Day 1'!EC49,'JTC - Site 10 - Day 1'!EQ49,'JTC - Site 10 - Day 1'!FE49)</f>
        <v>0</v>
      </c>
      <c r="DB49" s="47">
        <f>SUM('JTC - Site 10 - Day 1'!ED49,'JTC - Site 10 - Day 1'!ER49,'JTC - Site 10 - Day 1'!FF49)</f>
        <v>0</v>
      </c>
      <c r="DC49" s="47">
        <f>SUM('JTC - Site 10 - Day 1'!EE49,'JTC - Site 10 - Day 1'!ES49,'JTC - Site 10 - Day 1'!FG49)</f>
        <v>0</v>
      </c>
      <c r="DD49" s="47">
        <f>SUM('JTC - Site 10 - Day 1'!EF49,'JTC - Site 10 - Day 1'!ET49,'JTC - Site 10 - Day 1'!FH49)</f>
        <v>0</v>
      </c>
      <c r="DE49" s="47">
        <f>SUM('JTC - Site 10 - Day 1'!EG49,'JTC - Site 10 - Day 1'!EU49,'JTC - Site 10 - Day 1'!FI49)</f>
        <v>0</v>
      </c>
      <c r="DF49" s="54">
        <f>SUM('JTC - Site 10 - Day 1'!EH49,'JTC - Site 10 - Day 1'!EV49,'JTC - Site 10 - Day 1'!FJ49)</f>
        <v>5</v>
      </c>
      <c r="DG49" s="59">
        <f t="shared" si="22"/>
        <v>153</v>
      </c>
      <c r="DH49" s="59">
        <f t="shared" si="23"/>
        <v>155</v>
      </c>
      <c r="DI49" s="68">
        <f t="shared" si="109"/>
        <v>374</v>
      </c>
      <c r="DJ49" s="68">
        <f t="shared" si="110"/>
        <v>1543</v>
      </c>
      <c r="DK49" s="45">
        <f>'JTC - Site 10 - Day 1'!$A49</f>
        <v>0.61458333333333359</v>
      </c>
    </row>
    <row r="50" spans="1:115" s="39" customFormat="1" ht="12" customHeight="1">
      <c r="A50" s="48" t="s">
        <v>24</v>
      </c>
      <c r="B50" s="49">
        <f t="shared" ref="B50:L50" si="111">SUM(B46:B49)</f>
        <v>13</v>
      </c>
      <c r="C50" s="50">
        <f t="shared" si="111"/>
        <v>3</v>
      </c>
      <c r="D50" s="50">
        <f t="shared" si="111"/>
        <v>205</v>
      </c>
      <c r="E50" s="50">
        <f t="shared" si="111"/>
        <v>46</v>
      </c>
      <c r="F50" s="50">
        <f t="shared" si="111"/>
        <v>3</v>
      </c>
      <c r="G50" s="50">
        <f t="shared" si="111"/>
        <v>0</v>
      </c>
      <c r="H50" s="50">
        <f t="shared" si="111"/>
        <v>1</v>
      </c>
      <c r="I50" s="50">
        <f t="shared" si="111"/>
        <v>2</v>
      </c>
      <c r="J50" s="50">
        <f t="shared" si="111"/>
        <v>3</v>
      </c>
      <c r="K50" s="50">
        <f t="shared" si="111"/>
        <v>1</v>
      </c>
      <c r="L50" s="55">
        <f t="shared" si="111"/>
        <v>26</v>
      </c>
      <c r="M50" s="60">
        <f t="shared" si="8"/>
        <v>303</v>
      </c>
      <c r="N50" s="60">
        <f t="shared" si="9"/>
        <v>303</v>
      </c>
      <c r="O50" s="48" t="s">
        <v>24</v>
      </c>
      <c r="P50" s="49">
        <f t="shared" ref="P50:Z50" si="112">SUM(P46:P49)</f>
        <v>11</v>
      </c>
      <c r="Q50" s="50">
        <f t="shared" si="112"/>
        <v>1</v>
      </c>
      <c r="R50" s="50">
        <f t="shared" si="112"/>
        <v>235</v>
      </c>
      <c r="S50" s="50">
        <f t="shared" si="112"/>
        <v>51</v>
      </c>
      <c r="T50" s="50">
        <f t="shared" si="112"/>
        <v>6</v>
      </c>
      <c r="U50" s="50">
        <f t="shared" si="112"/>
        <v>0</v>
      </c>
      <c r="V50" s="50">
        <f t="shared" si="112"/>
        <v>2</v>
      </c>
      <c r="W50" s="50">
        <f t="shared" si="112"/>
        <v>2</v>
      </c>
      <c r="X50" s="50">
        <f t="shared" si="112"/>
        <v>3</v>
      </c>
      <c r="Y50" s="50">
        <f t="shared" si="112"/>
        <v>2</v>
      </c>
      <c r="Z50" s="55">
        <f t="shared" si="112"/>
        <v>24</v>
      </c>
      <c r="AA50" s="60">
        <f t="shared" si="10"/>
        <v>337</v>
      </c>
      <c r="AB50" s="60">
        <f t="shared" si="11"/>
        <v>344</v>
      </c>
      <c r="AC50" s="48" t="s">
        <v>24</v>
      </c>
      <c r="AD50" s="49">
        <f t="shared" ref="AD50:AN50" si="113">SUM(AD46:AD49)</f>
        <v>19</v>
      </c>
      <c r="AE50" s="50">
        <f t="shared" si="113"/>
        <v>2</v>
      </c>
      <c r="AF50" s="50">
        <f t="shared" si="113"/>
        <v>306</v>
      </c>
      <c r="AG50" s="50">
        <f t="shared" si="113"/>
        <v>80</v>
      </c>
      <c r="AH50" s="50">
        <f t="shared" si="113"/>
        <v>12</v>
      </c>
      <c r="AI50" s="50">
        <f t="shared" si="113"/>
        <v>2</v>
      </c>
      <c r="AJ50" s="50">
        <f t="shared" si="113"/>
        <v>3</v>
      </c>
      <c r="AK50" s="50">
        <f t="shared" si="113"/>
        <v>2</v>
      </c>
      <c r="AL50" s="50">
        <f t="shared" si="113"/>
        <v>0</v>
      </c>
      <c r="AM50" s="50">
        <f t="shared" si="113"/>
        <v>1</v>
      </c>
      <c r="AN50" s="55">
        <f t="shared" si="113"/>
        <v>8</v>
      </c>
      <c r="AO50" s="60">
        <f t="shared" si="12"/>
        <v>435</v>
      </c>
      <c r="AP50" s="60">
        <f t="shared" si="13"/>
        <v>441</v>
      </c>
      <c r="AQ50" s="48" t="s">
        <v>24</v>
      </c>
      <c r="AR50" s="49">
        <f t="shared" ref="AR50:BB50" si="114">SUM(AR46:AR49)</f>
        <v>22</v>
      </c>
      <c r="AS50" s="50">
        <f t="shared" si="114"/>
        <v>4</v>
      </c>
      <c r="AT50" s="50">
        <f t="shared" si="114"/>
        <v>260</v>
      </c>
      <c r="AU50" s="50">
        <f t="shared" si="114"/>
        <v>36</v>
      </c>
      <c r="AV50" s="50">
        <f t="shared" si="114"/>
        <v>21</v>
      </c>
      <c r="AW50" s="50">
        <f t="shared" si="114"/>
        <v>0</v>
      </c>
      <c r="AX50" s="50">
        <f t="shared" si="114"/>
        <v>10</v>
      </c>
      <c r="AY50" s="50">
        <f t="shared" si="114"/>
        <v>11</v>
      </c>
      <c r="AZ50" s="50">
        <f t="shared" si="114"/>
        <v>1</v>
      </c>
      <c r="BA50" s="50">
        <f t="shared" si="114"/>
        <v>3</v>
      </c>
      <c r="BB50" s="55">
        <f t="shared" si="114"/>
        <v>13</v>
      </c>
      <c r="BC50" s="60">
        <f t="shared" si="14"/>
        <v>381</v>
      </c>
      <c r="BD50" s="60">
        <f t="shared" si="15"/>
        <v>410</v>
      </c>
      <c r="BE50" s="48" t="s">
        <v>24</v>
      </c>
      <c r="BF50" s="49">
        <f t="shared" ref="BF50:BP50" si="115">SUM(BF46:BF49)</f>
        <v>13</v>
      </c>
      <c r="BG50" s="50">
        <f t="shared" si="115"/>
        <v>1</v>
      </c>
      <c r="BH50" s="50">
        <f t="shared" si="115"/>
        <v>226</v>
      </c>
      <c r="BI50" s="50">
        <f t="shared" si="115"/>
        <v>49</v>
      </c>
      <c r="BJ50" s="50">
        <f t="shared" si="115"/>
        <v>9</v>
      </c>
      <c r="BK50" s="50">
        <f t="shared" si="115"/>
        <v>0</v>
      </c>
      <c r="BL50" s="50">
        <f t="shared" si="115"/>
        <v>0</v>
      </c>
      <c r="BM50" s="50">
        <f t="shared" si="115"/>
        <v>0</v>
      </c>
      <c r="BN50" s="50">
        <f t="shared" si="115"/>
        <v>3</v>
      </c>
      <c r="BO50" s="50">
        <f t="shared" si="115"/>
        <v>1</v>
      </c>
      <c r="BP50" s="55">
        <f t="shared" si="115"/>
        <v>20</v>
      </c>
      <c r="BQ50" s="60">
        <f t="shared" si="16"/>
        <v>322</v>
      </c>
      <c r="BR50" s="60">
        <f t="shared" si="17"/>
        <v>326</v>
      </c>
      <c r="BS50" s="48" t="s">
        <v>24</v>
      </c>
      <c r="BT50" s="49">
        <f t="shared" ref="BT50:CD50" si="116">SUM(BT46:BT49)</f>
        <v>9</v>
      </c>
      <c r="BU50" s="50">
        <f t="shared" si="116"/>
        <v>5</v>
      </c>
      <c r="BV50" s="50">
        <f t="shared" si="116"/>
        <v>194</v>
      </c>
      <c r="BW50" s="50">
        <f t="shared" si="116"/>
        <v>43</v>
      </c>
      <c r="BX50" s="50">
        <f t="shared" si="116"/>
        <v>2</v>
      </c>
      <c r="BY50" s="50">
        <f t="shared" si="116"/>
        <v>0</v>
      </c>
      <c r="BZ50" s="50">
        <f t="shared" si="116"/>
        <v>0</v>
      </c>
      <c r="CA50" s="50">
        <f t="shared" si="116"/>
        <v>0</v>
      </c>
      <c r="CB50" s="50">
        <f t="shared" si="116"/>
        <v>3</v>
      </c>
      <c r="CC50" s="50">
        <f t="shared" si="116"/>
        <v>2</v>
      </c>
      <c r="CD50" s="55">
        <f t="shared" si="116"/>
        <v>21</v>
      </c>
      <c r="CE50" s="60">
        <f t="shared" si="18"/>
        <v>279</v>
      </c>
      <c r="CF50" s="60">
        <f t="shared" si="19"/>
        <v>277</v>
      </c>
      <c r="CG50" s="48" t="s">
        <v>24</v>
      </c>
      <c r="CH50" s="49">
        <f t="shared" ref="CH50:CR50" si="117">SUM(CH46:CH49)</f>
        <v>27</v>
      </c>
      <c r="CI50" s="50">
        <f t="shared" si="117"/>
        <v>7</v>
      </c>
      <c r="CJ50" s="50">
        <f t="shared" si="117"/>
        <v>301</v>
      </c>
      <c r="CK50" s="50">
        <f t="shared" si="117"/>
        <v>49</v>
      </c>
      <c r="CL50" s="50">
        <f t="shared" si="117"/>
        <v>21</v>
      </c>
      <c r="CM50" s="50">
        <f t="shared" si="117"/>
        <v>0</v>
      </c>
      <c r="CN50" s="50">
        <f t="shared" si="117"/>
        <v>10</v>
      </c>
      <c r="CO50" s="50">
        <f t="shared" si="117"/>
        <v>9</v>
      </c>
      <c r="CP50" s="50">
        <f t="shared" si="117"/>
        <v>1</v>
      </c>
      <c r="CQ50" s="50">
        <f t="shared" si="117"/>
        <v>4</v>
      </c>
      <c r="CR50" s="55">
        <f t="shared" si="117"/>
        <v>20</v>
      </c>
      <c r="CS50" s="60">
        <f t="shared" si="20"/>
        <v>449</v>
      </c>
      <c r="CT50" s="60">
        <f t="shared" si="21"/>
        <v>472</v>
      </c>
      <c r="CU50" s="48" t="s">
        <v>24</v>
      </c>
      <c r="CV50" s="49">
        <f t="shared" ref="CV50:DF50" si="118">SUM(CV46:CV49)</f>
        <v>30</v>
      </c>
      <c r="CW50" s="50">
        <f t="shared" si="118"/>
        <v>3</v>
      </c>
      <c r="CX50" s="50">
        <f t="shared" si="118"/>
        <v>349</v>
      </c>
      <c r="CY50" s="50">
        <f t="shared" si="118"/>
        <v>94</v>
      </c>
      <c r="CZ50" s="50">
        <f t="shared" si="118"/>
        <v>16</v>
      </c>
      <c r="DA50" s="50">
        <f t="shared" si="118"/>
        <v>2</v>
      </c>
      <c r="DB50" s="50">
        <f t="shared" si="118"/>
        <v>2</v>
      </c>
      <c r="DC50" s="50">
        <f t="shared" si="118"/>
        <v>0</v>
      </c>
      <c r="DD50" s="50">
        <f t="shared" si="118"/>
        <v>0</v>
      </c>
      <c r="DE50" s="50">
        <f t="shared" si="118"/>
        <v>0</v>
      </c>
      <c r="DF50" s="55">
        <f t="shared" si="118"/>
        <v>16</v>
      </c>
      <c r="DG50" s="60">
        <f t="shared" si="22"/>
        <v>512</v>
      </c>
      <c r="DH50" s="60">
        <f t="shared" si="23"/>
        <v>510</v>
      </c>
      <c r="DI50" s="69"/>
      <c r="DJ50" s="69"/>
      <c r="DK50" s="48"/>
    </row>
    <row r="51" spans="1:115" ht="13.5" customHeight="1">
      <c r="A51" s="22">
        <f>'JTC - Site 10 - Day 1'!$A51</f>
        <v>0.62500000000000022</v>
      </c>
      <c r="B51" s="41">
        <f>SUM('JTC - Site 10 - Day 1'!AR51,'JTC - Site 10 - Day 1'!CV51,'JTC - Site 10 - Day 1'!EZ51)</f>
        <v>3</v>
      </c>
      <c r="C51" s="42">
        <f>SUM('JTC - Site 10 - Day 1'!AS51,'JTC - Site 10 - Day 1'!CW51,'JTC - Site 10 - Day 1'!FA51)</f>
        <v>0</v>
      </c>
      <c r="D51" s="42">
        <f>SUM('JTC - Site 10 - Day 1'!AT51,'JTC - Site 10 - Day 1'!CX51,'JTC - Site 10 - Day 1'!FB51)</f>
        <v>41</v>
      </c>
      <c r="E51" s="42">
        <f>SUM('JTC - Site 10 - Day 1'!AU51,'JTC - Site 10 - Day 1'!CY51,'JTC - Site 10 - Day 1'!FC51)</f>
        <v>10</v>
      </c>
      <c r="F51" s="42">
        <f>SUM('JTC - Site 10 - Day 1'!AV51,'JTC - Site 10 - Day 1'!CZ51,'JTC - Site 10 - Day 1'!FD51)</f>
        <v>0</v>
      </c>
      <c r="G51" s="42">
        <f>SUM('JTC - Site 10 - Day 1'!AW51,'JTC - Site 10 - Day 1'!DA51,'JTC - Site 10 - Day 1'!FE51)</f>
        <v>0</v>
      </c>
      <c r="H51" s="42">
        <f>SUM('JTC - Site 10 - Day 1'!AX51,'JTC - Site 10 - Day 1'!DB51,'JTC - Site 10 - Day 1'!FF51)</f>
        <v>0</v>
      </c>
      <c r="I51" s="42">
        <f>SUM('JTC - Site 10 - Day 1'!AY51,'JTC - Site 10 - Day 1'!DC51,'JTC - Site 10 - Day 1'!FG51)</f>
        <v>0</v>
      </c>
      <c r="J51" s="42">
        <f>SUM('JTC - Site 10 - Day 1'!AZ51,'JTC - Site 10 - Day 1'!DD51,'JTC - Site 10 - Day 1'!FH51)</f>
        <v>1</v>
      </c>
      <c r="K51" s="42">
        <f>SUM('JTC - Site 10 - Day 1'!BA51,'JTC - Site 10 - Day 1'!DE51,'JTC - Site 10 - Day 1'!FI51)</f>
        <v>0</v>
      </c>
      <c r="L51" s="52">
        <f>SUM('JTC - Site 10 - Day 1'!BB51,'JTC - Site 10 - Day 1'!DF51,'JTC - Site 10 - Day 1'!FJ51)</f>
        <v>3</v>
      </c>
      <c r="M51" s="57">
        <f t="shared" si="8"/>
        <v>58</v>
      </c>
      <c r="N51" s="57">
        <f t="shared" si="9"/>
        <v>57</v>
      </c>
      <c r="O51" s="22">
        <f>'JTC - Site 10 - Day 1'!$A51</f>
        <v>0.62500000000000022</v>
      </c>
      <c r="P51" s="41">
        <f>SUM('JTC - Site 10 - Day 1'!B51,'JTC - Site 10 - Day 1'!P51,'JTC - Site 10 - Day 1'!AD51)</f>
        <v>6</v>
      </c>
      <c r="Q51" s="42">
        <f>SUM('JTC - Site 10 - Day 1'!C51,'JTC - Site 10 - Day 1'!Q51,'JTC - Site 10 - Day 1'!AE51)</f>
        <v>1</v>
      </c>
      <c r="R51" s="42">
        <f>SUM('JTC - Site 10 - Day 1'!D51,'JTC - Site 10 - Day 1'!R51,'JTC - Site 10 - Day 1'!AF51)</f>
        <v>77</v>
      </c>
      <c r="S51" s="42">
        <f>SUM('JTC - Site 10 - Day 1'!E51,'JTC - Site 10 - Day 1'!S51,'JTC - Site 10 - Day 1'!AG51)</f>
        <v>25</v>
      </c>
      <c r="T51" s="42">
        <f>SUM('JTC - Site 10 - Day 1'!F51,'JTC - Site 10 - Day 1'!T51,'JTC - Site 10 - Day 1'!AH51)</f>
        <v>1</v>
      </c>
      <c r="U51" s="42">
        <f>SUM('JTC - Site 10 - Day 1'!G51,'JTC - Site 10 - Day 1'!U51,'JTC - Site 10 - Day 1'!AI51)</f>
        <v>0</v>
      </c>
      <c r="V51" s="42">
        <f>SUM('JTC - Site 10 - Day 1'!H51,'JTC - Site 10 - Day 1'!V51,'JTC - Site 10 - Day 1'!AJ51)</f>
        <v>1</v>
      </c>
      <c r="W51" s="42">
        <f>SUM('JTC - Site 10 - Day 1'!I51,'JTC - Site 10 - Day 1'!W51,'JTC - Site 10 - Day 1'!AK51)</f>
        <v>0</v>
      </c>
      <c r="X51" s="42">
        <f>SUM('JTC - Site 10 - Day 1'!J51,'JTC - Site 10 - Day 1'!X51,'JTC - Site 10 - Day 1'!AL51)</f>
        <v>1</v>
      </c>
      <c r="Y51" s="42">
        <f>SUM('JTC - Site 10 - Day 1'!K51,'JTC - Site 10 - Day 1'!Y51,'JTC - Site 10 - Day 1'!AM51)</f>
        <v>1</v>
      </c>
      <c r="Z51" s="52">
        <f>SUM('JTC - Site 10 - Day 1'!L51,'JTC - Site 10 - Day 1'!Z51,'JTC - Site 10 - Day 1'!AN51)</f>
        <v>12</v>
      </c>
      <c r="AA51" s="57">
        <f t="shared" si="10"/>
        <v>125</v>
      </c>
      <c r="AB51" s="57">
        <f t="shared" si="11"/>
        <v>124</v>
      </c>
      <c r="AC51" s="22">
        <f>'JTC - Site 10 - Day 1'!$A51</f>
        <v>0.62500000000000022</v>
      </c>
      <c r="AD51" s="41">
        <f>SUM('JTC - Site 10 - Day 1'!AD51,'JTC - Site 10 - Day 1'!CH51,'JTC - Site 10 - Day 1'!EL51)</f>
        <v>10</v>
      </c>
      <c r="AE51" s="42">
        <f>SUM('JTC - Site 10 - Day 1'!AE51,'JTC - Site 10 - Day 1'!CI51,'JTC - Site 10 - Day 1'!EM51)</f>
        <v>0</v>
      </c>
      <c r="AF51" s="42">
        <f>SUM('JTC - Site 10 - Day 1'!AF51,'JTC - Site 10 - Day 1'!CJ51,'JTC - Site 10 - Day 1'!EN51)</f>
        <v>77</v>
      </c>
      <c r="AG51" s="42">
        <f>SUM('JTC - Site 10 - Day 1'!AG51,'JTC - Site 10 - Day 1'!CK51,'JTC - Site 10 - Day 1'!EO51)</f>
        <v>24</v>
      </c>
      <c r="AH51" s="42">
        <f>SUM('JTC - Site 10 - Day 1'!AH51,'JTC - Site 10 - Day 1'!CL51,'JTC - Site 10 - Day 1'!EP51)</f>
        <v>5</v>
      </c>
      <c r="AI51" s="42">
        <f>SUM('JTC - Site 10 - Day 1'!AI51,'JTC - Site 10 - Day 1'!CM51,'JTC - Site 10 - Day 1'!EQ51)</f>
        <v>0</v>
      </c>
      <c r="AJ51" s="42">
        <f>SUM('JTC - Site 10 - Day 1'!AJ51,'JTC - Site 10 - Day 1'!CN51,'JTC - Site 10 - Day 1'!ER51)</f>
        <v>2</v>
      </c>
      <c r="AK51" s="42">
        <f>SUM('JTC - Site 10 - Day 1'!AK51,'JTC - Site 10 - Day 1'!CO51,'JTC - Site 10 - Day 1'!ES51)</f>
        <v>0</v>
      </c>
      <c r="AL51" s="42">
        <f>SUM('JTC - Site 10 - Day 1'!AL51,'JTC - Site 10 - Day 1'!CP51,'JTC - Site 10 - Day 1'!ET51)</f>
        <v>0</v>
      </c>
      <c r="AM51" s="42">
        <f>SUM('JTC - Site 10 - Day 1'!AM51,'JTC - Site 10 - Day 1'!CQ51,'JTC - Site 10 - Day 1'!EU51)</f>
        <v>2</v>
      </c>
      <c r="AN51" s="52">
        <f>SUM('JTC - Site 10 - Day 1'!AN51,'JTC - Site 10 - Day 1'!CR51,'JTC - Site 10 - Day 1'!EV51)</f>
        <v>2</v>
      </c>
      <c r="AO51" s="57">
        <f t="shared" si="12"/>
        <v>122</v>
      </c>
      <c r="AP51" s="57">
        <f t="shared" si="13"/>
        <v>124</v>
      </c>
      <c r="AQ51" s="22">
        <f>'JTC - Site 10 - Day 1'!$A51</f>
        <v>0.62500000000000022</v>
      </c>
      <c r="AR51" s="41">
        <f>SUM('JTC - Site 10 - Day 1'!AR51,'JTC - Site 10 - Day 1'!BF51,'JTC - Site 10 - Day 1'!BT51)</f>
        <v>3</v>
      </c>
      <c r="AS51" s="42">
        <f>SUM('JTC - Site 10 - Day 1'!AS51,'JTC - Site 10 - Day 1'!BG51,'JTC - Site 10 - Day 1'!BU51)</f>
        <v>2</v>
      </c>
      <c r="AT51" s="42">
        <f>SUM('JTC - Site 10 - Day 1'!AT51,'JTC - Site 10 - Day 1'!BH51,'JTC - Site 10 - Day 1'!BV51)</f>
        <v>54</v>
      </c>
      <c r="AU51" s="42">
        <f>SUM('JTC - Site 10 - Day 1'!AU51,'JTC - Site 10 - Day 1'!BI51,'JTC - Site 10 - Day 1'!BW51)</f>
        <v>8</v>
      </c>
      <c r="AV51" s="42">
        <f>SUM('JTC - Site 10 - Day 1'!AV51,'JTC - Site 10 - Day 1'!BJ51,'JTC - Site 10 - Day 1'!BX51)</f>
        <v>2</v>
      </c>
      <c r="AW51" s="42">
        <f>SUM('JTC - Site 10 - Day 1'!AW51,'JTC - Site 10 - Day 1'!BK51,'JTC - Site 10 - Day 1'!BY51)</f>
        <v>1</v>
      </c>
      <c r="AX51" s="42">
        <f>SUM('JTC - Site 10 - Day 1'!AX51,'JTC - Site 10 - Day 1'!BL51,'JTC - Site 10 - Day 1'!BZ51)</f>
        <v>2</v>
      </c>
      <c r="AY51" s="42">
        <f>SUM('JTC - Site 10 - Day 1'!AY51,'JTC - Site 10 - Day 1'!BM51,'JTC - Site 10 - Day 1'!CA51)</f>
        <v>0</v>
      </c>
      <c r="AZ51" s="42">
        <f>SUM('JTC - Site 10 - Day 1'!AZ51,'JTC - Site 10 - Day 1'!BN51,'JTC - Site 10 - Day 1'!CB51)</f>
        <v>0</v>
      </c>
      <c r="BA51" s="42">
        <f>SUM('JTC - Site 10 - Day 1'!BA51,'JTC - Site 10 - Day 1'!BO51,'JTC - Site 10 - Day 1'!CC51)</f>
        <v>1</v>
      </c>
      <c r="BB51" s="52">
        <f>SUM('JTC - Site 10 - Day 1'!BB51,'JTC - Site 10 - Day 1'!BP51,'JTC - Site 10 - Day 1'!CD51)</f>
        <v>4</v>
      </c>
      <c r="BC51" s="57">
        <f t="shared" si="14"/>
        <v>77</v>
      </c>
      <c r="BD51" s="57">
        <f t="shared" si="15"/>
        <v>80</v>
      </c>
      <c r="BE51" s="22">
        <f>'JTC - Site 10 - Day 1'!$A51</f>
        <v>0.62500000000000022</v>
      </c>
      <c r="BF51" s="41">
        <f>SUM('JTC - Site 10 - Day 1'!P51,'JTC - Site 10 - Day 1'!BT51,'JTC - Site 10 - Day 1'!DX51)</f>
        <v>5</v>
      </c>
      <c r="BG51" s="42">
        <f>SUM('JTC - Site 10 - Day 1'!Q51,'JTC - Site 10 - Day 1'!BU51,'JTC - Site 10 - Day 1'!DY51)</f>
        <v>2</v>
      </c>
      <c r="BH51" s="42">
        <f>SUM('JTC - Site 10 - Day 1'!R51,'JTC - Site 10 - Day 1'!BV51,'JTC - Site 10 - Day 1'!DZ51)</f>
        <v>72</v>
      </c>
      <c r="BI51" s="42">
        <f>SUM('JTC - Site 10 - Day 1'!S51,'JTC - Site 10 - Day 1'!BW51,'JTC - Site 10 - Day 1'!EA51)</f>
        <v>20</v>
      </c>
      <c r="BJ51" s="42">
        <f>SUM('JTC - Site 10 - Day 1'!T51,'JTC - Site 10 - Day 1'!BX51,'JTC - Site 10 - Day 1'!EB51)</f>
        <v>1</v>
      </c>
      <c r="BK51" s="42">
        <f>SUM('JTC - Site 10 - Day 1'!U51,'JTC - Site 10 - Day 1'!BY51,'JTC - Site 10 - Day 1'!EC51)</f>
        <v>0</v>
      </c>
      <c r="BL51" s="42">
        <f>SUM('JTC - Site 10 - Day 1'!V51,'JTC - Site 10 - Day 1'!BZ51,'JTC - Site 10 - Day 1'!ED51)</f>
        <v>0</v>
      </c>
      <c r="BM51" s="42">
        <f>SUM('JTC - Site 10 - Day 1'!W51,'JTC - Site 10 - Day 1'!CA51,'JTC - Site 10 - Day 1'!EE51)</f>
        <v>0</v>
      </c>
      <c r="BN51" s="42">
        <f>SUM('JTC - Site 10 - Day 1'!X51,'JTC - Site 10 - Day 1'!CB51,'JTC - Site 10 - Day 1'!EF51)</f>
        <v>1</v>
      </c>
      <c r="BO51" s="42">
        <f>SUM('JTC - Site 10 - Day 1'!Y51,'JTC - Site 10 - Day 1'!CC51,'JTC - Site 10 - Day 1'!EG51)</f>
        <v>0</v>
      </c>
      <c r="BP51" s="52">
        <f>SUM('JTC - Site 10 - Day 1'!Z51,'JTC - Site 10 - Day 1'!CD51,'JTC - Site 10 - Day 1'!EH51)</f>
        <v>9</v>
      </c>
      <c r="BQ51" s="57">
        <f t="shared" si="16"/>
        <v>110</v>
      </c>
      <c r="BR51" s="57">
        <f t="shared" si="17"/>
        <v>108</v>
      </c>
      <c r="BS51" s="22">
        <f>'JTC - Site 10 - Day 1'!$A51</f>
        <v>0.62500000000000022</v>
      </c>
      <c r="BT51" s="41">
        <f>SUM('JTC - Site 10 - Day 1'!CH51,'JTC - Site 10 - Day 1'!CV51,'JTC - Site 10 - Day 1'!DJ51)</f>
        <v>2</v>
      </c>
      <c r="BU51" s="42">
        <f>SUM('JTC - Site 10 - Day 1'!CI51,'JTC - Site 10 - Day 1'!CW51,'JTC - Site 10 - Day 1'!DK51)</f>
        <v>0</v>
      </c>
      <c r="BV51" s="42">
        <f>SUM('JTC - Site 10 - Day 1'!CJ51,'JTC - Site 10 - Day 1'!CX51,'JTC - Site 10 - Day 1'!DL51)</f>
        <v>41</v>
      </c>
      <c r="BW51" s="42">
        <f>SUM('JTC - Site 10 - Day 1'!CK51,'JTC - Site 10 - Day 1'!CY51,'JTC - Site 10 - Day 1'!DM51)</f>
        <v>10</v>
      </c>
      <c r="BX51" s="42">
        <f>SUM('JTC - Site 10 - Day 1'!CL51,'JTC - Site 10 - Day 1'!CZ51,'JTC - Site 10 - Day 1'!DN51)</f>
        <v>0</v>
      </c>
      <c r="BY51" s="42">
        <f>SUM('JTC - Site 10 - Day 1'!CM51,'JTC - Site 10 - Day 1'!DA51,'JTC - Site 10 - Day 1'!DO51)</f>
        <v>0</v>
      </c>
      <c r="BZ51" s="42">
        <f>SUM('JTC - Site 10 - Day 1'!CN51,'JTC - Site 10 - Day 1'!DB51,'JTC - Site 10 - Day 1'!DP51)</f>
        <v>0</v>
      </c>
      <c r="CA51" s="42">
        <f>SUM('JTC - Site 10 - Day 1'!CO51,'JTC - Site 10 - Day 1'!DC51,'JTC - Site 10 - Day 1'!DQ51)</f>
        <v>0</v>
      </c>
      <c r="CB51" s="42">
        <f>SUM('JTC - Site 10 - Day 1'!CP51,'JTC - Site 10 - Day 1'!DD51,'JTC - Site 10 - Day 1'!DR51)</f>
        <v>1</v>
      </c>
      <c r="CC51" s="42">
        <f>SUM('JTC - Site 10 - Day 1'!CQ51,'JTC - Site 10 - Day 1'!DE51,'JTC - Site 10 - Day 1'!DS51)</f>
        <v>0</v>
      </c>
      <c r="CD51" s="52">
        <f>SUM('JTC - Site 10 - Day 1'!CR51,'JTC - Site 10 - Day 1'!DF51,'JTC - Site 10 - Day 1'!DT51)</f>
        <v>4</v>
      </c>
      <c r="CE51" s="57">
        <f t="shared" si="18"/>
        <v>58</v>
      </c>
      <c r="CF51" s="57">
        <f t="shared" si="19"/>
        <v>58</v>
      </c>
      <c r="CG51" s="22">
        <f>'JTC - Site 10 - Day 1'!$A51</f>
        <v>0.62500000000000022</v>
      </c>
      <c r="CH51" s="41">
        <f>SUM('JTC - Site 10 - Day 1'!B51,'JTC - Site 10 - Day 1'!BF51,'JTC - Site 10 - Day 1'!DJ51)</f>
        <v>4</v>
      </c>
      <c r="CI51" s="42">
        <f>SUM('JTC - Site 10 - Day 1'!C51,'JTC - Site 10 - Day 1'!BG51,'JTC - Site 10 - Day 1'!DK51)</f>
        <v>2</v>
      </c>
      <c r="CJ51" s="42">
        <f>SUM('JTC - Site 10 - Day 1'!D51,'JTC - Site 10 - Day 1'!BH51,'JTC - Site 10 - Day 1'!DL51)</f>
        <v>70</v>
      </c>
      <c r="CK51" s="42">
        <f>SUM('JTC - Site 10 - Day 1'!E51,'JTC - Site 10 - Day 1'!BI51,'JTC - Site 10 - Day 1'!DM51)</f>
        <v>13</v>
      </c>
      <c r="CL51" s="42">
        <f>SUM('JTC - Site 10 - Day 1'!F51,'JTC - Site 10 - Day 1'!BJ51,'JTC - Site 10 - Day 1'!DN51)</f>
        <v>2</v>
      </c>
      <c r="CM51" s="42">
        <f>SUM('JTC - Site 10 - Day 1'!G51,'JTC - Site 10 - Day 1'!BK51,'JTC - Site 10 - Day 1'!DO51)</f>
        <v>1</v>
      </c>
      <c r="CN51" s="42">
        <f>SUM('JTC - Site 10 - Day 1'!H51,'JTC - Site 10 - Day 1'!BL51,'JTC - Site 10 - Day 1'!DP51)</f>
        <v>2</v>
      </c>
      <c r="CO51" s="42">
        <f>SUM('JTC - Site 10 - Day 1'!I51,'JTC - Site 10 - Day 1'!BM51,'JTC - Site 10 - Day 1'!DQ51)</f>
        <v>0</v>
      </c>
      <c r="CP51" s="42">
        <f>SUM('JTC - Site 10 - Day 1'!J51,'JTC - Site 10 - Day 1'!BN51,'JTC - Site 10 - Day 1'!DR51)</f>
        <v>0</v>
      </c>
      <c r="CQ51" s="42">
        <f>SUM('JTC - Site 10 - Day 1'!K51,'JTC - Site 10 - Day 1'!BO51,'JTC - Site 10 - Day 1'!DS51)</f>
        <v>1</v>
      </c>
      <c r="CR51" s="52">
        <f>SUM('JTC - Site 10 - Day 1'!L51,'JTC - Site 10 - Day 1'!BP51,'JTC - Site 10 - Day 1'!DT51)</f>
        <v>8</v>
      </c>
      <c r="CS51" s="57">
        <f t="shared" si="20"/>
        <v>103</v>
      </c>
      <c r="CT51" s="57">
        <f t="shared" si="21"/>
        <v>105</v>
      </c>
      <c r="CU51" s="22">
        <f>'JTC - Site 10 - Day 1'!$A51</f>
        <v>0.62500000000000022</v>
      </c>
      <c r="CV51" s="41">
        <f>SUM('JTC - Site 10 - Day 1'!DX51,'JTC - Site 10 - Day 1'!EL51,'JTC - Site 10 - Day 1'!EZ51)</f>
        <v>11</v>
      </c>
      <c r="CW51" s="42">
        <f>SUM('JTC - Site 10 - Day 1'!DY51,'JTC - Site 10 - Day 1'!EM51,'JTC - Site 10 - Day 1'!FA51)</f>
        <v>1</v>
      </c>
      <c r="CX51" s="42">
        <f>SUM('JTC - Site 10 - Day 1'!DZ51,'JTC - Site 10 - Day 1'!EN51,'JTC - Site 10 - Day 1'!FB51)</f>
        <v>88</v>
      </c>
      <c r="CY51" s="42">
        <f>SUM('JTC - Site 10 - Day 1'!EA51,'JTC - Site 10 - Day 1'!EO51,'JTC - Site 10 - Day 1'!FC51)</f>
        <v>24</v>
      </c>
      <c r="CZ51" s="42">
        <f>SUM('JTC - Site 10 - Day 1'!EB51,'JTC - Site 10 - Day 1'!EP51,'JTC - Site 10 - Day 1'!FD51)</f>
        <v>5</v>
      </c>
      <c r="DA51" s="42">
        <f>SUM('JTC - Site 10 - Day 1'!EC51,'JTC - Site 10 - Day 1'!EQ51,'JTC - Site 10 - Day 1'!FE51)</f>
        <v>0</v>
      </c>
      <c r="DB51" s="42">
        <f>SUM('JTC - Site 10 - Day 1'!ED51,'JTC - Site 10 - Day 1'!ER51,'JTC - Site 10 - Day 1'!FF51)</f>
        <v>1</v>
      </c>
      <c r="DC51" s="42">
        <f>SUM('JTC - Site 10 - Day 1'!EE51,'JTC - Site 10 - Day 1'!ES51,'JTC - Site 10 - Day 1'!FG51)</f>
        <v>0</v>
      </c>
      <c r="DD51" s="42">
        <f>SUM('JTC - Site 10 - Day 1'!EF51,'JTC - Site 10 - Day 1'!ET51,'JTC - Site 10 - Day 1'!FH51)</f>
        <v>0</v>
      </c>
      <c r="DE51" s="42">
        <f>SUM('JTC - Site 10 - Day 1'!EG51,'JTC - Site 10 - Day 1'!EU51,'JTC - Site 10 - Day 1'!FI51)</f>
        <v>1</v>
      </c>
      <c r="DF51" s="52">
        <f>SUM('JTC - Site 10 - Day 1'!EH51,'JTC - Site 10 - Day 1'!EV51,'JTC - Site 10 - Day 1'!FJ51)</f>
        <v>2</v>
      </c>
      <c r="DG51" s="57">
        <f t="shared" si="22"/>
        <v>133</v>
      </c>
      <c r="DH51" s="57">
        <f t="shared" si="23"/>
        <v>132</v>
      </c>
      <c r="DI51" s="67">
        <f t="shared" ref="DI51:DI54" si="119">SUM(M51,AO51,BQ51,CS51)</f>
        <v>393</v>
      </c>
      <c r="DJ51" s="67">
        <f>SUM(DI51:DI54)</f>
        <v>1573</v>
      </c>
      <c r="DK51" s="22">
        <f>'JTC - Site 10 - Day 1'!$A51</f>
        <v>0.62500000000000022</v>
      </c>
    </row>
    <row r="52" spans="1:115" ht="13.5" customHeight="1">
      <c r="A52" s="22">
        <f>'JTC - Site 10 - Day 1'!$A52</f>
        <v>0.63541666666666685</v>
      </c>
      <c r="B52" s="43">
        <f>SUM('JTC - Site 10 - Day 1'!AR52,'JTC - Site 10 - Day 1'!CV52,'JTC - Site 10 - Day 1'!EZ52)</f>
        <v>5</v>
      </c>
      <c r="C52" s="44">
        <f>SUM('JTC - Site 10 - Day 1'!AS52,'JTC - Site 10 - Day 1'!CW52,'JTC - Site 10 - Day 1'!FA52)</f>
        <v>0</v>
      </c>
      <c r="D52" s="44">
        <f>SUM('JTC - Site 10 - Day 1'!AT52,'JTC - Site 10 - Day 1'!CX52,'JTC - Site 10 - Day 1'!FB52)</f>
        <v>57</v>
      </c>
      <c r="E52" s="44">
        <f>SUM('JTC - Site 10 - Day 1'!AU52,'JTC - Site 10 - Day 1'!CY52,'JTC - Site 10 - Day 1'!FC52)</f>
        <v>7</v>
      </c>
      <c r="F52" s="44">
        <f>SUM('JTC - Site 10 - Day 1'!AV52,'JTC - Site 10 - Day 1'!CZ52,'JTC - Site 10 - Day 1'!FD52)</f>
        <v>3</v>
      </c>
      <c r="G52" s="44">
        <f>SUM('JTC - Site 10 - Day 1'!AW52,'JTC - Site 10 - Day 1'!DA52,'JTC - Site 10 - Day 1'!FE52)</f>
        <v>0</v>
      </c>
      <c r="H52" s="44">
        <f>SUM('JTC - Site 10 - Day 1'!AX52,'JTC - Site 10 - Day 1'!DB52,'JTC - Site 10 - Day 1'!FF52)</f>
        <v>0</v>
      </c>
      <c r="I52" s="44">
        <f>SUM('JTC - Site 10 - Day 1'!AY52,'JTC - Site 10 - Day 1'!DC52,'JTC - Site 10 - Day 1'!FG52)</f>
        <v>0</v>
      </c>
      <c r="J52" s="44">
        <f>SUM('JTC - Site 10 - Day 1'!AZ52,'JTC - Site 10 - Day 1'!DD52,'JTC - Site 10 - Day 1'!FH52)</f>
        <v>1</v>
      </c>
      <c r="K52" s="44">
        <f>SUM('JTC - Site 10 - Day 1'!BA52,'JTC - Site 10 - Day 1'!DE52,'JTC - Site 10 - Day 1'!FI52)</f>
        <v>0</v>
      </c>
      <c r="L52" s="53">
        <f>SUM('JTC - Site 10 - Day 1'!BB52,'JTC - Site 10 - Day 1'!DF52,'JTC - Site 10 - Day 1'!FJ52)</f>
        <v>6</v>
      </c>
      <c r="M52" s="58">
        <f t="shared" si="8"/>
        <v>79</v>
      </c>
      <c r="N52" s="58">
        <f t="shared" si="9"/>
        <v>80</v>
      </c>
      <c r="O52" s="22">
        <f>'JTC - Site 10 - Day 1'!$A52</f>
        <v>0.63541666666666685</v>
      </c>
      <c r="P52" s="43">
        <f>SUM('JTC - Site 10 - Day 1'!B52,'JTC - Site 10 - Day 1'!P52,'JTC - Site 10 - Day 1'!AD52)</f>
        <v>7</v>
      </c>
      <c r="Q52" s="44">
        <f>SUM('JTC - Site 10 - Day 1'!C52,'JTC - Site 10 - Day 1'!Q52,'JTC - Site 10 - Day 1'!AE52)</f>
        <v>1</v>
      </c>
      <c r="R52" s="44">
        <f>SUM('JTC - Site 10 - Day 1'!D52,'JTC - Site 10 - Day 1'!R52,'JTC - Site 10 - Day 1'!AF52)</f>
        <v>63</v>
      </c>
      <c r="S52" s="44">
        <f>SUM('JTC - Site 10 - Day 1'!E52,'JTC - Site 10 - Day 1'!S52,'JTC - Site 10 - Day 1'!AG52)</f>
        <v>16</v>
      </c>
      <c r="T52" s="44">
        <f>SUM('JTC - Site 10 - Day 1'!F52,'JTC - Site 10 - Day 1'!T52,'JTC - Site 10 - Day 1'!AH52)</f>
        <v>1</v>
      </c>
      <c r="U52" s="44">
        <f>SUM('JTC - Site 10 - Day 1'!G52,'JTC - Site 10 - Day 1'!U52,'JTC - Site 10 - Day 1'!AI52)</f>
        <v>0</v>
      </c>
      <c r="V52" s="44">
        <f>SUM('JTC - Site 10 - Day 1'!H52,'JTC - Site 10 - Day 1'!V52,'JTC - Site 10 - Day 1'!AJ52)</f>
        <v>1</v>
      </c>
      <c r="W52" s="44">
        <f>SUM('JTC - Site 10 - Day 1'!I52,'JTC - Site 10 - Day 1'!W52,'JTC - Site 10 - Day 1'!AK52)</f>
        <v>0</v>
      </c>
      <c r="X52" s="44">
        <f>SUM('JTC - Site 10 - Day 1'!J52,'JTC - Site 10 - Day 1'!X52,'JTC - Site 10 - Day 1'!AL52)</f>
        <v>0</v>
      </c>
      <c r="Y52" s="44">
        <f>SUM('JTC - Site 10 - Day 1'!K52,'JTC - Site 10 - Day 1'!Y52,'JTC - Site 10 - Day 1'!AM52)</f>
        <v>1</v>
      </c>
      <c r="Z52" s="53">
        <f>SUM('JTC - Site 10 - Day 1'!L52,'JTC - Site 10 - Day 1'!Z52,'JTC - Site 10 - Day 1'!AN52)</f>
        <v>9</v>
      </c>
      <c r="AA52" s="58">
        <f t="shared" si="10"/>
        <v>99</v>
      </c>
      <c r="AB52" s="58">
        <f t="shared" si="11"/>
        <v>97</v>
      </c>
      <c r="AC52" s="22">
        <f>'JTC - Site 10 - Day 1'!$A52</f>
        <v>0.63541666666666685</v>
      </c>
      <c r="AD52" s="43">
        <f>SUM('JTC - Site 10 - Day 1'!AD52,'JTC - Site 10 - Day 1'!CH52,'JTC - Site 10 - Day 1'!EL52)</f>
        <v>11</v>
      </c>
      <c r="AE52" s="44">
        <f>SUM('JTC - Site 10 - Day 1'!AE52,'JTC - Site 10 - Day 1'!CI52,'JTC - Site 10 - Day 1'!EM52)</f>
        <v>2</v>
      </c>
      <c r="AF52" s="44">
        <f>SUM('JTC - Site 10 - Day 1'!AF52,'JTC - Site 10 - Day 1'!CJ52,'JTC - Site 10 - Day 1'!EN52)</f>
        <v>62</v>
      </c>
      <c r="AG52" s="44">
        <f>SUM('JTC - Site 10 - Day 1'!AG52,'JTC - Site 10 - Day 1'!CK52,'JTC - Site 10 - Day 1'!EO52)</f>
        <v>14</v>
      </c>
      <c r="AH52" s="44">
        <f>SUM('JTC - Site 10 - Day 1'!AH52,'JTC - Site 10 - Day 1'!CL52,'JTC - Site 10 - Day 1'!EP52)</f>
        <v>3</v>
      </c>
      <c r="AI52" s="44">
        <f>SUM('JTC - Site 10 - Day 1'!AI52,'JTC - Site 10 - Day 1'!CM52,'JTC - Site 10 - Day 1'!EQ52)</f>
        <v>0</v>
      </c>
      <c r="AJ52" s="44">
        <f>SUM('JTC - Site 10 - Day 1'!AJ52,'JTC - Site 10 - Day 1'!CN52,'JTC - Site 10 - Day 1'!ER52)</f>
        <v>1</v>
      </c>
      <c r="AK52" s="44">
        <f>SUM('JTC - Site 10 - Day 1'!AK52,'JTC - Site 10 - Day 1'!CO52,'JTC - Site 10 - Day 1'!ES52)</f>
        <v>0</v>
      </c>
      <c r="AL52" s="44">
        <f>SUM('JTC - Site 10 - Day 1'!AL52,'JTC - Site 10 - Day 1'!CP52,'JTC - Site 10 - Day 1'!ET52)</f>
        <v>0</v>
      </c>
      <c r="AM52" s="44">
        <f>SUM('JTC - Site 10 - Day 1'!AM52,'JTC - Site 10 - Day 1'!CQ52,'JTC - Site 10 - Day 1'!EU52)</f>
        <v>1</v>
      </c>
      <c r="AN52" s="53">
        <f>SUM('JTC - Site 10 - Day 1'!AN52,'JTC - Site 10 - Day 1'!CR52,'JTC - Site 10 - Day 1'!EV52)</f>
        <v>2</v>
      </c>
      <c r="AO52" s="58">
        <f t="shared" si="12"/>
        <v>96</v>
      </c>
      <c r="AP52" s="58">
        <f t="shared" si="13"/>
        <v>93</v>
      </c>
      <c r="AQ52" s="22">
        <f>'JTC - Site 10 - Day 1'!$A52</f>
        <v>0.63541666666666685</v>
      </c>
      <c r="AR52" s="43">
        <f>SUM('JTC - Site 10 - Day 1'!AR52,'JTC - Site 10 - Day 1'!BF52,'JTC - Site 10 - Day 1'!BT52)</f>
        <v>4</v>
      </c>
      <c r="AS52" s="44">
        <f>SUM('JTC - Site 10 - Day 1'!AS52,'JTC - Site 10 - Day 1'!BG52,'JTC - Site 10 - Day 1'!BU52)</f>
        <v>0</v>
      </c>
      <c r="AT52" s="44">
        <f>SUM('JTC - Site 10 - Day 1'!AT52,'JTC - Site 10 - Day 1'!BH52,'JTC - Site 10 - Day 1'!BV52)</f>
        <v>78</v>
      </c>
      <c r="AU52" s="44">
        <f>SUM('JTC - Site 10 - Day 1'!AU52,'JTC - Site 10 - Day 1'!BI52,'JTC - Site 10 - Day 1'!BW52)</f>
        <v>13</v>
      </c>
      <c r="AV52" s="44">
        <f>SUM('JTC - Site 10 - Day 1'!AV52,'JTC - Site 10 - Day 1'!BJ52,'JTC - Site 10 - Day 1'!BX52)</f>
        <v>3</v>
      </c>
      <c r="AW52" s="44">
        <f>SUM('JTC - Site 10 - Day 1'!AW52,'JTC - Site 10 - Day 1'!BK52,'JTC - Site 10 - Day 1'!BY52)</f>
        <v>0</v>
      </c>
      <c r="AX52" s="44">
        <f>SUM('JTC - Site 10 - Day 1'!AX52,'JTC - Site 10 - Day 1'!BL52,'JTC - Site 10 - Day 1'!BZ52)</f>
        <v>2</v>
      </c>
      <c r="AY52" s="44">
        <f>SUM('JTC - Site 10 - Day 1'!AY52,'JTC - Site 10 - Day 1'!BM52,'JTC - Site 10 - Day 1'!CA52)</f>
        <v>0</v>
      </c>
      <c r="AZ52" s="44">
        <f>SUM('JTC - Site 10 - Day 1'!AZ52,'JTC - Site 10 - Day 1'!BN52,'JTC - Site 10 - Day 1'!CB52)</f>
        <v>0</v>
      </c>
      <c r="BA52" s="44">
        <f>SUM('JTC - Site 10 - Day 1'!BA52,'JTC - Site 10 - Day 1'!BO52,'JTC - Site 10 - Day 1'!CC52)</f>
        <v>0</v>
      </c>
      <c r="BB52" s="53">
        <f>SUM('JTC - Site 10 - Day 1'!BB52,'JTC - Site 10 - Day 1'!BP52,'JTC - Site 10 - Day 1'!CD52)</f>
        <v>3</v>
      </c>
      <c r="BC52" s="58">
        <f t="shared" si="14"/>
        <v>103</v>
      </c>
      <c r="BD52" s="58">
        <f t="shared" si="15"/>
        <v>105</v>
      </c>
      <c r="BE52" s="22">
        <f>'JTC - Site 10 - Day 1'!$A52</f>
        <v>0.63541666666666685</v>
      </c>
      <c r="BF52" s="43">
        <f>SUM('JTC - Site 10 - Day 1'!P52,'JTC - Site 10 - Day 1'!BT52,'JTC - Site 10 - Day 1'!DX52)</f>
        <v>6</v>
      </c>
      <c r="BG52" s="44">
        <f>SUM('JTC - Site 10 - Day 1'!Q52,'JTC - Site 10 - Day 1'!BU52,'JTC - Site 10 - Day 1'!DY52)</f>
        <v>2</v>
      </c>
      <c r="BH52" s="44">
        <f>SUM('JTC - Site 10 - Day 1'!R52,'JTC - Site 10 - Day 1'!BV52,'JTC - Site 10 - Day 1'!DZ52)</f>
        <v>60</v>
      </c>
      <c r="BI52" s="44">
        <f>SUM('JTC - Site 10 - Day 1'!S52,'JTC - Site 10 - Day 1'!BW52,'JTC - Site 10 - Day 1'!EA52)</f>
        <v>15</v>
      </c>
      <c r="BJ52" s="44">
        <f>SUM('JTC - Site 10 - Day 1'!T52,'JTC - Site 10 - Day 1'!BX52,'JTC - Site 10 - Day 1'!EB52)</f>
        <v>0</v>
      </c>
      <c r="BK52" s="44">
        <f>SUM('JTC - Site 10 - Day 1'!U52,'JTC - Site 10 - Day 1'!BY52,'JTC - Site 10 - Day 1'!EC52)</f>
        <v>0</v>
      </c>
      <c r="BL52" s="44">
        <f>SUM('JTC - Site 10 - Day 1'!V52,'JTC - Site 10 - Day 1'!BZ52,'JTC - Site 10 - Day 1'!ED52)</f>
        <v>0</v>
      </c>
      <c r="BM52" s="44">
        <f>SUM('JTC - Site 10 - Day 1'!W52,'JTC - Site 10 - Day 1'!CA52,'JTC - Site 10 - Day 1'!EE52)</f>
        <v>0</v>
      </c>
      <c r="BN52" s="44">
        <f>SUM('JTC - Site 10 - Day 1'!X52,'JTC - Site 10 - Day 1'!CB52,'JTC - Site 10 - Day 1'!EF52)</f>
        <v>0</v>
      </c>
      <c r="BO52" s="44">
        <f>SUM('JTC - Site 10 - Day 1'!Y52,'JTC - Site 10 - Day 1'!CC52,'JTC - Site 10 - Day 1'!EG52)</f>
        <v>1</v>
      </c>
      <c r="BP52" s="53">
        <f>SUM('JTC - Site 10 - Day 1'!Z52,'JTC - Site 10 - Day 1'!CD52,'JTC - Site 10 - Day 1'!EH52)</f>
        <v>6</v>
      </c>
      <c r="BQ52" s="58">
        <f t="shared" si="16"/>
        <v>90</v>
      </c>
      <c r="BR52" s="58">
        <f t="shared" si="17"/>
        <v>86</v>
      </c>
      <c r="BS52" s="22">
        <f>'JTC - Site 10 - Day 1'!$A52</f>
        <v>0.63541666666666685</v>
      </c>
      <c r="BT52" s="43">
        <f>SUM('JTC - Site 10 - Day 1'!CH52,'JTC - Site 10 - Day 1'!CV52,'JTC - Site 10 - Day 1'!DJ52)</f>
        <v>2</v>
      </c>
      <c r="BU52" s="44">
        <f>SUM('JTC - Site 10 - Day 1'!CI52,'JTC - Site 10 - Day 1'!CW52,'JTC - Site 10 - Day 1'!DK52)</f>
        <v>0</v>
      </c>
      <c r="BV52" s="44">
        <f>SUM('JTC - Site 10 - Day 1'!CJ52,'JTC - Site 10 - Day 1'!CX52,'JTC - Site 10 - Day 1'!DL52)</f>
        <v>53</v>
      </c>
      <c r="BW52" s="44">
        <f>SUM('JTC - Site 10 - Day 1'!CK52,'JTC - Site 10 - Day 1'!CY52,'JTC - Site 10 - Day 1'!DM52)</f>
        <v>4</v>
      </c>
      <c r="BX52" s="44">
        <f>SUM('JTC - Site 10 - Day 1'!CL52,'JTC - Site 10 - Day 1'!CZ52,'JTC - Site 10 - Day 1'!DN52)</f>
        <v>1</v>
      </c>
      <c r="BY52" s="44">
        <f>SUM('JTC - Site 10 - Day 1'!CM52,'JTC - Site 10 - Day 1'!DA52,'JTC - Site 10 - Day 1'!DO52)</f>
        <v>0</v>
      </c>
      <c r="BZ52" s="44">
        <f>SUM('JTC - Site 10 - Day 1'!CN52,'JTC - Site 10 - Day 1'!DB52,'JTC - Site 10 - Day 1'!DP52)</f>
        <v>0</v>
      </c>
      <c r="CA52" s="44">
        <f>SUM('JTC - Site 10 - Day 1'!CO52,'JTC - Site 10 - Day 1'!DC52,'JTC - Site 10 - Day 1'!DQ52)</f>
        <v>0</v>
      </c>
      <c r="CB52" s="44">
        <f>SUM('JTC - Site 10 - Day 1'!CP52,'JTC - Site 10 - Day 1'!DD52,'JTC - Site 10 - Day 1'!DR52)</f>
        <v>1</v>
      </c>
      <c r="CC52" s="44">
        <f>SUM('JTC - Site 10 - Day 1'!CQ52,'JTC - Site 10 - Day 1'!DE52,'JTC - Site 10 - Day 1'!DS52)</f>
        <v>0</v>
      </c>
      <c r="CD52" s="53">
        <f>SUM('JTC - Site 10 - Day 1'!CR52,'JTC - Site 10 - Day 1'!DF52,'JTC - Site 10 - Day 1'!DT52)</f>
        <v>6</v>
      </c>
      <c r="CE52" s="58">
        <f t="shared" si="18"/>
        <v>67</v>
      </c>
      <c r="CF52" s="58">
        <f t="shared" si="19"/>
        <v>68</v>
      </c>
      <c r="CG52" s="22">
        <f>'JTC - Site 10 - Day 1'!$A52</f>
        <v>0.63541666666666685</v>
      </c>
      <c r="CH52" s="43">
        <f>SUM('JTC - Site 10 - Day 1'!B52,'JTC - Site 10 - Day 1'!BF52,'JTC - Site 10 - Day 1'!DJ52)</f>
        <v>5</v>
      </c>
      <c r="CI52" s="44">
        <f>SUM('JTC - Site 10 - Day 1'!C52,'JTC - Site 10 - Day 1'!BG52,'JTC - Site 10 - Day 1'!DK52)</f>
        <v>0</v>
      </c>
      <c r="CJ52" s="44">
        <f>SUM('JTC - Site 10 - Day 1'!D52,'JTC - Site 10 - Day 1'!BH52,'JTC - Site 10 - Day 1'!DL52)</f>
        <v>97</v>
      </c>
      <c r="CK52" s="44">
        <f>SUM('JTC - Site 10 - Day 1'!E52,'JTC - Site 10 - Day 1'!BI52,'JTC - Site 10 - Day 1'!DM52)</f>
        <v>16</v>
      </c>
      <c r="CL52" s="44">
        <f>SUM('JTC - Site 10 - Day 1'!F52,'JTC - Site 10 - Day 1'!BJ52,'JTC - Site 10 - Day 1'!DN52)</f>
        <v>4</v>
      </c>
      <c r="CM52" s="44">
        <f>SUM('JTC - Site 10 - Day 1'!G52,'JTC - Site 10 - Day 1'!BK52,'JTC - Site 10 - Day 1'!DO52)</f>
        <v>0</v>
      </c>
      <c r="CN52" s="44">
        <f>SUM('JTC - Site 10 - Day 1'!H52,'JTC - Site 10 - Day 1'!BL52,'JTC - Site 10 - Day 1'!DP52)</f>
        <v>2</v>
      </c>
      <c r="CO52" s="44">
        <f>SUM('JTC - Site 10 - Day 1'!I52,'JTC - Site 10 - Day 1'!BM52,'JTC - Site 10 - Day 1'!DQ52)</f>
        <v>0</v>
      </c>
      <c r="CP52" s="44">
        <f>SUM('JTC - Site 10 - Day 1'!J52,'JTC - Site 10 - Day 1'!BN52,'JTC - Site 10 - Day 1'!DR52)</f>
        <v>0</v>
      </c>
      <c r="CQ52" s="44">
        <f>SUM('JTC - Site 10 - Day 1'!K52,'JTC - Site 10 - Day 1'!BO52,'JTC - Site 10 - Day 1'!DS52)</f>
        <v>0</v>
      </c>
      <c r="CR52" s="53">
        <f>SUM('JTC - Site 10 - Day 1'!L52,'JTC - Site 10 - Day 1'!BP52,'JTC - Site 10 - Day 1'!DT52)</f>
        <v>6</v>
      </c>
      <c r="CS52" s="58">
        <f t="shared" si="20"/>
        <v>130</v>
      </c>
      <c r="CT52" s="58">
        <f t="shared" si="21"/>
        <v>133</v>
      </c>
      <c r="CU52" s="22">
        <f>'JTC - Site 10 - Day 1'!$A52</f>
        <v>0.63541666666666685</v>
      </c>
      <c r="CV52" s="43">
        <f>SUM('JTC - Site 10 - Day 1'!DX52,'JTC - Site 10 - Day 1'!EL52,'JTC - Site 10 - Day 1'!EZ52)</f>
        <v>14</v>
      </c>
      <c r="CW52" s="44">
        <f>SUM('JTC - Site 10 - Day 1'!DY52,'JTC - Site 10 - Day 1'!EM52,'JTC - Site 10 - Day 1'!FA52)</f>
        <v>3</v>
      </c>
      <c r="CX52" s="44">
        <f>SUM('JTC - Site 10 - Day 1'!DZ52,'JTC - Site 10 - Day 1'!EN52,'JTC - Site 10 - Day 1'!FB52)</f>
        <v>82</v>
      </c>
      <c r="CY52" s="44">
        <f>SUM('JTC - Site 10 - Day 1'!EA52,'JTC - Site 10 - Day 1'!EO52,'JTC - Site 10 - Day 1'!FC52)</f>
        <v>19</v>
      </c>
      <c r="CZ52" s="44">
        <f>SUM('JTC - Site 10 - Day 1'!EB52,'JTC - Site 10 - Day 1'!EP52,'JTC - Site 10 - Day 1'!FD52)</f>
        <v>5</v>
      </c>
      <c r="DA52" s="44">
        <f>SUM('JTC - Site 10 - Day 1'!EC52,'JTC - Site 10 - Day 1'!EQ52,'JTC - Site 10 - Day 1'!FE52)</f>
        <v>0</v>
      </c>
      <c r="DB52" s="44">
        <f>SUM('JTC - Site 10 - Day 1'!ED52,'JTC - Site 10 - Day 1'!ER52,'JTC - Site 10 - Day 1'!FF52)</f>
        <v>0</v>
      </c>
      <c r="DC52" s="44">
        <f>SUM('JTC - Site 10 - Day 1'!EE52,'JTC - Site 10 - Day 1'!ES52,'JTC - Site 10 - Day 1'!FG52)</f>
        <v>0</v>
      </c>
      <c r="DD52" s="44">
        <f>SUM('JTC - Site 10 - Day 1'!EF52,'JTC - Site 10 - Day 1'!ET52,'JTC - Site 10 - Day 1'!FH52)</f>
        <v>0</v>
      </c>
      <c r="DE52" s="44">
        <f>SUM('JTC - Site 10 - Day 1'!EG52,'JTC - Site 10 - Day 1'!EU52,'JTC - Site 10 - Day 1'!FI52)</f>
        <v>1</v>
      </c>
      <c r="DF52" s="53">
        <f>SUM('JTC - Site 10 - Day 1'!EH52,'JTC - Site 10 - Day 1'!EV52,'JTC - Site 10 - Day 1'!FJ52)</f>
        <v>2</v>
      </c>
      <c r="DG52" s="58">
        <f t="shared" si="22"/>
        <v>126</v>
      </c>
      <c r="DH52" s="58">
        <f t="shared" si="23"/>
        <v>121</v>
      </c>
      <c r="DI52" s="67">
        <f t="shared" si="119"/>
        <v>395</v>
      </c>
      <c r="DJ52" s="67">
        <f t="shared" ref="DJ52:DJ54" si="120">SUM(DI52:DI57)</f>
        <v>1617</v>
      </c>
      <c r="DK52" s="22">
        <f>'JTC - Site 10 - Day 1'!$A52</f>
        <v>0.63541666666666685</v>
      </c>
    </row>
    <row r="53" spans="1:115" ht="13.5" customHeight="1">
      <c r="A53" s="22">
        <f>'JTC - Site 10 - Day 1'!$A53</f>
        <v>0.64583333333333348</v>
      </c>
      <c r="B53" s="43">
        <f>SUM('JTC - Site 10 - Day 1'!AR53,'JTC - Site 10 - Day 1'!CV53,'JTC - Site 10 - Day 1'!EZ53)</f>
        <v>3</v>
      </c>
      <c r="C53" s="44">
        <f>SUM('JTC - Site 10 - Day 1'!AS53,'JTC - Site 10 - Day 1'!CW53,'JTC - Site 10 - Day 1'!FA53)</f>
        <v>0</v>
      </c>
      <c r="D53" s="44">
        <f>SUM('JTC - Site 10 - Day 1'!AT53,'JTC - Site 10 - Day 1'!CX53,'JTC - Site 10 - Day 1'!FB53)</f>
        <v>47</v>
      </c>
      <c r="E53" s="44">
        <f>SUM('JTC - Site 10 - Day 1'!AU53,'JTC - Site 10 - Day 1'!CY53,'JTC - Site 10 - Day 1'!FC53)</f>
        <v>10</v>
      </c>
      <c r="F53" s="44">
        <f>SUM('JTC - Site 10 - Day 1'!AV53,'JTC - Site 10 - Day 1'!CZ53,'JTC - Site 10 - Day 1'!FD53)</f>
        <v>0</v>
      </c>
      <c r="G53" s="44">
        <f>SUM('JTC - Site 10 - Day 1'!AW53,'JTC - Site 10 - Day 1'!DA53,'JTC - Site 10 - Day 1'!FE53)</f>
        <v>0</v>
      </c>
      <c r="H53" s="44">
        <f>SUM('JTC - Site 10 - Day 1'!AX53,'JTC - Site 10 - Day 1'!DB53,'JTC - Site 10 - Day 1'!FF53)</f>
        <v>0</v>
      </c>
      <c r="I53" s="44">
        <f>SUM('JTC - Site 10 - Day 1'!AY53,'JTC - Site 10 - Day 1'!DC53,'JTC - Site 10 - Day 1'!FG53)</f>
        <v>0</v>
      </c>
      <c r="J53" s="44">
        <f>SUM('JTC - Site 10 - Day 1'!AZ53,'JTC - Site 10 - Day 1'!DD53,'JTC - Site 10 - Day 1'!FH53)</f>
        <v>1</v>
      </c>
      <c r="K53" s="44">
        <f>SUM('JTC - Site 10 - Day 1'!BA53,'JTC - Site 10 - Day 1'!DE53,'JTC - Site 10 - Day 1'!FI53)</f>
        <v>0</v>
      </c>
      <c r="L53" s="53">
        <f>SUM('JTC - Site 10 - Day 1'!BB53,'JTC - Site 10 - Day 1'!DF53,'JTC - Site 10 - Day 1'!FJ53)</f>
        <v>9</v>
      </c>
      <c r="M53" s="58">
        <f t="shared" si="8"/>
        <v>70</v>
      </c>
      <c r="N53" s="58">
        <f t="shared" si="9"/>
        <v>69</v>
      </c>
      <c r="O53" s="22">
        <f>'JTC - Site 10 - Day 1'!$A53</f>
        <v>0.64583333333333348</v>
      </c>
      <c r="P53" s="43">
        <f>SUM('JTC - Site 10 - Day 1'!B53,'JTC - Site 10 - Day 1'!P53,'JTC - Site 10 - Day 1'!AD53)</f>
        <v>9</v>
      </c>
      <c r="Q53" s="44">
        <f>SUM('JTC - Site 10 - Day 1'!C53,'JTC - Site 10 - Day 1'!Q53,'JTC - Site 10 - Day 1'!AE53)</f>
        <v>2</v>
      </c>
      <c r="R53" s="44">
        <f>SUM('JTC - Site 10 - Day 1'!D53,'JTC - Site 10 - Day 1'!R53,'JTC - Site 10 - Day 1'!AF53)</f>
        <v>82</v>
      </c>
      <c r="S53" s="44">
        <f>SUM('JTC - Site 10 - Day 1'!E53,'JTC - Site 10 - Day 1'!S53,'JTC - Site 10 - Day 1'!AG53)</f>
        <v>15</v>
      </c>
      <c r="T53" s="44">
        <f>SUM('JTC - Site 10 - Day 1'!F53,'JTC - Site 10 - Day 1'!T53,'JTC - Site 10 - Day 1'!AH53)</f>
        <v>4</v>
      </c>
      <c r="U53" s="44">
        <f>SUM('JTC - Site 10 - Day 1'!G53,'JTC - Site 10 - Day 1'!U53,'JTC - Site 10 - Day 1'!AI53)</f>
        <v>0</v>
      </c>
      <c r="V53" s="44">
        <f>SUM('JTC - Site 10 - Day 1'!H53,'JTC - Site 10 - Day 1'!V53,'JTC - Site 10 - Day 1'!AJ53)</f>
        <v>0</v>
      </c>
      <c r="W53" s="44">
        <f>SUM('JTC - Site 10 - Day 1'!I53,'JTC - Site 10 - Day 1'!W53,'JTC - Site 10 - Day 1'!AK53)</f>
        <v>0</v>
      </c>
      <c r="X53" s="44">
        <f>SUM('JTC - Site 10 - Day 1'!J53,'JTC - Site 10 - Day 1'!X53,'JTC - Site 10 - Day 1'!AL53)</f>
        <v>1</v>
      </c>
      <c r="Y53" s="44">
        <f>SUM('JTC - Site 10 - Day 1'!K53,'JTC - Site 10 - Day 1'!Y53,'JTC - Site 10 - Day 1'!AM53)</f>
        <v>1</v>
      </c>
      <c r="Z53" s="53">
        <f>SUM('JTC - Site 10 - Day 1'!L53,'JTC - Site 10 - Day 1'!Z53,'JTC - Site 10 - Day 1'!AN53)</f>
        <v>3</v>
      </c>
      <c r="AA53" s="58">
        <f t="shared" si="10"/>
        <v>117</v>
      </c>
      <c r="AB53" s="58">
        <f t="shared" si="11"/>
        <v>116</v>
      </c>
      <c r="AC53" s="22">
        <f>'JTC - Site 10 - Day 1'!$A53</f>
        <v>0.64583333333333348</v>
      </c>
      <c r="AD53" s="43">
        <f>SUM('JTC - Site 10 - Day 1'!AD53,'JTC - Site 10 - Day 1'!CH53,'JTC - Site 10 - Day 1'!EL53)</f>
        <v>14</v>
      </c>
      <c r="AE53" s="44">
        <f>SUM('JTC - Site 10 - Day 1'!AE53,'JTC - Site 10 - Day 1'!CI53,'JTC - Site 10 - Day 1'!EM53)</f>
        <v>2</v>
      </c>
      <c r="AF53" s="44">
        <f>SUM('JTC - Site 10 - Day 1'!AF53,'JTC - Site 10 - Day 1'!CJ53,'JTC - Site 10 - Day 1'!EN53)</f>
        <v>73</v>
      </c>
      <c r="AG53" s="44">
        <f>SUM('JTC - Site 10 - Day 1'!AG53,'JTC - Site 10 - Day 1'!CK53,'JTC - Site 10 - Day 1'!EO53)</f>
        <v>14</v>
      </c>
      <c r="AH53" s="44">
        <f>SUM('JTC - Site 10 - Day 1'!AH53,'JTC - Site 10 - Day 1'!CL53,'JTC - Site 10 - Day 1'!EP53)</f>
        <v>6</v>
      </c>
      <c r="AI53" s="44">
        <f>SUM('JTC - Site 10 - Day 1'!AI53,'JTC - Site 10 - Day 1'!CM53,'JTC - Site 10 - Day 1'!EQ53)</f>
        <v>0</v>
      </c>
      <c r="AJ53" s="44">
        <f>SUM('JTC - Site 10 - Day 1'!AJ53,'JTC - Site 10 - Day 1'!CN53,'JTC - Site 10 - Day 1'!ER53)</f>
        <v>2</v>
      </c>
      <c r="AK53" s="44">
        <f>SUM('JTC - Site 10 - Day 1'!AK53,'JTC - Site 10 - Day 1'!CO53,'JTC - Site 10 - Day 1'!ES53)</f>
        <v>1</v>
      </c>
      <c r="AL53" s="44">
        <f>SUM('JTC - Site 10 - Day 1'!AL53,'JTC - Site 10 - Day 1'!CP53,'JTC - Site 10 - Day 1'!ET53)</f>
        <v>0</v>
      </c>
      <c r="AM53" s="44">
        <f>SUM('JTC - Site 10 - Day 1'!AM53,'JTC - Site 10 - Day 1'!CQ53,'JTC - Site 10 - Day 1'!EU53)</f>
        <v>2</v>
      </c>
      <c r="AN53" s="53">
        <f>SUM('JTC - Site 10 - Day 1'!AN53,'JTC - Site 10 - Day 1'!CR53,'JTC - Site 10 - Day 1'!EV53)</f>
        <v>4</v>
      </c>
      <c r="AO53" s="58">
        <f t="shared" si="12"/>
        <v>118</v>
      </c>
      <c r="AP53" s="58">
        <f t="shared" si="13"/>
        <v>119</v>
      </c>
      <c r="AQ53" s="22">
        <f>'JTC - Site 10 - Day 1'!$A53</f>
        <v>0.64583333333333348</v>
      </c>
      <c r="AR53" s="43">
        <f>SUM('JTC - Site 10 - Day 1'!AR53,'JTC - Site 10 - Day 1'!BF53,'JTC - Site 10 - Day 1'!BT53)</f>
        <v>2</v>
      </c>
      <c r="AS53" s="44">
        <f>SUM('JTC - Site 10 - Day 1'!AS53,'JTC - Site 10 - Day 1'!BG53,'JTC - Site 10 - Day 1'!BU53)</f>
        <v>1</v>
      </c>
      <c r="AT53" s="44">
        <f>SUM('JTC - Site 10 - Day 1'!AT53,'JTC - Site 10 - Day 1'!BH53,'JTC - Site 10 - Day 1'!BV53)</f>
        <v>46</v>
      </c>
      <c r="AU53" s="44">
        <f>SUM('JTC - Site 10 - Day 1'!AU53,'JTC - Site 10 - Day 1'!BI53,'JTC - Site 10 - Day 1'!BW53)</f>
        <v>4</v>
      </c>
      <c r="AV53" s="44">
        <f>SUM('JTC - Site 10 - Day 1'!AV53,'JTC - Site 10 - Day 1'!BJ53,'JTC - Site 10 - Day 1'!BX53)</f>
        <v>2</v>
      </c>
      <c r="AW53" s="44">
        <f>SUM('JTC - Site 10 - Day 1'!AW53,'JTC - Site 10 - Day 1'!BK53,'JTC - Site 10 - Day 1'!BY53)</f>
        <v>0</v>
      </c>
      <c r="AX53" s="44">
        <f>SUM('JTC - Site 10 - Day 1'!AX53,'JTC - Site 10 - Day 1'!BL53,'JTC - Site 10 - Day 1'!BZ53)</f>
        <v>2</v>
      </c>
      <c r="AY53" s="44">
        <f>SUM('JTC - Site 10 - Day 1'!AY53,'JTC - Site 10 - Day 1'!BM53,'JTC - Site 10 - Day 1'!CA53)</f>
        <v>0</v>
      </c>
      <c r="AZ53" s="44">
        <f>SUM('JTC - Site 10 - Day 1'!AZ53,'JTC - Site 10 - Day 1'!BN53,'JTC - Site 10 - Day 1'!CB53)</f>
        <v>0</v>
      </c>
      <c r="BA53" s="44">
        <f>SUM('JTC - Site 10 - Day 1'!BA53,'JTC - Site 10 - Day 1'!BO53,'JTC - Site 10 - Day 1'!CC53)</f>
        <v>0</v>
      </c>
      <c r="BB53" s="53">
        <f>SUM('JTC - Site 10 - Day 1'!BB53,'JTC - Site 10 - Day 1'!BP53,'JTC - Site 10 - Day 1'!CD53)</f>
        <v>2</v>
      </c>
      <c r="BC53" s="58">
        <f t="shared" si="14"/>
        <v>59</v>
      </c>
      <c r="BD53" s="58">
        <f t="shared" si="15"/>
        <v>61</v>
      </c>
      <c r="BE53" s="22">
        <f>'JTC - Site 10 - Day 1'!$A53</f>
        <v>0.64583333333333348</v>
      </c>
      <c r="BF53" s="43">
        <f>SUM('JTC - Site 10 - Day 1'!P53,'JTC - Site 10 - Day 1'!BT53,'JTC - Site 10 - Day 1'!DX53)</f>
        <v>5</v>
      </c>
      <c r="BG53" s="44">
        <f>SUM('JTC - Site 10 - Day 1'!Q53,'JTC - Site 10 - Day 1'!BU53,'JTC - Site 10 - Day 1'!DY53)</f>
        <v>3</v>
      </c>
      <c r="BH53" s="44">
        <f>SUM('JTC - Site 10 - Day 1'!R53,'JTC - Site 10 - Day 1'!BV53,'JTC - Site 10 - Day 1'!DZ53)</f>
        <v>60</v>
      </c>
      <c r="BI53" s="44">
        <f>SUM('JTC - Site 10 - Day 1'!S53,'JTC - Site 10 - Day 1'!BW53,'JTC - Site 10 - Day 1'!EA53)</f>
        <v>13</v>
      </c>
      <c r="BJ53" s="44">
        <f>SUM('JTC - Site 10 - Day 1'!T53,'JTC - Site 10 - Day 1'!BX53,'JTC - Site 10 - Day 1'!EB53)</f>
        <v>3</v>
      </c>
      <c r="BK53" s="44">
        <f>SUM('JTC - Site 10 - Day 1'!U53,'JTC - Site 10 - Day 1'!BY53,'JTC - Site 10 - Day 1'!EC53)</f>
        <v>0</v>
      </c>
      <c r="BL53" s="44">
        <f>SUM('JTC - Site 10 - Day 1'!V53,'JTC - Site 10 - Day 1'!BZ53,'JTC - Site 10 - Day 1'!ED53)</f>
        <v>0</v>
      </c>
      <c r="BM53" s="44">
        <f>SUM('JTC - Site 10 - Day 1'!W53,'JTC - Site 10 - Day 1'!CA53,'JTC - Site 10 - Day 1'!EE53)</f>
        <v>0</v>
      </c>
      <c r="BN53" s="44">
        <f>SUM('JTC - Site 10 - Day 1'!X53,'JTC - Site 10 - Day 1'!CB53,'JTC - Site 10 - Day 1'!EF53)</f>
        <v>1</v>
      </c>
      <c r="BO53" s="44">
        <f>SUM('JTC - Site 10 - Day 1'!Y53,'JTC - Site 10 - Day 1'!CC53,'JTC - Site 10 - Day 1'!EG53)</f>
        <v>0</v>
      </c>
      <c r="BP53" s="53">
        <f>SUM('JTC - Site 10 - Day 1'!Z53,'JTC - Site 10 - Day 1'!CD53,'JTC - Site 10 - Day 1'!EH53)</f>
        <v>2</v>
      </c>
      <c r="BQ53" s="58">
        <f t="shared" si="16"/>
        <v>87</v>
      </c>
      <c r="BR53" s="58">
        <f t="shared" si="17"/>
        <v>86</v>
      </c>
      <c r="BS53" s="22">
        <f>'JTC - Site 10 - Day 1'!$A53</f>
        <v>0.64583333333333348</v>
      </c>
      <c r="BT53" s="43">
        <f>SUM('JTC - Site 10 - Day 1'!CH53,'JTC - Site 10 - Day 1'!CV53,'JTC - Site 10 - Day 1'!DJ53)</f>
        <v>5</v>
      </c>
      <c r="BU53" s="44">
        <f>SUM('JTC - Site 10 - Day 1'!CI53,'JTC - Site 10 - Day 1'!CW53,'JTC - Site 10 - Day 1'!DK53)</f>
        <v>0</v>
      </c>
      <c r="BV53" s="44">
        <f>SUM('JTC - Site 10 - Day 1'!CJ53,'JTC - Site 10 - Day 1'!CX53,'JTC - Site 10 - Day 1'!DL53)</f>
        <v>57</v>
      </c>
      <c r="BW53" s="44">
        <f>SUM('JTC - Site 10 - Day 1'!CK53,'JTC - Site 10 - Day 1'!CY53,'JTC - Site 10 - Day 1'!DM53)</f>
        <v>14</v>
      </c>
      <c r="BX53" s="44">
        <f>SUM('JTC - Site 10 - Day 1'!CL53,'JTC - Site 10 - Day 1'!CZ53,'JTC - Site 10 - Day 1'!DN53)</f>
        <v>0</v>
      </c>
      <c r="BY53" s="44">
        <f>SUM('JTC - Site 10 - Day 1'!CM53,'JTC - Site 10 - Day 1'!DA53,'JTC - Site 10 - Day 1'!DO53)</f>
        <v>0</v>
      </c>
      <c r="BZ53" s="44">
        <f>SUM('JTC - Site 10 - Day 1'!CN53,'JTC - Site 10 - Day 1'!DB53,'JTC - Site 10 - Day 1'!DP53)</f>
        <v>0</v>
      </c>
      <c r="CA53" s="44">
        <f>SUM('JTC - Site 10 - Day 1'!CO53,'JTC - Site 10 - Day 1'!DC53,'JTC - Site 10 - Day 1'!DQ53)</f>
        <v>0</v>
      </c>
      <c r="CB53" s="44">
        <f>SUM('JTC - Site 10 - Day 1'!CP53,'JTC - Site 10 - Day 1'!DD53,'JTC - Site 10 - Day 1'!DR53)</f>
        <v>1</v>
      </c>
      <c r="CC53" s="44">
        <f>SUM('JTC - Site 10 - Day 1'!CQ53,'JTC - Site 10 - Day 1'!DE53,'JTC - Site 10 - Day 1'!DS53)</f>
        <v>0</v>
      </c>
      <c r="CD53" s="53">
        <f>SUM('JTC - Site 10 - Day 1'!CR53,'JTC - Site 10 - Day 1'!DF53,'JTC - Site 10 - Day 1'!DT53)</f>
        <v>9</v>
      </c>
      <c r="CE53" s="58">
        <f t="shared" si="18"/>
        <v>86</v>
      </c>
      <c r="CF53" s="58">
        <f t="shared" si="19"/>
        <v>84</v>
      </c>
      <c r="CG53" s="22">
        <f>'JTC - Site 10 - Day 1'!$A53</f>
        <v>0.64583333333333348</v>
      </c>
      <c r="CH53" s="43">
        <f>SUM('JTC - Site 10 - Day 1'!B53,'JTC - Site 10 - Day 1'!BF53,'JTC - Site 10 - Day 1'!DJ53)</f>
        <v>9</v>
      </c>
      <c r="CI53" s="44">
        <f>SUM('JTC - Site 10 - Day 1'!C53,'JTC - Site 10 - Day 1'!BG53,'JTC - Site 10 - Day 1'!DK53)</f>
        <v>2</v>
      </c>
      <c r="CJ53" s="44">
        <f>SUM('JTC - Site 10 - Day 1'!D53,'JTC - Site 10 - Day 1'!BH53,'JTC - Site 10 - Day 1'!DL53)</f>
        <v>79</v>
      </c>
      <c r="CK53" s="44">
        <f>SUM('JTC - Site 10 - Day 1'!E53,'JTC - Site 10 - Day 1'!BI53,'JTC - Site 10 - Day 1'!DM53)</f>
        <v>11</v>
      </c>
      <c r="CL53" s="44">
        <f>SUM('JTC - Site 10 - Day 1'!F53,'JTC - Site 10 - Day 1'!BJ53,'JTC - Site 10 - Day 1'!DN53)</f>
        <v>2</v>
      </c>
      <c r="CM53" s="44">
        <f>SUM('JTC - Site 10 - Day 1'!G53,'JTC - Site 10 - Day 1'!BK53,'JTC - Site 10 - Day 1'!DO53)</f>
        <v>0</v>
      </c>
      <c r="CN53" s="44">
        <f>SUM('JTC - Site 10 - Day 1'!H53,'JTC - Site 10 - Day 1'!BL53,'JTC - Site 10 - Day 1'!DP53)</f>
        <v>2</v>
      </c>
      <c r="CO53" s="44">
        <f>SUM('JTC - Site 10 - Day 1'!I53,'JTC - Site 10 - Day 1'!BM53,'JTC - Site 10 - Day 1'!DQ53)</f>
        <v>0</v>
      </c>
      <c r="CP53" s="44">
        <f>SUM('JTC - Site 10 - Day 1'!J53,'JTC - Site 10 - Day 1'!BN53,'JTC - Site 10 - Day 1'!DR53)</f>
        <v>0</v>
      </c>
      <c r="CQ53" s="44">
        <f>SUM('JTC - Site 10 - Day 1'!K53,'JTC - Site 10 - Day 1'!BO53,'JTC - Site 10 - Day 1'!DS53)</f>
        <v>0</v>
      </c>
      <c r="CR53" s="53">
        <f>SUM('JTC - Site 10 - Day 1'!L53,'JTC - Site 10 - Day 1'!BP53,'JTC - Site 10 - Day 1'!DT53)</f>
        <v>1</v>
      </c>
      <c r="CS53" s="58">
        <f t="shared" si="20"/>
        <v>106</v>
      </c>
      <c r="CT53" s="58">
        <f t="shared" si="21"/>
        <v>103</v>
      </c>
      <c r="CU53" s="22">
        <f>'JTC - Site 10 - Day 1'!$A53</f>
        <v>0.64583333333333348</v>
      </c>
      <c r="CV53" s="43">
        <f>SUM('JTC - Site 10 - Day 1'!DX53,'JTC - Site 10 - Day 1'!EL53,'JTC - Site 10 - Day 1'!EZ53)</f>
        <v>15</v>
      </c>
      <c r="CW53" s="44">
        <f>SUM('JTC - Site 10 - Day 1'!DY53,'JTC - Site 10 - Day 1'!EM53,'JTC - Site 10 - Day 1'!FA53)</f>
        <v>4</v>
      </c>
      <c r="CX53" s="44">
        <f>SUM('JTC - Site 10 - Day 1'!DZ53,'JTC - Site 10 - Day 1'!EN53,'JTC - Site 10 - Day 1'!FB53)</f>
        <v>74</v>
      </c>
      <c r="CY53" s="44">
        <f>SUM('JTC - Site 10 - Day 1'!EA53,'JTC - Site 10 - Day 1'!EO53,'JTC - Site 10 - Day 1'!FC53)</f>
        <v>15</v>
      </c>
      <c r="CZ53" s="44">
        <f>SUM('JTC - Site 10 - Day 1'!EB53,'JTC - Site 10 - Day 1'!EP53,'JTC - Site 10 - Day 1'!FD53)</f>
        <v>5</v>
      </c>
      <c r="DA53" s="44">
        <f>SUM('JTC - Site 10 - Day 1'!EC53,'JTC - Site 10 - Day 1'!EQ53,'JTC - Site 10 - Day 1'!FE53)</f>
        <v>0</v>
      </c>
      <c r="DB53" s="44">
        <f>SUM('JTC - Site 10 - Day 1'!ED53,'JTC - Site 10 - Day 1'!ER53,'JTC - Site 10 - Day 1'!FF53)</f>
        <v>2</v>
      </c>
      <c r="DC53" s="44">
        <f>SUM('JTC - Site 10 - Day 1'!EE53,'JTC - Site 10 - Day 1'!ES53,'JTC - Site 10 - Day 1'!FG53)</f>
        <v>1</v>
      </c>
      <c r="DD53" s="44">
        <f>SUM('JTC - Site 10 - Day 1'!EF53,'JTC - Site 10 - Day 1'!ET53,'JTC - Site 10 - Day 1'!FH53)</f>
        <v>0</v>
      </c>
      <c r="DE53" s="44">
        <f>SUM('JTC - Site 10 - Day 1'!EG53,'JTC - Site 10 - Day 1'!EU53,'JTC - Site 10 - Day 1'!FI53)</f>
        <v>1</v>
      </c>
      <c r="DF53" s="53">
        <f>SUM('JTC - Site 10 - Day 1'!EH53,'JTC - Site 10 - Day 1'!EV53,'JTC - Site 10 - Day 1'!FJ53)</f>
        <v>2</v>
      </c>
      <c r="DG53" s="58">
        <f t="shared" si="22"/>
        <v>119</v>
      </c>
      <c r="DH53" s="58">
        <f t="shared" si="23"/>
        <v>116</v>
      </c>
      <c r="DI53" s="67">
        <f t="shared" si="119"/>
        <v>381</v>
      </c>
      <c r="DJ53" s="67">
        <f t="shared" si="120"/>
        <v>1705</v>
      </c>
      <c r="DK53" s="22">
        <f>'JTC - Site 10 - Day 1'!$A53</f>
        <v>0.64583333333333348</v>
      </c>
    </row>
    <row r="54" spans="1:115" ht="13.5" customHeight="1">
      <c r="A54" s="45">
        <f>'JTC - Site 10 - Day 1'!$A54</f>
        <v>0.65625000000000011</v>
      </c>
      <c r="B54" s="46">
        <f>SUM('JTC - Site 10 - Day 1'!AR54,'JTC - Site 10 - Day 1'!CV54,'JTC - Site 10 - Day 1'!EZ54)</f>
        <v>3</v>
      </c>
      <c r="C54" s="47">
        <f>SUM('JTC - Site 10 - Day 1'!AS54,'JTC - Site 10 - Day 1'!CW54,'JTC - Site 10 - Day 1'!FA54)</f>
        <v>0</v>
      </c>
      <c r="D54" s="47">
        <f>SUM('JTC - Site 10 - Day 1'!AT54,'JTC - Site 10 - Day 1'!CX54,'JTC - Site 10 - Day 1'!FB54)</f>
        <v>52</v>
      </c>
      <c r="E54" s="47">
        <f>SUM('JTC - Site 10 - Day 1'!AU54,'JTC - Site 10 - Day 1'!CY54,'JTC - Site 10 - Day 1'!FC54)</f>
        <v>5</v>
      </c>
      <c r="F54" s="47">
        <f>SUM('JTC - Site 10 - Day 1'!AV54,'JTC - Site 10 - Day 1'!CZ54,'JTC - Site 10 - Day 1'!FD54)</f>
        <v>1</v>
      </c>
      <c r="G54" s="47">
        <f>SUM('JTC - Site 10 - Day 1'!AW54,'JTC - Site 10 - Day 1'!DA54,'JTC - Site 10 - Day 1'!FE54)</f>
        <v>0</v>
      </c>
      <c r="H54" s="47">
        <f>SUM('JTC - Site 10 - Day 1'!AX54,'JTC - Site 10 - Day 1'!DB54,'JTC - Site 10 - Day 1'!FF54)</f>
        <v>0</v>
      </c>
      <c r="I54" s="47">
        <f>SUM('JTC - Site 10 - Day 1'!AY54,'JTC - Site 10 - Day 1'!DC54,'JTC - Site 10 - Day 1'!FG54)</f>
        <v>0</v>
      </c>
      <c r="J54" s="47">
        <f>SUM('JTC - Site 10 - Day 1'!AZ54,'JTC - Site 10 - Day 1'!DD54,'JTC - Site 10 - Day 1'!FH54)</f>
        <v>0</v>
      </c>
      <c r="K54" s="47">
        <f>SUM('JTC - Site 10 - Day 1'!BA54,'JTC - Site 10 - Day 1'!DE54,'JTC - Site 10 - Day 1'!FI54)</f>
        <v>2</v>
      </c>
      <c r="L54" s="54">
        <f>SUM('JTC - Site 10 - Day 1'!BB54,'JTC - Site 10 - Day 1'!DF54,'JTC - Site 10 - Day 1'!FJ54)</f>
        <v>6</v>
      </c>
      <c r="M54" s="59">
        <f t="shared" si="8"/>
        <v>69</v>
      </c>
      <c r="N54" s="59">
        <f t="shared" si="9"/>
        <v>70</v>
      </c>
      <c r="O54" s="45">
        <f>'JTC - Site 10 - Day 1'!$A54</f>
        <v>0.65625000000000011</v>
      </c>
      <c r="P54" s="46">
        <f>SUM('JTC - Site 10 - Day 1'!B54,'JTC - Site 10 - Day 1'!P54,'JTC - Site 10 - Day 1'!AD54)</f>
        <v>4</v>
      </c>
      <c r="Q54" s="47">
        <f>SUM('JTC - Site 10 - Day 1'!C54,'JTC - Site 10 - Day 1'!Q54,'JTC - Site 10 - Day 1'!AE54)</f>
        <v>0</v>
      </c>
      <c r="R54" s="47">
        <f>SUM('JTC - Site 10 - Day 1'!D54,'JTC - Site 10 - Day 1'!R54,'JTC - Site 10 - Day 1'!AF54)</f>
        <v>75</v>
      </c>
      <c r="S54" s="47">
        <f>SUM('JTC - Site 10 - Day 1'!E54,'JTC - Site 10 - Day 1'!S54,'JTC - Site 10 - Day 1'!AG54)</f>
        <v>6</v>
      </c>
      <c r="T54" s="47">
        <f>SUM('JTC - Site 10 - Day 1'!F54,'JTC - Site 10 - Day 1'!T54,'JTC - Site 10 - Day 1'!AH54)</f>
        <v>1</v>
      </c>
      <c r="U54" s="47">
        <f>SUM('JTC - Site 10 - Day 1'!G54,'JTC - Site 10 - Day 1'!U54,'JTC - Site 10 - Day 1'!AI54)</f>
        <v>1</v>
      </c>
      <c r="V54" s="47">
        <f>SUM('JTC - Site 10 - Day 1'!H54,'JTC - Site 10 - Day 1'!V54,'JTC - Site 10 - Day 1'!AJ54)</f>
        <v>1</v>
      </c>
      <c r="W54" s="47">
        <f>SUM('JTC - Site 10 - Day 1'!I54,'JTC - Site 10 - Day 1'!W54,'JTC - Site 10 - Day 1'!AK54)</f>
        <v>0</v>
      </c>
      <c r="X54" s="47">
        <f>SUM('JTC - Site 10 - Day 1'!J54,'JTC - Site 10 - Day 1'!X54,'JTC - Site 10 - Day 1'!AL54)</f>
        <v>1</v>
      </c>
      <c r="Y54" s="47">
        <f>SUM('JTC - Site 10 - Day 1'!K54,'JTC - Site 10 - Day 1'!Y54,'JTC - Site 10 - Day 1'!AM54)</f>
        <v>1</v>
      </c>
      <c r="Z54" s="54">
        <f>SUM('JTC - Site 10 - Day 1'!L54,'JTC - Site 10 - Day 1'!Z54,'JTC - Site 10 - Day 1'!AN54)</f>
        <v>9</v>
      </c>
      <c r="AA54" s="59">
        <f t="shared" si="10"/>
        <v>99</v>
      </c>
      <c r="AB54" s="59">
        <f t="shared" si="11"/>
        <v>101</v>
      </c>
      <c r="AC54" s="45">
        <f>'JTC - Site 10 - Day 1'!$A54</f>
        <v>0.65625000000000011</v>
      </c>
      <c r="AD54" s="46">
        <f>SUM('JTC - Site 10 - Day 1'!AD54,'JTC - Site 10 - Day 1'!CH54,'JTC - Site 10 - Day 1'!EL54)</f>
        <v>16</v>
      </c>
      <c r="AE54" s="47">
        <f>SUM('JTC - Site 10 - Day 1'!AE54,'JTC - Site 10 - Day 1'!CI54,'JTC - Site 10 - Day 1'!EM54)</f>
        <v>0</v>
      </c>
      <c r="AF54" s="47">
        <f>SUM('JTC - Site 10 - Day 1'!AF54,'JTC - Site 10 - Day 1'!CJ54,'JTC - Site 10 - Day 1'!EN54)</f>
        <v>95</v>
      </c>
      <c r="AG54" s="47">
        <f>SUM('JTC - Site 10 - Day 1'!AG54,'JTC - Site 10 - Day 1'!CK54,'JTC - Site 10 - Day 1'!EO54)</f>
        <v>17</v>
      </c>
      <c r="AH54" s="47">
        <f>SUM('JTC - Site 10 - Day 1'!AH54,'JTC - Site 10 - Day 1'!CL54,'JTC - Site 10 - Day 1'!EP54)</f>
        <v>2</v>
      </c>
      <c r="AI54" s="47">
        <f>SUM('JTC - Site 10 - Day 1'!AI54,'JTC - Site 10 - Day 1'!CM54,'JTC - Site 10 - Day 1'!EQ54)</f>
        <v>2</v>
      </c>
      <c r="AJ54" s="47">
        <f>SUM('JTC - Site 10 - Day 1'!AJ54,'JTC - Site 10 - Day 1'!CN54,'JTC - Site 10 - Day 1'!ER54)</f>
        <v>3</v>
      </c>
      <c r="AK54" s="47">
        <f>SUM('JTC - Site 10 - Day 1'!AK54,'JTC - Site 10 - Day 1'!CO54,'JTC - Site 10 - Day 1'!ES54)</f>
        <v>0</v>
      </c>
      <c r="AL54" s="47">
        <f>SUM('JTC - Site 10 - Day 1'!AL54,'JTC - Site 10 - Day 1'!CP54,'JTC - Site 10 - Day 1'!ET54)</f>
        <v>0</v>
      </c>
      <c r="AM54" s="47">
        <f>SUM('JTC - Site 10 - Day 1'!AM54,'JTC - Site 10 - Day 1'!CQ54,'JTC - Site 10 - Day 1'!EU54)</f>
        <v>0</v>
      </c>
      <c r="AN54" s="54">
        <f>SUM('JTC - Site 10 - Day 1'!AN54,'JTC - Site 10 - Day 1'!CR54,'JTC - Site 10 - Day 1'!EV54)</f>
        <v>0</v>
      </c>
      <c r="AO54" s="59">
        <f t="shared" si="12"/>
        <v>135</v>
      </c>
      <c r="AP54" s="59">
        <f t="shared" si="13"/>
        <v>131</v>
      </c>
      <c r="AQ54" s="45">
        <f>'JTC - Site 10 - Day 1'!$A54</f>
        <v>0.65625000000000011</v>
      </c>
      <c r="AR54" s="46">
        <f>SUM('JTC - Site 10 - Day 1'!AR54,'JTC - Site 10 - Day 1'!BF54,'JTC - Site 10 - Day 1'!BT54)</f>
        <v>6</v>
      </c>
      <c r="AS54" s="47">
        <f>SUM('JTC - Site 10 - Day 1'!AS54,'JTC - Site 10 - Day 1'!BG54,'JTC - Site 10 - Day 1'!BU54)</f>
        <v>2</v>
      </c>
      <c r="AT54" s="47">
        <f>SUM('JTC - Site 10 - Day 1'!AT54,'JTC - Site 10 - Day 1'!BH54,'JTC - Site 10 - Day 1'!BV54)</f>
        <v>67</v>
      </c>
      <c r="AU54" s="47">
        <f>SUM('JTC - Site 10 - Day 1'!AU54,'JTC - Site 10 - Day 1'!BI54,'JTC - Site 10 - Day 1'!BW54)</f>
        <v>8</v>
      </c>
      <c r="AV54" s="47">
        <f>SUM('JTC - Site 10 - Day 1'!AV54,'JTC - Site 10 - Day 1'!BJ54,'JTC - Site 10 - Day 1'!BX54)</f>
        <v>1</v>
      </c>
      <c r="AW54" s="47">
        <f>SUM('JTC - Site 10 - Day 1'!AW54,'JTC - Site 10 - Day 1'!BK54,'JTC - Site 10 - Day 1'!BY54)</f>
        <v>0</v>
      </c>
      <c r="AX54" s="47">
        <f>SUM('JTC - Site 10 - Day 1'!AX54,'JTC - Site 10 - Day 1'!BL54,'JTC - Site 10 - Day 1'!BZ54)</f>
        <v>1</v>
      </c>
      <c r="AY54" s="47">
        <f>SUM('JTC - Site 10 - Day 1'!AY54,'JTC - Site 10 - Day 1'!BM54,'JTC - Site 10 - Day 1'!CA54)</f>
        <v>0</v>
      </c>
      <c r="AZ54" s="47">
        <f>SUM('JTC - Site 10 - Day 1'!AZ54,'JTC - Site 10 - Day 1'!BN54,'JTC - Site 10 - Day 1'!CB54)</f>
        <v>0</v>
      </c>
      <c r="BA54" s="47">
        <f>SUM('JTC - Site 10 - Day 1'!BA54,'JTC - Site 10 - Day 1'!BO54,'JTC - Site 10 - Day 1'!CC54)</f>
        <v>0</v>
      </c>
      <c r="BB54" s="54">
        <f>SUM('JTC - Site 10 - Day 1'!BB54,'JTC - Site 10 - Day 1'!BP54,'JTC - Site 10 - Day 1'!CD54)</f>
        <v>3</v>
      </c>
      <c r="BC54" s="59">
        <f t="shared" si="14"/>
        <v>88</v>
      </c>
      <c r="BD54" s="59">
        <f t="shared" si="15"/>
        <v>85</v>
      </c>
      <c r="BE54" s="45">
        <f>'JTC - Site 10 - Day 1'!$A54</f>
        <v>0.65625000000000011</v>
      </c>
      <c r="BF54" s="46">
        <f>SUM('JTC - Site 10 - Day 1'!P54,'JTC - Site 10 - Day 1'!BT54,'JTC - Site 10 - Day 1'!DX54)</f>
        <v>6</v>
      </c>
      <c r="BG54" s="47">
        <f>SUM('JTC - Site 10 - Day 1'!Q54,'JTC - Site 10 - Day 1'!BU54,'JTC - Site 10 - Day 1'!DY54)</f>
        <v>1</v>
      </c>
      <c r="BH54" s="47">
        <f>SUM('JTC - Site 10 - Day 1'!R54,'JTC - Site 10 - Day 1'!BV54,'JTC - Site 10 - Day 1'!DZ54)</f>
        <v>61</v>
      </c>
      <c r="BI54" s="47">
        <f>SUM('JTC - Site 10 - Day 1'!S54,'JTC - Site 10 - Day 1'!BW54,'JTC - Site 10 - Day 1'!EA54)</f>
        <v>5</v>
      </c>
      <c r="BJ54" s="47">
        <f>SUM('JTC - Site 10 - Day 1'!T54,'JTC - Site 10 - Day 1'!BX54,'JTC - Site 10 - Day 1'!EB54)</f>
        <v>0</v>
      </c>
      <c r="BK54" s="47">
        <f>SUM('JTC - Site 10 - Day 1'!U54,'JTC - Site 10 - Day 1'!BY54,'JTC - Site 10 - Day 1'!EC54)</f>
        <v>0</v>
      </c>
      <c r="BL54" s="47">
        <f>SUM('JTC - Site 10 - Day 1'!V54,'JTC - Site 10 - Day 1'!BZ54,'JTC - Site 10 - Day 1'!ED54)</f>
        <v>0</v>
      </c>
      <c r="BM54" s="47">
        <f>SUM('JTC - Site 10 - Day 1'!W54,'JTC - Site 10 - Day 1'!CA54,'JTC - Site 10 - Day 1'!EE54)</f>
        <v>0</v>
      </c>
      <c r="BN54" s="47">
        <f>SUM('JTC - Site 10 - Day 1'!X54,'JTC - Site 10 - Day 1'!CB54,'JTC - Site 10 - Day 1'!EF54)</f>
        <v>1</v>
      </c>
      <c r="BO54" s="47">
        <f>SUM('JTC - Site 10 - Day 1'!Y54,'JTC - Site 10 - Day 1'!CC54,'JTC - Site 10 - Day 1'!EG54)</f>
        <v>1</v>
      </c>
      <c r="BP54" s="54">
        <f>SUM('JTC - Site 10 - Day 1'!Z54,'JTC - Site 10 - Day 1'!CD54,'JTC - Site 10 - Day 1'!EH54)</f>
        <v>6</v>
      </c>
      <c r="BQ54" s="59">
        <f t="shared" si="16"/>
        <v>81</v>
      </c>
      <c r="BR54" s="59">
        <f t="shared" si="17"/>
        <v>78</v>
      </c>
      <c r="BS54" s="45">
        <f>'JTC - Site 10 - Day 1'!$A54</f>
        <v>0.65625000000000011</v>
      </c>
      <c r="BT54" s="46">
        <f>SUM('JTC - Site 10 - Day 1'!CH54,'JTC - Site 10 - Day 1'!CV54,'JTC - Site 10 - Day 1'!DJ54)</f>
        <v>2</v>
      </c>
      <c r="BU54" s="47">
        <f>SUM('JTC - Site 10 - Day 1'!CI54,'JTC - Site 10 - Day 1'!CW54,'JTC - Site 10 - Day 1'!DK54)</f>
        <v>1</v>
      </c>
      <c r="BV54" s="47">
        <f>SUM('JTC - Site 10 - Day 1'!CJ54,'JTC - Site 10 - Day 1'!CX54,'JTC - Site 10 - Day 1'!DL54)</f>
        <v>46</v>
      </c>
      <c r="BW54" s="47">
        <f>SUM('JTC - Site 10 - Day 1'!CK54,'JTC - Site 10 - Day 1'!CY54,'JTC - Site 10 - Day 1'!DM54)</f>
        <v>3</v>
      </c>
      <c r="BX54" s="47">
        <f>SUM('JTC - Site 10 - Day 1'!CL54,'JTC - Site 10 - Day 1'!CZ54,'JTC - Site 10 - Day 1'!DN54)</f>
        <v>1</v>
      </c>
      <c r="BY54" s="47">
        <f>SUM('JTC - Site 10 - Day 1'!CM54,'JTC - Site 10 - Day 1'!DA54,'JTC - Site 10 - Day 1'!DO54)</f>
        <v>0</v>
      </c>
      <c r="BZ54" s="47">
        <f>SUM('JTC - Site 10 - Day 1'!CN54,'JTC - Site 10 - Day 1'!DB54,'JTC - Site 10 - Day 1'!DP54)</f>
        <v>0</v>
      </c>
      <c r="CA54" s="47">
        <f>SUM('JTC - Site 10 - Day 1'!CO54,'JTC - Site 10 - Day 1'!DC54,'JTC - Site 10 - Day 1'!DQ54)</f>
        <v>0</v>
      </c>
      <c r="CB54" s="47">
        <f>SUM('JTC - Site 10 - Day 1'!CP54,'JTC - Site 10 - Day 1'!DD54,'JTC - Site 10 - Day 1'!DR54)</f>
        <v>0</v>
      </c>
      <c r="CC54" s="47">
        <f>SUM('JTC - Site 10 - Day 1'!CQ54,'JTC - Site 10 - Day 1'!DE54,'JTC - Site 10 - Day 1'!DS54)</f>
        <v>2</v>
      </c>
      <c r="CD54" s="54">
        <f>SUM('JTC - Site 10 - Day 1'!CR54,'JTC - Site 10 - Day 1'!DF54,'JTC - Site 10 - Day 1'!DT54)</f>
        <v>6</v>
      </c>
      <c r="CE54" s="59">
        <f t="shared" si="18"/>
        <v>61</v>
      </c>
      <c r="CF54" s="59">
        <f t="shared" si="19"/>
        <v>62</v>
      </c>
      <c r="CG54" s="45">
        <f>'JTC - Site 10 - Day 1'!$A54</f>
        <v>0.65625000000000011</v>
      </c>
      <c r="CH54" s="46">
        <f>SUM('JTC - Site 10 - Day 1'!B54,'JTC - Site 10 - Day 1'!BF54,'JTC - Site 10 - Day 1'!DJ54)</f>
        <v>8</v>
      </c>
      <c r="CI54" s="47">
        <f>SUM('JTC - Site 10 - Day 1'!C54,'JTC - Site 10 - Day 1'!BG54,'JTC - Site 10 - Day 1'!DK54)</f>
        <v>3</v>
      </c>
      <c r="CJ54" s="47">
        <f>SUM('JTC - Site 10 - Day 1'!D54,'JTC - Site 10 - Day 1'!BH54,'JTC - Site 10 - Day 1'!DL54)</f>
        <v>87</v>
      </c>
      <c r="CK54" s="47">
        <f>SUM('JTC - Site 10 - Day 1'!E54,'JTC - Site 10 - Day 1'!BI54,'JTC - Site 10 - Day 1'!DM54)</f>
        <v>11</v>
      </c>
      <c r="CL54" s="47">
        <f>SUM('JTC - Site 10 - Day 1'!F54,'JTC - Site 10 - Day 1'!BJ54,'JTC - Site 10 - Day 1'!DN54)</f>
        <v>3</v>
      </c>
      <c r="CM54" s="47">
        <f>SUM('JTC - Site 10 - Day 1'!G54,'JTC - Site 10 - Day 1'!BK54,'JTC - Site 10 - Day 1'!DO54)</f>
        <v>0</v>
      </c>
      <c r="CN54" s="47">
        <f>SUM('JTC - Site 10 - Day 1'!H54,'JTC - Site 10 - Day 1'!BL54,'JTC - Site 10 - Day 1'!DP54)</f>
        <v>1</v>
      </c>
      <c r="CO54" s="47">
        <f>SUM('JTC - Site 10 - Day 1'!I54,'JTC - Site 10 - Day 1'!BM54,'JTC - Site 10 - Day 1'!DQ54)</f>
        <v>0</v>
      </c>
      <c r="CP54" s="47">
        <f>SUM('JTC - Site 10 - Day 1'!J54,'JTC - Site 10 - Day 1'!BN54,'JTC - Site 10 - Day 1'!DR54)</f>
        <v>0</v>
      </c>
      <c r="CQ54" s="47">
        <f>SUM('JTC - Site 10 - Day 1'!K54,'JTC - Site 10 - Day 1'!BO54,'JTC - Site 10 - Day 1'!DS54)</f>
        <v>0</v>
      </c>
      <c r="CR54" s="54">
        <f>SUM('JTC - Site 10 - Day 1'!L54,'JTC - Site 10 - Day 1'!BP54,'JTC - Site 10 - Day 1'!DT54)</f>
        <v>6</v>
      </c>
      <c r="CS54" s="59">
        <f t="shared" si="20"/>
        <v>119</v>
      </c>
      <c r="CT54" s="59">
        <f t="shared" si="21"/>
        <v>116</v>
      </c>
      <c r="CU54" s="45">
        <f>'JTC - Site 10 - Day 1'!$A54</f>
        <v>0.65625000000000011</v>
      </c>
      <c r="CV54" s="46">
        <f>SUM('JTC - Site 10 - Day 1'!DX54,'JTC - Site 10 - Day 1'!EL54,'JTC - Site 10 - Day 1'!EZ54)</f>
        <v>21</v>
      </c>
      <c r="CW54" s="47">
        <f>SUM('JTC - Site 10 - Day 1'!DY54,'JTC - Site 10 - Day 1'!EM54,'JTC - Site 10 - Day 1'!FA54)</f>
        <v>1</v>
      </c>
      <c r="CX54" s="47">
        <f>SUM('JTC - Site 10 - Day 1'!DZ54,'JTC - Site 10 - Day 1'!EN54,'JTC - Site 10 - Day 1'!FB54)</f>
        <v>107</v>
      </c>
      <c r="CY54" s="47">
        <f>SUM('JTC - Site 10 - Day 1'!EA54,'JTC - Site 10 - Day 1'!EO54,'JTC - Site 10 - Day 1'!FC54)</f>
        <v>21</v>
      </c>
      <c r="CZ54" s="47">
        <f>SUM('JTC - Site 10 - Day 1'!EB54,'JTC - Site 10 - Day 1'!EP54,'JTC - Site 10 - Day 1'!FD54)</f>
        <v>3</v>
      </c>
      <c r="DA54" s="47">
        <f>SUM('JTC - Site 10 - Day 1'!EC54,'JTC - Site 10 - Day 1'!EQ54,'JTC - Site 10 - Day 1'!FE54)</f>
        <v>1</v>
      </c>
      <c r="DB54" s="47">
        <f>SUM('JTC - Site 10 - Day 1'!ED54,'JTC - Site 10 - Day 1'!ER54,'JTC - Site 10 - Day 1'!FF54)</f>
        <v>2</v>
      </c>
      <c r="DC54" s="47">
        <f>SUM('JTC - Site 10 - Day 1'!EE54,'JTC - Site 10 - Day 1'!ES54,'JTC - Site 10 - Day 1'!FG54)</f>
        <v>0</v>
      </c>
      <c r="DD54" s="47">
        <f>SUM('JTC - Site 10 - Day 1'!EF54,'JTC - Site 10 - Day 1'!ET54,'JTC - Site 10 - Day 1'!FH54)</f>
        <v>0</v>
      </c>
      <c r="DE54" s="47">
        <f>SUM('JTC - Site 10 - Day 1'!EG54,'JTC - Site 10 - Day 1'!EU54,'JTC - Site 10 - Day 1'!FI54)</f>
        <v>0</v>
      </c>
      <c r="DF54" s="54">
        <f>SUM('JTC - Site 10 - Day 1'!EH54,'JTC - Site 10 - Day 1'!EV54,'JTC - Site 10 - Day 1'!FJ54)</f>
        <v>0</v>
      </c>
      <c r="DG54" s="59">
        <f t="shared" si="22"/>
        <v>156</v>
      </c>
      <c r="DH54" s="59">
        <f t="shared" si="23"/>
        <v>147</v>
      </c>
      <c r="DI54" s="68">
        <f t="shared" si="119"/>
        <v>404</v>
      </c>
      <c r="DJ54" s="68">
        <f t="shared" si="120"/>
        <v>1739</v>
      </c>
      <c r="DK54" s="45">
        <f>'JTC - Site 10 - Day 1'!$A54</f>
        <v>0.65625000000000011</v>
      </c>
    </row>
    <row r="55" spans="1:115" s="39" customFormat="1" ht="12" customHeight="1">
      <c r="A55" s="48" t="s">
        <v>24</v>
      </c>
      <c r="B55" s="49">
        <f t="shared" ref="B55:L55" si="121">SUM(B51:B54)</f>
        <v>14</v>
      </c>
      <c r="C55" s="50">
        <f t="shared" si="121"/>
        <v>0</v>
      </c>
      <c r="D55" s="50">
        <f t="shared" si="121"/>
        <v>197</v>
      </c>
      <c r="E55" s="50">
        <f t="shared" si="121"/>
        <v>32</v>
      </c>
      <c r="F55" s="50">
        <f t="shared" si="121"/>
        <v>4</v>
      </c>
      <c r="G55" s="50">
        <f t="shared" si="121"/>
        <v>0</v>
      </c>
      <c r="H55" s="50">
        <f t="shared" si="121"/>
        <v>0</v>
      </c>
      <c r="I55" s="50">
        <f t="shared" si="121"/>
        <v>0</v>
      </c>
      <c r="J55" s="50">
        <f t="shared" si="121"/>
        <v>3</v>
      </c>
      <c r="K55" s="50">
        <f t="shared" si="121"/>
        <v>2</v>
      </c>
      <c r="L55" s="55">
        <f t="shared" si="121"/>
        <v>24</v>
      </c>
      <c r="M55" s="60">
        <f t="shared" si="8"/>
        <v>276</v>
      </c>
      <c r="N55" s="60">
        <f t="shared" si="9"/>
        <v>276</v>
      </c>
      <c r="O55" s="48" t="s">
        <v>24</v>
      </c>
      <c r="P55" s="49">
        <f t="shared" ref="P55:Z55" si="122">SUM(P51:P54)</f>
        <v>26</v>
      </c>
      <c r="Q55" s="50">
        <f t="shared" si="122"/>
        <v>4</v>
      </c>
      <c r="R55" s="50">
        <f t="shared" si="122"/>
        <v>297</v>
      </c>
      <c r="S55" s="50">
        <f t="shared" si="122"/>
        <v>62</v>
      </c>
      <c r="T55" s="50">
        <f t="shared" si="122"/>
        <v>7</v>
      </c>
      <c r="U55" s="50">
        <f t="shared" si="122"/>
        <v>1</v>
      </c>
      <c r="V55" s="50">
        <f t="shared" si="122"/>
        <v>3</v>
      </c>
      <c r="W55" s="50">
        <f t="shared" si="122"/>
        <v>0</v>
      </c>
      <c r="X55" s="50">
        <f t="shared" si="122"/>
        <v>3</v>
      </c>
      <c r="Y55" s="50">
        <f t="shared" si="122"/>
        <v>4</v>
      </c>
      <c r="Z55" s="55">
        <f t="shared" si="122"/>
        <v>33</v>
      </c>
      <c r="AA55" s="60">
        <f t="shared" si="10"/>
        <v>440</v>
      </c>
      <c r="AB55" s="60">
        <f t="shared" si="11"/>
        <v>439</v>
      </c>
      <c r="AC55" s="48" t="s">
        <v>24</v>
      </c>
      <c r="AD55" s="49">
        <f t="shared" ref="AD55:AN55" si="123">SUM(AD51:AD54)</f>
        <v>51</v>
      </c>
      <c r="AE55" s="50">
        <f t="shared" si="123"/>
        <v>4</v>
      </c>
      <c r="AF55" s="50">
        <f t="shared" si="123"/>
        <v>307</v>
      </c>
      <c r="AG55" s="50">
        <f t="shared" si="123"/>
        <v>69</v>
      </c>
      <c r="AH55" s="50">
        <f t="shared" si="123"/>
        <v>16</v>
      </c>
      <c r="AI55" s="50">
        <f t="shared" si="123"/>
        <v>2</v>
      </c>
      <c r="AJ55" s="50">
        <f t="shared" si="123"/>
        <v>8</v>
      </c>
      <c r="AK55" s="50">
        <f t="shared" si="123"/>
        <v>1</v>
      </c>
      <c r="AL55" s="50">
        <f t="shared" si="123"/>
        <v>0</v>
      </c>
      <c r="AM55" s="50">
        <f t="shared" si="123"/>
        <v>5</v>
      </c>
      <c r="AN55" s="55">
        <f t="shared" si="123"/>
        <v>8</v>
      </c>
      <c r="AO55" s="60">
        <f t="shared" si="12"/>
        <v>471</v>
      </c>
      <c r="AP55" s="60">
        <f t="shared" si="13"/>
        <v>467</v>
      </c>
      <c r="AQ55" s="48" t="s">
        <v>24</v>
      </c>
      <c r="AR55" s="49">
        <f t="shared" ref="AR55:BB55" si="124">SUM(AR51:AR54)</f>
        <v>15</v>
      </c>
      <c r="AS55" s="50">
        <f t="shared" si="124"/>
        <v>5</v>
      </c>
      <c r="AT55" s="50">
        <f t="shared" si="124"/>
        <v>245</v>
      </c>
      <c r="AU55" s="50">
        <f t="shared" si="124"/>
        <v>33</v>
      </c>
      <c r="AV55" s="50">
        <f t="shared" si="124"/>
        <v>8</v>
      </c>
      <c r="AW55" s="50">
        <f t="shared" si="124"/>
        <v>1</v>
      </c>
      <c r="AX55" s="50">
        <f t="shared" si="124"/>
        <v>7</v>
      </c>
      <c r="AY55" s="50">
        <f t="shared" si="124"/>
        <v>0</v>
      </c>
      <c r="AZ55" s="50">
        <f t="shared" si="124"/>
        <v>0</v>
      </c>
      <c r="BA55" s="50">
        <f t="shared" si="124"/>
        <v>1</v>
      </c>
      <c r="BB55" s="55">
        <f t="shared" si="124"/>
        <v>12</v>
      </c>
      <c r="BC55" s="60">
        <f t="shared" si="14"/>
        <v>327</v>
      </c>
      <c r="BD55" s="60">
        <f t="shared" si="15"/>
        <v>331</v>
      </c>
      <c r="BE55" s="48" t="s">
        <v>24</v>
      </c>
      <c r="BF55" s="49">
        <f t="shared" ref="BF55:BP55" si="125">SUM(BF51:BF54)</f>
        <v>22</v>
      </c>
      <c r="BG55" s="50">
        <f t="shared" si="125"/>
        <v>8</v>
      </c>
      <c r="BH55" s="50">
        <f t="shared" si="125"/>
        <v>253</v>
      </c>
      <c r="BI55" s="50">
        <f t="shared" si="125"/>
        <v>53</v>
      </c>
      <c r="BJ55" s="50">
        <f t="shared" si="125"/>
        <v>4</v>
      </c>
      <c r="BK55" s="50">
        <f t="shared" si="125"/>
        <v>0</v>
      </c>
      <c r="BL55" s="50">
        <f t="shared" si="125"/>
        <v>0</v>
      </c>
      <c r="BM55" s="50">
        <f t="shared" si="125"/>
        <v>0</v>
      </c>
      <c r="BN55" s="50">
        <f t="shared" si="125"/>
        <v>3</v>
      </c>
      <c r="BO55" s="50">
        <f t="shared" si="125"/>
        <v>2</v>
      </c>
      <c r="BP55" s="55">
        <f t="shared" si="125"/>
        <v>23</v>
      </c>
      <c r="BQ55" s="60">
        <f t="shared" si="16"/>
        <v>368</v>
      </c>
      <c r="BR55" s="60">
        <f t="shared" si="17"/>
        <v>358</v>
      </c>
      <c r="BS55" s="48" t="s">
        <v>24</v>
      </c>
      <c r="BT55" s="49">
        <f t="shared" ref="BT55:CD55" si="126">SUM(BT51:BT54)</f>
        <v>11</v>
      </c>
      <c r="BU55" s="50">
        <f t="shared" si="126"/>
        <v>1</v>
      </c>
      <c r="BV55" s="50">
        <f t="shared" si="126"/>
        <v>197</v>
      </c>
      <c r="BW55" s="50">
        <f t="shared" si="126"/>
        <v>31</v>
      </c>
      <c r="BX55" s="50">
        <f t="shared" si="126"/>
        <v>2</v>
      </c>
      <c r="BY55" s="50">
        <f t="shared" si="126"/>
        <v>0</v>
      </c>
      <c r="BZ55" s="50">
        <f t="shared" si="126"/>
        <v>0</v>
      </c>
      <c r="CA55" s="50">
        <f t="shared" si="126"/>
        <v>0</v>
      </c>
      <c r="CB55" s="50">
        <f t="shared" si="126"/>
        <v>3</v>
      </c>
      <c r="CC55" s="50">
        <f t="shared" si="126"/>
        <v>2</v>
      </c>
      <c r="CD55" s="55">
        <f t="shared" si="126"/>
        <v>25</v>
      </c>
      <c r="CE55" s="60">
        <f t="shared" si="18"/>
        <v>272</v>
      </c>
      <c r="CF55" s="60">
        <f t="shared" si="19"/>
        <v>271</v>
      </c>
      <c r="CG55" s="48" t="s">
        <v>24</v>
      </c>
      <c r="CH55" s="49">
        <f t="shared" ref="CH55:CR55" si="127">SUM(CH51:CH54)</f>
        <v>26</v>
      </c>
      <c r="CI55" s="50">
        <f t="shared" si="127"/>
        <v>7</v>
      </c>
      <c r="CJ55" s="50">
        <f t="shared" si="127"/>
        <v>333</v>
      </c>
      <c r="CK55" s="50">
        <f t="shared" si="127"/>
        <v>51</v>
      </c>
      <c r="CL55" s="50">
        <f t="shared" si="127"/>
        <v>11</v>
      </c>
      <c r="CM55" s="50">
        <f t="shared" si="127"/>
        <v>1</v>
      </c>
      <c r="CN55" s="50">
        <f t="shared" si="127"/>
        <v>7</v>
      </c>
      <c r="CO55" s="50">
        <f t="shared" si="127"/>
        <v>0</v>
      </c>
      <c r="CP55" s="50">
        <f t="shared" si="127"/>
        <v>0</v>
      </c>
      <c r="CQ55" s="50">
        <f t="shared" si="127"/>
        <v>1</v>
      </c>
      <c r="CR55" s="55">
        <f t="shared" si="127"/>
        <v>21</v>
      </c>
      <c r="CS55" s="60">
        <f t="shared" si="20"/>
        <v>458</v>
      </c>
      <c r="CT55" s="60">
        <f t="shared" si="21"/>
        <v>457</v>
      </c>
      <c r="CU55" s="48" t="s">
        <v>24</v>
      </c>
      <c r="CV55" s="49">
        <f t="shared" ref="CV55:DF55" si="128">SUM(CV51:CV54)</f>
        <v>61</v>
      </c>
      <c r="CW55" s="50">
        <f t="shared" si="128"/>
        <v>9</v>
      </c>
      <c r="CX55" s="50">
        <f t="shared" si="128"/>
        <v>351</v>
      </c>
      <c r="CY55" s="50">
        <f t="shared" si="128"/>
        <v>79</v>
      </c>
      <c r="CZ55" s="50">
        <f t="shared" si="128"/>
        <v>18</v>
      </c>
      <c r="DA55" s="50">
        <f t="shared" si="128"/>
        <v>1</v>
      </c>
      <c r="DB55" s="50">
        <f t="shared" si="128"/>
        <v>5</v>
      </c>
      <c r="DC55" s="50">
        <f t="shared" si="128"/>
        <v>1</v>
      </c>
      <c r="DD55" s="50">
        <f t="shared" si="128"/>
        <v>0</v>
      </c>
      <c r="DE55" s="50">
        <f t="shared" si="128"/>
        <v>3</v>
      </c>
      <c r="DF55" s="55">
        <f t="shared" si="128"/>
        <v>6</v>
      </c>
      <c r="DG55" s="60">
        <f t="shared" si="22"/>
        <v>534</v>
      </c>
      <c r="DH55" s="60">
        <f t="shared" si="23"/>
        <v>517</v>
      </c>
      <c r="DI55" s="69"/>
      <c r="DJ55" s="69"/>
      <c r="DK55" s="48"/>
    </row>
    <row r="56" spans="1:115" s="39" customFormat="1" ht="12" customHeight="1">
      <c r="A56" s="48" t="s">
        <v>25</v>
      </c>
      <c r="B56" s="49">
        <f t="shared" ref="B56:L56" si="129">SUM(B45,B50,B55)</f>
        <v>44</v>
      </c>
      <c r="C56" s="50">
        <f t="shared" si="129"/>
        <v>8</v>
      </c>
      <c r="D56" s="50">
        <f t="shared" si="129"/>
        <v>616</v>
      </c>
      <c r="E56" s="50">
        <f t="shared" si="129"/>
        <v>115</v>
      </c>
      <c r="F56" s="50">
        <f t="shared" si="129"/>
        <v>13</v>
      </c>
      <c r="G56" s="50">
        <f t="shared" si="129"/>
        <v>0</v>
      </c>
      <c r="H56" s="50">
        <f t="shared" si="129"/>
        <v>2</v>
      </c>
      <c r="I56" s="50">
        <f t="shared" si="129"/>
        <v>3</v>
      </c>
      <c r="J56" s="50">
        <f t="shared" si="129"/>
        <v>9</v>
      </c>
      <c r="K56" s="50">
        <f t="shared" si="129"/>
        <v>4</v>
      </c>
      <c r="L56" s="55">
        <f t="shared" si="129"/>
        <v>62</v>
      </c>
      <c r="M56" s="60">
        <f t="shared" si="8"/>
        <v>876</v>
      </c>
      <c r="N56" s="60">
        <f t="shared" si="9"/>
        <v>874</v>
      </c>
      <c r="O56" s="48" t="s">
        <v>25</v>
      </c>
      <c r="P56" s="49">
        <f t="shared" ref="P56:Z56" si="130">SUM(P45,P50,P55)</f>
        <v>61</v>
      </c>
      <c r="Q56" s="50">
        <f t="shared" si="130"/>
        <v>9</v>
      </c>
      <c r="R56" s="50">
        <f t="shared" si="130"/>
        <v>774</v>
      </c>
      <c r="S56" s="50">
        <f t="shared" si="130"/>
        <v>171</v>
      </c>
      <c r="T56" s="50">
        <f t="shared" si="130"/>
        <v>17</v>
      </c>
      <c r="U56" s="50">
        <f t="shared" si="130"/>
        <v>3</v>
      </c>
      <c r="V56" s="50">
        <f t="shared" si="130"/>
        <v>8</v>
      </c>
      <c r="W56" s="50">
        <f t="shared" si="130"/>
        <v>4</v>
      </c>
      <c r="X56" s="50">
        <f t="shared" si="130"/>
        <v>9</v>
      </c>
      <c r="Y56" s="50">
        <f t="shared" si="130"/>
        <v>6</v>
      </c>
      <c r="Z56" s="55">
        <f t="shared" si="130"/>
        <v>90</v>
      </c>
      <c r="AA56" s="60">
        <f t="shared" si="10"/>
        <v>1152</v>
      </c>
      <c r="AB56" s="60">
        <f t="shared" si="11"/>
        <v>1154</v>
      </c>
      <c r="AC56" s="48" t="s">
        <v>25</v>
      </c>
      <c r="AD56" s="49">
        <f t="shared" ref="AD56:AN56" si="131">SUM(AD45,AD50,AD55)</f>
        <v>108</v>
      </c>
      <c r="AE56" s="50">
        <f t="shared" si="131"/>
        <v>11</v>
      </c>
      <c r="AF56" s="50">
        <f t="shared" si="131"/>
        <v>918</v>
      </c>
      <c r="AG56" s="50">
        <f t="shared" si="131"/>
        <v>222</v>
      </c>
      <c r="AH56" s="50">
        <f t="shared" si="131"/>
        <v>41</v>
      </c>
      <c r="AI56" s="50">
        <f t="shared" si="131"/>
        <v>6</v>
      </c>
      <c r="AJ56" s="50">
        <f t="shared" si="131"/>
        <v>17</v>
      </c>
      <c r="AK56" s="50">
        <f t="shared" si="131"/>
        <v>5</v>
      </c>
      <c r="AL56" s="50">
        <f t="shared" si="131"/>
        <v>1</v>
      </c>
      <c r="AM56" s="50">
        <f t="shared" si="131"/>
        <v>6</v>
      </c>
      <c r="AN56" s="55">
        <f t="shared" si="131"/>
        <v>25</v>
      </c>
      <c r="AO56" s="60">
        <f t="shared" si="12"/>
        <v>1360</v>
      </c>
      <c r="AP56" s="60">
        <f t="shared" si="13"/>
        <v>1358</v>
      </c>
      <c r="AQ56" s="48" t="s">
        <v>25</v>
      </c>
      <c r="AR56" s="49">
        <f t="shared" ref="AR56:BB56" si="132">SUM(AR45,AR50,AR55)</f>
        <v>71</v>
      </c>
      <c r="AS56" s="50">
        <f t="shared" si="132"/>
        <v>12</v>
      </c>
      <c r="AT56" s="50">
        <f t="shared" si="132"/>
        <v>769</v>
      </c>
      <c r="AU56" s="50">
        <f t="shared" si="132"/>
        <v>117</v>
      </c>
      <c r="AV56" s="50">
        <f t="shared" si="132"/>
        <v>42</v>
      </c>
      <c r="AW56" s="50">
        <f t="shared" si="132"/>
        <v>1</v>
      </c>
      <c r="AX56" s="50">
        <f t="shared" si="132"/>
        <v>22</v>
      </c>
      <c r="AY56" s="50">
        <f t="shared" si="132"/>
        <v>15</v>
      </c>
      <c r="AZ56" s="50">
        <f t="shared" si="132"/>
        <v>1</v>
      </c>
      <c r="BA56" s="50">
        <f t="shared" si="132"/>
        <v>7</v>
      </c>
      <c r="BB56" s="55">
        <f t="shared" si="132"/>
        <v>34</v>
      </c>
      <c r="BC56" s="60">
        <f t="shared" si="14"/>
        <v>1091</v>
      </c>
      <c r="BD56" s="60">
        <f t="shared" si="15"/>
        <v>1126</v>
      </c>
      <c r="BE56" s="48" t="s">
        <v>25</v>
      </c>
      <c r="BF56" s="49">
        <f t="shared" ref="BF56:BP56" si="133">SUM(BF45,BF50,BF55)</f>
        <v>50</v>
      </c>
      <c r="BG56" s="50">
        <f t="shared" si="133"/>
        <v>13</v>
      </c>
      <c r="BH56" s="50">
        <f t="shared" si="133"/>
        <v>672</v>
      </c>
      <c r="BI56" s="50">
        <f t="shared" si="133"/>
        <v>143</v>
      </c>
      <c r="BJ56" s="50">
        <f t="shared" si="133"/>
        <v>17</v>
      </c>
      <c r="BK56" s="50">
        <f t="shared" si="133"/>
        <v>0</v>
      </c>
      <c r="BL56" s="50">
        <f t="shared" si="133"/>
        <v>0</v>
      </c>
      <c r="BM56" s="50">
        <f t="shared" si="133"/>
        <v>0</v>
      </c>
      <c r="BN56" s="50">
        <f t="shared" si="133"/>
        <v>9</v>
      </c>
      <c r="BO56" s="50">
        <f t="shared" si="133"/>
        <v>3</v>
      </c>
      <c r="BP56" s="55">
        <f t="shared" si="133"/>
        <v>69</v>
      </c>
      <c r="BQ56" s="60">
        <f t="shared" si="16"/>
        <v>976</v>
      </c>
      <c r="BR56" s="60">
        <f t="shared" si="17"/>
        <v>965</v>
      </c>
      <c r="BS56" s="48" t="s">
        <v>25</v>
      </c>
      <c r="BT56" s="49">
        <f t="shared" ref="BT56:CD56" si="134">SUM(BT45,BT50,BT55)</f>
        <v>30</v>
      </c>
      <c r="BU56" s="50">
        <f t="shared" si="134"/>
        <v>11</v>
      </c>
      <c r="BV56" s="50">
        <f t="shared" si="134"/>
        <v>571</v>
      </c>
      <c r="BW56" s="50">
        <f t="shared" si="134"/>
        <v>103</v>
      </c>
      <c r="BX56" s="50">
        <f t="shared" si="134"/>
        <v>8</v>
      </c>
      <c r="BY56" s="50">
        <f t="shared" si="134"/>
        <v>0</v>
      </c>
      <c r="BZ56" s="50">
        <f t="shared" si="134"/>
        <v>0</v>
      </c>
      <c r="CA56" s="50">
        <f t="shared" si="134"/>
        <v>0</v>
      </c>
      <c r="CB56" s="50">
        <f t="shared" si="134"/>
        <v>9</v>
      </c>
      <c r="CC56" s="50">
        <f t="shared" si="134"/>
        <v>7</v>
      </c>
      <c r="CD56" s="55">
        <f t="shared" si="134"/>
        <v>55</v>
      </c>
      <c r="CE56" s="60">
        <f t="shared" si="18"/>
        <v>794</v>
      </c>
      <c r="CF56" s="60">
        <f t="shared" si="19"/>
        <v>792</v>
      </c>
      <c r="CG56" s="48" t="s">
        <v>25</v>
      </c>
      <c r="CH56" s="49">
        <f t="shared" ref="CH56:CR56" si="135">SUM(CH45,CH50,CH55)</f>
        <v>103</v>
      </c>
      <c r="CI56" s="50">
        <f t="shared" si="135"/>
        <v>19</v>
      </c>
      <c r="CJ56" s="50">
        <f t="shared" si="135"/>
        <v>961</v>
      </c>
      <c r="CK56" s="50">
        <f t="shared" si="135"/>
        <v>162</v>
      </c>
      <c r="CL56" s="50">
        <f t="shared" si="135"/>
        <v>44</v>
      </c>
      <c r="CM56" s="50">
        <f t="shared" si="135"/>
        <v>1</v>
      </c>
      <c r="CN56" s="50">
        <f t="shared" si="135"/>
        <v>21</v>
      </c>
      <c r="CO56" s="50">
        <f t="shared" si="135"/>
        <v>12</v>
      </c>
      <c r="CP56" s="50">
        <f t="shared" si="135"/>
        <v>1</v>
      </c>
      <c r="CQ56" s="50">
        <f t="shared" si="135"/>
        <v>10</v>
      </c>
      <c r="CR56" s="55">
        <f t="shared" si="135"/>
        <v>61</v>
      </c>
      <c r="CS56" s="60">
        <f t="shared" si="20"/>
        <v>1395</v>
      </c>
      <c r="CT56" s="60">
        <f t="shared" si="21"/>
        <v>1406</v>
      </c>
      <c r="CU56" s="48" t="s">
        <v>25</v>
      </c>
      <c r="CV56" s="49">
        <f t="shared" ref="CV56:DF56" si="136">SUM(CV45,CV50,CV55)</f>
        <v>143</v>
      </c>
      <c r="CW56" s="50">
        <f t="shared" si="136"/>
        <v>19</v>
      </c>
      <c r="CX56" s="50">
        <f t="shared" si="136"/>
        <v>1053</v>
      </c>
      <c r="CY56" s="50">
        <f t="shared" si="136"/>
        <v>251</v>
      </c>
      <c r="CZ56" s="50">
        <f t="shared" si="136"/>
        <v>48</v>
      </c>
      <c r="DA56" s="50">
        <f t="shared" si="136"/>
        <v>3</v>
      </c>
      <c r="DB56" s="50">
        <f t="shared" si="136"/>
        <v>10</v>
      </c>
      <c r="DC56" s="50">
        <f t="shared" si="136"/>
        <v>1</v>
      </c>
      <c r="DD56" s="50">
        <f t="shared" si="136"/>
        <v>1</v>
      </c>
      <c r="DE56" s="50">
        <f t="shared" si="136"/>
        <v>3</v>
      </c>
      <c r="DF56" s="55">
        <f t="shared" si="136"/>
        <v>38</v>
      </c>
      <c r="DG56" s="60">
        <f t="shared" si="22"/>
        <v>1570</v>
      </c>
      <c r="DH56" s="60">
        <f t="shared" si="23"/>
        <v>1531</v>
      </c>
      <c r="DI56" s="69"/>
      <c r="DJ56" s="69"/>
      <c r="DK56" s="48"/>
    </row>
    <row r="57" spans="1:115" ht="13.5" customHeight="1">
      <c r="A57" s="22">
        <f>'JTC - Site 10 - Day 1'!$A57</f>
        <v>0.66666666666666674</v>
      </c>
      <c r="B57" s="41">
        <f>SUM('JTC - Site 10 - Day 1'!AR57,'JTC - Site 10 - Day 1'!CV57,'JTC - Site 10 - Day 1'!EZ57)</f>
        <v>4</v>
      </c>
      <c r="C57" s="42">
        <f>SUM('JTC - Site 10 - Day 1'!AS57,'JTC - Site 10 - Day 1'!CW57,'JTC - Site 10 - Day 1'!FA57)</f>
        <v>0</v>
      </c>
      <c r="D57" s="42">
        <f>SUM('JTC - Site 10 - Day 1'!AT57,'JTC - Site 10 - Day 1'!CX57,'JTC - Site 10 - Day 1'!FB57)</f>
        <v>59</v>
      </c>
      <c r="E57" s="42">
        <f>SUM('JTC - Site 10 - Day 1'!AU57,'JTC - Site 10 - Day 1'!CY57,'JTC - Site 10 - Day 1'!FC57)</f>
        <v>8</v>
      </c>
      <c r="F57" s="42">
        <f>SUM('JTC - Site 10 - Day 1'!AV57,'JTC - Site 10 - Day 1'!CZ57,'JTC - Site 10 - Day 1'!FD57)</f>
        <v>0</v>
      </c>
      <c r="G57" s="42">
        <f>SUM('JTC - Site 10 - Day 1'!AW57,'JTC - Site 10 - Day 1'!DA57,'JTC - Site 10 - Day 1'!FE57)</f>
        <v>0</v>
      </c>
      <c r="H57" s="42">
        <f>SUM('JTC - Site 10 - Day 1'!AX57,'JTC - Site 10 - Day 1'!DB57,'JTC - Site 10 - Day 1'!FF57)</f>
        <v>0</v>
      </c>
      <c r="I57" s="42">
        <f>SUM('JTC - Site 10 - Day 1'!AY57,'JTC - Site 10 - Day 1'!DC57,'JTC - Site 10 - Day 1'!FG57)</f>
        <v>0</v>
      </c>
      <c r="J57" s="42">
        <f>SUM('JTC - Site 10 - Day 1'!AZ57,'JTC - Site 10 - Day 1'!DD57,'JTC - Site 10 - Day 1'!FH57)</f>
        <v>0</v>
      </c>
      <c r="K57" s="42">
        <f>SUM('JTC - Site 10 - Day 1'!BA57,'JTC - Site 10 - Day 1'!DE57,'JTC - Site 10 - Day 1'!FI57)</f>
        <v>0</v>
      </c>
      <c r="L57" s="52">
        <f>SUM('JTC - Site 10 - Day 1'!BB57,'JTC - Site 10 - Day 1'!DF57,'JTC - Site 10 - Day 1'!FJ57)</f>
        <v>4</v>
      </c>
      <c r="M57" s="57">
        <f t="shared" si="8"/>
        <v>75</v>
      </c>
      <c r="N57" s="57">
        <f t="shared" si="9"/>
        <v>72</v>
      </c>
      <c r="O57" s="22">
        <f>'JTC - Site 10 - Day 1'!$A57</f>
        <v>0.66666666666666674</v>
      </c>
      <c r="P57" s="41">
        <f>SUM('JTC - Site 10 - Day 1'!B57,'JTC - Site 10 - Day 1'!P57,'JTC - Site 10 - Day 1'!AD57)</f>
        <v>10</v>
      </c>
      <c r="Q57" s="42">
        <f>SUM('JTC - Site 10 - Day 1'!C57,'JTC - Site 10 - Day 1'!Q57,'JTC - Site 10 - Day 1'!AE57)</f>
        <v>2</v>
      </c>
      <c r="R57" s="42">
        <f>SUM('JTC - Site 10 - Day 1'!D57,'JTC - Site 10 - Day 1'!R57,'JTC - Site 10 - Day 1'!AF57)</f>
        <v>105</v>
      </c>
      <c r="S57" s="42">
        <f>SUM('JTC - Site 10 - Day 1'!E57,'JTC - Site 10 - Day 1'!S57,'JTC - Site 10 - Day 1'!AG57)</f>
        <v>22</v>
      </c>
      <c r="T57" s="42">
        <f>SUM('JTC - Site 10 - Day 1'!F57,'JTC - Site 10 - Day 1'!T57,'JTC - Site 10 - Day 1'!AH57)</f>
        <v>0</v>
      </c>
      <c r="U57" s="42">
        <f>SUM('JTC - Site 10 - Day 1'!G57,'JTC - Site 10 - Day 1'!U57,'JTC - Site 10 - Day 1'!AI57)</f>
        <v>0</v>
      </c>
      <c r="V57" s="42">
        <f>SUM('JTC - Site 10 - Day 1'!H57,'JTC - Site 10 - Day 1'!V57,'JTC - Site 10 - Day 1'!AJ57)</f>
        <v>0</v>
      </c>
      <c r="W57" s="42">
        <f>SUM('JTC - Site 10 - Day 1'!I57,'JTC - Site 10 - Day 1'!W57,'JTC - Site 10 - Day 1'!AK57)</f>
        <v>0</v>
      </c>
      <c r="X57" s="42">
        <f>SUM('JTC - Site 10 - Day 1'!J57,'JTC - Site 10 - Day 1'!X57,'JTC - Site 10 - Day 1'!AL57)</f>
        <v>1</v>
      </c>
      <c r="Y57" s="42">
        <f>SUM('JTC - Site 10 - Day 1'!K57,'JTC - Site 10 - Day 1'!Y57,'JTC - Site 10 - Day 1'!AM57)</f>
        <v>0</v>
      </c>
      <c r="Z57" s="52">
        <f>SUM('JTC - Site 10 - Day 1'!L57,'JTC - Site 10 - Day 1'!Z57,'JTC - Site 10 - Day 1'!AN57)</f>
        <v>7</v>
      </c>
      <c r="AA57" s="57">
        <f t="shared" si="10"/>
        <v>147</v>
      </c>
      <c r="AB57" s="57">
        <f t="shared" si="11"/>
        <v>140</v>
      </c>
      <c r="AC57" s="22">
        <f>'JTC - Site 10 - Day 1'!$A57</f>
        <v>0.66666666666666674</v>
      </c>
      <c r="AD57" s="41">
        <f>SUM('JTC - Site 10 - Day 1'!AD57,'JTC - Site 10 - Day 1'!CH57,'JTC - Site 10 - Day 1'!EL57)</f>
        <v>15</v>
      </c>
      <c r="AE57" s="42">
        <f>SUM('JTC - Site 10 - Day 1'!AE57,'JTC - Site 10 - Day 1'!CI57,'JTC - Site 10 - Day 1'!EM57)</f>
        <v>0</v>
      </c>
      <c r="AF57" s="42">
        <f>SUM('JTC - Site 10 - Day 1'!AF57,'JTC - Site 10 - Day 1'!CJ57,'JTC - Site 10 - Day 1'!EN57)</f>
        <v>78</v>
      </c>
      <c r="AG57" s="42">
        <f>SUM('JTC - Site 10 - Day 1'!AG57,'JTC - Site 10 - Day 1'!CK57,'JTC - Site 10 - Day 1'!EO57)</f>
        <v>15</v>
      </c>
      <c r="AH57" s="42">
        <f>SUM('JTC - Site 10 - Day 1'!AH57,'JTC - Site 10 - Day 1'!CL57,'JTC - Site 10 - Day 1'!EP57)</f>
        <v>3</v>
      </c>
      <c r="AI57" s="42">
        <f>SUM('JTC - Site 10 - Day 1'!AI57,'JTC - Site 10 - Day 1'!CM57,'JTC - Site 10 - Day 1'!EQ57)</f>
        <v>0</v>
      </c>
      <c r="AJ57" s="42">
        <f>SUM('JTC - Site 10 - Day 1'!AJ57,'JTC - Site 10 - Day 1'!CN57,'JTC - Site 10 - Day 1'!ER57)</f>
        <v>1</v>
      </c>
      <c r="AK57" s="42">
        <f>SUM('JTC - Site 10 - Day 1'!AK57,'JTC - Site 10 - Day 1'!CO57,'JTC - Site 10 - Day 1'!ES57)</f>
        <v>2</v>
      </c>
      <c r="AL57" s="42">
        <f>SUM('JTC - Site 10 - Day 1'!AL57,'JTC - Site 10 - Day 1'!CP57,'JTC - Site 10 - Day 1'!ET57)</f>
        <v>0</v>
      </c>
      <c r="AM57" s="42">
        <f>SUM('JTC - Site 10 - Day 1'!AM57,'JTC - Site 10 - Day 1'!CQ57,'JTC - Site 10 - Day 1'!EU57)</f>
        <v>0</v>
      </c>
      <c r="AN57" s="52">
        <f>SUM('JTC - Site 10 - Day 1'!AN57,'JTC - Site 10 - Day 1'!CR57,'JTC - Site 10 - Day 1'!EV57)</f>
        <v>1</v>
      </c>
      <c r="AO57" s="57">
        <f t="shared" si="12"/>
        <v>115</v>
      </c>
      <c r="AP57" s="57">
        <f t="shared" si="13"/>
        <v>111</v>
      </c>
      <c r="AQ57" s="22">
        <f>'JTC - Site 10 - Day 1'!$A57</f>
        <v>0.66666666666666674</v>
      </c>
      <c r="AR57" s="41">
        <f>SUM('JTC - Site 10 - Day 1'!AR57,'JTC - Site 10 - Day 1'!BF57,'JTC - Site 10 - Day 1'!BT57)</f>
        <v>8</v>
      </c>
      <c r="AS57" s="42">
        <f>SUM('JTC - Site 10 - Day 1'!AS57,'JTC - Site 10 - Day 1'!BG57,'JTC - Site 10 - Day 1'!BU57)</f>
        <v>0</v>
      </c>
      <c r="AT57" s="42">
        <f>SUM('JTC - Site 10 - Day 1'!AT57,'JTC - Site 10 - Day 1'!BH57,'JTC - Site 10 - Day 1'!BV57)</f>
        <v>65</v>
      </c>
      <c r="AU57" s="42">
        <f>SUM('JTC - Site 10 - Day 1'!AU57,'JTC - Site 10 - Day 1'!BI57,'JTC - Site 10 - Day 1'!BW57)</f>
        <v>9</v>
      </c>
      <c r="AV57" s="42">
        <f>SUM('JTC - Site 10 - Day 1'!AV57,'JTC - Site 10 - Day 1'!BJ57,'JTC - Site 10 - Day 1'!BX57)</f>
        <v>0</v>
      </c>
      <c r="AW57" s="42">
        <f>SUM('JTC - Site 10 - Day 1'!AW57,'JTC - Site 10 - Day 1'!BK57,'JTC - Site 10 - Day 1'!BY57)</f>
        <v>0</v>
      </c>
      <c r="AX57" s="42">
        <f>SUM('JTC - Site 10 - Day 1'!AX57,'JTC - Site 10 - Day 1'!BL57,'JTC - Site 10 - Day 1'!BZ57)</f>
        <v>0</v>
      </c>
      <c r="AY57" s="42">
        <f>SUM('JTC - Site 10 - Day 1'!AY57,'JTC - Site 10 - Day 1'!BM57,'JTC - Site 10 - Day 1'!CA57)</f>
        <v>0</v>
      </c>
      <c r="AZ57" s="42">
        <f>SUM('JTC - Site 10 - Day 1'!AZ57,'JTC - Site 10 - Day 1'!BN57,'JTC - Site 10 - Day 1'!CB57)</f>
        <v>0</v>
      </c>
      <c r="BA57" s="42">
        <f>SUM('JTC - Site 10 - Day 1'!BA57,'JTC - Site 10 - Day 1'!BO57,'JTC - Site 10 - Day 1'!CC57)</f>
        <v>1</v>
      </c>
      <c r="BB57" s="52">
        <f>SUM('JTC - Site 10 - Day 1'!BB57,'JTC - Site 10 - Day 1'!BP57,'JTC - Site 10 - Day 1'!CD57)</f>
        <v>5</v>
      </c>
      <c r="BC57" s="57">
        <f t="shared" si="14"/>
        <v>88</v>
      </c>
      <c r="BD57" s="57">
        <f t="shared" si="15"/>
        <v>84</v>
      </c>
      <c r="BE57" s="22">
        <f>'JTC - Site 10 - Day 1'!$A57</f>
        <v>0.66666666666666674</v>
      </c>
      <c r="BF57" s="41">
        <f>SUM('JTC - Site 10 - Day 1'!P57,'JTC - Site 10 - Day 1'!BT57,'JTC - Site 10 - Day 1'!DX57)</f>
        <v>8</v>
      </c>
      <c r="BG57" s="42">
        <f>SUM('JTC - Site 10 - Day 1'!Q57,'JTC - Site 10 - Day 1'!BU57,'JTC - Site 10 - Day 1'!DY57)</f>
        <v>3</v>
      </c>
      <c r="BH57" s="42">
        <f>SUM('JTC - Site 10 - Day 1'!R57,'JTC - Site 10 - Day 1'!BV57,'JTC - Site 10 - Day 1'!DZ57)</f>
        <v>97</v>
      </c>
      <c r="BI57" s="42">
        <f>SUM('JTC - Site 10 - Day 1'!S57,'JTC - Site 10 - Day 1'!BW57,'JTC - Site 10 - Day 1'!EA57)</f>
        <v>20</v>
      </c>
      <c r="BJ57" s="42">
        <f>SUM('JTC - Site 10 - Day 1'!T57,'JTC - Site 10 - Day 1'!BX57,'JTC - Site 10 - Day 1'!EB57)</f>
        <v>0</v>
      </c>
      <c r="BK57" s="42">
        <f>SUM('JTC - Site 10 - Day 1'!U57,'JTC - Site 10 - Day 1'!BY57,'JTC - Site 10 - Day 1'!EC57)</f>
        <v>0</v>
      </c>
      <c r="BL57" s="42">
        <f>SUM('JTC - Site 10 - Day 1'!V57,'JTC - Site 10 - Day 1'!BZ57,'JTC - Site 10 - Day 1'!ED57)</f>
        <v>0</v>
      </c>
      <c r="BM57" s="42">
        <f>SUM('JTC - Site 10 - Day 1'!W57,'JTC - Site 10 - Day 1'!CA57,'JTC - Site 10 - Day 1'!EE57)</f>
        <v>0</v>
      </c>
      <c r="BN57" s="42">
        <f>SUM('JTC - Site 10 - Day 1'!X57,'JTC - Site 10 - Day 1'!CB57,'JTC - Site 10 - Day 1'!EF57)</f>
        <v>1</v>
      </c>
      <c r="BO57" s="42">
        <f>SUM('JTC - Site 10 - Day 1'!Y57,'JTC - Site 10 - Day 1'!CC57,'JTC - Site 10 - Day 1'!EG57)</f>
        <v>0</v>
      </c>
      <c r="BP57" s="52">
        <f>SUM('JTC - Site 10 - Day 1'!Z57,'JTC - Site 10 - Day 1'!CD57,'JTC - Site 10 - Day 1'!EH57)</f>
        <v>8</v>
      </c>
      <c r="BQ57" s="57">
        <f t="shared" si="16"/>
        <v>137</v>
      </c>
      <c r="BR57" s="57">
        <f t="shared" si="17"/>
        <v>131</v>
      </c>
      <c r="BS57" s="22">
        <f>'JTC - Site 10 - Day 1'!$A57</f>
        <v>0.66666666666666674</v>
      </c>
      <c r="BT57" s="41">
        <f>SUM('JTC - Site 10 - Day 1'!CH57,'JTC - Site 10 - Day 1'!CV57,'JTC - Site 10 - Day 1'!DJ57)</f>
        <v>3</v>
      </c>
      <c r="BU57" s="42">
        <f>SUM('JTC - Site 10 - Day 1'!CI57,'JTC - Site 10 - Day 1'!CW57,'JTC - Site 10 - Day 1'!DK57)</f>
        <v>0</v>
      </c>
      <c r="BV57" s="42">
        <f>SUM('JTC - Site 10 - Day 1'!CJ57,'JTC - Site 10 - Day 1'!CX57,'JTC - Site 10 - Day 1'!DL57)</f>
        <v>48</v>
      </c>
      <c r="BW57" s="42">
        <f>SUM('JTC - Site 10 - Day 1'!CK57,'JTC - Site 10 - Day 1'!CY57,'JTC - Site 10 - Day 1'!DM57)</f>
        <v>11</v>
      </c>
      <c r="BX57" s="42">
        <f>SUM('JTC - Site 10 - Day 1'!CL57,'JTC - Site 10 - Day 1'!CZ57,'JTC - Site 10 - Day 1'!DN57)</f>
        <v>0</v>
      </c>
      <c r="BY57" s="42">
        <f>SUM('JTC - Site 10 - Day 1'!CM57,'JTC - Site 10 - Day 1'!DA57,'JTC - Site 10 - Day 1'!DO57)</f>
        <v>0</v>
      </c>
      <c r="BZ57" s="42">
        <f>SUM('JTC - Site 10 - Day 1'!CN57,'JTC - Site 10 - Day 1'!DB57,'JTC - Site 10 - Day 1'!DP57)</f>
        <v>0</v>
      </c>
      <c r="CA57" s="42">
        <f>SUM('JTC - Site 10 - Day 1'!CO57,'JTC - Site 10 - Day 1'!DC57,'JTC - Site 10 - Day 1'!DQ57)</f>
        <v>0</v>
      </c>
      <c r="CB57" s="42">
        <f>SUM('JTC - Site 10 - Day 1'!CP57,'JTC - Site 10 - Day 1'!DD57,'JTC - Site 10 - Day 1'!DR57)</f>
        <v>0</v>
      </c>
      <c r="CC57" s="42">
        <f>SUM('JTC - Site 10 - Day 1'!CQ57,'JTC - Site 10 - Day 1'!DE57,'JTC - Site 10 - Day 1'!DS57)</f>
        <v>0</v>
      </c>
      <c r="CD57" s="52">
        <f>SUM('JTC - Site 10 - Day 1'!CR57,'JTC - Site 10 - Day 1'!DF57,'JTC - Site 10 - Day 1'!DT57)</f>
        <v>6</v>
      </c>
      <c r="CE57" s="57">
        <f t="shared" si="18"/>
        <v>68</v>
      </c>
      <c r="CF57" s="57">
        <f t="shared" si="19"/>
        <v>66</v>
      </c>
      <c r="CG57" s="22">
        <f>'JTC - Site 10 - Day 1'!$A57</f>
        <v>0.66666666666666674</v>
      </c>
      <c r="CH57" s="41">
        <f>SUM('JTC - Site 10 - Day 1'!B57,'JTC - Site 10 - Day 1'!BF57,'JTC - Site 10 - Day 1'!DJ57)</f>
        <v>11</v>
      </c>
      <c r="CI57" s="42">
        <f>SUM('JTC - Site 10 - Day 1'!C57,'JTC - Site 10 - Day 1'!BG57,'JTC - Site 10 - Day 1'!DK57)</f>
        <v>0</v>
      </c>
      <c r="CJ57" s="42">
        <f>SUM('JTC - Site 10 - Day 1'!D57,'JTC - Site 10 - Day 1'!BH57,'JTC - Site 10 - Day 1'!DL57)</f>
        <v>79</v>
      </c>
      <c r="CK57" s="42">
        <f>SUM('JTC - Site 10 - Day 1'!E57,'JTC - Site 10 - Day 1'!BI57,'JTC - Site 10 - Day 1'!DM57)</f>
        <v>12</v>
      </c>
      <c r="CL57" s="42">
        <f>SUM('JTC - Site 10 - Day 1'!F57,'JTC - Site 10 - Day 1'!BJ57,'JTC - Site 10 - Day 1'!DN57)</f>
        <v>0</v>
      </c>
      <c r="CM57" s="42">
        <f>SUM('JTC - Site 10 - Day 1'!G57,'JTC - Site 10 - Day 1'!BK57,'JTC - Site 10 - Day 1'!DO57)</f>
        <v>0</v>
      </c>
      <c r="CN57" s="42">
        <f>SUM('JTC - Site 10 - Day 1'!H57,'JTC - Site 10 - Day 1'!BL57,'JTC - Site 10 - Day 1'!DP57)</f>
        <v>0</v>
      </c>
      <c r="CO57" s="42">
        <f>SUM('JTC - Site 10 - Day 1'!I57,'JTC - Site 10 - Day 1'!BM57,'JTC - Site 10 - Day 1'!DQ57)</f>
        <v>0</v>
      </c>
      <c r="CP57" s="42">
        <f>SUM('JTC - Site 10 - Day 1'!J57,'JTC - Site 10 - Day 1'!BN57,'JTC - Site 10 - Day 1'!DR57)</f>
        <v>0</v>
      </c>
      <c r="CQ57" s="42">
        <f>SUM('JTC - Site 10 - Day 1'!K57,'JTC - Site 10 - Day 1'!BO57,'JTC - Site 10 - Day 1'!DS57)</f>
        <v>1</v>
      </c>
      <c r="CR57" s="52">
        <f>SUM('JTC - Site 10 - Day 1'!L57,'JTC - Site 10 - Day 1'!BP57,'JTC - Site 10 - Day 1'!DT57)</f>
        <v>7</v>
      </c>
      <c r="CS57" s="57">
        <f t="shared" si="20"/>
        <v>110</v>
      </c>
      <c r="CT57" s="57">
        <f t="shared" si="21"/>
        <v>104</v>
      </c>
      <c r="CU57" s="22">
        <f>'JTC - Site 10 - Day 1'!$A57</f>
        <v>0.66666666666666674</v>
      </c>
      <c r="CV57" s="41">
        <f>SUM('JTC - Site 10 - Day 1'!DX57,'JTC - Site 10 - Day 1'!EL57,'JTC - Site 10 - Day 1'!EZ57)</f>
        <v>17</v>
      </c>
      <c r="CW57" s="42">
        <f>SUM('JTC - Site 10 - Day 1'!DY57,'JTC - Site 10 - Day 1'!EM57,'JTC - Site 10 - Day 1'!FA57)</f>
        <v>1</v>
      </c>
      <c r="CX57" s="42">
        <f>SUM('JTC - Site 10 - Day 1'!DZ57,'JTC - Site 10 - Day 1'!EN57,'JTC - Site 10 - Day 1'!FB57)</f>
        <v>95</v>
      </c>
      <c r="CY57" s="42">
        <f>SUM('JTC - Site 10 - Day 1'!EA57,'JTC - Site 10 - Day 1'!EO57,'JTC - Site 10 - Day 1'!FC57)</f>
        <v>13</v>
      </c>
      <c r="CZ57" s="42">
        <f>SUM('JTC - Site 10 - Day 1'!EB57,'JTC - Site 10 - Day 1'!EP57,'JTC - Site 10 - Day 1'!FD57)</f>
        <v>3</v>
      </c>
      <c r="DA57" s="42">
        <f>SUM('JTC - Site 10 - Day 1'!EC57,'JTC - Site 10 - Day 1'!EQ57,'JTC - Site 10 - Day 1'!FE57)</f>
        <v>0</v>
      </c>
      <c r="DB57" s="42">
        <f>SUM('JTC - Site 10 - Day 1'!ED57,'JTC - Site 10 - Day 1'!ER57,'JTC - Site 10 - Day 1'!FF57)</f>
        <v>1</v>
      </c>
      <c r="DC57" s="42">
        <f>SUM('JTC - Site 10 - Day 1'!EE57,'JTC - Site 10 - Day 1'!ES57,'JTC - Site 10 - Day 1'!FG57)</f>
        <v>2</v>
      </c>
      <c r="DD57" s="42">
        <f>SUM('JTC - Site 10 - Day 1'!EF57,'JTC - Site 10 - Day 1'!ET57,'JTC - Site 10 - Day 1'!FH57)</f>
        <v>0</v>
      </c>
      <c r="DE57" s="42">
        <f>SUM('JTC - Site 10 - Day 1'!EG57,'JTC - Site 10 - Day 1'!EU57,'JTC - Site 10 - Day 1'!FI57)</f>
        <v>0</v>
      </c>
      <c r="DF57" s="52">
        <f>SUM('JTC - Site 10 - Day 1'!EH57,'JTC - Site 10 - Day 1'!EV57,'JTC - Site 10 - Day 1'!FJ57)</f>
        <v>2</v>
      </c>
      <c r="DG57" s="57">
        <f t="shared" si="22"/>
        <v>134</v>
      </c>
      <c r="DH57" s="57">
        <f t="shared" si="23"/>
        <v>128</v>
      </c>
      <c r="DI57" s="67">
        <f t="shared" ref="DI57:DI60" si="137">SUM(M57,AO57,BQ57,CS57)</f>
        <v>437</v>
      </c>
      <c r="DJ57" s="67">
        <f>SUM(DI57:DI60)</f>
        <v>1773</v>
      </c>
      <c r="DK57" s="22">
        <f>'JTC - Site 10 - Day 1'!$A57</f>
        <v>0.66666666666666674</v>
      </c>
    </row>
    <row r="58" spans="1:115" ht="13.5" customHeight="1">
      <c r="A58" s="22">
        <f>'JTC - Site 10 - Day 1'!$A58</f>
        <v>0.67708333333333337</v>
      </c>
      <c r="B58" s="43">
        <f>SUM('JTC - Site 10 - Day 1'!AR58,'JTC - Site 10 - Day 1'!CV58,'JTC - Site 10 - Day 1'!EZ58)</f>
        <v>6</v>
      </c>
      <c r="C58" s="44">
        <f>SUM('JTC - Site 10 - Day 1'!AS58,'JTC - Site 10 - Day 1'!CW58,'JTC - Site 10 - Day 1'!FA58)</f>
        <v>0</v>
      </c>
      <c r="D58" s="44">
        <f>SUM('JTC - Site 10 - Day 1'!AT58,'JTC - Site 10 - Day 1'!CX58,'JTC - Site 10 - Day 1'!FB58)</f>
        <v>48</v>
      </c>
      <c r="E58" s="44">
        <f>SUM('JTC - Site 10 - Day 1'!AU58,'JTC - Site 10 - Day 1'!CY58,'JTC - Site 10 - Day 1'!FC58)</f>
        <v>15</v>
      </c>
      <c r="F58" s="44">
        <f>SUM('JTC - Site 10 - Day 1'!AV58,'JTC - Site 10 - Day 1'!CZ58,'JTC - Site 10 - Day 1'!FD58)</f>
        <v>0</v>
      </c>
      <c r="G58" s="44">
        <f>SUM('JTC - Site 10 - Day 1'!AW58,'JTC - Site 10 - Day 1'!DA58,'JTC - Site 10 - Day 1'!FE58)</f>
        <v>0</v>
      </c>
      <c r="H58" s="44">
        <f>SUM('JTC - Site 10 - Day 1'!AX58,'JTC - Site 10 - Day 1'!DB58,'JTC - Site 10 - Day 1'!FF58)</f>
        <v>0</v>
      </c>
      <c r="I58" s="44">
        <f>SUM('JTC - Site 10 - Day 1'!AY58,'JTC - Site 10 - Day 1'!DC58,'JTC - Site 10 - Day 1'!FG58)</f>
        <v>0</v>
      </c>
      <c r="J58" s="44">
        <f>SUM('JTC - Site 10 - Day 1'!AZ58,'JTC - Site 10 - Day 1'!DD58,'JTC - Site 10 - Day 1'!FH58)</f>
        <v>1</v>
      </c>
      <c r="K58" s="44">
        <f>SUM('JTC - Site 10 - Day 1'!BA58,'JTC - Site 10 - Day 1'!DE58,'JTC - Site 10 - Day 1'!FI58)</f>
        <v>1</v>
      </c>
      <c r="L58" s="53">
        <f>SUM('JTC - Site 10 - Day 1'!BB58,'JTC - Site 10 - Day 1'!DF58,'JTC - Site 10 - Day 1'!FJ58)</f>
        <v>7</v>
      </c>
      <c r="M58" s="58">
        <f t="shared" si="8"/>
        <v>78</v>
      </c>
      <c r="N58" s="58">
        <f t="shared" si="9"/>
        <v>76</v>
      </c>
      <c r="O58" s="22">
        <f>'JTC - Site 10 - Day 1'!$A58</f>
        <v>0.67708333333333337</v>
      </c>
      <c r="P58" s="43">
        <f>SUM('JTC - Site 10 - Day 1'!B58,'JTC - Site 10 - Day 1'!P58,'JTC - Site 10 - Day 1'!AD58)</f>
        <v>7</v>
      </c>
      <c r="Q58" s="44">
        <f>SUM('JTC - Site 10 - Day 1'!C58,'JTC - Site 10 - Day 1'!Q58,'JTC - Site 10 - Day 1'!AE58)</f>
        <v>3</v>
      </c>
      <c r="R58" s="44">
        <f>SUM('JTC - Site 10 - Day 1'!D58,'JTC - Site 10 - Day 1'!R58,'JTC - Site 10 - Day 1'!AF58)</f>
        <v>96</v>
      </c>
      <c r="S58" s="44">
        <f>SUM('JTC - Site 10 - Day 1'!E58,'JTC - Site 10 - Day 1'!S58,'JTC - Site 10 - Day 1'!AG58)</f>
        <v>14</v>
      </c>
      <c r="T58" s="44">
        <f>SUM('JTC - Site 10 - Day 1'!F58,'JTC - Site 10 - Day 1'!T58,'JTC - Site 10 - Day 1'!AH58)</f>
        <v>1</v>
      </c>
      <c r="U58" s="44">
        <f>SUM('JTC - Site 10 - Day 1'!G58,'JTC - Site 10 - Day 1'!U58,'JTC - Site 10 - Day 1'!AI58)</f>
        <v>0</v>
      </c>
      <c r="V58" s="44">
        <f>SUM('JTC - Site 10 - Day 1'!H58,'JTC - Site 10 - Day 1'!V58,'JTC - Site 10 - Day 1'!AJ58)</f>
        <v>0</v>
      </c>
      <c r="W58" s="44">
        <f>SUM('JTC - Site 10 - Day 1'!I58,'JTC - Site 10 - Day 1'!W58,'JTC - Site 10 - Day 1'!AK58)</f>
        <v>0</v>
      </c>
      <c r="X58" s="44">
        <f>SUM('JTC - Site 10 - Day 1'!J58,'JTC - Site 10 - Day 1'!X58,'JTC - Site 10 - Day 1'!AL58)</f>
        <v>0</v>
      </c>
      <c r="Y58" s="44">
        <f>SUM('JTC - Site 10 - Day 1'!K58,'JTC - Site 10 - Day 1'!Y58,'JTC - Site 10 - Day 1'!AM58)</f>
        <v>0</v>
      </c>
      <c r="Z58" s="53">
        <f>SUM('JTC - Site 10 - Day 1'!L58,'JTC - Site 10 - Day 1'!Z58,'JTC - Site 10 - Day 1'!AN58)</f>
        <v>2</v>
      </c>
      <c r="AA58" s="58">
        <f t="shared" si="10"/>
        <v>123</v>
      </c>
      <c r="AB58" s="58">
        <f t="shared" si="11"/>
        <v>118</v>
      </c>
      <c r="AC58" s="22">
        <f>'JTC - Site 10 - Day 1'!$A58</f>
        <v>0.67708333333333337</v>
      </c>
      <c r="AD58" s="43">
        <f>SUM('JTC - Site 10 - Day 1'!AD58,'JTC - Site 10 - Day 1'!CH58,'JTC - Site 10 - Day 1'!EL58)</f>
        <v>21</v>
      </c>
      <c r="AE58" s="44">
        <f>SUM('JTC - Site 10 - Day 1'!AE58,'JTC - Site 10 - Day 1'!CI58,'JTC - Site 10 - Day 1'!EM58)</f>
        <v>4</v>
      </c>
      <c r="AF58" s="44">
        <f>SUM('JTC - Site 10 - Day 1'!AF58,'JTC - Site 10 - Day 1'!CJ58,'JTC - Site 10 - Day 1'!EN58)</f>
        <v>73</v>
      </c>
      <c r="AG58" s="44">
        <f>SUM('JTC - Site 10 - Day 1'!AG58,'JTC - Site 10 - Day 1'!CK58,'JTC - Site 10 - Day 1'!EO58)</f>
        <v>17</v>
      </c>
      <c r="AH58" s="44">
        <f>SUM('JTC - Site 10 - Day 1'!AH58,'JTC - Site 10 - Day 1'!CL58,'JTC - Site 10 - Day 1'!EP58)</f>
        <v>2</v>
      </c>
      <c r="AI58" s="44">
        <f>SUM('JTC - Site 10 - Day 1'!AI58,'JTC - Site 10 - Day 1'!CM58,'JTC - Site 10 - Day 1'!EQ58)</f>
        <v>0</v>
      </c>
      <c r="AJ58" s="44">
        <f>SUM('JTC - Site 10 - Day 1'!AJ58,'JTC - Site 10 - Day 1'!CN58,'JTC - Site 10 - Day 1'!ER58)</f>
        <v>0</v>
      </c>
      <c r="AK58" s="44">
        <f>SUM('JTC - Site 10 - Day 1'!AK58,'JTC - Site 10 - Day 1'!CO58,'JTC - Site 10 - Day 1'!ES58)</f>
        <v>0</v>
      </c>
      <c r="AL58" s="44">
        <f>SUM('JTC - Site 10 - Day 1'!AL58,'JTC - Site 10 - Day 1'!CP58,'JTC - Site 10 - Day 1'!ET58)</f>
        <v>0</v>
      </c>
      <c r="AM58" s="44">
        <f>SUM('JTC - Site 10 - Day 1'!AM58,'JTC - Site 10 - Day 1'!CQ58,'JTC - Site 10 - Day 1'!EU58)</f>
        <v>0</v>
      </c>
      <c r="AN58" s="53">
        <f>SUM('JTC - Site 10 - Day 1'!AN58,'JTC - Site 10 - Day 1'!CR58,'JTC - Site 10 - Day 1'!EV58)</f>
        <v>0</v>
      </c>
      <c r="AO58" s="58">
        <f t="shared" si="12"/>
        <v>117</v>
      </c>
      <c r="AP58" s="58">
        <f t="shared" si="13"/>
        <v>103</v>
      </c>
      <c r="AQ58" s="22">
        <f>'JTC - Site 10 - Day 1'!$A58</f>
        <v>0.67708333333333337</v>
      </c>
      <c r="AR58" s="43">
        <f>SUM('JTC - Site 10 - Day 1'!AR58,'JTC - Site 10 - Day 1'!BF58,'JTC - Site 10 - Day 1'!BT58)</f>
        <v>18</v>
      </c>
      <c r="AS58" s="44">
        <f>SUM('JTC - Site 10 - Day 1'!AS58,'JTC - Site 10 - Day 1'!BG58,'JTC - Site 10 - Day 1'!BU58)</f>
        <v>2</v>
      </c>
      <c r="AT58" s="44">
        <f>SUM('JTC - Site 10 - Day 1'!AT58,'JTC - Site 10 - Day 1'!BH58,'JTC - Site 10 - Day 1'!BV58)</f>
        <v>79</v>
      </c>
      <c r="AU58" s="44">
        <f>SUM('JTC - Site 10 - Day 1'!AU58,'JTC - Site 10 - Day 1'!BI58,'JTC - Site 10 - Day 1'!BW58)</f>
        <v>7</v>
      </c>
      <c r="AV58" s="44">
        <f>SUM('JTC - Site 10 - Day 1'!AV58,'JTC - Site 10 - Day 1'!BJ58,'JTC - Site 10 - Day 1'!BX58)</f>
        <v>0</v>
      </c>
      <c r="AW58" s="44">
        <f>SUM('JTC - Site 10 - Day 1'!AW58,'JTC - Site 10 - Day 1'!BK58,'JTC - Site 10 - Day 1'!BY58)</f>
        <v>0</v>
      </c>
      <c r="AX58" s="44">
        <f>SUM('JTC - Site 10 - Day 1'!AX58,'JTC - Site 10 - Day 1'!BL58,'JTC - Site 10 - Day 1'!BZ58)</f>
        <v>1</v>
      </c>
      <c r="AY58" s="44">
        <f>SUM('JTC - Site 10 - Day 1'!AY58,'JTC - Site 10 - Day 1'!BM58,'JTC - Site 10 - Day 1'!CA58)</f>
        <v>2</v>
      </c>
      <c r="AZ58" s="44">
        <f>SUM('JTC - Site 10 - Day 1'!AZ58,'JTC - Site 10 - Day 1'!BN58,'JTC - Site 10 - Day 1'!CB58)</f>
        <v>1</v>
      </c>
      <c r="BA58" s="44">
        <f>SUM('JTC - Site 10 - Day 1'!BA58,'JTC - Site 10 - Day 1'!BO58,'JTC - Site 10 - Day 1'!CC58)</f>
        <v>1</v>
      </c>
      <c r="BB58" s="53">
        <f>SUM('JTC - Site 10 - Day 1'!BB58,'JTC - Site 10 - Day 1'!BP58,'JTC - Site 10 - Day 1'!CD58)</f>
        <v>10</v>
      </c>
      <c r="BC58" s="58">
        <f t="shared" si="14"/>
        <v>121</v>
      </c>
      <c r="BD58" s="58">
        <f t="shared" si="15"/>
        <v>113</v>
      </c>
      <c r="BE58" s="22">
        <f>'JTC - Site 10 - Day 1'!$A58</f>
        <v>0.67708333333333337</v>
      </c>
      <c r="BF58" s="43">
        <f>SUM('JTC - Site 10 - Day 1'!P58,'JTC - Site 10 - Day 1'!BT58,'JTC - Site 10 - Day 1'!DX58)</f>
        <v>7</v>
      </c>
      <c r="BG58" s="44">
        <f>SUM('JTC - Site 10 - Day 1'!Q58,'JTC - Site 10 - Day 1'!BU58,'JTC - Site 10 - Day 1'!DY58)</f>
        <v>5</v>
      </c>
      <c r="BH58" s="44">
        <f>SUM('JTC - Site 10 - Day 1'!R58,'JTC - Site 10 - Day 1'!BV58,'JTC - Site 10 - Day 1'!DZ58)</f>
        <v>107</v>
      </c>
      <c r="BI58" s="44">
        <f>SUM('JTC - Site 10 - Day 1'!S58,'JTC - Site 10 - Day 1'!BW58,'JTC - Site 10 - Day 1'!EA58)</f>
        <v>18</v>
      </c>
      <c r="BJ58" s="44">
        <f>SUM('JTC - Site 10 - Day 1'!T58,'JTC - Site 10 - Day 1'!BX58,'JTC - Site 10 - Day 1'!EB58)</f>
        <v>0</v>
      </c>
      <c r="BK58" s="44">
        <f>SUM('JTC - Site 10 - Day 1'!U58,'JTC - Site 10 - Day 1'!BY58,'JTC - Site 10 - Day 1'!EC58)</f>
        <v>0</v>
      </c>
      <c r="BL58" s="44">
        <f>SUM('JTC - Site 10 - Day 1'!V58,'JTC - Site 10 - Day 1'!BZ58,'JTC - Site 10 - Day 1'!ED58)</f>
        <v>0</v>
      </c>
      <c r="BM58" s="44">
        <f>SUM('JTC - Site 10 - Day 1'!W58,'JTC - Site 10 - Day 1'!CA58,'JTC - Site 10 - Day 1'!EE58)</f>
        <v>0</v>
      </c>
      <c r="BN58" s="44">
        <f>SUM('JTC - Site 10 - Day 1'!X58,'JTC - Site 10 - Day 1'!CB58,'JTC - Site 10 - Day 1'!EF58)</f>
        <v>0</v>
      </c>
      <c r="BO58" s="44">
        <f>SUM('JTC - Site 10 - Day 1'!Y58,'JTC - Site 10 - Day 1'!CC58,'JTC - Site 10 - Day 1'!EG58)</f>
        <v>0</v>
      </c>
      <c r="BP58" s="53">
        <f>SUM('JTC - Site 10 - Day 1'!Z58,'JTC - Site 10 - Day 1'!CD58,'JTC - Site 10 - Day 1'!EH58)</f>
        <v>4</v>
      </c>
      <c r="BQ58" s="58">
        <f t="shared" si="16"/>
        <v>141</v>
      </c>
      <c r="BR58" s="58">
        <f t="shared" si="17"/>
        <v>134</v>
      </c>
      <c r="BS58" s="22">
        <f>'JTC - Site 10 - Day 1'!$A58</f>
        <v>0.67708333333333337</v>
      </c>
      <c r="BT58" s="43">
        <f>SUM('JTC - Site 10 - Day 1'!CH58,'JTC - Site 10 - Day 1'!CV58,'JTC - Site 10 - Day 1'!DJ58)</f>
        <v>4</v>
      </c>
      <c r="BU58" s="44">
        <f>SUM('JTC - Site 10 - Day 1'!CI58,'JTC - Site 10 - Day 1'!CW58,'JTC - Site 10 - Day 1'!DK58)</f>
        <v>2</v>
      </c>
      <c r="BV58" s="44">
        <f>SUM('JTC - Site 10 - Day 1'!CJ58,'JTC - Site 10 - Day 1'!CX58,'JTC - Site 10 - Day 1'!DL58)</f>
        <v>48</v>
      </c>
      <c r="BW58" s="44">
        <f>SUM('JTC - Site 10 - Day 1'!CK58,'JTC - Site 10 - Day 1'!CY58,'JTC - Site 10 - Day 1'!DM58)</f>
        <v>11</v>
      </c>
      <c r="BX58" s="44">
        <f>SUM('JTC - Site 10 - Day 1'!CL58,'JTC - Site 10 - Day 1'!CZ58,'JTC - Site 10 - Day 1'!DN58)</f>
        <v>0</v>
      </c>
      <c r="BY58" s="44">
        <f>SUM('JTC - Site 10 - Day 1'!CM58,'JTC - Site 10 - Day 1'!DA58,'JTC - Site 10 - Day 1'!DO58)</f>
        <v>0</v>
      </c>
      <c r="BZ58" s="44">
        <f>SUM('JTC - Site 10 - Day 1'!CN58,'JTC - Site 10 - Day 1'!DB58,'JTC - Site 10 - Day 1'!DP58)</f>
        <v>0</v>
      </c>
      <c r="CA58" s="44">
        <f>SUM('JTC - Site 10 - Day 1'!CO58,'JTC - Site 10 - Day 1'!DC58,'JTC - Site 10 - Day 1'!DQ58)</f>
        <v>0</v>
      </c>
      <c r="CB58" s="44">
        <f>SUM('JTC - Site 10 - Day 1'!CP58,'JTC - Site 10 - Day 1'!DD58,'JTC - Site 10 - Day 1'!DR58)</f>
        <v>1</v>
      </c>
      <c r="CC58" s="44">
        <f>SUM('JTC - Site 10 - Day 1'!CQ58,'JTC - Site 10 - Day 1'!DE58,'JTC - Site 10 - Day 1'!DS58)</f>
        <v>1</v>
      </c>
      <c r="CD58" s="53">
        <f>SUM('JTC - Site 10 - Day 1'!CR58,'JTC - Site 10 - Day 1'!DF58,'JTC - Site 10 - Day 1'!DT58)</f>
        <v>7</v>
      </c>
      <c r="CE58" s="58">
        <f t="shared" si="18"/>
        <v>74</v>
      </c>
      <c r="CF58" s="58">
        <f t="shared" si="19"/>
        <v>72</v>
      </c>
      <c r="CG58" s="22">
        <f>'JTC - Site 10 - Day 1'!$A58</f>
        <v>0.67708333333333337</v>
      </c>
      <c r="CH58" s="43">
        <f>SUM('JTC - Site 10 - Day 1'!B58,'JTC - Site 10 - Day 1'!BF58,'JTC - Site 10 - Day 1'!DJ58)</f>
        <v>21</v>
      </c>
      <c r="CI58" s="44">
        <f>SUM('JTC - Site 10 - Day 1'!C58,'JTC - Site 10 - Day 1'!BG58,'JTC - Site 10 - Day 1'!DK58)</f>
        <v>3</v>
      </c>
      <c r="CJ58" s="44">
        <f>SUM('JTC - Site 10 - Day 1'!D58,'JTC - Site 10 - Day 1'!BH58,'JTC - Site 10 - Day 1'!DL58)</f>
        <v>101</v>
      </c>
      <c r="CK58" s="44">
        <f>SUM('JTC - Site 10 - Day 1'!E58,'JTC - Site 10 - Day 1'!BI58,'JTC - Site 10 - Day 1'!DM58)</f>
        <v>6</v>
      </c>
      <c r="CL58" s="44">
        <f>SUM('JTC - Site 10 - Day 1'!F58,'JTC - Site 10 - Day 1'!BJ58,'JTC - Site 10 - Day 1'!DN58)</f>
        <v>0</v>
      </c>
      <c r="CM58" s="44">
        <f>SUM('JTC - Site 10 - Day 1'!G58,'JTC - Site 10 - Day 1'!BK58,'JTC - Site 10 - Day 1'!DO58)</f>
        <v>0</v>
      </c>
      <c r="CN58" s="44">
        <f>SUM('JTC - Site 10 - Day 1'!H58,'JTC - Site 10 - Day 1'!BL58,'JTC - Site 10 - Day 1'!DP58)</f>
        <v>1</v>
      </c>
      <c r="CO58" s="44">
        <f>SUM('JTC - Site 10 - Day 1'!I58,'JTC - Site 10 - Day 1'!BM58,'JTC - Site 10 - Day 1'!DQ58)</f>
        <v>2</v>
      </c>
      <c r="CP58" s="44">
        <f>SUM('JTC - Site 10 - Day 1'!J58,'JTC - Site 10 - Day 1'!BN58,'JTC - Site 10 - Day 1'!DR58)</f>
        <v>1</v>
      </c>
      <c r="CQ58" s="44">
        <f>SUM('JTC - Site 10 - Day 1'!K58,'JTC - Site 10 - Day 1'!BO58,'JTC - Site 10 - Day 1'!DS58)</f>
        <v>1</v>
      </c>
      <c r="CR58" s="53">
        <f>SUM('JTC - Site 10 - Day 1'!L58,'JTC - Site 10 - Day 1'!BP58,'JTC - Site 10 - Day 1'!DT58)</f>
        <v>11</v>
      </c>
      <c r="CS58" s="58">
        <f t="shared" si="20"/>
        <v>147</v>
      </c>
      <c r="CT58" s="58">
        <f t="shared" si="21"/>
        <v>136</v>
      </c>
      <c r="CU58" s="22">
        <f>'JTC - Site 10 - Day 1'!$A58</f>
        <v>0.67708333333333337</v>
      </c>
      <c r="CV58" s="43">
        <f>SUM('JTC - Site 10 - Day 1'!DX58,'JTC - Site 10 - Day 1'!EL58,'JTC - Site 10 - Day 1'!EZ58)</f>
        <v>26</v>
      </c>
      <c r="CW58" s="44">
        <f>SUM('JTC - Site 10 - Day 1'!DY58,'JTC - Site 10 - Day 1'!EM58,'JTC - Site 10 - Day 1'!FA58)</f>
        <v>5</v>
      </c>
      <c r="CX58" s="44">
        <f>SUM('JTC - Site 10 - Day 1'!DZ58,'JTC - Site 10 - Day 1'!EN58,'JTC - Site 10 - Day 1'!FB58)</f>
        <v>106</v>
      </c>
      <c r="CY58" s="44">
        <f>SUM('JTC - Site 10 - Day 1'!EA58,'JTC - Site 10 - Day 1'!EO58,'JTC - Site 10 - Day 1'!FC58)</f>
        <v>24</v>
      </c>
      <c r="CZ58" s="44">
        <f>SUM('JTC - Site 10 - Day 1'!EB58,'JTC - Site 10 - Day 1'!EP58,'JTC - Site 10 - Day 1'!FD58)</f>
        <v>1</v>
      </c>
      <c r="DA58" s="44">
        <f>SUM('JTC - Site 10 - Day 1'!EC58,'JTC - Site 10 - Day 1'!EQ58,'JTC - Site 10 - Day 1'!FE58)</f>
        <v>0</v>
      </c>
      <c r="DB58" s="44">
        <f>SUM('JTC - Site 10 - Day 1'!ED58,'JTC - Site 10 - Day 1'!ER58,'JTC - Site 10 - Day 1'!FF58)</f>
        <v>0</v>
      </c>
      <c r="DC58" s="44">
        <f>SUM('JTC - Site 10 - Day 1'!EE58,'JTC - Site 10 - Day 1'!ES58,'JTC - Site 10 - Day 1'!FG58)</f>
        <v>0</v>
      </c>
      <c r="DD58" s="44">
        <f>SUM('JTC - Site 10 - Day 1'!EF58,'JTC - Site 10 - Day 1'!ET58,'JTC - Site 10 - Day 1'!FH58)</f>
        <v>0</v>
      </c>
      <c r="DE58" s="44">
        <f>SUM('JTC - Site 10 - Day 1'!EG58,'JTC - Site 10 - Day 1'!EU58,'JTC - Site 10 - Day 1'!FI58)</f>
        <v>0</v>
      </c>
      <c r="DF58" s="53">
        <f>SUM('JTC - Site 10 - Day 1'!EH58,'JTC - Site 10 - Day 1'!EV58,'JTC - Site 10 - Day 1'!FJ58)</f>
        <v>3</v>
      </c>
      <c r="DG58" s="58">
        <f t="shared" si="22"/>
        <v>165</v>
      </c>
      <c r="DH58" s="58">
        <f t="shared" si="23"/>
        <v>146</v>
      </c>
      <c r="DI58" s="67">
        <f t="shared" si="137"/>
        <v>483</v>
      </c>
      <c r="DJ58" s="67">
        <f t="shared" ref="DJ58:DJ60" si="138">SUM(DI58:DI62)</f>
        <v>1804</v>
      </c>
      <c r="DK58" s="22">
        <f>'JTC - Site 10 - Day 1'!$A58</f>
        <v>0.67708333333333337</v>
      </c>
    </row>
    <row r="59" spans="1:115" ht="13.5" customHeight="1">
      <c r="A59" s="22">
        <f>'JTC - Site 10 - Day 1'!$A59</f>
        <v>0.6875</v>
      </c>
      <c r="B59" s="43">
        <f>SUM('JTC - Site 10 - Day 1'!AR59,'JTC - Site 10 - Day 1'!CV59,'JTC - Site 10 - Day 1'!EZ59)</f>
        <v>2</v>
      </c>
      <c r="C59" s="44">
        <f>SUM('JTC - Site 10 - Day 1'!AS59,'JTC - Site 10 - Day 1'!CW59,'JTC - Site 10 - Day 1'!FA59)</f>
        <v>1</v>
      </c>
      <c r="D59" s="44">
        <f>SUM('JTC - Site 10 - Day 1'!AT59,'JTC - Site 10 - Day 1'!CX59,'JTC - Site 10 - Day 1'!FB59)</f>
        <v>40</v>
      </c>
      <c r="E59" s="44">
        <f>SUM('JTC - Site 10 - Day 1'!AU59,'JTC - Site 10 - Day 1'!CY59,'JTC - Site 10 - Day 1'!FC59)</f>
        <v>4</v>
      </c>
      <c r="F59" s="44">
        <f>SUM('JTC - Site 10 - Day 1'!AV59,'JTC - Site 10 - Day 1'!CZ59,'JTC - Site 10 - Day 1'!FD59)</f>
        <v>1</v>
      </c>
      <c r="G59" s="44">
        <f>SUM('JTC - Site 10 - Day 1'!AW59,'JTC - Site 10 - Day 1'!DA59,'JTC - Site 10 - Day 1'!FE59)</f>
        <v>0</v>
      </c>
      <c r="H59" s="44">
        <f>SUM('JTC - Site 10 - Day 1'!AX59,'JTC - Site 10 - Day 1'!DB59,'JTC - Site 10 - Day 1'!FF59)</f>
        <v>0</v>
      </c>
      <c r="I59" s="44">
        <f>SUM('JTC - Site 10 - Day 1'!AY59,'JTC - Site 10 - Day 1'!DC59,'JTC - Site 10 - Day 1'!FG59)</f>
        <v>0</v>
      </c>
      <c r="J59" s="44">
        <f>SUM('JTC - Site 10 - Day 1'!AZ59,'JTC - Site 10 - Day 1'!DD59,'JTC - Site 10 - Day 1'!FH59)</f>
        <v>1</v>
      </c>
      <c r="K59" s="44">
        <f>SUM('JTC - Site 10 - Day 1'!BA59,'JTC - Site 10 - Day 1'!DE59,'JTC - Site 10 - Day 1'!FI59)</f>
        <v>0</v>
      </c>
      <c r="L59" s="53">
        <f>SUM('JTC - Site 10 - Day 1'!BB59,'JTC - Site 10 - Day 1'!DF59,'JTC - Site 10 - Day 1'!FJ59)</f>
        <v>3</v>
      </c>
      <c r="M59" s="58">
        <f t="shared" si="8"/>
        <v>52</v>
      </c>
      <c r="N59" s="58">
        <f t="shared" si="9"/>
        <v>52</v>
      </c>
      <c r="O59" s="22">
        <f>'JTC - Site 10 - Day 1'!$A59</f>
        <v>0.6875</v>
      </c>
      <c r="P59" s="43">
        <f>SUM('JTC - Site 10 - Day 1'!B59,'JTC - Site 10 - Day 1'!P59,'JTC - Site 10 - Day 1'!AD59)</f>
        <v>6</v>
      </c>
      <c r="Q59" s="44">
        <f>SUM('JTC - Site 10 - Day 1'!C59,'JTC - Site 10 - Day 1'!Q59,'JTC - Site 10 - Day 1'!AE59)</f>
        <v>2</v>
      </c>
      <c r="R59" s="44">
        <f>SUM('JTC - Site 10 - Day 1'!D59,'JTC - Site 10 - Day 1'!R59,'JTC - Site 10 - Day 1'!AF59)</f>
        <v>98</v>
      </c>
      <c r="S59" s="44">
        <f>SUM('JTC - Site 10 - Day 1'!E59,'JTC - Site 10 - Day 1'!S59,'JTC - Site 10 - Day 1'!AG59)</f>
        <v>18</v>
      </c>
      <c r="T59" s="44">
        <f>SUM('JTC - Site 10 - Day 1'!F59,'JTC - Site 10 - Day 1'!T59,'JTC - Site 10 - Day 1'!AH59)</f>
        <v>2</v>
      </c>
      <c r="U59" s="44">
        <f>SUM('JTC - Site 10 - Day 1'!G59,'JTC - Site 10 - Day 1'!U59,'JTC - Site 10 - Day 1'!AI59)</f>
        <v>0</v>
      </c>
      <c r="V59" s="44">
        <f>SUM('JTC - Site 10 - Day 1'!H59,'JTC - Site 10 - Day 1'!V59,'JTC - Site 10 - Day 1'!AJ59)</f>
        <v>0</v>
      </c>
      <c r="W59" s="44">
        <f>SUM('JTC - Site 10 - Day 1'!I59,'JTC - Site 10 - Day 1'!W59,'JTC - Site 10 - Day 1'!AK59)</f>
        <v>0</v>
      </c>
      <c r="X59" s="44">
        <f>SUM('JTC - Site 10 - Day 1'!J59,'JTC - Site 10 - Day 1'!X59,'JTC - Site 10 - Day 1'!AL59)</f>
        <v>1</v>
      </c>
      <c r="Y59" s="44">
        <f>SUM('JTC - Site 10 - Day 1'!K59,'JTC - Site 10 - Day 1'!Y59,'JTC - Site 10 - Day 1'!AM59)</f>
        <v>0</v>
      </c>
      <c r="Z59" s="53">
        <f>SUM('JTC - Site 10 - Day 1'!L59,'JTC - Site 10 - Day 1'!Z59,'JTC - Site 10 - Day 1'!AN59)</f>
        <v>8</v>
      </c>
      <c r="AA59" s="58">
        <f t="shared" si="10"/>
        <v>135</v>
      </c>
      <c r="AB59" s="58">
        <f t="shared" si="11"/>
        <v>133</v>
      </c>
      <c r="AC59" s="22">
        <f>'JTC - Site 10 - Day 1'!$A59</f>
        <v>0.6875</v>
      </c>
      <c r="AD59" s="43">
        <f>SUM('JTC - Site 10 - Day 1'!AD59,'JTC - Site 10 - Day 1'!CH59,'JTC - Site 10 - Day 1'!EL59)</f>
        <v>18</v>
      </c>
      <c r="AE59" s="44">
        <f>SUM('JTC - Site 10 - Day 1'!AE59,'JTC - Site 10 - Day 1'!CI59,'JTC - Site 10 - Day 1'!EM59)</f>
        <v>3</v>
      </c>
      <c r="AF59" s="44">
        <f>SUM('JTC - Site 10 - Day 1'!AF59,'JTC - Site 10 - Day 1'!CJ59,'JTC - Site 10 - Day 1'!EN59)</f>
        <v>79</v>
      </c>
      <c r="AG59" s="44">
        <f>SUM('JTC - Site 10 - Day 1'!AG59,'JTC - Site 10 - Day 1'!CK59,'JTC - Site 10 - Day 1'!EO59)</f>
        <v>19</v>
      </c>
      <c r="AH59" s="44">
        <f>SUM('JTC - Site 10 - Day 1'!AH59,'JTC - Site 10 - Day 1'!CL59,'JTC - Site 10 - Day 1'!EP59)</f>
        <v>1</v>
      </c>
      <c r="AI59" s="44">
        <f>SUM('JTC - Site 10 - Day 1'!AI59,'JTC - Site 10 - Day 1'!CM59,'JTC - Site 10 - Day 1'!EQ59)</f>
        <v>0</v>
      </c>
      <c r="AJ59" s="44">
        <f>SUM('JTC - Site 10 - Day 1'!AJ59,'JTC - Site 10 - Day 1'!CN59,'JTC - Site 10 - Day 1'!ER59)</f>
        <v>1</v>
      </c>
      <c r="AK59" s="44">
        <f>SUM('JTC - Site 10 - Day 1'!AK59,'JTC - Site 10 - Day 1'!CO59,'JTC - Site 10 - Day 1'!ES59)</f>
        <v>0</v>
      </c>
      <c r="AL59" s="44">
        <f>SUM('JTC - Site 10 - Day 1'!AL59,'JTC - Site 10 - Day 1'!CP59,'JTC - Site 10 - Day 1'!ET59)</f>
        <v>0</v>
      </c>
      <c r="AM59" s="44">
        <f>SUM('JTC - Site 10 - Day 1'!AM59,'JTC - Site 10 - Day 1'!CQ59,'JTC - Site 10 - Day 1'!EU59)</f>
        <v>0</v>
      </c>
      <c r="AN59" s="53">
        <f>SUM('JTC - Site 10 - Day 1'!AN59,'JTC - Site 10 - Day 1'!CR59,'JTC - Site 10 - Day 1'!EV59)</f>
        <v>4</v>
      </c>
      <c r="AO59" s="58">
        <f t="shared" si="12"/>
        <v>125</v>
      </c>
      <c r="AP59" s="58">
        <f t="shared" si="13"/>
        <v>113</v>
      </c>
      <c r="AQ59" s="22">
        <f>'JTC - Site 10 - Day 1'!$A59</f>
        <v>0.6875</v>
      </c>
      <c r="AR59" s="43">
        <f>SUM('JTC - Site 10 - Day 1'!AR59,'JTC - Site 10 - Day 1'!BF59,'JTC - Site 10 - Day 1'!BT59)</f>
        <v>15</v>
      </c>
      <c r="AS59" s="44">
        <f>SUM('JTC - Site 10 - Day 1'!AS59,'JTC - Site 10 - Day 1'!BG59,'JTC - Site 10 - Day 1'!BU59)</f>
        <v>1</v>
      </c>
      <c r="AT59" s="44">
        <f>SUM('JTC - Site 10 - Day 1'!AT59,'JTC - Site 10 - Day 1'!BH59,'JTC - Site 10 - Day 1'!BV59)</f>
        <v>73</v>
      </c>
      <c r="AU59" s="44">
        <f>SUM('JTC - Site 10 - Day 1'!AU59,'JTC - Site 10 - Day 1'!BI59,'JTC - Site 10 - Day 1'!BW59)</f>
        <v>6</v>
      </c>
      <c r="AV59" s="44">
        <f>SUM('JTC - Site 10 - Day 1'!AV59,'JTC - Site 10 - Day 1'!BJ59,'JTC - Site 10 - Day 1'!BX59)</f>
        <v>1</v>
      </c>
      <c r="AW59" s="44">
        <f>SUM('JTC - Site 10 - Day 1'!AW59,'JTC - Site 10 - Day 1'!BK59,'JTC - Site 10 - Day 1'!BY59)</f>
        <v>0</v>
      </c>
      <c r="AX59" s="44">
        <f>SUM('JTC - Site 10 - Day 1'!AX59,'JTC - Site 10 - Day 1'!BL59,'JTC - Site 10 - Day 1'!BZ59)</f>
        <v>0</v>
      </c>
      <c r="AY59" s="44">
        <f>SUM('JTC - Site 10 - Day 1'!AY59,'JTC - Site 10 - Day 1'!BM59,'JTC - Site 10 - Day 1'!CA59)</f>
        <v>0</v>
      </c>
      <c r="AZ59" s="44">
        <f>SUM('JTC - Site 10 - Day 1'!AZ59,'JTC - Site 10 - Day 1'!BN59,'JTC - Site 10 - Day 1'!CB59)</f>
        <v>0</v>
      </c>
      <c r="BA59" s="44">
        <f>SUM('JTC - Site 10 - Day 1'!BA59,'JTC - Site 10 - Day 1'!BO59,'JTC - Site 10 - Day 1'!CC59)</f>
        <v>0</v>
      </c>
      <c r="BB59" s="53">
        <f>SUM('JTC - Site 10 - Day 1'!BB59,'JTC - Site 10 - Day 1'!BP59,'JTC - Site 10 - Day 1'!CD59)</f>
        <v>4</v>
      </c>
      <c r="BC59" s="58">
        <f t="shared" si="14"/>
        <v>100</v>
      </c>
      <c r="BD59" s="58">
        <f t="shared" si="15"/>
        <v>90</v>
      </c>
      <c r="BE59" s="22">
        <f>'JTC - Site 10 - Day 1'!$A59</f>
        <v>0.6875</v>
      </c>
      <c r="BF59" s="43">
        <f>SUM('JTC - Site 10 - Day 1'!P59,'JTC - Site 10 - Day 1'!BT59,'JTC - Site 10 - Day 1'!DX59)</f>
        <v>6</v>
      </c>
      <c r="BG59" s="44">
        <f>SUM('JTC - Site 10 - Day 1'!Q59,'JTC - Site 10 - Day 1'!BU59,'JTC - Site 10 - Day 1'!DY59)</f>
        <v>2</v>
      </c>
      <c r="BH59" s="44">
        <f>SUM('JTC - Site 10 - Day 1'!R59,'JTC - Site 10 - Day 1'!BV59,'JTC - Site 10 - Day 1'!DZ59)</f>
        <v>97</v>
      </c>
      <c r="BI59" s="44">
        <f>SUM('JTC - Site 10 - Day 1'!S59,'JTC - Site 10 - Day 1'!BW59,'JTC - Site 10 - Day 1'!EA59)</f>
        <v>13</v>
      </c>
      <c r="BJ59" s="44">
        <f>SUM('JTC - Site 10 - Day 1'!T59,'JTC - Site 10 - Day 1'!BX59,'JTC - Site 10 - Day 1'!EB59)</f>
        <v>1</v>
      </c>
      <c r="BK59" s="44">
        <f>SUM('JTC - Site 10 - Day 1'!U59,'JTC - Site 10 - Day 1'!BY59,'JTC - Site 10 - Day 1'!EC59)</f>
        <v>0</v>
      </c>
      <c r="BL59" s="44">
        <f>SUM('JTC - Site 10 - Day 1'!V59,'JTC - Site 10 - Day 1'!BZ59,'JTC - Site 10 - Day 1'!ED59)</f>
        <v>0</v>
      </c>
      <c r="BM59" s="44">
        <f>SUM('JTC - Site 10 - Day 1'!W59,'JTC - Site 10 - Day 1'!CA59,'JTC - Site 10 - Day 1'!EE59)</f>
        <v>0</v>
      </c>
      <c r="BN59" s="44">
        <f>SUM('JTC - Site 10 - Day 1'!X59,'JTC - Site 10 - Day 1'!CB59,'JTC - Site 10 - Day 1'!EF59)</f>
        <v>1</v>
      </c>
      <c r="BO59" s="44">
        <f>SUM('JTC - Site 10 - Day 1'!Y59,'JTC - Site 10 - Day 1'!CC59,'JTC - Site 10 - Day 1'!EG59)</f>
        <v>0</v>
      </c>
      <c r="BP59" s="53">
        <f>SUM('JTC - Site 10 - Day 1'!Z59,'JTC - Site 10 - Day 1'!CD59,'JTC - Site 10 - Day 1'!EH59)</f>
        <v>8</v>
      </c>
      <c r="BQ59" s="58">
        <f t="shared" si="16"/>
        <v>128</v>
      </c>
      <c r="BR59" s="58">
        <f t="shared" si="17"/>
        <v>125</v>
      </c>
      <c r="BS59" s="22">
        <f>'JTC - Site 10 - Day 1'!$A59</f>
        <v>0.6875</v>
      </c>
      <c r="BT59" s="43">
        <f>SUM('JTC - Site 10 - Day 1'!CH59,'JTC - Site 10 - Day 1'!CV59,'JTC - Site 10 - Day 1'!DJ59)</f>
        <v>2</v>
      </c>
      <c r="BU59" s="44">
        <f>SUM('JTC - Site 10 - Day 1'!CI59,'JTC - Site 10 - Day 1'!CW59,'JTC - Site 10 - Day 1'!DK59)</f>
        <v>0</v>
      </c>
      <c r="BV59" s="44">
        <f>SUM('JTC - Site 10 - Day 1'!CJ59,'JTC - Site 10 - Day 1'!CX59,'JTC - Site 10 - Day 1'!DL59)</f>
        <v>35</v>
      </c>
      <c r="BW59" s="44">
        <f>SUM('JTC - Site 10 - Day 1'!CK59,'JTC - Site 10 - Day 1'!CY59,'JTC - Site 10 - Day 1'!DM59)</f>
        <v>5</v>
      </c>
      <c r="BX59" s="44">
        <f>SUM('JTC - Site 10 - Day 1'!CL59,'JTC - Site 10 - Day 1'!CZ59,'JTC - Site 10 - Day 1'!DN59)</f>
        <v>1</v>
      </c>
      <c r="BY59" s="44">
        <f>SUM('JTC - Site 10 - Day 1'!CM59,'JTC - Site 10 - Day 1'!DA59,'JTC - Site 10 - Day 1'!DO59)</f>
        <v>0</v>
      </c>
      <c r="BZ59" s="44">
        <f>SUM('JTC - Site 10 - Day 1'!CN59,'JTC - Site 10 - Day 1'!DB59,'JTC - Site 10 - Day 1'!DP59)</f>
        <v>0</v>
      </c>
      <c r="CA59" s="44">
        <f>SUM('JTC - Site 10 - Day 1'!CO59,'JTC - Site 10 - Day 1'!DC59,'JTC - Site 10 - Day 1'!DQ59)</f>
        <v>0</v>
      </c>
      <c r="CB59" s="44">
        <f>SUM('JTC - Site 10 - Day 1'!CP59,'JTC - Site 10 - Day 1'!DD59,'JTC - Site 10 - Day 1'!DR59)</f>
        <v>1</v>
      </c>
      <c r="CC59" s="44">
        <f>SUM('JTC - Site 10 - Day 1'!CQ59,'JTC - Site 10 - Day 1'!DE59,'JTC - Site 10 - Day 1'!DS59)</f>
        <v>0</v>
      </c>
      <c r="CD59" s="53">
        <f>SUM('JTC - Site 10 - Day 1'!CR59,'JTC - Site 10 - Day 1'!DF59,'JTC - Site 10 - Day 1'!DT59)</f>
        <v>3</v>
      </c>
      <c r="CE59" s="58">
        <f t="shared" si="18"/>
        <v>47</v>
      </c>
      <c r="CF59" s="58">
        <f t="shared" si="19"/>
        <v>48</v>
      </c>
      <c r="CG59" s="22">
        <f>'JTC - Site 10 - Day 1'!$A59</f>
        <v>0.6875</v>
      </c>
      <c r="CH59" s="43">
        <f>SUM('JTC - Site 10 - Day 1'!B59,'JTC - Site 10 - Day 1'!BF59,'JTC - Site 10 - Day 1'!DJ59)</f>
        <v>17</v>
      </c>
      <c r="CI59" s="44">
        <f>SUM('JTC - Site 10 - Day 1'!C59,'JTC - Site 10 - Day 1'!BG59,'JTC - Site 10 - Day 1'!DK59)</f>
        <v>0</v>
      </c>
      <c r="CJ59" s="44">
        <f>SUM('JTC - Site 10 - Day 1'!D59,'JTC - Site 10 - Day 1'!BH59,'JTC - Site 10 - Day 1'!DL59)</f>
        <v>78</v>
      </c>
      <c r="CK59" s="44">
        <f>SUM('JTC - Site 10 - Day 1'!E59,'JTC - Site 10 - Day 1'!BI59,'JTC - Site 10 - Day 1'!DM59)</f>
        <v>9</v>
      </c>
      <c r="CL59" s="44">
        <f>SUM('JTC - Site 10 - Day 1'!F59,'JTC - Site 10 - Day 1'!BJ59,'JTC - Site 10 - Day 1'!DN59)</f>
        <v>1</v>
      </c>
      <c r="CM59" s="44">
        <f>SUM('JTC - Site 10 - Day 1'!G59,'JTC - Site 10 - Day 1'!BK59,'JTC - Site 10 - Day 1'!DO59)</f>
        <v>0</v>
      </c>
      <c r="CN59" s="44">
        <f>SUM('JTC - Site 10 - Day 1'!H59,'JTC - Site 10 - Day 1'!BL59,'JTC - Site 10 - Day 1'!DP59)</f>
        <v>0</v>
      </c>
      <c r="CO59" s="44">
        <f>SUM('JTC - Site 10 - Day 1'!I59,'JTC - Site 10 - Day 1'!BM59,'JTC - Site 10 - Day 1'!DQ59)</f>
        <v>0</v>
      </c>
      <c r="CP59" s="44">
        <f>SUM('JTC - Site 10 - Day 1'!J59,'JTC - Site 10 - Day 1'!BN59,'JTC - Site 10 - Day 1'!DR59)</f>
        <v>0</v>
      </c>
      <c r="CQ59" s="44">
        <f>SUM('JTC - Site 10 - Day 1'!K59,'JTC - Site 10 - Day 1'!BO59,'JTC - Site 10 - Day 1'!DS59)</f>
        <v>0</v>
      </c>
      <c r="CR59" s="53">
        <f>SUM('JTC - Site 10 - Day 1'!L59,'JTC - Site 10 - Day 1'!BP59,'JTC - Site 10 - Day 1'!DT59)</f>
        <v>5</v>
      </c>
      <c r="CS59" s="58">
        <f t="shared" si="20"/>
        <v>110</v>
      </c>
      <c r="CT59" s="58">
        <f t="shared" si="21"/>
        <v>100</v>
      </c>
      <c r="CU59" s="22">
        <f>'JTC - Site 10 - Day 1'!$A59</f>
        <v>0.6875</v>
      </c>
      <c r="CV59" s="43">
        <f>SUM('JTC - Site 10 - Day 1'!DX59,'JTC - Site 10 - Day 1'!EL59,'JTC - Site 10 - Day 1'!EZ59)</f>
        <v>20</v>
      </c>
      <c r="CW59" s="44">
        <f>SUM('JTC - Site 10 - Day 1'!DY59,'JTC - Site 10 - Day 1'!EM59,'JTC - Site 10 - Day 1'!FA59)</f>
        <v>3</v>
      </c>
      <c r="CX59" s="44">
        <f>SUM('JTC - Site 10 - Day 1'!DZ59,'JTC - Site 10 - Day 1'!EN59,'JTC - Site 10 - Day 1'!FB59)</f>
        <v>88</v>
      </c>
      <c r="CY59" s="44">
        <f>SUM('JTC - Site 10 - Day 1'!EA59,'JTC - Site 10 - Day 1'!EO59,'JTC - Site 10 - Day 1'!FC59)</f>
        <v>16</v>
      </c>
      <c r="CZ59" s="44">
        <f>SUM('JTC - Site 10 - Day 1'!EB59,'JTC - Site 10 - Day 1'!EP59,'JTC - Site 10 - Day 1'!FD59)</f>
        <v>0</v>
      </c>
      <c r="DA59" s="44">
        <f>SUM('JTC - Site 10 - Day 1'!EC59,'JTC - Site 10 - Day 1'!EQ59,'JTC - Site 10 - Day 1'!FE59)</f>
        <v>0</v>
      </c>
      <c r="DB59" s="44">
        <f>SUM('JTC - Site 10 - Day 1'!ED59,'JTC - Site 10 - Day 1'!ER59,'JTC - Site 10 - Day 1'!FF59)</f>
        <v>1</v>
      </c>
      <c r="DC59" s="44">
        <f>SUM('JTC - Site 10 - Day 1'!EE59,'JTC - Site 10 - Day 1'!ES59,'JTC - Site 10 - Day 1'!FG59)</f>
        <v>0</v>
      </c>
      <c r="DD59" s="44">
        <f>SUM('JTC - Site 10 - Day 1'!EF59,'JTC - Site 10 - Day 1'!ET59,'JTC - Site 10 - Day 1'!FH59)</f>
        <v>0</v>
      </c>
      <c r="DE59" s="44">
        <f>SUM('JTC - Site 10 - Day 1'!EG59,'JTC - Site 10 - Day 1'!EU59,'JTC - Site 10 - Day 1'!FI59)</f>
        <v>0</v>
      </c>
      <c r="DF59" s="53">
        <f>SUM('JTC - Site 10 - Day 1'!EH59,'JTC - Site 10 - Day 1'!EV59,'JTC - Site 10 - Day 1'!FJ59)</f>
        <v>5</v>
      </c>
      <c r="DG59" s="58">
        <f t="shared" si="22"/>
        <v>133</v>
      </c>
      <c r="DH59" s="58">
        <f t="shared" si="23"/>
        <v>119</v>
      </c>
      <c r="DI59" s="67">
        <f t="shared" si="137"/>
        <v>415</v>
      </c>
      <c r="DJ59" s="67">
        <f t="shared" si="138"/>
        <v>1805</v>
      </c>
      <c r="DK59" s="22">
        <f>'JTC - Site 10 - Day 1'!$A59</f>
        <v>0.6875</v>
      </c>
    </row>
    <row r="60" spans="1:115" ht="13.5" customHeight="1">
      <c r="A60" s="45">
        <f>'JTC - Site 10 - Day 1'!$A60</f>
        <v>0.69791666666666663</v>
      </c>
      <c r="B60" s="46">
        <f>SUM('JTC - Site 10 - Day 1'!AR60,'JTC - Site 10 - Day 1'!CV60,'JTC - Site 10 - Day 1'!EZ60)</f>
        <v>6</v>
      </c>
      <c r="C60" s="47">
        <f>SUM('JTC - Site 10 - Day 1'!AS60,'JTC - Site 10 - Day 1'!CW60,'JTC - Site 10 - Day 1'!FA60)</f>
        <v>1</v>
      </c>
      <c r="D60" s="47">
        <f>SUM('JTC - Site 10 - Day 1'!AT60,'JTC - Site 10 - Day 1'!CX60,'JTC - Site 10 - Day 1'!FB60)</f>
        <v>42</v>
      </c>
      <c r="E60" s="47">
        <f>SUM('JTC - Site 10 - Day 1'!AU60,'JTC - Site 10 - Day 1'!CY60,'JTC - Site 10 - Day 1'!FC60)</f>
        <v>11</v>
      </c>
      <c r="F60" s="47">
        <f>SUM('JTC - Site 10 - Day 1'!AV60,'JTC - Site 10 - Day 1'!CZ60,'JTC - Site 10 - Day 1'!FD60)</f>
        <v>0</v>
      </c>
      <c r="G60" s="47">
        <f>SUM('JTC - Site 10 - Day 1'!AW60,'JTC - Site 10 - Day 1'!DA60,'JTC - Site 10 - Day 1'!FE60)</f>
        <v>0</v>
      </c>
      <c r="H60" s="47">
        <f>SUM('JTC - Site 10 - Day 1'!AX60,'JTC - Site 10 - Day 1'!DB60,'JTC - Site 10 - Day 1'!FF60)</f>
        <v>0</v>
      </c>
      <c r="I60" s="47">
        <f>SUM('JTC - Site 10 - Day 1'!AY60,'JTC - Site 10 - Day 1'!DC60,'JTC - Site 10 - Day 1'!FG60)</f>
        <v>0</v>
      </c>
      <c r="J60" s="47">
        <f>SUM('JTC - Site 10 - Day 1'!AZ60,'JTC - Site 10 - Day 1'!DD60,'JTC - Site 10 - Day 1'!FH60)</f>
        <v>1</v>
      </c>
      <c r="K60" s="47">
        <f>SUM('JTC - Site 10 - Day 1'!BA60,'JTC - Site 10 - Day 1'!DE60,'JTC - Site 10 - Day 1'!FI60)</f>
        <v>0</v>
      </c>
      <c r="L60" s="54">
        <f>SUM('JTC - Site 10 - Day 1'!BB60,'JTC - Site 10 - Day 1'!DF60,'JTC - Site 10 - Day 1'!FJ60)</f>
        <v>1</v>
      </c>
      <c r="M60" s="59">
        <f t="shared" si="8"/>
        <v>62</v>
      </c>
      <c r="N60" s="59">
        <f t="shared" si="9"/>
        <v>58</v>
      </c>
      <c r="O60" s="45">
        <f>'JTC - Site 10 - Day 1'!$A60</f>
        <v>0.69791666666666663</v>
      </c>
      <c r="P60" s="46">
        <f>SUM('JTC - Site 10 - Day 1'!B60,'JTC - Site 10 - Day 1'!P60,'JTC - Site 10 - Day 1'!AD60)</f>
        <v>14</v>
      </c>
      <c r="Q60" s="47">
        <f>SUM('JTC - Site 10 - Day 1'!C60,'JTC - Site 10 - Day 1'!Q60,'JTC - Site 10 - Day 1'!AE60)</f>
        <v>3</v>
      </c>
      <c r="R60" s="47">
        <f>SUM('JTC - Site 10 - Day 1'!D60,'JTC - Site 10 - Day 1'!R60,'JTC - Site 10 - Day 1'!AF60)</f>
        <v>123</v>
      </c>
      <c r="S60" s="47">
        <f>SUM('JTC - Site 10 - Day 1'!E60,'JTC - Site 10 - Day 1'!S60,'JTC - Site 10 - Day 1'!AG60)</f>
        <v>13</v>
      </c>
      <c r="T60" s="47">
        <f>SUM('JTC - Site 10 - Day 1'!F60,'JTC - Site 10 - Day 1'!T60,'JTC - Site 10 - Day 1'!AH60)</f>
        <v>2</v>
      </c>
      <c r="U60" s="47">
        <f>SUM('JTC - Site 10 - Day 1'!G60,'JTC - Site 10 - Day 1'!U60,'JTC - Site 10 - Day 1'!AI60)</f>
        <v>0</v>
      </c>
      <c r="V60" s="47">
        <f>SUM('JTC - Site 10 - Day 1'!H60,'JTC - Site 10 - Day 1'!V60,'JTC - Site 10 - Day 1'!AJ60)</f>
        <v>0</v>
      </c>
      <c r="W60" s="47">
        <f>SUM('JTC - Site 10 - Day 1'!I60,'JTC - Site 10 - Day 1'!W60,'JTC - Site 10 - Day 1'!AK60)</f>
        <v>0</v>
      </c>
      <c r="X60" s="47">
        <f>SUM('JTC - Site 10 - Day 1'!J60,'JTC - Site 10 - Day 1'!X60,'JTC - Site 10 - Day 1'!AL60)</f>
        <v>1</v>
      </c>
      <c r="Y60" s="47">
        <f>SUM('JTC - Site 10 - Day 1'!K60,'JTC - Site 10 - Day 1'!Y60,'JTC - Site 10 - Day 1'!AM60)</f>
        <v>0</v>
      </c>
      <c r="Z60" s="54">
        <f>SUM('JTC - Site 10 - Day 1'!L60,'JTC - Site 10 - Day 1'!Z60,'JTC - Site 10 - Day 1'!AN60)</f>
        <v>2</v>
      </c>
      <c r="AA60" s="59">
        <f t="shared" si="10"/>
        <v>158</v>
      </c>
      <c r="AB60" s="59">
        <f t="shared" si="11"/>
        <v>150</v>
      </c>
      <c r="AC60" s="45">
        <f>'JTC - Site 10 - Day 1'!$A60</f>
        <v>0.69791666666666663</v>
      </c>
      <c r="AD60" s="46">
        <f>SUM('JTC - Site 10 - Day 1'!AD60,'JTC - Site 10 - Day 1'!CH60,'JTC - Site 10 - Day 1'!EL60)</f>
        <v>31</v>
      </c>
      <c r="AE60" s="47">
        <f>SUM('JTC - Site 10 - Day 1'!AE60,'JTC - Site 10 - Day 1'!CI60,'JTC - Site 10 - Day 1'!EM60)</f>
        <v>3</v>
      </c>
      <c r="AF60" s="47">
        <f>SUM('JTC - Site 10 - Day 1'!AF60,'JTC - Site 10 - Day 1'!CJ60,'JTC - Site 10 - Day 1'!EN60)</f>
        <v>66</v>
      </c>
      <c r="AG60" s="47">
        <f>SUM('JTC - Site 10 - Day 1'!AG60,'JTC - Site 10 - Day 1'!CK60,'JTC - Site 10 - Day 1'!EO60)</f>
        <v>7</v>
      </c>
      <c r="AH60" s="47">
        <f>SUM('JTC - Site 10 - Day 1'!AH60,'JTC - Site 10 - Day 1'!CL60,'JTC - Site 10 - Day 1'!EP60)</f>
        <v>2</v>
      </c>
      <c r="AI60" s="47">
        <f>SUM('JTC - Site 10 - Day 1'!AI60,'JTC - Site 10 - Day 1'!CM60,'JTC - Site 10 - Day 1'!EQ60)</f>
        <v>0</v>
      </c>
      <c r="AJ60" s="47">
        <f>SUM('JTC - Site 10 - Day 1'!AJ60,'JTC - Site 10 - Day 1'!CN60,'JTC - Site 10 - Day 1'!ER60)</f>
        <v>4</v>
      </c>
      <c r="AK60" s="47">
        <f>SUM('JTC - Site 10 - Day 1'!AK60,'JTC - Site 10 - Day 1'!CO60,'JTC - Site 10 - Day 1'!ES60)</f>
        <v>0</v>
      </c>
      <c r="AL60" s="47">
        <f>SUM('JTC - Site 10 - Day 1'!AL60,'JTC - Site 10 - Day 1'!CP60,'JTC - Site 10 - Day 1'!ET60)</f>
        <v>0</v>
      </c>
      <c r="AM60" s="47">
        <f>SUM('JTC - Site 10 - Day 1'!AM60,'JTC - Site 10 - Day 1'!CQ60,'JTC - Site 10 - Day 1'!EU60)</f>
        <v>0</v>
      </c>
      <c r="AN60" s="54">
        <f>SUM('JTC - Site 10 - Day 1'!AN60,'JTC - Site 10 - Day 1'!CR60,'JTC - Site 10 - Day 1'!EV60)</f>
        <v>2</v>
      </c>
      <c r="AO60" s="59">
        <f t="shared" si="12"/>
        <v>115</v>
      </c>
      <c r="AP60" s="59">
        <f t="shared" si="13"/>
        <v>99</v>
      </c>
      <c r="AQ60" s="45">
        <f>'JTC - Site 10 - Day 1'!$A60</f>
        <v>0.69791666666666663</v>
      </c>
      <c r="AR60" s="46">
        <f>SUM('JTC - Site 10 - Day 1'!AR60,'JTC - Site 10 - Day 1'!BF60,'JTC - Site 10 - Day 1'!BT60)</f>
        <v>19</v>
      </c>
      <c r="AS60" s="47">
        <f>SUM('JTC - Site 10 - Day 1'!AS60,'JTC - Site 10 - Day 1'!BG60,'JTC - Site 10 - Day 1'!BU60)</f>
        <v>2</v>
      </c>
      <c r="AT60" s="47">
        <f>SUM('JTC - Site 10 - Day 1'!AT60,'JTC - Site 10 - Day 1'!BH60,'JTC - Site 10 - Day 1'!BV60)</f>
        <v>53</v>
      </c>
      <c r="AU60" s="47">
        <f>SUM('JTC - Site 10 - Day 1'!AU60,'JTC - Site 10 - Day 1'!BI60,'JTC - Site 10 - Day 1'!BW60)</f>
        <v>2</v>
      </c>
      <c r="AV60" s="47">
        <f>SUM('JTC - Site 10 - Day 1'!AV60,'JTC - Site 10 - Day 1'!BJ60,'JTC - Site 10 - Day 1'!BX60)</f>
        <v>0</v>
      </c>
      <c r="AW60" s="47">
        <f>SUM('JTC - Site 10 - Day 1'!AW60,'JTC - Site 10 - Day 1'!BK60,'JTC - Site 10 - Day 1'!BY60)</f>
        <v>0</v>
      </c>
      <c r="AX60" s="47">
        <f>SUM('JTC - Site 10 - Day 1'!AX60,'JTC - Site 10 - Day 1'!BL60,'JTC - Site 10 - Day 1'!BZ60)</f>
        <v>0</v>
      </c>
      <c r="AY60" s="47">
        <f>SUM('JTC - Site 10 - Day 1'!AY60,'JTC - Site 10 - Day 1'!BM60,'JTC - Site 10 - Day 1'!CA60)</f>
        <v>0</v>
      </c>
      <c r="AZ60" s="47">
        <f>SUM('JTC - Site 10 - Day 1'!AZ60,'JTC - Site 10 - Day 1'!BN60,'JTC - Site 10 - Day 1'!CB60)</f>
        <v>0</v>
      </c>
      <c r="BA60" s="47">
        <f>SUM('JTC - Site 10 - Day 1'!BA60,'JTC - Site 10 - Day 1'!BO60,'JTC - Site 10 - Day 1'!CC60)</f>
        <v>0</v>
      </c>
      <c r="BB60" s="54">
        <f>SUM('JTC - Site 10 - Day 1'!BB60,'JTC - Site 10 - Day 1'!BP60,'JTC - Site 10 - Day 1'!CD60)</f>
        <v>0</v>
      </c>
      <c r="BC60" s="59">
        <f t="shared" si="14"/>
        <v>76</v>
      </c>
      <c r="BD60" s="59">
        <f t="shared" si="15"/>
        <v>62</v>
      </c>
      <c r="BE60" s="45">
        <f>'JTC - Site 10 - Day 1'!$A60</f>
        <v>0.69791666666666663</v>
      </c>
      <c r="BF60" s="46">
        <f>SUM('JTC - Site 10 - Day 1'!P60,'JTC - Site 10 - Day 1'!BT60,'JTC - Site 10 - Day 1'!DX60)</f>
        <v>14</v>
      </c>
      <c r="BG60" s="47">
        <f>SUM('JTC - Site 10 - Day 1'!Q60,'JTC - Site 10 - Day 1'!BU60,'JTC - Site 10 - Day 1'!DY60)</f>
        <v>3</v>
      </c>
      <c r="BH60" s="47">
        <f>SUM('JTC - Site 10 - Day 1'!R60,'JTC - Site 10 - Day 1'!BV60,'JTC - Site 10 - Day 1'!DZ60)</f>
        <v>116</v>
      </c>
      <c r="BI60" s="47">
        <f>SUM('JTC - Site 10 - Day 1'!S60,'JTC - Site 10 - Day 1'!BW60,'JTC - Site 10 - Day 1'!EA60)</f>
        <v>15</v>
      </c>
      <c r="BJ60" s="47">
        <f>SUM('JTC - Site 10 - Day 1'!T60,'JTC - Site 10 - Day 1'!BX60,'JTC - Site 10 - Day 1'!EB60)</f>
        <v>2</v>
      </c>
      <c r="BK60" s="47">
        <f>SUM('JTC - Site 10 - Day 1'!U60,'JTC - Site 10 - Day 1'!BY60,'JTC - Site 10 - Day 1'!EC60)</f>
        <v>0</v>
      </c>
      <c r="BL60" s="47">
        <f>SUM('JTC - Site 10 - Day 1'!V60,'JTC - Site 10 - Day 1'!BZ60,'JTC - Site 10 - Day 1'!ED60)</f>
        <v>0</v>
      </c>
      <c r="BM60" s="47">
        <f>SUM('JTC - Site 10 - Day 1'!W60,'JTC - Site 10 - Day 1'!CA60,'JTC - Site 10 - Day 1'!EE60)</f>
        <v>0</v>
      </c>
      <c r="BN60" s="47">
        <f>SUM('JTC - Site 10 - Day 1'!X60,'JTC - Site 10 - Day 1'!CB60,'JTC - Site 10 - Day 1'!EF60)</f>
        <v>1</v>
      </c>
      <c r="BO60" s="47">
        <f>SUM('JTC - Site 10 - Day 1'!Y60,'JTC - Site 10 - Day 1'!CC60,'JTC - Site 10 - Day 1'!EG60)</f>
        <v>0</v>
      </c>
      <c r="BP60" s="54">
        <f>SUM('JTC - Site 10 - Day 1'!Z60,'JTC - Site 10 - Day 1'!CD60,'JTC - Site 10 - Day 1'!EH60)</f>
        <v>1</v>
      </c>
      <c r="BQ60" s="59">
        <f t="shared" si="16"/>
        <v>152</v>
      </c>
      <c r="BR60" s="59">
        <f t="shared" si="17"/>
        <v>144</v>
      </c>
      <c r="BS60" s="45">
        <f>'JTC - Site 10 - Day 1'!$A60</f>
        <v>0.69791666666666663</v>
      </c>
      <c r="BT60" s="46">
        <f>SUM('JTC - Site 10 - Day 1'!CH60,'JTC - Site 10 - Day 1'!CV60,'JTC - Site 10 - Day 1'!DJ60)</f>
        <v>2</v>
      </c>
      <c r="BU60" s="47">
        <f>SUM('JTC - Site 10 - Day 1'!CI60,'JTC - Site 10 - Day 1'!CW60,'JTC - Site 10 - Day 1'!DK60)</f>
        <v>0</v>
      </c>
      <c r="BV60" s="47">
        <f>SUM('JTC - Site 10 - Day 1'!CJ60,'JTC - Site 10 - Day 1'!CX60,'JTC - Site 10 - Day 1'!DL60)</f>
        <v>43</v>
      </c>
      <c r="BW60" s="47">
        <f>SUM('JTC - Site 10 - Day 1'!CK60,'JTC - Site 10 - Day 1'!CY60,'JTC - Site 10 - Day 1'!DM60)</f>
        <v>8</v>
      </c>
      <c r="BX60" s="47">
        <f>SUM('JTC - Site 10 - Day 1'!CL60,'JTC - Site 10 - Day 1'!CZ60,'JTC - Site 10 - Day 1'!DN60)</f>
        <v>1</v>
      </c>
      <c r="BY60" s="47">
        <f>SUM('JTC - Site 10 - Day 1'!CM60,'JTC - Site 10 - Day 1'!DA60,'JTC - Site 10 - Day 1'!DO60)</f>
        <v>0</v>
      </c>
      <c r="BZ60" s="47">
        <f>SUM('JTC - Site 10 - Day 1'!CN60,'JTC - Site 10 - Day 1'!DB60,'JTC - Site 10 - Day 1'!DP60)</f>
        <v>0</v>
      </c>
      <c r="CA60" s="47">
        <f>SUM('JTC - Site 10 - Day 1'!CO60,'JTC - Site 10 - Day 1'!DC60,'JTC - Site 10 - Day 1'!DQ60)</f>
        <v>0</v>
      </c>
      <c r="CB60" s="47">
        <f>SUM('JTC - Site 10 - Day 1'!CP60,'JTC - Site 10 - Day 1'!DD60,'JTC - Site 10 - Day 1'!DR60)</f>
        <v>1</v>
      </c>
      <c r="CC60" s="47">
        <f>SUM('JTC - Site 10 - Day 1'!CQ60,'JTC - Site 10 - Day 1'!DE60,'JTC - Site 10 - Day 1'!DS60)</f>
        <v>0</v>
      </c>
      <c r="CD60" s="54">
        <f>SUM('JTC - Site 10 - Day 1'!CR60,'JTC - Site 10 - Day 1'!DF60,'JTC - Site 10 - Day 1'!DT60)</f>
        <v>1</v>
      </c>
      <c r="CE60" s="59">
        <f t="shared" si="18"/>
        <v>56</v>
      </c>
      <c r="CF60" s="59">
        <f t="shared" si="19"/>
        <v>57</v>
      </c>
      <c r="CG60" s="45">
        <f>'JTC - Site 10 - Day 1'!$A60</f>
        <v>0.69791666666666663</v>
      </c>
      <c r="CH60" s="46">
        <f>SUM('JTC - Site 10 - Day 1'!B60,'JTC - Site 10 - Day 1'!BF60,'JTC - Site 10 - Day 1'!DJ60)</f>
        <v>23</v>
      </c>
      <c r="CI60" s="47">
        <f>SUM('JTC - Site 10 - Day 1'!C60,'JTC - Site 10 - Day 1'!BG60,'JTC - Site 10 - Day 1'!DK60)</f>
        <v>3</v>
      </c>
      <c r="CJ60" s="47">
        <f>SUM('JTC - Site 10 - Day 1'!D60,'JTC - Site 10 - Day 1'!BH60,'JTC - Site 10 - Day 1'!DL60)</f>
        <v>80</v>
      </c>
      <c r="CK60" s="47">
        <f>SUM('JTC - Site 10 - Day 1'!E60,'JTC - Site 10 - Day 1'!BI60,'JTC - Site 10 - Day 1'!DM60)</f>
        <v>2</v>
      </c>
      <c r="CL60" s="47">
        <f>SUM('JTC - Site 10 - Day 1'!F60,'JTC - Site 10 - Day 1'!BJ60,'JTC - Site 10 - Day 1'!DN60)</f>
        <v>1</v>
      </c>
      <c r="CM60" s="47">
        <f>SUM('JTC - Site 10 - Day 1'!G60,'JTC - Site 10 - Day 1'!BK60,'JTC - Site 10 - Day 1'!DO60)</f>
        <v>0</v>
      </c>
      <c r="CN60" s="47">
        <f>SUM('JTC - Site 10 - Day 1'!H60,'JTC - Site 10 - Day 1'!BL60,'JTC - Site 10 - Day 1'!DP60)</f>
        <v>0</v>
      </c>
      <c r="CO60" s="47">
        <f>SUM('JTC - Site 10 - Day 1'!I60,'JTC - Site 10 - Day 1'!BM60,'JTC - Site 10 - Day 1'!DQ60)</f>
        <v>0</v>
      </c>
      <c r="CP60" s="47">
        <f>SUM('JTC - Site 10 - Day 1'!J60,'JTC - Site 10 - Day 1'!BN60,'JTC - Site 10 - Day 1'!DR60)</f>
        <v>0</v>
      </c>
      <c r="CQ60" s="47">
        <f>SUM('JTC - Site 10 - Day 1'!K60,'JTC - Site 10 - Day 1'!BO60,'JTC - Site 10 - Day 1'!DS60)</f>
        <v>0</v>
      </c>
      <c r="CR60" s="54">
        <f>SUM('JTC - Site 10 - Day 1'!L60,'JTC - Site 10 - Day 1'!BP60,'JTC - Site 10 - Day 1'!DT60)</f>
        <v>0</v>
      </c>
      <c r="CS60" s="59">
        <f t="shared" si="20"/>
        <v>109</v>
      </c>
      <c r="CT60" s="59">
        <f t="shared" si="21"/>
        <v>93</v>
      </c>
      <c r="CU60" s="45">
        <f>'JTC - Site 10 - Day 1'!$A60</f>
        <v>0.69791666666666663</v>
      </c>
      <c r="CV60" s="46">
        <f>SUM('JTC - Site 10 - Day 1'!DX60,'JTC - Site 10 - Day 1'!EL60,'JTC - Site 10 - Day 1'!EZ60)</f>
        <v>39</v>
      </c>
      <c r="CW60" s="47">
        <f>SUM('JTC - Site 10 - Day 1'!DY60,'JTC - Site 10 - Day 1'!EM60,'JTC - Site 10 - Day 1'!FA60)</f>
        <v>5</v>
      </c>
      <c r="CX60" s="47">
        <f>SUM('JTC - Site 10 - Day 1'!DZ60,'JTC - Site 10 - Day 1'!EN60,'JTC - Site 10 - Day 1'!FB60)</f>
        <v>85</v>
      </c>
      <c r="CY60" s="47">
        <f>SUM('JTC - Site 10 - Day 1'!EA60,'JTC - Site 10 - Day 1'!EO60,'JTC - Site 10 - Day 1'!FC60)</f>
        <v>12</v>
      </c>
      <c r="CZ60" s="47">
        <f>SUM('JTC - Site 10 - Day 1'!EB60,'JTC - Site 10 - Day 1'!EP60,'JTC - Site 10 - Day 1'!FD60)</f>
        <v>2</v>
      </c>
      <c r="DA60" s="47">
        <f>SUM('JTC - Site 10 - Day 1'!EC60,'JTC - Site 10 - Day 1'!EQ60,'JTC - Site 10 - Day 1'!FE60)</f>
        <v>0</v>
      </c>
      <c r="DB60" s="47">
        <f>SUM('JTC - Site 10 - Day 1'!ED60,'JTC - Site 10 - Day 1'!ER60,'JTC - Site 10 - Day 1'!FF60)</f>
        <v>4</v>
      </c>
      <c r="DC60" s="47">
        <f>SUM('JTC - Site 10 - Day 1'!EE60,'JTC - Site 10 - Day 1'!ES60,'JTC - Site 10 - Day 1'!FG60)</f>
        <v>0</v>
      </c>
      <c r="DD60" s="47">
        <f>SUM('JTC - Site 10 - Day 1'!EF60,'JTC - Site 10 - Day 1'!ET60,'JTC - Site 10 - Day 1'!FH60)</f>
        <v>0</v>
      </c>
      <c r="DE60" s="47">
        <f>SUM('JTC - Site 10 - Day 1'!EG60,'JTC - Site 10 - Day 1'!EU60,'JTC - Site 10 - Day 1'!FI60)</f>
        <v>0</v>
      </c>
      <c r="DF60" s="54">
        <f>SUM('JTC - Site 10 - Day 1'!EH60,'JTC - Site 10 - Day 1'!EV60,'JTC - Site 10 - Day 1'!FJ60)</f>
        <v>1</v>
      </c>
      <c r="DG60" s="59">
        <f t="shared" si="22"/>
        <v>148</v>
      </c>
      <c r="DH60" s="59">
        <f t="shared" si="23"/>
        <v>125</v>
      </c>
      <c r="DI60" s="68">
        <f t="shared" si="137"/>
        <v>438</v>
      </c>
      <c r="DJ60" s="68">
        <f t="shared" si="138"/>
        <v>1820</v>
      </c>
      <c r="DK60" s="45">
        <f>'JTC - Site 10 - Day 1'!$A60</f>
        <v>0.69791666666666663</v>
      </c>
    </row>
    <row r="61" spans="1:115" s="39" customFormat="1" ht="12" customHeight="1">
      <c r="A61" s="48" t="s">
        <v>24</v>
      </c>
      <c r="B61" s="49">
        <f t="shared" ref="B61:L61" si="139">SUM(B57:B60)</f>
        <v>18</v>
      </c>
      <c r="C61" s="50">
        <f t="shared" si="139"/>
        <v>2</v>
      </c>
      <c r="D61" s="50">
        <f t="shared" si="139"/>
        <v>189</v>
      </c>
      <c r="E61" s="50">
        <f t="shared" si="139"/>
        <v>38</v>
      </c>
      <c r="F61" s="50">
        <f t="shared" si="139"/>
        <v>1</v>
      </c>
      <c r="G61" s="50">
        <f t="shared" si="139"/>
        <v>0</v>
      </c>
      <c r="H61" s="50">
        <f t="shared" si="139"/>
        <v>0</v>
      </c>
      <c r="I61" s="50">
        <f t="shared" si="139"/>
        <v>0</v>
      </c>
      <c r="J61" s="50">
        <f t="shared" si="139"/>
        <v>3</v>
      </c>
      <c r="K61" s="50">
        <f t="shared" si="139"/>
        <v>1</v>
      </c>
      <c r="L61" s="55">
        <f t="shared" si="139"/>
        <v>15</v>
      </c>
      <c r="M61" s="60">
        <f t="shared" si="8"/>
        <v>267</v>
      </c>
      <c r="N61" s="60">
        <f t="shared" si="9"/>
        <v>259</v>
      </c>
      <c r="O61" s="48" t="s">
        <v>24</v>
      </c>
      <c r="P61" s="49">
        <f t="shared" ref="P61:Z61" si="140">SUM(P57:P60)</f>
        <v>37</v>
      </c>
      <c r="Q61" s="50">
        <f t="shared" si="140"/>
        <v>10</v>
      </c>
      <c r="R61" s="50">
        <f t="shared" si="140"/>
        <v>422</v>
      </c>
      <c r="S61" s="50">
        <f t="shared" si="140"/>
        <v>67</v>
      </c>
      <c r="T61" s="50">
        <f t="shared" si="140"/>
        <v>5</v>
      </c>
      <c r="U61" s="50">
        <f t="shared" si="140"/>
        <v>0</v>
      </c>
      <c r="V61" s="50">
        <f t="shared" si="140"/>
        <v>0</v>
      </c>
      <c r="W61" s="50">
        <f t="shared" si="140"/>
        <v>0</v>
      </c>
      <c r="X61" s="50">
        <f t="shared" si="140"/>
        <v>3</v>
      </c>
      <c r="Y61" s="50">
        <f t="shared" si="140"/>
        <v>0</v>
      </c>
      <c r="Z61" s="55">
        <f t="shared" si="140"/>
        <v>19</v>
      </c>
      <c r="AA61" s="60">
        <f t="shared" si="10"/>
        <v>563</v>
      </c>
      <c r="AB61" s="60">
        <f t="shared" si="11"/>
        <v>541</v>
      </c>
      <c r="AC61" s="48" t="s">
        <v>24</v>
      </c>
      <c r="AD61" s="49">
        <f t="shared" ref="AD61:AN61" si="141">SUM(AD57:AD60)</f>
        <v>85</v>
      </c>
      <c r="AE61" s="50">
        <f t="shared" si="141"/>
        <v>10</v>
      </c>
      <c r="AF61" s="50">
        <f t="shared" si="141"/>
        <v>296</v>
      </c>
      <c r="AG61" s="50">
        <f t="shared" si="141"/>
        <v>58</v>
      </c>
      <c r="AH61" s="50">
        <f t="shared" si="141"/>
        <v>8</v>
      </c>
      <c r="AI61" s="50">
        <f t="shared" si="141"/>
        <v>0</v>
      </c>
      <c r="AJ61" s="50">
        <f t="shared" si="141"/>
        <v>6</v>
      </c>
      <c r="AK61" s="50">
        <f t="shared" si="141"/>
        <v>2</v>
      </c>
      <c r="AL61" s="50">
        <f t="shared" si="141"/>
        <v>0</v>
      </c>
      <c r="AM61" s="50">
        <f t="shared" si="141"/>
        <v>0</v>
      </c>
      <c r="AN61" s="55">
        <f t="shared" si="141"/>
        <v>7</v>
      </c>
      <c r="AO61" s="60">
        <f t="shared" si="12"/>
        <v>472</v>
      </c>
      <c r="AP61" s="60">
        <f t="shared" si="13"/>
        <v>426</v>
      </c>
      <c r="AQ61" s="48" t="s">
        <v>24</v>
      </c>
      <c r="AR61" s="49">
        <f t="shared" ref="AR61:BB61" si="142">SUM(AR57:AR60)</f>
        <v>60</v>
      </c>
      <c r="AS61" s="50">
        <f t="shared" si="142"/>
        <v>5</v>
      </c>
      <c r="AT61" s="50">
        <f t="shared" si="142"/>
        <v>270</v>
      </c>
      <c r="AU61" s="50">
        <f t="shared" si="142"/>
        <v>24</v>
      </c>
      <c r="AV61" s="50">
        <f t="shared" si="142"/>
        <v>1</v>
      </c>
      <c r="AW61" s="50">
        <f t="shared" si="142"/>
        <v>0</v>
      </c>
      <c r="AX61" s="50">
        <f t="shared" si="142"/>
        <v>1</v>
      </c>
      <c r="AY61" s="50">
        <f t="shared" si="142"/>
        <v>2</v>
      </c>
      <c r="AZ61" s="50">
        <f t="shared" si="142"/>
        <v>1</v>
      </c>
      <c r="BA61" s="50">
        <f t="shared" si="142"/>
        <v>2</v>
      </c>
      <c r="BB61" s="55">
        <f t="shared" si="142"/>
        <v>19</v>
      </c>
      <c r="BC61" s="60">
        <f t="shared" si="14"/>
        <v>385</v>
      </c>
      <c r="BD61" s="60">
        <f t="shared" si="15"/>
        <v>349</v>
      </c>
      <c r="BE61" s="48" t="s">
        <v>24</v>
      </c>
      <c r="BF61" s="49">
        <f t="shared" ref="BF61:BP61" si="143">SUM(BF57:BF60)</f>
        <v>35</v>
      </c>
      <c r="BG61" s="50">
        <f t="shared" si="143"/>
        <v>13</v>
      </c>
      <c r="BH61" s="50">
        <f t="shared" si="143"/>
        <v>417</v>
      </c>
      <c r="BI61" s="50">
        <f t="shared" si="143"/>
        <v>66</v>
      </c>
      <c r="BJ61" s="50">
        <f t="shared" si="143"/>
        <v>3</v>
      </c>
      <c r="BK61" s="50">
        <f t="shared" si="143"/>
        <v>0</v>
      </c>
      <c r="BL61" s="50">
        <f t="shared" si="143"/>
        <v>0</v>
      </c>
      <c r="BM61" s="50">
        <f t="shared" si="143"/>
        <v>0</v>
      </c>
      <c r="BN61" s="50">
        <f t="shared" si="143"/>
        <v>3</v>
      </c>
      <c r="BO61" s="50">
        <f t="shared" si="143"/>
        <v>0</v>
      </c>
      <c r="BP61" s="55">
        <f t="shared" si="143"/>
        <v>21</v>
      </c>
      <c r="BQ61" s="60">
        <f t="shared" si="16"/>
        <v>558</v>
      </c>
      <c r="BR61" s="60">
        <f t="shared" si="17"/>
        <v>534</v>
      </c>
      <c r="BS61" s="48" t="s">
        <v>24</v>
      </c>
      <c r="BT61" s="49">
        <f t="shared" ref="BT61:CD61" si="144">SUM(BT57:BT60)</f>
        <v>11</v>
      </c>
      <c r="BU61" s="50">
        <f t="shared" si="144"/>
        <v>2</v>
      </c>
      <c r="BV61" s="50">
        <f t="shared" si="144"/>
        <v>174</v>
      </c>
      <c r="BW61" s="50">
        <f t="shared" si="144"/>
        <v>35</v>
      </c>
      <c r="BX61" s="50">
        <f t="shared" si="144"/>
        <v>2</v>
      </c>
      <c r="BY61" s="50">
        <f t="shared" si="144"/>
        <v>0</v>
      </c>
      <c r="BZ61" s="50">
        <f t="shared" si="144"/>
        <v>0</v>
      </c>
      <c r="CA61" s="50">
        <f t="shared" si="144"/>
        <v>0</v>
      </c>
      <c r="CB61" s="50">
        <f t="shared" si="144"/>
        <v>3</v>
      </c>
      <c r="CC61" s="50">
        <f t="shared" si="144"/>
        <v>1</v>
      </c>
      <c r="CD61" s="55">
        <f t="shared" si="144"/>
        <v>17</v>
      </c>
      <c r="CE61" s="60">
        <f t="shared" si="18"/>
        <v>245</v>
      </c>
      <c r="CF61" s="60">
        <f t="shared" si="19"/>
        <v>243</v>
      </c>
      <c r="CG61" s="48" t="s">
        <v>24</v>
      </c>
      <c r="CH61" s="49">
        <f t="shared" ref="CH61:CR61" si="145">SUM(CH57:CH60)</f>
        <v>72</v>
      </c>
      <c r="CI61" s="50">
        <f t="shared" si="145"/>
        <v>6</v>
      </c>
      <c r="CJ61" s="50">
        <f t="shared" si="145"/>
        <v>338</v>
      </c>
      <c r="CK61" s="50">
        <f t="shared" si="145"/>
        <v>29</v>
      </c>
      <c r="CL61" s="50">
        <f t="shared" si="145"/>
        <v>2</v>
      </c>
      <c r="CM61" s="50">
        <f t="shared" si="145"/>
        <v>0</v>
      </c>
      <c r="CN61" s="50">
        <f t="shared" si="145"/>
        <v>1</v>
      </c>
      <c r="CO61" s="50">
        <f t="shared" si="145"/>
        <v>2</v>
      </c>
      <c r="CP61" s="50">
        <f t="shared" si="145"/>
        <v>1</v>
      </c>
      <c r="CQ61" s="50">
        <f t="shared" si="145"/>
        <v>2</v>
      </c>
      <c r="CR61" s="55">
        <f t="shared" si="145"/>
        <v>23</v>
      </c>
      <c r="CS61" s="60">
        <f t="shared" si="20"/>
        <v>476</v>
      </c>
      <c r="CT61" s="60">
        <f t="shared" si="21"/>
        <v>433</v>
      </c>
      <c r="CU61" s="48" t="s">
        <v>24</v>
      </c>
      <c r="CV61" s="49">
        <f t="shared" ref="CV61:DF61" si="146">SUM(CV57:CV60)</f>
        <v>102</v>
      </c>
      <c r="CW61" s="50">
        <f t="shared" si="146"/>
        <v>14</v>
      </c>
      <c r="CX61" s="50">
        <f t="shared" si="146"/>
        <v>374</v>
      </c>
      <c r="CY61" s="50">
        <f t="shared" si="146"/>
        <v>65</v>
      </c>
      <c r="CZ61" s="50">
        <f t="shared" si="146"/>
        <v>6</v>
      </c>
      <c r="DA61" s="50">
        <f t="shared" si="146"/>
        <v>0</v>
      </c>
      <c r="DB61" s="50">
        <f t="shared" si="146"/>
        <v>6</v>
      </c>
      <c r="DC61" s="50">
        <f t="shared" si="146"/>
        <v>2</v>
      </c>
      <c r="DD61" s="50">
        <f t="shared" si="146"/>
        <v>0</v>
      </c>
      <c r="DE61" s="50">
        <f t="shared" si="146"/>
        <v>0</v>
      </c>
      <c r="DF61" s="55">
        <f t="shared" si="146"/>
        <v>11</v>
      </c>
      <c r="DG61" s="60">
        <f t="shared" si="22"/>
        <v>580</v>
      </c>
      <c r="DH61" s="60">
        <f t="shared" si="23"/>
        <v>519</v>
      </c>
      <c r="DI61" s="69"/>
      <c r="DJ61" s="69"/>
      <c r="DK61" s="48"/>
    </row>
    <row r="62" spans="1:115" ht="13.5" customHeight="1">
      <c r="A62" s="22">
        <f>'JTC - Site 10 - Day 1'!$A62</f>
        <v>0.70833333333333326</v>
      </c>
      <c r="B62" s="41">
        <f>SUM('JTC - Site 10 - Day 1'!AR62,'JTC - Site 10 - Day 1'!CV62,'JTC - Site 10 - Day 1'!EZ62)</f>
        <v>7</v>
      </c>
      <c r="C62" s="42">
        <f>SUM('JTC - Site 10 - Day 1'!AS62,'JTC - Site 10 - Day 1'!CW62,'JTC - Site 10 - Day 1'!FA62)</f>
        <v>1</v>
      </c>
      <c r="D62" s="42">
        <f>SUM('JTC - Site 10 - Day 1'!AT62,'JTC - Site 10 - Day 1'!CX62,'JTC - Site 10 - Day 1'!FB62)</f>
        <v>51</v>
      </c>
      <c r="E62" s="42">
        <f>SUM('JTC - Site 10 - Day 1'!AU62,'JTC - Site 10 - Day 1'!CY62,'JTC - Site 10 - Day 1'!FC62)</f>
        <v>2</v>
      </c>
      <c r="F62" s="42">
        <f>SUM('JTC - Site 10 - Day 1'!AV62,'JTC - Site 10 - Day 1'!CZ62,'JTC - Site 10 - Day 1'!FD62)</f>
        <v>0</v>
      </c>
      <c r="G62" s="42">
        <f>SUM('JTC - Site 10 - Day 1'!AW62,'JTC - Site 10 - Day 1'!DA62,'JTC - Site 10 - Day 1'!FE62)</f>
        <v>0</v>
      </c>
      <c r="H62" s="42">
        <f>SUM('JTC - Site 10 - Day 1'!AX62,'JTC - Site 10 - Day 1'!DB62,'JTC - Site 10 - Day 1'!FF62)</f>
        <v>0</v>
      </c>
      <c r="I62" s="42">
        <f>SUM('JTC - Site 10 - Day 1'!AY62,'JTC - Site 10 - Day 1'!DC62,'JTC - Site 10 - Day 1'!FG62)</f>
        <v>0</v>
      </c>
      <c r="J62" s="42">
        <f>SUM('JTC - Site 10 - Day 1'!AZ62,'JTC - Site 10 - Day 1'!DD62,'JTC - Site 10 - Day 1'!FH62)</f>
        <v>1</v>
      </c>
      <c r="K62" s="42">
        <f>SUM('JTC - Site 10 - Day 1'!BA62,'JTC - Site 10 - Day 1'!DE62,'JTC - Site 10 - Day 1'!FI62)</f>
        <v>0</v>
      </c>
      <c r="L62" s="52">
        <f>SUM('JTC - Site 10 - Day 1'!BB62,'JTC - Site 10 - Day 1'!DF62,'JTC - Site 10 - Day 1'!FJ62)</f>
        <v>2</v>
      </c>
      <c r="M62" s="57">
        <f t="shared" si="8"/>
        <v>64</v>
      </c>
      <c r="N62" s="57">
        <f t="shared" si="9"/>
        <v>60</v>
      </c>
      <c r="O62" s="22">
        <f>'JTC - Site 10 - Day 1'!$A62</f>
        <v>0.70833333333333326</v>
      </c>
      <c r="P62" s="41">
        <f>SUM('JTC - Site 10 - Day 1'!B62,'JTC - Site 10 - Day 1'!P62,'JTC - Site 10 - Day 1'!AD62)</f>
        <v>10</v>
      </c>
      <c r="Q62" s="42">
        <f>SUM('JTC - Site 10 - Day 1'!C62,'JTC - Site 10 - Day 1'!Q62,'JTC - Site 10 - Day 1'!AE62)</f>
        <v>3</v>
      </c>
      <c r="R62" s="42">
        <f>SUM('JTC - Site 10 - Day 1'!D62,'JTC - Site 10 - Day 1'!R62,'JTC - Site 10 - Day 1'!AF62)</f>
        <v>113</v>
      </c>
      <c r="S62" s="42">
        <f>SUM('JTC - Site 10 - Day 1'!E62,'JTC - Site 10 - Day 1'!S62,'JTC - Site 10 - Day 1'!AG62)</f>
        <v>16</v>
      </c>
      <c r="T62" s="42">
        <f>SUM('JTC - Site 10 - Day 1'!F62,'JTC - Site 10 - Day 1'!T62,'JTC - Site 10 - Day 1'!AH62)</f>
        <v>1</v>
      </c>
      <c r="U62" s="42">
        <f>SUM('JTC - Site 10 - Day 1'!G62,'JTC - Site 10 - Day 1'!U62,'JTC - Site 10 - Day 1'!AI62)</f>
        <v>0</v>
      </c>
      <c r="V62" s="42">
        <f>SUM('JTC - Site 10 - Day 1'!H62,'JTC - Site 10 - Day 1'!V62,'JTC - Site 10 - Day 1'!AJ62)</f>
        <v>0</v>
      </c>
      <c r="W62" s="42">
        <f>SUM('JTC - Site 10 - Day 1'!I62,'JTC - Site 10 - Day 1'!W62,'JTC - Site 10 - Day 1'!AK62)</f>
        <v>0</v>
      </c>
      <c r="X62" s="42">
        <f>SUM('JTC - Site 10 - Day 1'!J62,'JTC - Site 10 - Day 1'!X62,'JTC - Site 10 - Day 1'!AL62)</f>
        <v>0</v>
      </c>
      <c r="Y62" s="42">
        <f>SUM('JTC - Site 10 - Day 1'!K62,'JTC - Site 10 - Day 1'!Y62,'JTC - Site 10 - Day 1'!AM62)</f>
        <v>0</v>
      </c>
      <c r="Z62" s="52">
        <f>SUM('JTC - Site 10 - Day 1'!L62,'JTC - Site 10 - Day 1'!Z62,'JTC - Site 10 - Day 1'!AN62)</f>
        <v>6</v>
      </c>
      <c r="AA62" s="57">
        <f t="shared" si="10"/>
        <v>149</v>
      </c>
      <c r="AB62" s="57">
        <f t="shared" si="11"/>
        <v>142</v>
      </c>
      <c r="AC62" s="22">
        <f>'JTC - Site 10 - Day 1'!$A62</f>
        <v>0.70833333333333326</v>
      </c>
      <c r="AD62" s="41">
        <f>SUM('JTC - Site 10 - Day 1'!AD62,'JTC - Site 10 - Day 1'!CH62,'JTC - Site 10 - Day 1'!EL62)</f>
        <v>42</v>
      </c>
      <c r="AE62" s="42">
        <f>SUM('JTC - Site 10 - Day 1'!AE62,'JTC - Site 10 - Day 1'!CI62,'JTC - Site 10 - Day 1'!EM62)</f>
        <v>3</v>
      </c>
      <c r="AF62" s="42">
        <f>SUM('JTC - Site 10 - Day 1'!AF62,'JTC - Site 10 - Day 1'!CJ62,'JTC - Site 10 - Day 1'!EN62)</f>
        <v>82</v>
      </c>
      <c r="AG62" s="42">
        <f>SUM('JTC - Site 10 - Day 1'!AG62,'JTC - Site 10 - Day 1'!CK62,'JTC - Site 10 - Day 1'!EO62)</f>
        <v>9</v>
      </c>
      <c r="AH62" s="42">
        <f>SUM('JTC - Site 10 - Day 1'!AH62,'JTC - Site 10 - Day 1'!CL62,'JTC - Site 10 - Day 1'!EP62)</f>
        <v>2</v>
      </c>
      <c r="AI62" s="42">
        <f>SUM('JTC - Site 10 - Day 1'!AI62,'JTC - Site 10 - Day 1'!CM62,'JTC - Site 10 - Day 1'!EQ62)</f>
        <v>0</v>
      </c>
      <c r="AJ62" s="42">
        <f>SUM('JTC - Site 10 - Day 1'!AJ62,'JTC - Site 10 - Day 1'!CN62,'JTC - Site 10 - Day 1'!ER62)</f>
        <v>0</v>
      </c>
      <c r="AK62" s="42">
        <f>SUM('JTC - Site 10 - Day 1'!AK62,'JTC - Site 10 - Day 1'!CO62,'JTC - Site 10 - Day 1'!ES62)</f>
        <v>0</v>
      </c>
      <c r="AL62" s="42">
        <f>SUM('JTC - Site 10 - Day 1'!AL62,'JTC - Site 10 - Day 1'!CP62,'JTC - Site 10 - Day 1'!ET62)</f>
        <v>0</v>
      </c>
      <c r="AM62" s="42">
        <f>SUM('JTC - Site 10 - Day 1'!AM62,'JTC - Site 10 - Day 1'!CQ62,'JTC - Site 10 - Day 1'!EU62)</f>
        <v>0</v>
      </c>
      <c r="AN62" s="52">
        <f>SUM('JTC - Site 10 - Day 1'!AN62,'JTC - Site 10 - Day 1'!CR62,'JTC - Site 10 - Day 1'!EV62)</f>
        <v>1</v>
      </c>
      <c r="AO62" s="57">
        <f t="shared" si="12"/>
        <v>139</v>
      </c>
      <c r="AP62" s="57">
        <f t="shared" si="13"/>
        <v>111</v>
      </c>
      <c r="AQ62" s="22">
        <f>'JTC - Site 10 - Day 1'!$A62</f>
        <v>0.70833333333333326</v>
      </c>
      <c r="AR62" s="41">
        <f>SUM('JTC - Site 10 - Day 1'!AR62,'JTC - Site 10 - Day 1'!BF62,'JTC - Site 10 - Day 1'!BT62)</f>
        <v>20</v>
      </c>
      <c r="AS62" s="42">
        <f>SUM('JTC - Site 10 - Day 1'!AS62,'JTC - Site 10 - Day 1'!BG62,'JTC - Site 10 - Day 1'!BU62)</f>
        <v>2</v>
      </c>
      <c r="AT62" s="42">
        <f>SUM('JTC - Site 10 - Day 1'!AT62,'JTC - Site 10 - Day 1'!BH62,'JTC - Site 10 - Day 1'!BV62)</f>
        <v>62</v>
      </c>
      <c r="AU62" s="42">
        <f>SUM('JTC - Site 10 - Day 1'!AU62,'JTC - Site 10 - Day 1'!BI62,'JTC - Site 10 - Day 1'!BW62)</f>
        <v>2</v>
      </c>
      <c r="AV62" s="42">
        <f>SUM('JTC - Site 10 - Day 1'!AV62,'JTC - Site 10 - Day 1'!BJ62,'JTC - Site 10 - Day 1'!BX62)</f>
        <v>2</v>
      </c>
      <c r="AW62" s="42">
        <f>SUM('JTC - Site 10 - Day 1'!AW62,'JTC - Site 10 - Day 1'!BK62,'JTC - Site 10 - Day 1'!BY62)</f>
        <v>0</v>
      </c>
      <c r="AX62" s="42">
        <f>SUM('JTC - Site 10 - Day 1'!AX62,'JTC - Site 10 - Day 1'!BL62,'JTC - Site 10 - Day 1'!BZ62)</f>
        <v>0</v>
      </c>
      <c r="AY62" s="42">
        <f>SUM('JTC - Site 10 - Day 1'!AY62,'JTC - Site 10 - Day 1'!BM62,'JTC - Site 10 - Day 1'!CA62)</f>
        <v>0</v>
      </c>
      <c r="AZ62" s="42">
        <f>SUM('JTC - Site 10 - Day 1'!AZ62,'JTC - Site 10 - Day 1'!BN62,'JTC - Site 10 - Day 1'!CB62)</f>
        <v>0</v>
      </c>
      <c r="BA62" s="42">
        <f>SUM('JTC - Site 10 - Day 1'!BA62,'JTC - Site 10 - Day 1'!BO62,'JTC - Site 10 - Day 1'!CC62)</f>
        <v>0</v>
      </c>
      <c r="BB62" s="52">
        <f>SUM('JTC - Site 10 - Day 1'!BB62,'JTC - Site 10 - Day 1'!BP62,'JTC - Site 10 - Day 1'!CD62)</f>
        <v>0</v>
      </c>
      <c r="BC62" s="57">
        <f t="shared" si="14"/>
        <v>88</v>
      </c>
      <c r="BD62" s="57">
        <f t="shared" si="15"/>
        <v>76</v>
      </c>
      <c r="BE62" s="22">
        <f>'JTC - Site 10 - Day 1'!$A62</f>
        <v>0.70833333333333326</v>
      </c>
      <c r="BF62" s="41">
        <f>SUM('JTC - Site 10 - Day 1'!P62,'JTC - Site 10 - Day 1'!BT62,'JTC - Site 10 - Day 1'!DX62)</f>
        <v>8</v>
      </c>
      <c r="BG62" s="42">
        <f>SUM('JTC - Site 10 - Day 1'!Q62,'JTC - Site 10 - Day 1'!BU62,'JTC - Site 10 - Day 1'!DY62)</f>
        <v>5</v>
      </c>
      <c r="BH62" s="42">
        <f>SUM('JTC - Site 10 - Day 1'!R62,'JTC - Site 10 - Day 1'!BV62,'JTC - Site 10 - Day 1'!DZ62)</f>
        <v>113</v>
      </c>
      <c r="BI62" s="42">
        <f>SUM('JTC - Site 10 - Day 1'!S62,'JTC - Site 10 - Day 1'!BW62,'JTC - Site 10 - Day 1'!EA62)</f>
        <v>14</v>
      </c>
      <c r="BJ62" s="42">
        <f>SUM('JTC - Site 10 - Day 1'!T62,'JTC - Site 10 - Day 1'!BX62,'JTC - Site 10 - Day 1'!EB62)</f>
        <v>1</v>
      </c>
      <c r="BK62" s="42">
        <f>SUM('JTC - Site 10 - Day 1'!U62,'JTC - Site 10 - Day 1'!BY62,'JTC - Site 10 - Day 1'!EC62)</f>
        <v>0</v>
      </c>
      <c r="BL62" s="42">
        <f>SUM('JTC - Site 10 - Day 1'!V62,'JTC - Site 10 - Day 1'!BZ62,'JTC - Site 10 - Day 1'!ED62)</f>
        <v>0</v>
      </c>
      <c r="BM62" s="42">
        <f>SUM('JTC - Site 10 - Day 1'!W62,'JTC - Site 10 - Day 1'!CA62,'JTC - Site 10 - Day 1'!EE62)</f>
        <v>0</v>
      </c>
      <c r="BN62" s="42">
        <f>SUM('JTC - Site 10 - Day 1'!X62,'JTC - Site 10 - Day 1'!CB62,'JTC - Site 10 - Day 1'!EF62)</f>
        <v>0</v>
      </c>
      <c r="BO62" s="42">
        <f>SUM('JTC - Site 10 - Day 1'!Y62,'JTC - Site 10 - Day 1'!CC62,'JTC - Site 10 - Day 1'!EG62)</f>
        <v>0</v>
      </c>
      <c r="BP62" s="52">
        <f>SUM('JTC - Site 10 - Day 1'!Z62,'JTC - Site 10 - Day 1'!CD62,'JTC - Site 10 - Day 1'!EH62)</f>
        <v>4</v>
      </c>
      <c r="BQ62" s="57">
        <f t="shared" si="16"/>
        <v>145</v>
      </c>
      <c r="BR62" s="57">
        <f t="shared" si="17"/>
        <v>138</v>
      </c>
      <c r="BS62" s="22">
        <f>'JTC - Site 10 - Day 1'!$A62</f>
        <v>0.70833333333333326</v>
      </c>
      <c r="BT62" s="41">
        <f>SUM('JTC - Site 10 - Day 1'!CH62,'JTC - Site 10 - Day 1'!CV62,'JTC - Site 10 - Day 1'!DJ62)</f>
        <v>2</v>
      </c>
      <c r="BU62" s="42">
        <f>SUM('JTC - Site 10 - Day 1'!CI62,'JTC - Site 10 - Day 1'!CW62,'JTC - Site 10 - Day 1'!DK62)</f>
        <v>1</v>
      </c>
      <c r="BV62" s="42">
        <f>SUM('JTC - Site 10 - Day 1'!CJ62,'JTC - Site 10 - Day 1'!CX62,'JTC - Site 10 - Day 1'!DL62)</f>
        <v>52</v>
      </c>
      <c r="BW62" s="42">
        <f>SUM('JTC - Site 10 - Day 1'!CK62,'JTC - Site 10 - Day 1'!CY62,'JTC - Site 10 - Day 1'!DM62)</f>
        <v>6</v>
      </c>
      <c r="BX62" s="42">
        <f>SUM('JTC - Site 10 - Day 1'!CL62,'JTC - Site 10 - Day 1'!CZ62,'JTC - Site 10 - Day 1'!DN62)</f>
        <v>0</v>
      </c>
      <c r="BY62" s="42">
        <f>SUM('JTC - Site 10 - Day 1'!CM62,'JTC - Site 10 - Day 1'!DA62,'JTC - Site 10 - Day 1'!DO62)</f>
        <v>0</v>
      </c>
      <c r="BZ62" s="42">
        <f>SUM('JTC - Site 10 - Day 1'!CN62,'JTC - Site 10 - Day 1'!DB62,'JTC - Site 10 - Day 1'!DP62)</f>
        <v>0</v>
      </c>
      <c r="CA62" s="42">
        <f>SUM('JTC - Site 10 - Day 1'!CO62,'JTC - Site 10 - Day 1'!DC62,'JTC - Site 10 - Day 1'!DQ62)</f>
        <v>0</v>
      </c>
      <c r="CB62" s="42">
        <f>SUM('JTC - Site 10 - Day 1'!CP62,'JTC - Site 10 - Day 1'!DD62,'JTC - Site 10 - Day 1'!DR62)</f>
        <v>1</v>
      </c>
      <c r="CC62" s="42">
        <f>SUM('JTC - Site 10 - Day 1'!CQ62,'JTC - Site 10 - Day 1'!DE62,'JTC - Site 10 - Day 1'!DS62)</f>
        <v>0</v>
      </c>
      <c r="CD62" s="52">
        <f>SUM('JTC - Site 10 - Day 1'!CR62,'JTC - Site 10 - Day 1'!DF62,'JTC - Site 10 - Day 1'!DT62)</f>
        <v>2</v>
      </c>
      <c r="CE62" s="57">
        <f t="shared" si="18"/>
        <v>64</v>
      </c>
      <c r="CF62" s="57">
        <f t="shared" si="19"/>
        <v>63</v>
      </c>
      <c r="CG62" s="22">
        <f>'JTC - Site 10 - Day 1'!$A62</f>
        <v>0.70833333333333326</v>
      </c>
      <c r="CH62" s="41">
        <f>SUM('JTC - Site 10 - Day 1'!B62,'JTC - Site 10 - Day 1'!BF62,'JTC - Site 10 - Day 1'!DJ62)</f>
        <v>22</v>
      </c>
      <c r="CI62" s="42">
        <f>SUM('JTC - Site 10 - Day 1'!C62,'JTC - Site 10 - Day 1'!BG62,'JTC - Site 10 - Day 1'!DK62)</f>
        <v>2</v>
      </c>
      <c r="CJ62" s="42">
        <f>SUM('JTC - Site 10 - Day 1'!D62,'JTC - Site 10 - Day 1'!BH62,'JTC - Site 10 - Day 1'!DL62)</f>
        <v>83</v>
      </c>
      <c r="CK62" s="42">
        <f>SUM('JTC - Site 10 - Day 1'!E62,'JTC - Site 10 - Day 1'!BI62,'JTC - Site 10 - Day 1'!DM62)</f>
        <v>8</v>
      </c>
      <c r="CL62" s="42">
        <f>SUM('JTC - Site 10 - Day 1'!F62,'JTC - Site 10 - Day 1'!BJ62,'JTC - Site 10 - Day 1'!DN62)</f>
        <v>2</v>
      </c>
      <c r="CM62" s="42">
        <f>SUM('JTC - Site 10 - Day 1'!G62,'JTC - Site 10 - Day 1'!BK62,'JTC - Site 10 - Day 1'!DO62)</f>
        <v>0</v>
      </c>
      <c r="CN62" s="42">
        <f>SUM('JTC - Site 10 - Day 1'!H62,'JTC - Site 10 - Day 1'!BL62,'JTC - Site 10 - Day 1'!DP62)</f>
        <v>0</v>
      </c>
      <c r="CO62" s="42">
        <f>SUM('JTC - Site 10 - Day 1'!I62,'JTC - Site 10 - Day 1'!BM62,'JTC - Site 10 - Day 1'!DQ62)</f>
        <v>0</v>
      </c>
      <c r="CP62" s="42">
        <f>SUM('JTC - Site 10 - Day 1'!J62,'JTC - Site 10 - Day 1'!BN62,'JTC - Site 10 - Day 1'!DR62)</f>
        <v>0</v>
      </c>
      <c r="CQ62" s="42">
        <f>SUM('JTC - Site 10 - Day 1'!K62,'JTC - Site 10 - Day 1'!BO62,'JTC - Site 10 - Day 1'!DS62)</f>
        <v>0</v>
      </c>
      <c r="CR62" s="52">
        <f>SUM('JTC - Site 10 - Day 1'!L62,'JTC - Site 10 - Day 1'!BP62,'JTC - Site 10 - Day 1'!DT62)</f>
        <v>3</v>
      </c>
      <c r="CS62" s="57">
        <f t="shared" si="20"/>
        <v>120</v>
      </c>
      <c r="CT62" s="57">
        <f t="shared" si="21"/>
        <v>106</v>
      </c>
      <c r="CU62" s="22">
        <f>'JTC - Site 10 - Day 1'!$A62</f>
        <v>0.70833333333333326</v>
      </c>
      <c r="CV62" s="41">
        <f>SUM('JTC - Site 10 - Day 1'!DX62,'JTC - Site 10 - Day 1'!EL62,'JTC - Site 10 - Day 1'!EZ62)</f>
        <v>47</v>
      </c>
      <c r="CW62" s="42">
        <f>SUM('JTC - Site 10 - Day 1'!DY62,'JTC - Site 10 - Day 1'!EM62,'JTC - Site 10 - Day 1'!FA62)</f>
        <v>5</v>
      </c>
      <c r="CX62" s="42">
        <f>SUM('JTC - Site 10 - Day 1'!DZ62,'JTC - Site 10 - Day 1'!EN62,'JTC - Site 10 - Day 1'!FB62)</f>
        <v>102</v>
      </c>
      <c r="CY62" s="42">
        <f>SUM('JTC - Site 10 - Day 1'!EA62,'JTC - Site 10 - Day 1'!EO62,'JTC - Site 10 - Day 1'!FC62)</f>
        <v>9</v>
      </c>
      <c r="CZ62" s="42">
        <f>SUM('JTC - Site 10 - Day 1'!EB62,'JTC - Site 10 - Day 1'!EP62,'JTC - Site 10 - Day 1'!FD62)</f>
        <v>2</v>
      </c>
      <c r="DA62" s="42">
        <f>SUM('JTC - Site 10 - Day 1'!EC62,'JTC - Site 10 - Day 1'!EQ62,'JTC - Site 10 - Day 1'!FE62)</f>
        <v>0</v>
      </c>
      <c r="DB62" s="42">
        <f>SUM('JTC - Site 10 - Day 1'!ED62,'JTC - Site 10 - Day 1'!ER62,'JTC - Site 10 - Day 1'!FF62)</f>
        <v>0</v>
      </c>
      <c r="DC62" s="42">
        <f>SUM('JTC - Site 10 - Day 1'!EE62,'JTC - Site 10 - Day 1'!ES62,'JTC - Site 10 - Day 1'!FG62)</f>
        <v>0</v>
      </c>
      <c r="DD62" s="42">
        <f>SUM('JTC - Site 10 - Day 1'!EF62,'JTC - Site 10 - Day 1'!ET62,'JTC - Site 10 - Day 1'!FH62)</f>
        <v>0</v>
      </c>
      <c r="DE62" s="42">
        <f>SUM('JTC - Site 10 - Day 1'!EG62,'JTC - Site 10 - Day 1'!EU62,'JTC - Site 10 - Day 1'!FI62)</f>
        <v>0</v>
      </c>
      <c r="DF62" s="52">
        <f>SUM('JTC - Site 10 - Day 1'!EH62,'JTC - Site 10 - Day 1'!EV62,'JTC - Site 10 - Day 1'!FJ62)</f>
        <v>2</v>
      </c>
      <c r="DG62" s="57">
        <f t="shared" si="22"/>
        <v>167</v>
      </c>
      <c r="DH62" s="57">
        <f t="shared" si="23"/>
        <v>135</v>
      </c>
      <c r="DI62" s="67">
        <f t="shared" ref="DI62:DI65" si="147">SUM(M62,AO62,BQ62,CS62)</f>
        <v>468</v>
      </c>
      <c r="DJ62" s="67">
        <f>SUM(DI62:DI65)</f>
        <v>1903</v>
      </c>
      <c r="DK62" s="22">
        <f>'JTC - Site 10 - Day 1'!$A62</f>
        <v>0.70833333333333326</v>
      </c>
    </row>
    <row r="63" spans="1:115" ht="13.5" customHeight="1">
      <c r="A63" s="22">
        <f>'JTC - Site 10 - Day 1'!$A63</f>
        <v>0.71874999999999989</v>
      </c>
      <c r="B63" s="43">
        <f>SUM('JTC - Site 10 - Day 1'!AR63,'JTC - Site 10 - Day 1'!CV63,'JTC - Site 10 - Day 1'!EZ63)</f>
        <v>8</v>
      </c>
      <c r="C63" s="44">
        <f>SUM('JTC - Site 10 - Day 1'!AS63,'JTC - Site 10 - Day 1'!CW63,'JTC - Site 10 - Day 1'!FA63)</f>
        <v>0</v>
      </c>
      <c r="D63" s="44">
        <f>SUM('JTC - Site 10 - Day 1'!AT63,'JTC - Site 10 - Day 1'!CX63,'JTC - Site 10 - Day 1'!FB63)</f>
        <v>51</v>
      </c>
      <c r="E63" s="44">
        <f>SUM('JTC - Site 10 - Day 1'!AU63,'JTC - Site 10 - Day 1'!CY63,'JTC - Site 10 - Day 1'!FC63)</f>
        <v>8</v>
      </c>
      <c r="F63" s="44">
        <f>SUM('JTC - Site 10 - Day 1'!AV63,'JTC - Site 10 - Day 1'!CZ63,'JTC - Site 10 - Day 1'!FD63)</f>
        <v>0</v>
      </c>
      <c r="G63" s="44">
        <f>SUM('JTC - Site 10 - Day 1'!AW63,'JTC - Site 10 - Day 1'!DA63,'JTC - Site 10 - Day 1'!FE63)</f>
        <v>0</v>
      </c>
      <c r="H63" s="44">
        <f>SUM('JTC - Site 10 - Day 1'!AX63,'JTC - Site 10 - Day 1'!DB63,'JTC - Site 10 - Day 1'!FF63)</f>
        <v>0</v>
      </c>
      <c r="I63" s="44">
        <f>SUM('JTC - Site 10 - Day 1'!AY63,'JTC - Site 10 - Day 1'!DC63,'JTC - Site 10 - Day 1'!FG63)</f>
        <v>0</v>
      </c>
      <c r="J63" s="44">
        <f>SUM('JTC - Site 10 - Day 1'!AZ63,'JTC - Site 10 - Day 1'!DD63,'JTC - Site 10 - Day 1'!FH63)</f>
        <v>1</v>
      </c>
      <c r="K63" s="44">
        <f>SUM('JTC - Site 10 - Day 1'!BA63,'JTC - Site 10 - Day 1'!DE63,'JTC - Site 10 - Day 1'!FI63)</f>
        <v>1</v>
      </c>
      <c r="L63" s="53">
        <f>SUM('JTC - Site 10 - Day 1'!BB63,'JTC - Site 10 - Day 1'!DF63,'JTC - Site 10 - Day 1'!FJ63)</f>
        <v>2</v>
      </c>
      <c r="M63" s="58">
        <f t="shared" si="8"/>
        <v>71</v>
      </c>
      <c r="N63" s="58">
        <f t="shared" si="9"/>
        <v>68</v>
      </c>
      <c r="O63" s="22">
        <f>'JTC - Site 10 - Day 1'!$A63</f>
        <v>0.71874999999999989</v>
      </c>
      <c r="P63" s="43">
        <f>SUM('JTC - Site 10 - Day 1'!B63,'JTC - Site 10 - Day 1'!P63,'JTC - Site 10 - Day 1'!AD63)</f>
        <v>14</v>
      </c>
      <c r="Q63" s="44">
        <f>SUM('JTC - Site 10 - Day 1'!C63,'JTC - Site 10 - Day 1'!Q63,'JTC - Site 10 - Day 1'!AE63)</f>
        <v>2</v>
      </c>
      <c r="R63" s="44">
        <f>SUM('JTC - Site 10 - Day 1'!D63,'JTC - Site 10 - Day 1'!R63,'JTC - Site 10 - Day 1'!AF63)</f>
        <v>105</v>
      </c>
      <c r="S63" s="44">
        <f>SUM('JTC - Site 10 - Day 1'!E63,'JTC - Site 10 - Day 1'!S63,'JTC - Site 10 - Day 1'!AG63)</f>
        <v>13</v>
      </c>
      <c r="T63" s="44">
        <f>SUM('JTC - Site 10 - Day 1'!F63,'JTC - Site 10 - Day 1'!T63,'JTC - Site 10 - Day 1'!AH63)</f>
        <v>2</v>
      </c>
      <c r="U63" s="44">
        <f>SUM('JTC - Site 10 - Day 1'!G63,'JTC - Site 10 - Day 1'!U63,'JTC - Site 10 - Day 1'!AI63)</f>
        <v>0</v>
      </c>
      <c r="V63" s="44">
        <f>SUM('JTC - Site 10 - Day 1'!H63,'JTC - Site 10 - Day 1'!V63,'JTC - Site 10 - Day 1'!AJ63)</f>
        <v>0</v>
      </c>
      <c r="W63" s="44">
        <f>SUM('JTC - Site 10 - Day 1'!I63,'JTC - Site 10 - Day 1'!W63,'JTC - Site 10 - Day 1'!AK63)</f>
        <v>0</v>
      </c>
      <c r="X63" s="44">
        <f>SUM('JTC - Site 10 - Day 1'!J63,'JTC - Site 10 - Day 1'!X63,'JTC - Site 10 - Day 1'!AL63)</f>
        <v>2</v>
      </c>
      <c r="Y63" s="44">
        <f>SUM('JTC - Site 10 - Day 1'!K63,'JTC - Site 10 - Day 1'!Y63,'JTC - Site 10 - Day 1'!AM63)</f>
        <v>0</v>
      </c>
      <c r="Z63" s="53">
        <f>SUM('JTC - Site 10 - Day 1'!L63,'JTC - Site 10 - Day 1'!Z63,'JTC - Site 10 - Day 1'!AN63)</f>
        <v>5</v>
      </c>
      <c r="AA63" s="58">
        <f t="shared" si="10"/>
        <v>143</v>
      </c>
      <c r="AB63" s="58">
        <f t="shared" si="11"/>
        <v>137</v>
      </c>
      <c r="AC63" s="22">
        <f>'JTC - Site 10 - Day 1'!$A63</f>
        <v>0.71874999999999989</v>
      </c>
      <c r="AD63" s="43">
        <f>SUM('JTC - Site 10 - Day 1'!AD63,'JTC - Site 10 - Day 1'!CH63,'JTC - Site 10 - Day 1'!EL63)</f>
        <v>57</v>
      </c>
      <c r="AE63" s="44">
        <f>SUM('JTC - Site 10 - Day 1'!AE63,'JTC - Site 10 - Day 1'!CI63,'JTC - Site 10 - Day 1'!EM63)</f>
        <v>4</v>
      </c>
      <c r="AF63" s="44">
        <f>SUM('JTC - Site 10 - Day 1'!AF63,'JTC - Site 10 - Day 1'!CJ63,'JTC - Site 10 - Day 1'!EN63)</f>
        <v>69</v>
      </c>
      <c r="AG63" s="44">
        <f>SUM('JTC - Site 10 - Day 1'!AG63,'JTC - Site 10 - Day 1'!CK63,'JTC - Site 10 - Day 1'!EO63)</f>
        <v>10</v>
      </c>
      <c r="AH63" s="44">
        <f>SUM('JTC - Site 10 - Day 1'!AH63,'JTC - Site 10 - Day 1'!CL63,'JTC - Site 10 - Day 1'!EP63)</f>
        <v>1</v>
      </c>
      <c r="AI63" s="44">
        <f>SUM('JTC - Site 10 - Day 1'!AI63,'JTC - Site 10 - Day 1'!CM63,'JTC - Site 10 - Day 1'!EQ63)</f>
        <v>0</v>
      </c>
      <c r="AJ63" s="44">
        <f>SUM('JTC - Site 10 - Day 1'!AJ63,'JTC - Site 10 - Day 1'!CN63,'JTC - Site 10 - Day 1'!ER63)</f>
        <v>0</v>
      </c>
      <c r="AK63" s="44">
        <f>SUM('JTC - Site 10 - Day 1'!AK63,'JTC - Site 10 - Day 1'!CO63,'JTC - Site 10 - Day 1'!ES63)</f>
        <v>0</v>
      </c>
      <c r="AL63" s="44">
        <f>SUM('JTC - Site 10 - Day 1'!AL63,'JTC - Site 10 - Day 1'!CP63,'JTC - Site 10 - Day 1'!ET63)</f>
        <v>0</v>
      </c>
      <c r="AM63" s="44">
        <f>SUM('JTC - Site 10 - Day 1'!AM63,'JTC - Site 10 - Day 1'!CQ63,'JTC - Site 10 - Day 1'!EU63)</f>
        <v>0</v>
      </c>
      <c r="AN63" s="53">
        <f>SUM('JTC - Site 10 - Day 1'!AN63,'JTC - Site 10 - Day 1'!CR63,'JTC - Site 10 - Day 1'!EV63)</f>
        <v>2</v>
      </c>
      <c r="AO63" s="58">
        <f t="shared" si="12"/>
        <v>143</v>
      </c>
      <c r="AP63" s="58">
        <f t="shared" si="13"/>
        <v>104</v>
      </c>
      <c r="AQ63" s="22">
        <f>'JTC - Site 10 - Day 1'!$A63</f>
        <v>0.71874999999999989</v>
      </c>
      <c r="AR63" s="43">
        <f>SUM('JTC - Site 10 - Day 1'!AR63,'JTC - Site 10 - Day 1'!BF63,'JTC - Site 10 - Day 1'!BT63)</f>
        <v>23</v>
      </c>
      <c r="AS63" s="44">
        <f>SUM('JTC - Site 10 - Day 1'!AS63,'JTC - Site 10 - Day 1'!BG63,'JTC - Site 10 - Day 1'!BU63)</f>
        <v>2</v>
      </c>
      <c r="AT63" s="44">
        <f>SUM('JTC - Site 10 - Day 1'!AT63,'JTC - Site 10 - Day 1'!BH63,'JTC - Site 10 - Day 1'!BV63)</f>
        <v>73</v>
      </c>
      <c r="AU63" s="44">
        <f>SUM('JTC - Site 10 - Day 1'!AU63,'JTC - Site 10 - Day 1'!BI63,'JTC - Site 10 - Day 1'!BW63)</f>
        <v>6</v>
      </c>
      <c r="AV63" s="44">
        <f>SUM('JTC - Site 10 - Day 1'!AV63,'JTC - Site 10 - Day 1'!BJ63,'JTC - Site 10 - Day 1'!BX63)</f>
        <v>0</v>
      </c>
      <c r="AW63" s="44">
        <f>SUM('JTC - Site 10 - Day 1'!AW63,'JTC - Site 10 - Day 1'!BK63,'JTC - Site 10 - Day 1'!BY63)</f>
        <v>0</v>
      </c>
      <c r="AX63" s="44">
        <f>SUM('JTC - Site 10 - Day 1'!AX63,'JTC - Site 10 - Day 1'!BL63,'JTC - Site 10 - Day 1'!BZ63)</f>
        <v>0</v>
      </c>
      <c r="AY63" s="44">
        <f>SUM('JTC - Site 10 - Day 1'!AY63,'JTC - Site 10 - Day 1'!BM63,'JTC - Site 10 - Day 1'!CA63)</f>
        <v>0</v>
      </c>
      <c r="AZ63" s="44">
        <f>SUM('JTC - Site 10 - Day 1'!AZ63,'JTC - Site 10 - Day 1'!BN63,'JTC - Site 10 - Day 1'!CB63)</f>
        <v>0</v>
      </c>
      <c r="BA63" s="44">
        <f>SUM('JTC - Site 10 - Day 1'!BA63,'JTC - Site 10 - Day 1'!BO63,'JTC - Site 10 - Day 1'!CC63)</f>
        <v>2</v>
      </c>
      <c r="BB63" s="53">
        <f>SUM('JTC - Site 10 - Day 1'!BB63,'JTC - Site 10 - Day 1'!BP63,'JTC - Site 10 - Day 1'!CD63)</f>
        <v>0</v>
      </c>
      <c r="BC63" s="58">
        <f t="shared" si="14"/>
        <v>106</v>
      </c>
      <c r="BD63" s="58">
        <f t="shared" si="15"/>
        <v>92</v>
      </c>
      <c r="BE63" s="22">
        <f>'JTC - Site 10 - Day 1'!$A63</f>
        <v>0.71874999999999989</v>
      </c>
      <c r="BF63" s="43">
        <f>SUM('JTC - Site 10 - Day 1'!P63,'JTC - Site 10 - Day 1'!BT63,'JTC - Site 10 - Day 1'!DX63)</f>
        <v>16</v>
      </c>
      <c r="BG63" s="44">
        <f>SUM('JTC - Site 10 - Day 1'!Q63,'JTC - Site 10 - Day 1'!BU63,'JTC - Site 10 - Day 1'!DY63)</f>
        <v>3</v>
      </c>
      <c r="BH63" s="44">
        <f>SUM('JTC - Site 10 - Day 1'!R63,'JTC - Site 10 - Day 1'!BV63,'JTC - Site 10 - Day 1'!DZ63)</f>
        <v>101</v>
      </c>
      <c r="BI63" s="44">
        <f>SUM('JTC - Site 10 - Day 1'!S63,'JTC - Site 10 - Day 1'!BW63,'JTC - Site 10 - Day 1'!EA63)</f>
        <v>12</v>
      </c>
      <c r="BJ63" s="44">
        <f>SUM('JTC - Site 10 - Day 1'!T63,'JTC - Site 10 - Day 1'!BX63,'JTC - Site 10 - Day 1'!EB63)</f>
        <v>2</v>
      </c>
      <c r="BK63" s="44">
        <f>SUM('JTC - Site 10 - Day 1'!U63,'JTC - Site 10 - Day 1'!BY63,'JTC - Site 10 - Day 1'!EC63)</f>
        <v>0</v>
      </c>
      <c r="BL63" s="44">
        <f>SUM('JTC - Site 10 - Day 1'!V63,'JTC - Site 10 - Day 1'!BZ63,'JTC - Site 10 - Day 1'!ED63)</f>
        <v>0</v>
      </c>
      <c r="BM63" s="44">
        <f>SUM('JTC - Site 10 - Day 1'!W63,'JTC - Site 10 - Day 1'!CA63,'JTC - Site 10 - Day 1'!EE63)</f>
        <v>0</v>
      </c>
      <c r="BN63" s="44">
        <f>SUM('JTC - Site 10 - Day 1'!X63,'JTC - Site 10 - Day 1'!CB63,'JTC - Site 10 - Day 1'!EF63)</f>
        <v>2</v>
      </c>
      <c r="BO63" s="44">
        <f>SUM('JTC - Site 10 - Day 1'!Y63,'JTC - Site 10 - Day 1'!CC63,'JTC - Site 10 - Day 1'!EG63)</f>
        <v>0</v>
      </c>
      <c r="BP63" s="53">
        <f>SUM('JTC - Site 10 - Day 1'!Z63,'JTC - Site 10 - Day 1'!CD63,'JTC - Site 10 - Day 1'!EH63)</f>
        <v>2</v>
      </c>
      <c r="BQ63" s="58">
        <f t="shared" si="16"/>
        <v>138</v>
      </c>
      <c r="BR63" s="58">
        <f t="shared" si="17"/>
        <v>130</v>
      </c>
      <c r="BS63" s="22">
        <f>'JTC - Site 10 - Day 1'!$A63</f>
        <v>0.71874999999999989</v>
      </c>
      <c r="BT63" s="43">
        <f>SUM('JTC - Site 10 - Day 1'!CH63,'JTC - Site 10 - Day 1'!CV63,'JTC - Site 10 - Day 1'!DJ63)</f>
        <v>4</v>
      </c>
      <c r="BU63" s="44">
        <f>SUM('JTC - Site 10 - Day 1'!CI63,'JTC - Site 10 - Day 1'!CW63,'JTC - Site 10 - Day 1'!DK63)</f>
        <v>2</v>
      </c>
      <c r="BV63" s="44">
        <f>SUM('JTC - Site 10 - Day 1'!CJ63,'JTC - Site 10 - Day 1'!CX63,'JTC - Site 10 - Day 1'!DL63)</f>
        <v>50</v>
      </c>
      <c r="BW63" s="44">
        <f>SUM('JTC - Site 10 - Day 1'!CK63,'JTC - Site 10 - Day 1'!CY63,'JTC - Site 10 - Day 1'!DM63)</f>
        <v>8</v>
      </c>
      <c r="BX63" s="44">
        <f>SUM('JTC - Site 10 - Day 1'!CL63,'JTC - Site 10 - Day 1'!CZ63,'JTC - Site 10 - Day 1'!DN63)</f>
        <v>0</v>
      </c>
      <c r="BY63" s="44">
        <f>SUM('JTC - Site 10 - Day 1'!CM63,'JTC - Site 10 - Day 1'!DA63,'JTC - Site 10 - Day 1'!DO63)</f>
        <v>0</v>
      </c>
      <c r="BZ63" s="44">
        <f>SUM('JTC - Site 10 - Day 1'!CN63,'JTC - Site 10 - Day 1'!DB63,'JTC - Site 10 - Day 1'!DP63)</f>
        <v>0</v>
      </c>
      <c r="CA63" s="44">
        <f>SUM('JTC - Site 10 - Day 1'!CO63,'JTC - Site 10 - Day 1'!DC63,'JTC - Site 10 - Day 1'!DQ63)</f>
        <v>0</v>
      </c>
      <c r="CB63" s="44">
        <f>SUM('JTC - Site 10 - Day 1'!CP63,'JTC - Site 10 - Day 1'!DD63,'JTC - Site 10 - Day 1'!DR63)</f>
        <v>1</v>
      </c>
      <c r="CC63" s="44">
        <f>SUM('JTC - Site 10 - Day 1'!CQ63,'JTC - Site 10 - Day 1'!DE63,'JTC - Site 10 - Day 1'!DS63)</f>
        <v>0</v>
      </c>
      <c r="CD63" s="53">
        <f>SUM('JTC - Site 10 - Day 1'!CR63,'JTC - Site 10 - Day 1'!DF63,'JTC - Site 10 - Day 1'!DT63)</f>
        <v>2</v>
      </c>
      <c r="CE63" s="58">
        <f t="shared" si="18"/>
        <v>67</v>
      </c>
      <c r="CF63" s="58">
        <f t="shared" si="19"/>
        <v>64</v>
      </c>
      <c r="CG63" s="22">
        <f>'JTC - Site 10 - Day 1'!$A63</f>
        <v>0.71874999999999989</v>
      </c>
      <c r="CH63" s="43">
        <f>SUM('JTC - Site 10 - Day 1'!B63,'JTC - Site 10 - Day 1'!BF63,'JTC - Site 10 - Day 1'!DJ63)</f>
        <v>24</v>
      </c>
      <c r="CI63" s="44">
        <f>SUM('JTC - Site 10 - Day 1'!C63,'JTC - Site 10 - Day 1'!BG63,'JTC - Site 10 - Day 1'!DK63)</f>
        <v>4</v>
      </c>
      <c r="CJ63" s="44">
        <f>SUM('JTC - Site 10 - Day 1'!D63,'JTC - Site 10 - Day 1'!BH63,'JTC - Site 10 - Day 1'!DL63)</f>
        <v>93</v>
      </c>
      <c r="CK63" s="44">
        <f>SUM('JTC - Site 10 - Day 1'!E63,'JTC - Site 10 - Day 1'!BI63,'JTC - Site 10 - Day 1'!DM63)</f>
        <v>7</v>
      </c>
      <c r="CL63" s="44">
        <f>SUM('JTC - Site 10 - Day 1'!F63,'JTC - Site 10 - Day 1'!BJ63,'JTC - Site 10 - Day 1'!DN63)</f>
        <v>0</v>
      </c>
      <c r="CM63" s="44">
        <f>SUM('JTC - Site 10 - Day 1'!G63,'JTC - Site 10 - Day 1'!BK63,'JTC - Site 10 - Day 1'!DO63)</f>
        <v>0</v>
      </c>
      <c r="CN63" s="44">
        <f>SUM('JTC - Site 10 - Day 1'!H63,'JTC - Site 10 - Day 1'!BL63,'JTC - Site 10 - Day 1'!DP63)</f>
        <v>0</v>
      </c>
      <c r="CO63" s="44">
        <f>SUM('JTC - Site 10 - Day 1'!I63,'JTC - Site 10 - Day 1'!BM63,'JTC - Site 10 - Day 1'!DQ63)</f>
        <v>0</v>
      </c>
      <c r="CP63" s="44">
        <f>SUM('JTC - Site 10 - Day 1'!J63,'JTC - Site 10 - Day 1'!BN63,'JTC - Site 10 - Day 1'!DR63)</f>
        <v>0</v>
      </c>
      <c r="CQ63" s="44">
        <f>SUM('JTC - Site 10 - Day 1'!K63,'JTC - Site 10 - Day 1'!BO63,'JTC - Site 10 - Day 1'!DS63)</f>
        <v>1</v>
      </c>
      <c r="CR63" s="53">
        <f>SUM('JTC - Site 10 - Day 1'!L63,'JTC - Site 10 - Day 1'!BP63,'JTC - Site 10 - Day 1'!DT63)</f>
        <v>3</v>
      </c>
      <c r="CS63" s="58">
        <f t="shared" si="20"/>
        <v>132</v>
      </c>
      <c r="CT63" s="58">
        <f t="shared" si="21"/>
        <v>115</v>
      </c>
      <c r="CU63" s="22">
        <f>'JTC - Site 10 - Day 1'!$A63</f>
        <v>0.71874999999999989</v>
      </c>
      <c r="CV63" s="43">
        <f>SUM('JTC - Site 10 - Day 1'!DX63,'JTC - Site 10 - Day 1'!EL63,'JTC - Site 10 - Day 1'!EZ63)</f>
        <v>64</v>
      </c>
      <c r="CW63" s="44">
        <f>SUM('JTC - Site 10 - Day 1'!DY63,'JTC - Site 10 - Day 1'!EM63,'JTC - Site 10 - Day 1'!FA63)</f>
        <v>5</v>
      </c>
      <c r="CX63" s="44">
        <f>SUM('JTC - Site 10 - Day 1'!DZ63,'JTC - Site 10 - Day 1'!EN63,'JTC - Site 10 - Day 1'!FB63)</f>
        <v>86</v>
      </c>
      <c r="CY63" s="44">
        <f>SUM('JTC - Site 10 - Day 1'!EA63,'JTC - Site 10 - Day 1'!EO63,'JTC - Site 10 - Day 1'!FC63)</f>
        <v>10</v>
      </c>
      <c r="CZ63" s="44">
        <f>SUM('JTC - Site 10 - Day 1'!EB63,'JTC - Site 10 - Day 1'!EP63,'JTC - Site 10 - Day 1'!FD63)</f>
        <v>1</v>
      </c>
      <c r="DA63" s="44">
        <f>SUM('JTC - Site 10 - Day 1'!EC63,'JTC - Site 10 - Day 1'!EQ63,'JTC - Site 10 - Day 1'!FE63)</f>
        <v>0</v>
      </c>
      <c r="DB63" s="44">
        <f>SUM('JTC - Site 10 - Day 1'!ED63,'JTC - Site 10 - Day 1'!ER63,'JTC - Site 10 - Day 1'!FF63)</f>
        <v>0</v>
      </c>
      <c r="DC63" s="44">
        <f>SUM('JTC - Site 10 - Day 1'!EE63,'JTC - Site 10 - Day 1'!ES63,'JTC - Site 10 - Day 1'!FG63)</f>
        <v>0</v>
      </c>
      <c r="DD63" s="44">
        <f>SUM('JTC - Site 10 - Day 1'!EF63,'JTC - Site 10 - Day 1'!ET63,'JTC - Site 10 - Day 1'!FH63)</f>
        <v>0</v>
      </c>
      <c r="DE63" s="44">
        <f>SUM('JTC - Site 10 - Day 1'!EG63,'JTC - Site 10 - Day 1'!EU63,'JTC - Site 10 - Day 1'!FI63)</f>
        <v>0</v>
      </c>
      <c r="DF63" s="53">
        <f>SUM('JTC - Site 10 - Day 1'!EH63,'JTC - Site 10 - Day 1'!EV63,'JTC - Site 10 - Day 1'!FJ63)</f>
        <v>2</v>
      </c>
      <c r="DG63" s="58">
        <f t="shared" si="22"/>
        <v>168</v>
      </c>
      <c r="DH63" s="58">
        <f t="shared" si="23"/>
        <v>124</v>
      </c>
      <c r="DI63" s="67">
        <f t="shared" si="147"/>
        <v>484</v>
      </c>
      <c r="DJ63" s="67">
        <f t="shared" ref="DJ63:DJ65" si="148">SUM(DI63:DI67)</f>
        <v>1919</v>
      </c>
      <c r="DK63" s="22">
        <f>'JTC - Site 10 - Day 1'!$A63</f>
        <v>0.71874999999999989</v>
      </c>
    </row>
    <row r="64" spans="1:115" ht="13.5" customHeight="1">
      <c r="A64" s="22">
        <f>'JTC - Site 10 - Day 1'!$A64</f>
        <v>0.72916666666666652</v>
      </c>
      <c r="B64" s="43">
        <f>SUM('JTC - Site 10 - Day 1'!AR64,'JTC - Site 10 - Day 1'!CV64,'JTC - Site 10 - Day 1'!EZ64)</f>
        <v>8</v>
      </c>
      <c r="C64" s="44">
        <f>SUM('JTC - Site 10 - Day 1'!AS64,'JTC - Site 10 - Day 1'!CW64,'JTC - Site 10 - Day 1'!FA64)</f>
        <v>0</v>
      </c>
      <c r="D64" s="44">
        <f>SUM('JTC - Site 10 - Day 1'!AT64,'JTC - Site 10 - Day 1'!CX64,'JTC - Site 10 - Day 1'!FB64)</f>
        <v>58</v>
      </c>
      <c r="E64" s="44">
        <f>SUM('JTC - Site 10 - Day 1'!AU64,'JTC - Site 10 - Day 1'!CY64,'JTC - Site 10 - Day 1'!FC64)</f>
        <v>2</v>
      </c>
      <c r="F64" s="44">
        <f>SUM('JTC - Site 10 - Day 1'!AV64,'JTC - Site 10 - Day 1'!CZ64,'JTC - Site 10 - Day 1'!FD64)</f>
        <v>0</v>
      </c>
      <c r="G64" s="44">
        <f>SUM('JTC - Site 10 - Day 1'!AW64,'JTC - Site 10 - Day 1'!DA64,'JTC - Site 10 - Day 1'!FE64)</f>
        <v>0</v>
      </c>
      <c r="H64" s="44">
        <f>SUM('JTC - Site 10 - Day 1'!AX64,'JTC - Site 10 - Day 1'!DB64,'JTC - Site 10 - Day 1'!FF64)</f>
        <v>0</v>
      </c>
      <c r="I64" s="44">
        <f>SUM('JTC - Site 10 - Day 1'!AY64,'JTC - Site 10 - Day 1'!DC64,'JTC - Site 10 - Day 1'!FG64)</f>
        <v>0</v>
      </c>
      <c r="J64" s="44">
        <f>SUM('JTC - Site 10 - Day 1'!AZ64,'JTC - Site 10 - Day 1'!DD64,'JTC - Site 10 - Day 1'!FH64)</f>
        <v>0</v>
      </c>
      <c r="K64" s="44">
        <f>SUM('JTC - Site 10 - Day 1'!BA64,'JTC - Site 10 - Day 1'!DE64,'JTC - Site 10 - Day 1'!FI64)</f>
        <v>0</v>
      </c>
      <c r="L64" s="53">
        <f>SUM('JTC - Site 10 - Day 1'!BB64,'JTC - Site 10 - Day 1'!DF64,'JTC - Site 10 - Day 1'!FJ64)</f>
        <v>4</v>
      </c>
      <c r="M64" s="58">
        <f t="shared" si="8"/>
        <v>72</v>
      </c>
      <c r="N64" s="58">
        <f t="shared" si="9"/>
        <v>67</v>
      </c>
      <c r="O64" s="22">
        <f>'JTC - Site 10 - Day 1'!$A64</f>
        <v>0.72916666666666652</v>
      </c>
      <c r="P64" s="43">
        <f>SUM('JTC - Site 10 - Day 1'!B64,'JTC - Site 10 - Day 1'!P64,'JTC - Site 10 - Day 1'!AD64)</f>
        <v>17</v>
      </c>
      <c r="Q64" s="44">
        <f>SUM('JTC - Site 10 - Day 1'!C64,'JTC - Site 10 - Day 1'!Q64,'JTC - Site 10 - Day 1'!AE64)</f>
        <v>0</v>
      </c>
      <c r="R64" s="44">
        <f>SUM('JTC - Site 10 - Day 1'!D64,'JTC - Site 10 - Day 1'!R64,'JTC - Site 10 - Day 1'!AF64)</f>
        <v>103</v>
      </c>
      <c r="S64" s="44">
        <f>SUM('JTC - Site 10 - Day 1'!E64,'JTC - Site 10 - Day 1'!S64,'JTC - Site 10 - Day 1'!AG64)</f>
        <v>5</v>
      </c>
      <c r="T64" s="44">
        <f>SUM('JTC - Site 10 - Day 1'!F64,'JTC - Site 10 - Day 1'!T64,'JTC - Site 10 - Day 1'!AH64)</f>
        <v>0</v>
      </c>
      <c r="U64" s="44">
        <f>SUM('JTC - Site 10 - Day 1'!G64,'JTC - Site 10 - Day 1'!U64,'JTC - Site 10 - Day 1'!AI64)</f>
        <v>0</v>
      </c>
      <c r="V64" s="44">
        <f>SUM('JTC - Site 10 - Day 1'!H64,'JTC - Site 10 - Day 1'!V64,'JTC - Site 10 - Day 1'!AJ64)</f>
        <v>0</v>
      </c>
      <c r="W64" s="44">
        <f>SUM('JTC - Site 10 - Day 1'!I64,'JTC - Site 10 - Day 1'!W64,'JTC - Site 10 - Day 1'!AK64)</f>
        <v>0</v>
      </c>
      <c r="X64" s="44">
        <f>SUM('JTC - Site 10 - Day 1'!J64,'JTC - Site 10 - Day 1'!X64,'JTC - Site 10 - Day 1'!AL64)</f>
        <v>1</v>
      </c>
      <c r="Y64" s="44">
        <f>SUM('JTC - Site 10 - Day 1'!K64,'JTC - Site 10 - Day 1'!Y64,'JTC - Site 10 - Day 1'!AM64)</f>
        <v>0</v>
      </c>
      <c r="Z64" s="53">
        <f>SUM('JTC - Site 10 - Day 1'!L64,'JTC - Site 10 - Day 1'!Z64,'JTC - Site 10 - Day 1'!AN64)</f>
        <v>2</v>
      </c>
      <c r="AA64" s="58">
        <f t="shared" si="10"/>
        <v>128</v>
      </c>
      <c r="AB64" s="58">
        <f t="shared" si="11"/>
        <v>118</v>
      </c>
      <c r="AC64" s="22">
        <f>'JTC - Site 10 - Day 1'!$A64</f>
        <v>0.72916666666666652</v>
      </c>
      <c r="AD64" s="43">
        <f>SUM('JTC - Site 10 - Day 1'!AD64,'JTC - Site 10 - Day 1'!CH64,'JTC - Site 10 - Day 1'!EL64)</f>
        <v>52</v>
      </c>
      <c r="AE64" s="44">
        <f>SUM('JTC - Site 10 - Day 1'!AE64,'JTC - Site 10 - Day 1'!CI64,'JTC - Site 10 - Day 1'!EM64)</f>
        <v>2</v>
      </c>
      <c r="AF64" s="44">
        <f>SUM('JTC - Site 10 - Day 1'!AF64,'JTC - Site 10 - Day 1'!CJ64,'JTC - Site 10 - Day 1'!EN64)</f>
        <v>59</v>
      </c>
      <c r="AG64" s="44">
        <f>SUM('JTC - Site 10 - Day 1'!AG64,'JTC - Site 10 - Day 1'!CK64,'JTC - Site 10 - Day 1'!EO64)</f>
        <v>7</v>
      </c>
      <c r="AH64" s="44">
        <f>SUM('JTC - Site 10 - Day 1'!AH64,'JTC - Site 10 - Day 1'!CL64,'JTC - Site 10 - Day 1'!EP64)</f>
        <v>2</v>
      </c>
      <c r="AI64" s="44">
        <f>SUM('JTC - Site 10 - Day 1'!AI64,'JTC - Site 10 - Day 1'!CM64,'JTC - Site 10 - Day 1'!EQ64)</f>
        <v>0</v>
      </c>
      <c r="AJ64" s="44">
        <f>SUM('JTC - Site 10 - Day 1'!AJ64,'JTC - Site 10 - Day 1'!CN64,'JTC - Site 10 - Day 1'!ER64)</f>
        <v>0</v>
      </c>
      <c r="AK64" s="44">
        <f>SUM('JTC - Site 10 - Day 1'!AK64,'JTC - Site 10 - Day 1'!CO64,'JTC - Site 10 - Day 1'!ES64)</f>
        <v>1</v>
      </c>
      <c r="AL64" s="44">
        <f>SUM('JTC - Site 10 - Day 1'!AL64,'JTC - Site 10 - Day 1'!CP64,'JTC - Site 10 - Day 1'!ET64)</f>
        <v>0</v>
      </c>
      <c r="AM64" s="44">
        <f>SUM('JTC - Site 10 - Day 1'!AM64,'JTC - Site 10 - Day 1'!CQ64,'JTC - Site 10 - Day 1'!EU64)</f>
        <v>1</v>
      </c>
      <c r="AN64" s="53">
        <f>SUM('JTC - Site 10 - Day 1'!AN64,'JTC - Site 10 - Day 1'!CR64,'JTC - Site 10 - Day 1'!EV64)</f>
        <v>1</v>
      </c>
      <c r="AO64" s="58">
        <f t="shared" si="12"/>
        <v>125</v>
      </c>
      <c r="AP64" s="58">
        <f t="shared" si="13"/>
        <v>93</v>
      </c>
      <c r="AQ64" s="22">
        <f>'JTC - Site 10 - Day 1'!$A64</f>
        <v>0.72916666666666652</v>
      </c>
      <c r="AR64" s="43">
        <f>SUM('JTC - Site 10 - Day 1'!AR64,'JTC - Site 10 - Day 1'!BF64,'JTC - Site 10 - Day 1'!BT64)</f>
        <v>16</v>
      </c>
      <c r="AS64" s="44">
        <f>SUM('JTC - Site 10 - Day 1'!AS64,'JTC - Site 10 - Day 1'!BG64,'JTC - Site 10 - Day 1'!BU64)</f>
        <v>5</v>
      </c>
      <c r="AT64" s="44">
        <f>SUM('JTC - Site 10 - Day 1'!AT64,'JTC - Site 10 - Day 1'!BH64,'JTC - Site 10 - Day 1'!BV64)</f>
        <v>52</v>
      </c>
      <c r="AU64" s="44">
        <f>SUM('JTC - Site 10 - Day 1'!AU64,'JTC - Site 10 - Day 1'!BI64,'JTC - Site 10 - Day 1'!BW64)</f>
        <v>3</v>
      </c>
      <c r="AV64" s="44">
        <f>SUM('JTC - Site 10 - Day 1'!AV64,'JTC - Site 10 - Day 1'!BJ64,'JTC - Site 10 - Day 1'!BX64)</f>
        <v>0</v>
      </c>
      <c r="AW64" s="44">
        <f>SUM('JTC - Site 10 - Day 1'!AW64,'JTC - Site 10 - Day 1'!BK64,'JTC - Site 10 - Day 1'!BY64)</f>
        <v>0</v>
      </c>
      <c r="AX64" s="44">
        <f>SUM('JTC - Site 10 - Day 1'!AX64,'JTC - Site 10 - Day 1'!BL64,'JTC - Site 10 - Day 1'!BZ64)</f>
        <v>0</v>
      </c>
      <c r="AY64" s="44">
        <f>SUM('JTC - Site 10 - Day 1'!AY64,'JTC - Site 10 - Day 1'!BM64,'JTC - Site 10 - Day 1'!CA64)</f>
        <v>0</v>
      </c>
      <c r="AZ64" s="44">
        <f>SUM('JTC - Site 10 - Day 1'!AZ64,'JTC - Site 10 - Day 1'!BN64,'JTC - Site 10 - Day 1'!CB64)</f>
        <v>1</v>
      </c>
      <c r="BA64" s="44">
        <f>SUM('JTC - Site 10 - Day 1'!BA64,'JTC - Site 10 - Day 1'!BO64,'JTC - Site 10 - Day 1'!CC64)</f>
        <v>1</v>
      </c>
      <c r="BB64" s="53">
        <f>SUM('JTC - Site 10 - Day 1'!BB64,'JTC - Site 10 - Day 1'!BP64,'JTC - Site 10 - Day 1'!CD64)</f>
        <v>0</v>
      </c>
      <c r="BC64" s="58">
        <f t="shared" si="14"/>
        <v>78</v>
      </c>
      <c r="BD64" s="58">
        <f t="shared" si="15"/>
        <v>67</v>
      </c>
      <c r="BE64" s="22">
        <f>'JTC - Site 10 - Day 1'!$A64</f>
        <v>0.72916666666666652</v>
      </c>
      <c r="BF64" s="43">
        <f>SUM('JTC - Site 10 - Day 1'!P64,'JTC - Site 10 - Day 1'!BT64,'JTC - Site 10 - Day 1'!DX64)</f>
        <v>22</v>
      </c>
      <c r="BG64" s="44">
        <f>SUM('JTC - Site 10 - Day 1'!Q64,'JTC - Site 10 - Day 1'!BU64,'JTC - Site 10 - Day 1'!DY64)</f>
        <v>3</v>
      </c>
      <c r="BH64" s="44">
        <f>SUM('JTC - Site 10 - Day 1'!R64,'JTC - Site 10 - Day 1'!BV64,'JTC - Site 10 - Day 1'!DZ64)</f>
        <v>101</v>
      </c>
      <c r="BI64" s="44">
        <f>SUM('JTC - Site 10 - Day 1'!S64,'JTC - Site 10 - Day 1'!BW64,'JTC - Site 10 - Day 1'!EA64)</f>
        <v>5</v>
      </c>
      <c r="BJ64" s="44">
        <f>SUM('JTC - Site 10 - Day 1'!T64,'JTC - Site 10 - Day 1'!BX64,'JTC - Site 10 - Day 1'!EB64)</f>
        <v>1</v>
      </c>
      <c r="BK64" s="44">
        <f>SUM('JTC - Site 10 - Day 1'!U64,'JTC - Site 10 - Day 1'!BY64,'JTC - Site 10 - Day 1'!EC64)</f>
        <v>0</v>
      </c>
      <c r="BL64" s="44">
        <f>SUM('JTC - Site 10 - Day 1'!V64,'JTC - Site 10 - Day 1'!BZ64,'JTC - Site 10 - Day 1'!ED64)</f>
        <v>0</v>
      </c>
      <c r="BM64" s="44">
        <f>SUM('JTC - Site 10 - Day 1'!W64,'JTC - Site 10 - Day 1'!CA64,'JTC - Site 10 - Day 1'!EE64)</f>
        <v>0</v>
      </c>
      <c r="BN64" s="44">
        <f>SUM('JTC - Site 10 - Day 1'!X64,'JTC - Site 10 - Day 1'!CB64,'JTC - Site 10 - Day 1'!EF64)</f>
        <v>1</v>
      </c>
      <c r="BO64" s="44">
        <f>SUM('JTC - Site 10 - Day 1'!Y64,'JTC - Site 10 - Day 1'!CC64,'JTC - Site 10 - Day 1'!EG64)</f>
        <v>0</v>
      </c>
      <c r="BP64" s="53">
        <f>SUM('JTC - Site 10 - Day 1'!Z64,'JTC - Site 10 - Day 1'!CD64,'JTC - Site 10 - Day 1'!EH64)</f>
        <v>2</v>
      </c>
      <c r="BQ64" s="58">
        <f t="shared" si="16"/>
        <v>135</v>
      </c>
      <c r="BR64" s="58">
        <f t="shared" si="17"/>
        <v>121</v>
      </c>
      <c r="BS64" s="22">
        <f>'JTC - Site 10 - Day 1'!$A64</f>
        <v>0.72916666666666652</v>
      </c>
      <c r="BT64" s="43">
        <f>SUM('JTC - Site 10 - Day 1'!CH64,'JTC - Site 10 - Day 1'!CV64,'JTC - Site 10 - Day 1'!DJ64)</f>
        <v>3</v>
      </c>
      <c r="BU64" s="44">
        <f>SUM('JTC - Site 10 - Day 1'!CI64,'JTC - Site 10 - Day 1'!CW64,'JTC - Site 10 - Day 1'!DK64)</f>
        <v>0</v>
      </c>
      <c r="BV64" s="44">
        <f>SUM('JTC - Site 10 - Day 1'!CJ64,'JTC - Site 10 - Day 1'!CX64,'JTC - Site 10 - Day 1'!DL64)</f>
        <v>58</v>
      </c>
      <c r="BW64" s="44">
        <f>SUM('JTC - Site 10 - Day 1'!CK64,'JTC - Site 10 - Day 1'!CY64,'JTC - Site 10 - Day 1'!DM64)</f>
        <v>3</v>
      </c>
      <c r="BX64" s="44">
        <f>SUM('JTC - Site 10 - Day 1'!CL64,'JTC - Site 10 - Day 1'!CZ64,'JTC - Site 10 - Day 1'!DN64)</f>
        <v>0</v>
      </c>
      <c r="BY64" s="44">
        <f>SUM('JTC - Site 10 - Day 1'!CM64,'JTC - Site 10 - Day 1'!DA64,'JTC - Site 10 - Day 1'!DO64)</f>
        <v>0</v>
      </c>
      <c r="BZ64" s="44">
        <f>SUM('JTC - Site 10 - Day 1'!CN64,'JTC - Site 10 - Day 1'!DB64,'JTC - Site 10 - Day 1'!DP64)</f>
        <v>0</v>
      </c>
      <c r="CA64" s="44">
        <f>SUM('JTC - Site 10 - Day 1'!CO64,'JTC - Site 10 - Day 1'!DC64,'JTC - Site 10 - Day 1'!DQ64)</f>
        <v>0</v>
      </c>
      <c r="CB64" s="44">
        <f>SUM('JTC - Site 10 - Day 1'!CP64,'JTC - Site 10 - Day 1'!DD64,'JTC - Site 10 - Day 1'!DR64)</f>
        <v>0</v>
      </c>
      <c r="CC64" s="44">
        <f>SUM('JTC - Site 10 - Day 1'!CQ64,'JTC - Site 10 - Day 1'!DE64,'JTC - Site 10 - Day 1'!DS64)</f>
        <v>0</v>
      </c>
      <c r="CD64" s="53">
        <f>SUM('JTC - Site 10 - Day 1'!CR64,'JTC - Site 10 - Day 1'!DF64,'JTC - Site 10 - Day 1'!DT64)</f>
        <v>5</v>
      </c>
      <c r="CE64" s="58">
        <f t="shared" si="18"/>
        <v>69</v>
      </c>
      <c r="CF64" s="58">
        <f t="shared" si="19"/>
        <v>67</v>
      </c>
      <c r="CG64" s="22">
        <f>'JTC - Site 10 - Day 1'!$A64</f>
        <v>0.72916666666666652</v>
      </c>
      <c r="CH64" s="43">
        <f>SUM('JTC - Site 10 - Day 1'!B64,'JTC - Site 10 - Day 1'!BF64,'JTC - Site 10 - Day 1'!DJ64)</f>
        <v>21</v>
      </c>
      <c r="CI64" s="44">
        <f>SUM('JTC - Site 10 - Day 1'!C64,'JTC - Site 10 - Day 1'!BG64,'JTC - Site 10 - Day 1'!DK64)</f>
        <v>5</v>
      </c>
      <c r="CJ64" s="44">
        <f>SUM('JTC - Site 10 - Day 1'!D64,'JTC - Site 10 - Day 1'!BH64,'JTC - Site 10 - Day 1'!DL64)</f>
        <v>65</v>
      </c>
      <c r="CK64" s="44">
        <f>SUM('JTC - Site 10 - Day 1'!E64,'JTC - Site 10 - Day 1'!BI64,'JTC - Site 10 - Day 1'!DM64)</f>
        <v>4</v>
      </c>
      <c r="CL64" s="44">
        <f>SUM('JTC - Site 10 - Day 1'!F64,'JTC - Site 10 - Day 1'!BJ64,'JTC - Site 10 - Day 1'!DN64)</f>
        <v>0</v>
      </c>
      <c r="CM64" s="44">
        <f>SUM('JTC - Site 10 - Day 1'!G64,'JTC - Site 10 - Day 1'!BK64,'JTC - Site 10 - Day 1'!DO64)</f>
        <v>0</v>
      </c>
      <c r="CN64" s="44">
        <f>SUM('JTC - Site 10 - Day 1'!H64,'JTC - Site 10 - Day 1'!BL64,'JTC - Site 10 - Day 1'!DP64)</f>
        <v>0</v>
      </c>
      <c r="CO64" s="44">
        <f>SUM('JTC - Site 10 - Day 1'!I64,'JTC - Site 10 - Day 1'!BM64,'JTC - Site 10 - Day 1'!DQ64)</f>
        <v>0</v>
      </c>
      <c r="CP64" s="44">
        <f>SUM('JTC - Site 10 - Day 1'!J64,'JTC - Site 10 - Day 1'!BN64,'JTC - Site 10 - Day 1'!DR64)</f>
        <v>1</v>
      </c>
      <c r="CQ64" s="44">
        <f>SUM('JTC - Site 10 - Day 1'!K64,'JTC - Site 10 - Day 1'!BO64,'JTC - Site 10 - Day 1'!DS64)</f>
        <v>1</v>
      </c>
      <c r="CR64" s="53">
        <f>SUM('JTC - Site 10 - Day 1'!L64,'JTC - Site 10 - Day 1'!BP64,'JTC - Site 10 - Day 1'!DT64)</f>
        <v>1</v>
      </c>
      <c r="CS64" s="58">
        <f t="shared" si="20"/>
        <v>98</v>
      </c>
      <c r="CT64" s="58">
        <f t="shared" si="21"/>
        <v>83</v>
      </c>
      <c r="CU64" s="22">
        <f>'JTC - Site 10 - Day 1'!$A64</f>
        <v>0.72916666666666652</v>
      </c>
      <c r="CV64" s="43">
        <f>SUM('JTC - Site 10 - Day 1'!DX64,'JTC - Site 10 - Day 1'!EL64,'JTC - Site 10 - Day 1'!EZ64)</f>
        <v>67</v>
      </c>
      <c r="CW64" s="44">
        <f>SUM('JTC - Site 10 - Day 1'!DY64,'JTC - Site 10 - Day 1'!EM64,'JTC - Site 10 - Day 1'!FA64)</f>
        <v>5</v>
      </c>
      <c r="CX64" s="44">
        <f>SUM('JTC - Site 10 - Day 1'!DZ64,'JTC - Site 10 - Day 1'!EN64,'JTC - Site 10 - Day 1'!FB64)</f>
        <v>70</v>
      </c>
      <c r="CY64" s="44">
        <f>SUM('JTC - Site 10 - Day 1'!EA64,'JTC - Site 10 - Day 1'!EO64,'JTC - Site 10 - Day 1'!FC64)</f>
        <v>7</v>
      </c>
      <c r="CZ64" s="44">
        <f>SUM('JTC - Site 10 - Day 1'!EB64,'JTC - Site 10 - Day 1'!EP64,'JTC - Site 10 - Day 1'!FD64)</f>
        <v>3</v>
      </c>
      <c r="DA64" s="44">
        <f>SUM('JTC - Site 10 - Day 1'!EC64,'JTC - Site 10 - Day 1'!EQ64,'JTC - Site 10 - Day 1'!FE64)</f>
        <v>0</v>
      </c>
      <c r="DB64" s="44">
        <f>SUM('JTC - Site 10 - Day 1'!ED64,'JTC - Site 10 - Day 1'!ER64,'JTC - Site 10 - Day 1'!FF64)</f>
        <v>0</v>
      </c>
      <c r="DC64" s="44">
        <f>SUM('JTC - Site 10 - Day 1'!EE64,'JTC - Site 10 - Day 1'!ES64,'JTC - Site 10 - Day 1'!FG64)</f>
        <v>1</v>
      </c>
      <c r="DD64" s="44">
        <f>SUM('JTC - Site 10 - Day 1'!EF64,'JTC - Site 10 - Day 1'!ET64,'JTC - Site 10 - Day 1'!FH64)</f>
        <v>0</v>
      </c>
      <c r="DE64" s="44">
        <f>SUM('JTC - Site 10 - Day 1'!EG64,'JTC - Site 10 - Day 1'!EU64,'JTC - Site 10 - Day 1'!FI64)</f>
        <v>1</v>
      </c>
      <c r="DF64" s="53">
        <f>SUM('JTC - Site 10 - Day 1'!EH64,'JTC - Site 10 - Day 1'!EV64,'JTC - Site 10 - Day 1'!FJ64)</f>
        <v>1</v>
      </c>
      <c r="DG64" s="58">
        <f t="shared" si="22"/>
        <v>155</v>
      </c>
      <c r="DH64" s="58">
        <f t="shared" si="23"/>
        <v>113</v>
      </c>
      <c r="DI64" s="67">
        <f t="shared" si="147"/>
        <v>430</v>
      </c>
      <c r="DJ64" s="67">
        <f t="shared" si="148"/>
        <v>1919</v>
      </c>
      <c r="DK64" s="22">
        <f>'JTC - Site 10 - Day 1'!$A64</f>
        <v>0.72916666666666652</v>
      </c>
    </row>
    <row r="65" spans="1:115" ht="13.5" customHeight="1">
      <c r="A65" s="45">
        <f>'JTC - Site 10 - Day 1'!$A65</f>
        <v>0.73958333333333315</v>
      </c>
      <c r="B65" s="46">
        <f>SUM('JTC - Site 10 - Day 1'!AR65,'JTC - Site 10 - Day 1'!CV65,'JTC - Site 10 - Day 1'!EZ65)</f>
        <v>4</v>
      </c>
      <c r="C65" s="47">
        <f>SUM('JTC - Site 10 - Day 1'!AS65,'JTC - Site 10 - Day 1'!CW65,'JTC - Site 10 - Day 1'!FA65)</f>
        <v>1</v>
      </c>
      <c r="D65" s="47">
        <f>SUM('JTC - Site 10 - Day 1'!AT65,'JTC - Site 10 - Day 1'!CX65,'JTC - Site 10 - Day 1'!FB65)</f>
        <v>53</v>
      </c>
      <c r="E65" s="47">
        <f>SUM('JTC - Site 10 - Day 1'!AU65,'JTC - Site 10 - Day 1'!CY65,'JTC - Site 10 - Day 1'!FC65)</f>
        <v>4</v>
      </c>
      <c r="F65" s="47">
        <f>SUM('JTC - Site 10 - Day 1'!AV65,'JTC - Site 10 - Day 1'!CZ65,'JTC - Site 10 - Day 1'!FD65)</f>
        <v>0</v>
      </c>
      <c r="G65" s="47">
        <f>SUM('JTC - Site 10 - Day 1'!AW65,'JTC - Site 10 - Day 1'!DA65,'JTC - Site 10 - Day 1'!FE65)</f>
        <v>0</v>
      </c>
      <c r="H65" s="47">
        <f>SUM('JTC - Site 10 - Day 1'!AX65,'JTC - Site 10 - Day 1'!DB65,'JTC - Site 10 - Day 1'!FF65)</f>
        <v>0</v>
      </c>
      <c r="I65" s="47">
        <f>SUM('JTC - Site 10 - Day 1'!AY65,'JTC - Site 10 - Day 1'!DC65,'JTC - Site 10 - Day 1'!FG65)</f>
        <v>0</v>
      </c>
      <c r="J65" s="47">
        <f>SUM('JTC - Site 10 - Day 1'!AZ65,'JTC - Site 10 - Day 1'!DD65,'JTC - Site 10 - Day 1'!FH65)</f>
        <v>1</v>
      </c>
      <c r="K65" s="47">
        <f>SUM('JTC - Site 10 - Day 1'!BA65,'JTC - Site 10 - Day 1'!DE65,'JTC - Site 10 - Day 1'!FI65)</f>
        <v>0</v>
      </c>
      <c r="L65" s="54">
        <f>SUM('JTC - Site 10 - Day 1'!BB65,'JTC - Site 10 - Day 1'!DF65,'JTC - Site 10 - Day 1'!FJ65)</f>
        <v>3</v>
      </c>
      <c r="M65" s="59">
        <f t="shared" si="8"/>
        <v>66</v>
      </c>
      <c r="N65" s="59">
        <f t="shared" si="9"/>
        <v>64</v>
      </c>
      <c r="O65" s="45">
        <f>'JTC - Site 10 - Day 1'!$A65</f>
        <v>0.73958333333333315</v>
      </c>
      <c r="P65" s="46">
        <f>SUM('JTC - Site 10 - Day 1'!B65,'JTC - Site 10 - Day 1'!P65,'JTC - Site 10 - Day 1'!AD65)</f>
        <v>26</v>
      </c>
      <c r="Q65" s="47">
        <f>SUM('JTC - Site 10 - Day 1'!C65,'JTC - Site 10 - Day 1'!Q65,'JTC - Site 10 - Day 1'!AE65)</f>
        <v>3</v>
      </c>
      <c r="R65" s="47">
        <f>SUM('JTC - Site 10 - Day 1'!D65,'JTC - Site 10 - Day 1'!R65,'JTC - Site 10 - Day 1'!AF65)</f>
        <v>123</v>
      </c>
      <c r="S65" s="47">
        <f>SUM('JTC - Site 10 - Day 1'!E65,'JTC - Site 10 - Day 1'!S65,'JTC - Site 10 - Day 1'!AG65)</f>
        <v>7</v>
      </c>
      <c r="T65" s="47">
        <f>SUM('JTC - Site 10 - Day 1'!F65,'JTC - Site 10 - Day 1'!T65,'JTC - Site 10 - Day 1'!AH65)</f>
        <v>0</v>
      </c>
      <c r="U65" s="47">
        <f>SUM('JTC - Site 10 - Day 1'!G65,'JTC - Site 10 - Day 1'!U65,'JTC - Site 10 - Day 1'!AI65)</f>
        <v>0</v>
      </c>
      <c r="V65" s="47">
        <f>SUM('JTC - Site 10 - Day 1'!H65,'JTC - Site 10 - Day 1'!V65,'JTC - Site 10 - Day 1'!AJ65)</f>
        <v>0</v>
      </c>
      <c r="W65" s="47">
        <f>SUM('JTC - Site 10 - Day 1'!I65,'JTC - Site 10 - Day 1'!W65,'JTC - Site 10 - Day 1'!AK65)</f>
        <v>0</v>
      </c>
      <c r="X65" s="47">
        <f>SUM('JTC - Site 10 - Day 1'!J65,'JTC - Site 10 - Day 1'!X65,'JTC - Site 10 - Day 1'!AL65)</f>
        <v>1</v>
      </c>
      <c r="Y65" s="47">
        <f>SUM('JTC - Site 10 - Day 1'!K65,'JTC - Site 10 - Day 1'!Y65,'JTC - Site 10 - Day 1'!AM65)</f>
        <v>0</v>
      </c>
      <c r="Z65" s="54">
        <f>SUM('JTC - Site 10 - Day 1'!L65,'JTC - Site 10 - Day 1'!Z65,'JTC - Site 10 - Day 1'!AN65)</f>
        <v>7</v>
      </c>
      <c r="AA65" s="59">
        <f t="shared" si="10"/>
        <v>167</v>
      </c>
      <c r="AB65" s="59">
        <f t="shared" si="11"/>
        <v>149</v>
      </c>
      <c r="AC65" s="45">
        <f>'JTC - Site 10 - Day 1'!$A65</f>
        <v>0.73958333333333315</v>
      </c>
      <c r="AD65" s="46">
        <f>SUM('JTC - Site 10 - Day 1'!AD65,'JTC - Site 10 - Day 1'!CH65,'JTC - Site 10 - Day 1'!EL65)</f>
        <v>74</v>
      </c>
      <c r="AE65" s="47">
        <f>SUM('JTC - Site 10 - Day 1'!AE65,'JTC - Site 10 - Day 1'!CI65,'JTC - Site 10 - Day 1'!EM65)</f>
        <v>12</v>
      </c>
      <c r="AF65" s="47">
        <f>SUM('JTC - Site 10 - Day 1'!AF65,'JTC - Site 10 - Day 1'!CJ65,'JTC - Site 10 - Day 1'!EN65)</f>
        <v>44</v>
      </c>
      <c r="AG65" s="47">
        <f>SUM('JTC - Site 10 - Day 1'!AG65,'JTC - Site 10 - Day 1'!CK65,'JTC - Site 10 - Day 1'!EO65)</f>
        <v>8</v>
      </c>
      <c r="AH65" s="47">
        <f>SUM('JTC - Site 10 - Day 1'!AH65,'JTC - Site 10 - Day 1'!CL65,'JTC - Site 10 - Day 1'!EP65)</f>
        <v>1</v>
      </c>
      <c r="AI65" s="47">
        <f>SUM('JTC - Site 10 - Day 1'!AI65,'JTC - Site 10 - Day 1'!CM65,'JTC - Site 10 - Day 1'!EQ65)</f>
        <v>0</v>
      </c>
      <c r="AJ65" s="47">
        <f>SUM('JTC - Site 10 - Day 1'!AJ65,'JTC - Site 10 - Day 1'!CN65,'JTC - Site 10 - Day 1'!ER65)</f>
        <v>0</v>
      </c>
      <c r="AK65" s="47">
        <f>SUM('JTC - Site 10 - Day 1'!AK65,'JTC - Site 10 - Day 1'!CO65,'JTC - Site 10 - Day 1'!ES65)</f>
        <v>0</v>
      </c>
      <c r="AL65" s="47">
        <f>SUM('JTC - Site 10 - Day 1'!AL65,'JTC - Site 10 - Day 1'!CP65,'JTC - Site 10 - Day 1'!ET65)</f>
        <v>0</v>
      </c>
      <c r="AM65" s="47">
        <f>SUM('JTC - Site 10 - Day 1'!AM65,'JTC - Site 10 - Day 1'!CQ65,'JTC - Site 10 - Day 1'!EU65)</f>
        <v>0</v>
      </c>
      <c r="AN65" s="54">
        <f>SUM('JTC - Site 10 - Day 1'!AN65,'JTC - Site 10 - Day 1'!CR65,'JTC - Site 10 - Day 1'!EV65)</f>
        <v>3</v>
      </c>
      <c r="AO65" s="59">
        <f t="shared" si="12"/>
        <v>142</v>
      </c>
      <c r="AP65" s="59">
        <f t="shared" si="13"/>
        <v>88</v>
      </c>
      <c r="AQ65" s="45">
        <f>'JTC - Site 10 - Day 1'!$A65</f>
        <v>0.73958333333333315</v>
      </c>
      <c r="AR65" s="46">
        <f>SUM('JTC - Site 10 - Day 1'!AR65,'JTC - Site 10 - Day 1'!BF65,'JTC - Site 10 - Day 1'!BT65)</f>
        <v>22</v>
      </c>
      <c r="AS65" s="47">
        <f>SUM('JTC - Site 10 - Day 1'!AS65,'JTC - Site 10 - Day 1'!BG65,'JTC - Site 10 - Day 1'!BU65)</f>
        <v>1</v>
      </c>
      <c r="AT65" s="47">
        <f>SUM('JTC - Site 10 - Day 1'!AT65,'JTC - Site 10 - Day 1'!BH65,'JTC - Site 10 - Day 1'!BV65)</f>
        <v>86</v>
      </c>
      <c r="AU65" s="47">
        <f>SUM('JTC - Site 10 - Day 1'!AU65,'JTC - Site 10 - Day 1'!BI65,'JTC - Site 10 - Day 1'!BW65)</f>
        <v>3</v>
      </c>
      <c r="AV65" s="47">
        <f>SUM('JTC - Site 10 - Day 1'!AV65,'JTC - Site 10 - Day 1'!BJ65,'JTC - Site 10 - Day 1'!BX65)</f>
        <v>4</v>
      </c>
      <c r="AW65" s="47">
        <f>SUM('JTC - Site 10 - Day 1'!AW65,'JTC - Site 10 - Day 1'!BK65,'JTC - Site 10 - Day 1'!BY65)</f>
        <v>0</v>
      </c>
      <c r="AX65" s="47">
        <f>SUM('JTC - Site 10 - Day 1'!AX65,'JTC - Site 10 - Day 1'!BL65,'JTC - Site 10 - Day 1'!BZ65)</f>
        <v>0</v>
      </c>
      <c r="AY65" s="47">
        <f>SUM('JTC - Site 10 - Day 1'!AY65,'JTC - Site 10 - Day 1'!BM65,'JTC - Site 10 - Day 1'!CA65)</f>
        <v>0</v>
      </c>
      <c r="AZ65" s="47">
        <f>SUM('JTC - Site 10 - Day 1'!AZ65,'JTC - Site 10 - Day 1'!BN65,'JTC - Site 10 - Day 1'!CB65)</f>
        <v>0</v>
      </c>
      <c r="BA65" s="47">
        <f>SUM('JTC - Site 10 - Day 1'!BA65,'JTC - Site 10 - Day 1'!BO65,'JTC - Site 10 - Day 1'!CC65)</f>
        <v>0</v>
      </c>
      <c r="BB65" s="54">
        <f>SUM('JTC - Site 10 - Day 1'!BB65,'JTC - Site 10 - Day 1'!BP65,'JTC - Site 10 - Day 1'!CD65)</f>
        <v>0</v>
      </c>
      <c r="BC65" s="59">
        <f t="shared" si="14"/>
        <v>116</v>
      </c>
      <c r="BD65" s="59">
        <f t="shared" si="15"/>
        <v>105</v>
      </c>
      <c r="BE65" s="45">
        <f>'JTC - Site 10 - Day 1'!$A65</f>
        <v>0.73958333333333315</v>
      </c>
      <c r="BF65" s="46">
        <f>SUM('JTC - Site 10 - Day 1'!P65,'JTC - Site 10 - Day 1'!BT65,'JTC - Site 10 - Day 1'!DX65)</f>
        <v>29</v>
      </c>
      <c r="BG65" s="47">
        <f>SUM('JTC - Site 10 - Day 1'!Q65,'JTC - Site 10 - Day 1'!BU65,'JTC - Site 10 - Day 1'!DY65)</f>
        <v>2</v>
      </c>
      <c r="BH65" s="47">
        <f>SUM('JTC - Site 10 - Day 1'!R65,'JTC - Site 10 - Day 1'!BV65,'JTC - Site 10 - Day 1'!DZ65)</f>
        <v>128</v>
      </c>
      <c r="BI65" s="47">
        <f>SUM('JTC - Site 10 - Day 1'!S65,'JTC - Site 10 - Day 1'!BW65,'JTC - Site 10 - Day 1'!EA65)</f>
        <v>10</v>
      </c>
      <c r="BJ65" s="47">
        <f>SUM('JTC - Site 10 - Day 1'!T65,'JTC - Site 10 - Day 1'!BX65,'JTC - Site 10 - Day 1'!EB65)</f>
        <v>0</v>
      </c>
      <c r="BK65" s="47">
        <f>SUM('JTC - Site 10 - Day 1'!U65,'JTC - Site 10 - Day 1'!BY65,'JTC - Site 10 - Day 1'!EC65)</f>
        <v>0</v>
      </c>
      <c r="BL65" s="47">
        <f>SUM('JTC - Site 10 - Day 1'!V65,'JTC - Site 10 - Day 1'!BZ65,'JTC - Site 10 - Day 1'!ED65)</f>
        <v>0</v>
      </c>
      <c r="BM65" s="47">
        <f>SUM('JTC - Site 10 - Day 1'!W65,'JTC - Site 10 - Day 1'!CA65,'JTC - Site 10 - Day 1'!EE65)</f>
        <v>0</v>
      </c>
      <c r="BN65" s="47">
        <f>SUM('JTC - Site 10 - Day 1'!X65,'JTC - Site 10 - Day 1'!CB65,'JTC - Site 10 - Day 1'!EF65)</f>
        <v>1</v>
      </c>
      <c r="BO65" s="47">
        <f>SUM('JTC - Site 10 - Day 1'!Y65,'JTC - Site 10 - Day 1'!CC65,'JTC - Site 10 - Day 1'!EG65)</f>
        <v>0</v>
      </c>
      <c r="BP65" s="54">
        <f>SUM('JTC - Site 10 - Day 1'!Z65,'JTC - Site 10 - Day 1'!CD65,'JTC - Site 10 - Day 1'!EH65)</f>
        <v>6</v>
      </c>
      <c r="BQ65" s="59">
        <f t="shared" si="16"/>
        <v>176</v>
      </c>
      <c r="BR65" s="59">
        <f t="shared" si="17"/>
        <v>157</v>
      </c>
      <c r="BS65" s="45">
        <f>'JTC - Site 10 - Day 1'!$A65</f>
        <v>0.73958333333333315</v>
      </c>
      <c r="BT65" s="46">
        <f>SUM('JTC - Site 10 - Day 1'!CH65,'JTC - Site 10 - Day 1'!CV65,'JTC - Site 10 - Day 1'!DJ65)</f>
        <v>1</v>
      </c>
      <c r="BU65" s="47">
        <f>SUM('JTC - Site 10 - Day 1'!CI65,'JTC - Site 10 - Day 1'!CW65,'JTC - Site 10 - Day 1'!DK65)</f>
        <v>0</v>
      </c>
      <c r="BV65" s="47">
        <f>SUM('JTC - Site 10 - Day 1'!CJ65,'JTC - Site 10 - Day 1'!CX65,'JTC - Site 10 - Day 1'!DL65)</f>
        <v>51</v>
      </c>
      <c r="BW65" s="47">
        <f>SUM('JTC - Site 10 - Day 1'!CK65,'JTC - Site 10 - Day 1'!CY65,'JTC - Site 10 - Day 1'!DM65)</f>
        <v>5</v>
      </c>
      <c r="BX65" s="47">
        <f>SUM('JTC - Site 10 - Day 1'!CL65,'JTC - Site 10 - Day 1'!CZ65,'JTC - Site 10 - Day 1'!DN65)</f>
        <v>0</v>
      </c>
      <c r="BY65" s="47">
        <f>SUM('JTC - Site 10 - Day 1'!CM65,'JTC - Site 10 - Day 1'!DA65,'JTC - Site 10 - Day 1'!DO65)</f>
        <v>0</v>
      </c>
      <c r="BZ65" s="47">
        <f>SUM('JTC - Site 10 - Day 1'!CN65,'JTC - Site 10 - Day 1'!DB65,'JTC - Site 10 - Day 1'!DP65)</f>
        <v>0</v>
      </c>
      <c r="CA65" s="47">
        <f>SUM('JTC - Site 10 - Day 1'!CO65,'JTC - Site 10 - Day 1'!DC65,'JTC - Site 10 - Day 1'!DQ65)</f>
        <v>0</v>
      </c>
      <c r="CB65" s="47">
        <f>SUM('JTC - Site 10 - Day 1'!CP65,'JTC - Site 10 - Day 1'!DD65,'JTC - Site 10 - Day 1'!DR65)</f>
        <v>1</v>
      </c>
      <c r="CC65" s="47">
        <f>SUM('JTC - Site 10 - Day 1'!CQ65,'JTC - Site 10 - Day 1'!DE65,'JTC - Site 10 - Day 1'!DS65)</f>
        <v>0</v>
      </c>
      <c r="CD65" s="54">
        <f>SUM('JTC - Site 10 - Day 1'!CR65,'JTC - Site 10 - Day 1'!DF65,'JTC - Site 10 - Day 1'!DT65)</f>
        <v>3</v>
      </c>
      <c r="CE65" s="59">
        <f t="shared" si="18"/>
        <v>61</v>
      </c>
      <c r="CF65" s="59">
        <f t="shared" si="19"/>
        <v>61</v>
      </c>
      <c r="CG65" s="45">
        <f>'JTC - Site 10 - Day 1'!$A65</f>
        <v>0.73958333333333315</v>
      </c>
      <c r="CH65" s="46">
        <f>SUM('JTC - Site 10 - Day 1'!B65,'JTC - Site 10 - Day 1'!BF65,'JTC - Site 10 - Day 1'!DJ65)</f>
        <v>28</v>
      </c>
      <c r="CI65" s="47">
        <f>SUM('JTC - Site 10 - Day 1'!C65,'JTC - Site 10 - Day 1'!BG65,'JTC - Site 10 - Day 1'!DK65)</f>
        <v>1</v>
      </c>
      <c r="CJ65" s="47">
        <f>SUM('JTC - Site 10 - Day 1'!D65,'JTC - Site 10 - Day 1'!BH65,'JTC - Site 10 - Day 1'!DL65)</f>
        <v>101</v>
      </c>
      <c r="CK65" s="47">
        <f>SUM('JTC - Site 10 - Day 1'!E65,'JTC - Site 10 - Day 1'!BI65,'JTC - Site 10 - Day 1'!DM65)</f>
        <v>3</v>
      </c>
      <c r="CL65" s="47">
        <f>SUM('JTC - Site 10 - Day 1'!F65,'JTC - Site 10 - Day 1'!BJ65,'JTC - Site 10 - Day 1'!DN65)</f>
        <v>4</v>
      </c>
      <c r="CM65" s="47">
        <f>SUM('JTC - Site 10 - Day 1'!G65,'JTC - Site 10 - Day 1'!BK65,'JTC - Site 10 - Day 1'!DO65)</f>
        <v>0</v>
      </c>
      <c r="CN65" s="47">
        <f>SUM('JTC - Site 10 - Day 1'!H65,'JTC - Site 10 - Day 1'!BL65,'JTC - Site 10 - Day 1'!DP65)</f>
        <v>0</v>
      </c>
      <c r="CO65" s="47">
        <f>SUM('JTC - Site 10 - Day 1'!I65,'JTC - Site 10 - Day 1'!BM65,'JTC - Site 10 - Day 1'!DQ65)</f>
        <v>0</v>
      </c>
      <c r="CP65" s="47">
        <f>SUM('JTC - Site 10 - Day 1'!J65,'JTC - Site 10 - Day 1'!BN65,'JTC - Site 10 - Day 1'!DR65)</f>
        <v>0</v>
      </c>
      <c r="CQ65" s="47">
        <f>SUM('JTC - Site 10 - Day 1'!K65,'JTC - Site 10 - Day 1'!BO65,'JTC - Site 10 - Day 1'!DS65)</f>
        <v>0</v>
      </c>
      <c r="CR65" s="54">
        <f>SUM('JTC - Site 10 - Day 1'!L65,'JTC - Site 10 - Day 1'!BP65,'JTC - Site 10 - Day 1'!DT65)</f>
        <v>0</v>
      </c>
      <c r="CS65" s="59">
        <f t="shared" si="20"/>
        <v>137</v>
      </c>
      <c r="CT65" s="59">
        <f t="shared" si="21"/>
        <v>122</v>
      </c>
      <c r="CU65" s="45">
        <f>'JTC - Site 10 - Day 1'!$A65</f>
        <v>0.73958333333333315</v>
      </c>
      <c r="CV65" s="46">
        <f>SUM('JTC - Site 10 - Day 1'!DX65,'JTC - Site 10 - Day 1'!EL65,'JTC - Site 10 - Day 1'!EZ65)</f>
        <v>86</v>
      </c>
      <c r="CW65" s="47">
        <f>SUM('JTC - Site 10 - Day 1'!DY65,'JTC - Site 10 - Day 1'!EM65,'JTC - Site 10 - Day 1'!FA65)</f>
        <v>12</v>
      </c>
      <c r="CX65" s="47">
        <f>SUM('JTC - Site 10 - Day 1'!DZ65,'JTC - Site 10 - Day 1'!EN65,'JTC - Site 10 - Day 1'!FB65)</f>
        <v>66</v>
      </c>
      <c r="CY65" s="47">
        <f>SUM('JTC - Site 10 - Day 1'!EA65,'JTC - Site 10 - Day 1'!EO65,'JTC - Site 10 - Day 1'!FC65)</f>
        <v>10</v>
      </c>
      <c r="CZ65" s="47">
        <f>SUM('JTC - Site 10 - Day 1'!EB65,'JTC - Site 10 - Day 1'!EP65,'JTC - Site 10 - Day 1'!FD65)</f>
        <v>1</v>
      </c>
      <c r="DA65" s="47">
        <f>SUM('JTC - Site 10 - Day 1'!EC65,'JTC - Site 10 - Day 1'!EQ65,'JTC - Site 10 - Day 1'!FE65)</f>
        <v>0</v>
      </c>
      <c r="DB65" s="47">
        <f>SUM('JTC - Site 10 - Day 1'!ED65,'JTC - Site 10 - Day 1'!ER65,'JTC - Site 10 - Day 1'!FF65)</f>
        <v>0</v>
      </c>
      <c r="DC65" s="47">
        <f>SUM('JTC - Site 10 - Day 1'!EE65,'JTC - Site 10 - Day 1'!ES65,'JTC - Site 10 - Day 1'!FG65)</f>
        <v>0</v>
      </c>
      <c r="DD65" s="47">
        <f>SUM('JTC - Site 10 - Day 1'!EF65,'JTC - Site 10 - Day 1'!ET65,'JTC - Site 10 - Day 1'!FH65)</f>
        <v>0</v>
      </c>
      <c r="DE65" s="47">
        <f>SUM('JTC - Site 10 - Day 1'!EG65,'JTC - Site 10 - Day 1'!EU65,'JTC - Site 10 - Day 1'!FI65)</f>
        <v>0</v>
      </c>
      <c r="DF65" s="54">
        <f>SUM('JTC - Site 10 - Day 1'!EH65,'JTC - Site 10 - Day 1'!EV65,'JTC - Site 10 - Day 1'!FJ65)</f>
        <v>2</v>
      </c>
      <c r="DG65" s="59">
        <f t="shared" si="22"/>
        <v>177</v>
      </c>
      <c r="DH65" s="59">
        <f t="shared" si="23"/>
        <v>115</v>
      </c>
      <c r="DI65" s="68">
        <f t="shared" si="147"/>
        <v>521</v>
      </c>
      <c r="DJ65" s="68">
        <f t="shared" si="148"/>
        <v>1985</v>
      </c>
      <c r="DK65" s="45">
        <f>'JTC - Site 10 - Day 1'!$A65</f>
        <v>0.73958333333333315</v>
      </c>
    </row>
    <row r="66" spans="1:115" s="39" customFormat="1" ht="12" customHeight="1">
      <c r="A66" s="48" t="s">
        <v>24</v>
      </c>
      <c r="B66" s="49">
        <f t="shared" ref="B66:L66" si="149">SUM(B62:B65)</f>
        <v>27</v>
      </c>
      <c r="C66" s="50">
        <f t="shared" si="149"/>
        <v>2</v>
      </c>
      <c r="D66" s="50">
        <f t="shared" si="149"/>
        <v>213</v>
      </c>
      <c r="E66" s="50">
        <f t="shared" si="149"/>
        <v>16</v>
      </c>
      <c r="F66" s="50">
        <f t="shared" si="149"/>
        <v>0</v>
      </c>
      <c r="G66" s="50">
        <f t="shared" si="149"/>
        <v>0</v>
      </c>
      <c r="H66" s="50">
        <f t="shared" si="149"/>
        <v>0</v>
      </c>
      <c r="I66" s="50">
        <f t="shared" si="149"/>
        <v>0</v>
      </c>
      <c r="J66" s="50">
        <f t="shared" si="149"/>
        <v>3</v>
      </c>
      <c r="K66" s="50">
        <f t="shared" si="149"/>
        <v>1</v>
      </c>
      <c r="L66" s="55">
        <f t="shared" si="149"/>
        <v>11</v>
      </c>
      <c r="M66" s="60">
        <f t="shared" si="8"/>
        <v>273</v>
      </c>
      <c r="N66" s="60">
        <f t="shared" si="9"/>
        <v>258</v>
      </c>
      <c r="O66" s="48" t="s">
        <v>24</v>
      </c>
      <c r="P66" s="49">
        <f t="shared" ref="P66:Z66" si="150">SUM(P62:P65)</f>
        <v>67</v>
      </c>
      <c r="Q66" s="50">
        <f t="shared" si="150"/>
        <v>8</v>
      </c>
      <c r="R66" s="50">
        <f t="shared" si="150"/>
        <v>444</v>
      </c>
      <c r="S66" s="50">
        <f t="shared" si="150"/>
        <v>41</v>
      </c>
      <c r="T66" s="50">
        <f t="shared" si="150"/>
        <v>3</v>
      </c>
      <c r="U66" s="50">
        <f t="shared" si="150"/>
        <v>0</v>
      </c>
      <c r="V66" s="50">
        <f t="shared" si="150"/>
        <v>0</v>
      </c>
      <c r="W66" s="50">
        <f t="shared" si="150"/>
        <v>0</v>
      </c>
      <c r="X66" s="50">
        <f t="shared" si="150"/>
        <v>4</v>
      </c>
      <c r="Y66" s="50">
        <f t="shared" si="150"/>
        <v>0</v>
      </c>
      <c r="Z66" s="55">
        <f t="shared" si="150"/>
        <v>20</v>
      </c>
      <c r="AA66" s="60">
        <f t="shared" si="10"/>
        <v>587</v>
      </c>
      <c r="AB66" s="60">
        <f t="shared" si="11"/>
        <v>545</v>
      </c>
      <c r="AC66" s="48" t="s">
        <v>24</v>
      </c>
      <c r="AD66" s="49">
        <f t="shared" ref="AD66:AN66" si="151">SUM(AD62:AD65)</f>
        <v>225</v>
      </c>
      <c r="AE66" s="50">
        <f t="shared" si="151"/>
        <v>21</v>
      </c>
      <c r="AF66" s="50">
        <f t="shared" si="151"/>
        <v>254</v>
      </c>
      <c r="AG66" s="50">
        <f t="shared" si="151"/>
        <v>34</v>
      </c>
      <c r="AH66" s="50">
        <f t="shared" si="151"/>
        <v>6</v>
      </c>
      <c r="AI66" s="50">
        <f t="shared" si="151"/>
        <v>0</v>
      </c>
      <c r="AJ66" s="50">
        <f t="shared" si="151"/>
        <v>0</v>
      </c>
      <c r="AK66" s="50">
        <f t="shared" si="151"/>
        <v>1</v>
      </c>
      <c r="AL66" s="50">
        <f t="shared" si="151"/>
        <v>0</v>
      </c>
      <c r="AM66" s="50">
        <f t="shared" si="151"/>
        <v>1</v>
      </c>
      <c r="AN66" s="55">
        <f t="shared" si="151"/>
        <v>7</v>
      </c>
      <c r="AO66" s="60">
        <f t="shared" si="12"/>
        <v>549</v>
      </c>
      <c r="AP66" s="60">
        <f t="shared" si="13"/>
        <v>396</v>
      </c>
      <c r="AQ66" s="48" t="s">
        <v>24</v>
      </c>
      <c r="AR66" s="49">
        <f t="shared" ref="AR66:BB66" si="152">SUM(AR62:AR65)</f>
        <v>81</v>
      </c>
      <c r="AS66" s="50">
        <f t="shared" si="152"/>
        <v>10</v>
      </c>
      <c r="AT66" s="50">
        <f t="shared" si="152"/>
        <v>273</v>
      </c>
      <c r="AU66" s="50">
        <f t="shared" si="152"/>
        <v>14</v>
      </c>
      <c r="AV66" s="50">
        <f t="shared" si="152"/>
        <v>6</v>
      </c>
      <c r="AW66" s="50">
        <f t="shared" si="152"/>
        <v>0</v>
      </c>
      <c r="AX66" s="50">
        <f t="shared" si="152"/>
        <v>0</v>
      </c>
      <c r="AY66" s="50">
        <f t="shared" si="152"/>
        <v>0</v>
      </c>
      <c r="AZ66" s="50">
        <f t="shared" si="152"/>
        <v>1</v>
      </c>
      <c r="BA66" s="50">
        <f t="shared" si="152"/>
        <v>3</v>
      </c>
      <c r="BB66" s="55">
        <f t="shared" si="152"/>
        <v>0</v>
      </c>
      <c r="BC66" s="60">
        <f t="shared" si="14"/>
        <v>388</v>
      </c>
      <c r="BD66" s="60">
        <f t="shared" si="15"/>
        <v>339</v>
      </c>
      <c r="BE66" s="48" t="s">
        <v>24</v>
      </c>
      <c r="BF66" s="49">
        <f t="shared" ref="BF66:BP66" si="153">SUM(BF62:BF65)</f>
        <v>75</v>
      </c>
      <c r="BG66" s="50">
        <f t="shared" si="153"/>
        <v>13</v>
      </c>
      <c r="BH66" s="50">
        <f t="shared" si="153"/>
        <v>443</v>
      </c>
      <c r="BI66" s="50">
        <f t="shared" si="153"/>
        <v>41</v>
      </c>
      <c r="BJ66" s="50">
        <f t="shared" si="153"/>
        <v>4</v>
      </c>
      <c r="BK66" s="50">
        <f t="shared" si="153"/>
        <v>0</v>
      </c>
      <c r="BL66" s="50">
        <f t="shared" si="153"/>
        <v>0</v>
      </c>
      <c r="BM66" s="50">
        <f t="shared" si="153"/>
        <v>0</v>
      </c>
      <c r="BN66" s="50">
        <f t="shared" si="153"/>
        <v>4</v>
      </c>
      <c r="BO66" s="50">
        <f t="shared" si="153"/>
        <v>0</v>
      </c>
      <c r="BP66" s="55">
        <f t="shared" si="153"/>
        <v>14</v>
      </c>
      <c r="BQ66" s="60">
        <f t="shared" si="16"/>
        <v>594</v>
      </c>
      <c r="BR66" s="60">
        <f t="shared" si="17"/>
        <v>545</v>
      </c>
      <c r="BS66" s="48" t="s">
        <v>24</v>
      </c>
      <c r="BT66" s="49">
        <f t="shared" ref="BT66:CD66" si="154">SUM(BT62:BT65)</f>
        <v>10</v>
      </c>
      <c r="BU66" s="50">
        <f t="shared" si="154"/>
        <v>3</v>
      </c>
      <c r="BV66" s="50">
        <f t="shared" si="154"/>
        <v>211</v>
      </c>
      <c r="BW66" s="50">
        <f t="shared" si="154"/>
        <v>22</v>
      </c>
      <c r="BX66" s="50">
        <f t="shared" si="154"/>
        <v>0</v>
      </c>
      <c r="BY66" s="50">
        <f t="shared" si="154"/>
        <v>0</v>
      </c>
      <c r="BZ66" s="50">
        <f t="shared" si="154"/>
        <v>0</v>
      </c>
      <c r="CA66" s="50">
        <f t="shared" si="154"/>
        <v>0</v>
      </c>
      <c r="CB66" s="50">
        <f t="shared" si="154"/>
        <v>3</v>
      </c>
      <c r="CC66" s="50">
        <f t="shared" si="154"/>
        <v>0</v>
      </c>
      <c r="CD66" s="55">
        <f t="shared" si="154"/>
        <v>12</v>
      </c>
      <c r="CE66" s="60">
        <f t="shared" si="18"/>
        <v>261</v>
      </c>
      <c r="CF66" s="60">
        <f t="shared" si="19"/>
        <v>256</v>
      </c>
      <c r="CG66" s="48" t="s">
        <v>24</v>
      </c>
      <c r="CH66" s="49">
        <f t="shared" ref="CH66:CR66" si="155">SUM(CH62:CH65)</f>
        <v>95</v>
      </c>
      <c r="CI66" s="50">
        <f t="shared" si="155"/>
        <v>12</v>
      </c>
      <c r="CJ66" s="50">
        <f t="shared" si="155"/>
        <v>342</v>
      </c>
      <c r="CK66" s="50">
        <f t="shared" si="155"/>
        <v>22</v>
      </c>
      <c r="CL66" s="50">
        <f t="shared" si="155"/>
        <v>6</v>
      </c>
      <c r="CM66" s="50">
        <f t="shared" si="155"/>
        <v>0</v>
      </c>
      <c r="CN66" s="50">
        <f t="shared" si="155"/>
        <v>0</v>
      </c>
      <c r="CO66" s="50">
        <f t="shared" si="155"/>
        <v>0</v>
      </c>
      <c r="CP66" s="50">
        <f t="shared" si="155"/>
        <v>1</v>
      </c>
      <c r="CQ66" s="50">
        <f t="shared" si="155"/>
        <v>2</v>
      </c>
      <c r="CR66" s="55">
        <f t="shared" si="155"/>
        <v>7</v>
      </c>
      <c r="CS66" s="60">
        <f t="shared" si="20"/>
        <v>487</v>
      </c>
      <c r="CT66" s="60">
        <f t="shared" si="21"/>
        <v>427</v>
      </c>
      <c r="CU66" s="48" t="s">
        <v>24</v>
      </c>
      <c r="CV66" s="49">
        <f t="shared" ref="CV66:DF66" si="156">SUM(CV62:CV65)</f>
        <v>264</v>
      </c>
      <c r="CW66" s="50">
        <f t="shared" si="156"/>
        <v>27</v>
      </c>
      <c r="CX66" s="50">
        <f t="shared" si="156"/>
        <v>324</v>
      </c>
      <c r="CY66" s="50">
        <f t="shared" si="156"/>
        <v>36</v>
      </c>
      <c r="CZ66" s="50">
        <f t="shared" si="156"/>
        <v>7</v>
      </c>
      <c r="DA66" s="50">
        <f t="shared" si="156"/>
        <v>0</v>
      </c>
      <c r="DB66" s="50">
        <f t="shared" si="156"/>
        <v>0</v>
      </c>
      <c r="DC66" s="50">
        <f t="shared" si="156"/>
        <v>1</v>
      </c>
      <c r="DD66" s="50">
        <f t="shared" si="156"/>
        <v>0</v>
      </c>
      <c r="DE66" s="50">
        <f t="shared" si="156"/>
        <v>1</v>
      </c>
      <c r="DF66" s="55">
        <f t="shared" si="156"/>
        <v>7</v>
      </c>
      <c r="DG66" s="60">
        <f t="shared" si="22"/>
        <v>667</v>
      </c>
      <c r="DH66" s="60">
        <f t="shared" si="23"/>
        <v>486</v>
      </c>
      <c r="DI66" s="69"/>
      <c r="DJ66" s="69"/>
      <c r="DK66" s="48"/>
    </row>
    <row r="67" spans="1:115" ht="13.5" customHeight="1">
      <c r="A67" s="22">
        <f>'JTC - Site 10 - Day 1'!$A67</f>
        <v>0.74999999999999978</v>
      </c>
      <c r="B67" s="41">
        <f>SUM('JTC - Site 10 - Day 1'!AR67,'JTC - Site 10 - Day 1'!CV67,'JTC - Site 10 - Day 1'!EZ67)</f>
        <v>7</v>
      </c>
      <c r="C67" s="42">
        <f>SUM('JTC - Site 10 - Day 1'!AS67,'JTC - Site 10 - Day 1'!CW67,'JTC - Site 10 - Day 1'!FA67)</f>
        <v>0</v>
      </c>
      <c r="D67" s="42">
        <f>SUM('JTC - Site 10 - Day 1'!AT67,'JTC - Site 10 - Day 1'!CX67,'JTC - Site 10 - Day 1'!FB67)</f>
        <v>69</v>
      </c>
      <c r="E67" s="42">
        <f>SUM('JTC - Site 10 - Day 1'!AU67,'JTC - Site 10 - Day 1'!CY67,'JTC - Site 10 - Day 1'!FC67)</f>
        <v>4</v>
      </c>
      <c r="F67" s="42">
        <f>SUM('JTC - Site 10 - Day 1'!AV67,'JTC - Site 10 - Day 1'!CZ67,'JTC - Site 10 - Day 1'!FD67)</f>
        <v>1</v>
      </c>
      <c r="G67" s="42">
        <f>SUM('JTC - Site 10 - Day 1'!AW67,'JTC - Site 10 - Day 1'!DA67,'JTC - Site 10 - Day 1'!FE67)</f>
        <v>0</v>
      </c>
      <c r="H67" s="42">
        <f>SUM('JTC - Site 10 - Day 1'!AX67,'JTC - Site 10 - Day 1'!DB67,'JTC - Site 10 - Day 1'!FF67)</f>
        <v>0</v>
      </c>
      <c r="I67" s="42">
        <f>SUM('JTC - Site 10 - Day 1'!AY67,'JTC - Site 10 - Day 1'!DC67,'JTC - Site 10 - Day 1'!FG67)</f>
        <v>0</v>
      </c>
      <c r="J67" s="42">
        <f>SUM('JTC - Site 10 - Day 1'!AZ67,'JTC - Site 10 - Day 1'!DD67,'JTC - Site 10 - Day 1'!FH67)</f>
        <v>0</v>
      </c>
      <c r="K67" s="42">
        <f>SUM('JTC - Site 10 - Day 1'!BA67,'JTC - Site 10 - Day 1'!DE67,'JTC - Site 10 - Day 1'!FI67)</f>
        <v>0</v>
      </c>
      <c r="L67" s="52">
        <f>SUM('JTC - Site 10 - Day 1'!BB67,'JTC - Site 10 - Day 1'!DF67,'JTC - Site 10 - Day 1'!FJ67)</f>
        <v>2</v>
      </c>
      <c r="M67" s="57">
        <f t="shared" si="8"/>
        <v>83</v>
      </c>
      <c r="N67" s="57">
        <f t="shared" si="9"/>
        <v>79</v>
      </c>
      <c r="O67" s="22">
        <f>'JTC - Site 10 - Day 1'!$A67</f>
        <v>0.74999999999999978</v>
      </c>
      <c r="P67" s="41">
        <f>SUM('JTC - Site 10 - Day 1'!B67,'JTC - Site 10 - Day 1'!P67,'JTC - Site 10 - Day 1'!AD67)</f>
        <v>13</v>
      </c>
      <c r="Q67" s="42">
        <f>SUM('JTC - Site 10 - Day 1'!C67,'JTC - Site 10 - Day 1'!Q67,'JTC - Site 10 - Day 1'!AE67)</f>
        <v>7</v>
      </c>
      <c r="R67" s="42">
        <f>SUM('JTC - Site 10 - Day 1'!D67,'JTC - Site 10 - Day 1'!R67,'JTC - Site 10 - Day 1'!AF67)</f>
        <v>108</v>
      </c>
      <c r="S67" s="42">
        <f>SUM('JTC - Site 10 - Day 1'!E67,'JTC - Site 10 - Day 1'!S67,'JTC - Site 10 - Day 1'!AG67)</f>
        <v>6</v>
      </c>
      <c r="T67" s="42">
        <f>SUM('JTC - Site 10 - Day 1'!F67,'JTC - Site 10 - Day 1'!T67,'JTC - Site 10 - Day 1'!AH67)</f>
        <v>1</v>
      </c>
      <c r="U67" s="42">
        <f>SUM('JTC - Site 10 - Day 1'!G67,'JTC - Site 10 - Day 1'!U67,'JTC - Site 10 - Day 1'!AI67)</f>
        <v>0</v>
      </c>
      <c r="V67" s="42">
        <f>SUM('JTC - Site 10 - Day 1'!H67,'JTC - Site 10 - Day 1'!V67,'JTC - Site 10 - Day 1'!AJ67)</f>
        <v>0</v>
      </c>
      <c r="W67" s="42">
        <f>SUM('JTC - Site 10 - Day 1'!I67,'JTC - Site 10 - Day 1'!W67,'JTC - Site 10 - Day 1'!AK67)</f>
        <v>0</v>
      </c>
      <c r="X67" s="42">
        <f>SUM('JTC - Site 10 - Day 1'!J67,'JTC - Site 10 - Day 1'!X67,'JTC - Site 10 - Day 1'!AL67)</f>
        <v>1</v>
      </c>
      <c r="Y67" s="42">
        <f>SUM('JTC - Site 10 - Day 1'!K67,'JTC - Site 10 - Day 1'!Y67,'JTC - Site 10 - Day 1'!AM67)</f>
        <v>0</v>
      </c>
      <c r="Z67" s="52">
        <f>SUM('JTC - Site 10 - Day 1'!L67,'JTC - Site 10 - Day 1'!Z67,'JTC - Site 10 - Day 1'!AN67)</f>
        <v>2</v>
      </c>
      <c r="AA67" s="57">
        <f t="shared" si="10"/>
        <v>138</v>
      </c>
      <c r="AB67" s="57">
        <f t="shared" si="11"/>
        <v>128</v>
      </c>
      <c r="AC67" s="22">
        <f>'JTC - Site 10 - Day 1'!$A67</f>
        <v>0.74999999999999978</v>
      </c>
      <c r="AD67" s="41">
        <f>SUM('JTC - Site 10 - Day 1'!AD67,'JTC - Site 10 - Day 1'!CH67,'JTC - Site 10 - Day 1'!EL67)</f>
        <v>66</v>
      </c>
      <c r="AE67" s="42">
        <f>SUM('JTC - Site 10 - Day 1'!AE67,'JTC - Site 10 - Day 1'!CI67,'JTC - Site 10 - Day 1'!EM67)</f>
        <v>4</v>
      </c>
      <c r="AF67" s="42">
        <f>SUM('JTC - Site 10 - Day 1'!AF67,'JTC - Site 10 - Day 1'!CJ67,'JTC - Site 10 - Day 1'!EN67)</f>
        <v>70</v>
      </c>
      <c r="AG67" s="42">
        <f>SUM('JTC - Site 10 - Day 1'!AG67,'JTC - Site 10 - Day 1'!CK67,'JTC - Site 10 - Day 1'!EO67)</f>
        <v>12</v>
      </c>
      <c r="AH67" s="42">
        <f>SUM('JTC - Site 10 - Day 1'!AH67,'JTC - Site 10 - Day 1'!CL67,'JTC - Site 10 - Day 1'!EP67)</f>
        <v>1</v>
      </c>
      <c r="AI67" s="42">
        <f>SUM('JTC - Site 10 - Day 1'!AI67,'JTC - Site 10 - Day 1'!CM67,'JTC - Site 10 - Day 1'!EQ67)</f>
        <v>0</v>
      </c>
      <c r="AJ67" s="42">
        <f>SUM('JTC - Site 10 - Day 1'!AJ67,'JTC - Site 10 - Day 1'!CN67,'JTC - Site 10 - Day 1'!ER67)</f>
        <v>0</v>
      </c>
      <c r="AK67" s="42">
        <f>SUM('JTC - Site 10 - Day 1'!AK67,'JTC - Site 10 - Day 1'!CO67,'JTC - Site 10 - Day 1'!ES67)</f>
        <v>0</v>
      </c>
      <c r="AL67" s="42">
        <f>SUM('JTC - Site 10 - Day 1'!AL67,'JTC - Site 10 - Day 1'!CP67,'JTC - Site 10 - Day 1'!ET67)</f>
        <v>0</v>
      </c>
      <c r="AM67" s="42">
        <f>SUM('JTC - Site 10 - Day 1'!AM67,'JTC - Site 10 - Day 1'!CQ67,'JTC - Site 10 - Day 1'!EU67)</f>
        <v>0</v>
      </c>
      <c r="AN67" s="52">
        <f>SUM('JTC - Site 10 - Day 1'!AN67,'JTC - Site 10 - Day 1'!CR67,'JTC - Site 10 - Day 1'!EV67)</f>
        <v>0</v>
      </c>
      <c r="AO67" s="57">
        <f t="shared" si="12"/>
        <v>153</v>
      </c>
      <c r="AP67" s="57">
        <f t="shared" si="13"/>
        <v>108</v>
      </c>
      <c r="AQ67" s="22">
        <f>'JTC - Site 10 - Day 1'!$A67</f>
        <v>0.74999999999999978</v>
      </c>
      <c r="AR67" s="41">
        <f>SUM('JTC - Site 10 - Day 1'!AR67,'JTC - Site 10 - Day 1'!BF67,'JTC - Site 10 - Day 1'!BT67)</f>
        <v>12</v>
      </c>
      <c r="AS67" s="42">
        <f>SUM('JTC - Site 10 - Day 1'!AS67,'JTC - Site 10 - Day 1'!BG67,'JTC - Site 10 - Day 1'!BU67)</f>
        <v>1</v>
      </c>
      <c r="AT67" s="42">
        <f>SUM('JTC - Site 10 - Day 1'!AT67,'JTC - Site 10 - Day 1'!BH67,'JTC - Site 10 - Day 1'!BV67)</f>
        <v>82</v>
      </c>
      <c r="AU67" s="42">
        <f>SUM('JTC - Site 10 - Day 1'!AU67,'JTC - Site 10 - Day 1'!BI67,'JTC - Site 10 - Day 1'!BW67)</f>
        <v>6</v>
      </c>
      <c r="AV67" s="42">
        <f>SUM('JTC - Site 10 - Day 1'!AV67,'JTC - Site 10 - Day 1'!BJ67,'JTC - Site 10 - Day 1'!BX67)</f>
        <v>0</v>
      </c>
      <c r="AW67" s="42">
        <f>SUM('JTC - Site 10 - Day 1'!AW67,'JTC - Site 10 - Day 1'!BK67,'JTC - Site 10 - Day 1'!BY67)</f>
        <v>0</v>
      </c>
      <c r="AX67" s="42">
        <f>SUM('JTC - Site 10 - Day 1'!AX67,'JTC - Site 10 - Day 1'!BL67,'JTC - Site 10 - Day 1'!BZ67)</f>
        <v>0</v>
      </c>
      <c r="AY67" s="42">
        <f>SUM('JTC - Site 10 - Day 1'!AY67,'JTC - Site 10 - Day 1'!BM67,'JTC - Site 10 - Day 1'!CA67)</f>
        <v>0</v>
      </c>
      <c r="AZ67" s="42">
        <f>SUM('JTC - Site 10 - Day 1'!AZ67,'JTC - Site 10 - Day 1'!BN67,'JTC - Site 10 - Day 1'!CB67)</f>
        <v>0</v>
      </c>
      <c r="BA67" s="42">
        <f>SUM('JTC - Site 10 - Day 1'!BA67,'JTC - Site 10 - Day 1'!BO67,'JTC - Site 10 - Day 1'!CC67)</f>
        <v>1</v>
      </c>
      <c r="BB67" s="52">
        <f>SUM('JTC - Site 10 - Day 1'!BB67,'JTC - Site 10 - Day 1'!BP67,'JTC - Site 10 - Day 1'!CD67)</f>
        <v>0</v>
      </c>
      <c r="BC67" s="57">
        <f t="shared" si="14"/>
        <v>102</v>
      </c>
      <c r="BD67" s="57">
        <f t="shared" si="15"/>
        <v>94</v>
      </c>
      <c r="BE67" s="22">
        <f>'JTC - Site 10 - Day 1'!$A67</f>
        <v>0.74999999999999978</v>
      </c>
      <c r="BF67" s="41">
        <f>SUM('JTC - Site 10 - Day 1'!P67,'JTC - Site 10 - Day 1'!BT67,'JTC - Site 10 - Day 1'!DX67)</f>
        <v>23</v>
      </c>
      <c r="BG67" s="42">
        <f>SUM('JTC - Site 10 - Day 1'!Q67,'JTC - Site 10 - Day 1'!BU67,'JTC - Site 10 - Day 1'!DY67)</f>
        <v>10</v>
      </c>
      <c r="BH67" s="42">
        <f>SUM('JTC - Site 10 - Day 1'!R67,'JTC - Site 10 - Day 1'!BV67,'JTC - Site 10 - Day 1'!DZ67)</f>
        <v>93</v>
      </c>
      <c r="BI67" s="42">
        <f>SUM('JTC - Site 10 - Day 1'!S67,'JTC - Site 10 - Day 1'!BW67,'JTC - Site 10 - Day 1'!EA67)</f>
        <v>5</v>
      </c>
      <c r="BJ67" s="42">
        <f>SUM('JTC - Site 10 - Day 1'!T67,'JTC - Site 10 - Day 1'!BX67,'JTC - Site 10 - Day 1'!EB67)</f>
        <v>1</v>
      </c>
      <c r="BK67" s="42">
        <f>SUM('JTC - Site 10 - Day 1'!U67,'JTC - Site 10 - Day 1'!BY67,'JTC - Site 10 - Day 1'!EC67)</f>
        <v>0</v>
      </c>
      <c r="BL67" s="42">
        <f>SUM('JTC - Site 10 - Day 1'!V67,'JTC - Site 10 - Day 1'!BZ67,'JTC - Site 10 - Day 1'!ED67)</f>
        <v>0</v>
      </c>
      <c r="BM67" s="42">
        <f>SUM('JTC - Site 10 - Day 1'!W67,'JTC - Site 10 - Day 1'!CA67,'JTC - Site 10 - Day 1'!EE67)</f>
        <v>0</v>
      </c>
      <c r="BN67" s="42">
        <f>SUM('JTC - Site 10 - Day 1'!X67,'JTC - Site 10 - Day 1'!CB67,'JTC - Site 10 - Day 1'!EF67)</f>
        <v>1</v>
      </c>
      <c r="BO67" s="42">
        <f>SUM('JTC - Site 10 - Day 1'!Y67,'JTC - Site 10 - Day 1'!CC67,'JTC - Site 10 - Day 1'!EG67)</f>
        <v>0</v>
      </c>
      <c r="BP67" s="52">
        <f>SUM('JTC - Site 10 - Day 1'!Z67,'JTC - Site 10 - Day 1'!CD67,'JTC - Site 10 - Day 1'!EH67)</f>
        <v>2</v>
      </c>
      <c r="BQ67" s="57">
        <f t="shared" si="16"/>
        <v>135</v>
      </c>
      <c r="BR67" s="57">
        <f t="shared" si="17"/>
        <v>117</v>
      </c>
      <c r="BS67" s="22">
        <f>'JTC - Site 10 - Day 1'!$A67</f>
        <v>0.74999999999999978</v>
      </c>
      <c r="BT67" s="41">
        <f>SUM('JTC - Site 10 - Day 1'!CH67,'JTC - Site 10 - Day 1'!CV67,'JTC - Site 10 - Day 1'!DJ67)</f>
        <v>4</v>
      </c>
      <c r="BU67" s="42">
        <f>SUM('JTC - Site 10 - Day 1'!CI67,'JTC - Site 10 - Day 1'!CW67,'JTC - Site 10 - Day 1'!DK67)</f>
        <v>0</v>
      </c>
      <c r="BV67" s="42">
        <f>SUM('JTC - Site 10 - Day 1'!CJ67,'JTC - Site 10 - Day 1'!CX67,'JTC - Site 10 - Day 1'!DL67)</f>
        <v>57</v>
      </c>
      <c r="BW67" s="42">
        <f>SUM('JTC - Site 10 - Day 1'!CK67,'JTC - Site 10 - Day 1'!CY67,'JTC - Site 10 - Day 1'!DM67)</f>
        <v>5</v>
      </c>
      <c r="BX67" s="42">
        <f>SUM('JTC - Site 10 - Day 1'!CL67,'JTC - Site 10 - Day 1'!CZ67,'JTC - Site 10 - Day 1'!DN67)</f>
        <v>0</v>
      </c>
      <c r="BY67" s="42">
        <f>SUM('JTC - Site 10 - Day 1'!CM67,'JTC - Site 10 - Day 1'!DA67,'JTC - Site 10 - Day 1'!DO67)</f>
        <v>0</v>
      </c>
      <c r="BZ67" s="42">
        <f>SUM('JTC - Site 10 - Day 1'!CN67,'JTC - Site 10 - Day 1'!DB67,'JTC - Site 10 - Day 1'!DP67)</f>
        <v>0</v>
      </c>
      <c r="CA67" s="42">
        <f>SUM('JTC - Site 10 - Day 1'!CO67,'JTC - Site 10 - Day 1'!DC67,'JTC - Site 10 - Day 1'!DQ67)</f>
        <v>0</v>
      </c>
      <c r="CB67" s="42">
        <f>SUM('JTC - Site 10 - Day 1'!CP67,'JTC - Site 10 - Day 1'!DD67,'JTC - Site 10 - Day 1'!DR67)</f>
        <v>0</v>
      </c>
      <c r="CC67" s="42">
        <f>SUM('JTC - Site 10 - Day 1'!CQ67,'JTC - Site 10 - Day 1'!DE67,'JTC - Site 10 - Day 1'!DS67)</f>
        <v>0</v>
      </c>
      <c r="CD67" s="52">
        <f>SUM('JTC - Site 10 - Day 1'!CR67,'JTC - Site 10 - Day 1'!DF67,'JTC - Site 10 - Day 1'!DT67)</f>
        <v>2</v>
      </c>
      <c r="CE67" s="57">
        <f t="shared" si="18"/>
        <v>68</v>
      </c>
      <c r="CF67" s="57">
        <f t="shared" si="19"/>
        <v>65</v>
      </c>
      <c r="CG67" s="22">
        <f>'JTC - Site 10 - Day 1'!$A67</f>
        <v>0.74999999999999978</v>
      </c>
      <c r="CH67" s="41">
        <f>SUM('JTC - Site 10 - Day 1'!B67,'JTC - Site 10 - Day 1'!BF67,'JTC - Site 10 - Day 1'!DJ67)</f>
        <v>15</v>
      </c>
      <c r="CI67" s="42">
        <f>SUM('JTC - Site 10 - Day 1'!C67,'JTC - Site 10 - Day 1'!BG67,'JTC - Site 10 - Day 1'!DK67)</f>
        <v>1</v>
      </c>
      <c r="CJ67" s="42">
        <f>SUM('JTC - Site 10 - Day 1'!D67,'JTC - Site 10 - Day 1'!BH67,'JTC - Site 10 - Day 1'!DL67)</f>
        <v>88</v>
      </c>
      <c r="CK67" s="42">
        <f>SUM('JTC - Site 10 - Day 1'!E67,'JTC - Site 10 - Day 1'!BI67,'JTC - Site 10 - Day 1'!DM67)</f>
        <v>7</v>
      </c>
      <c r="CL67" s="42">
        <f>SUM('JTC - Site 10 - Day 1'!F67,'JTC - Site 10 - Day 1'!BJ67,'JTC - Site 10 - Day 1'!DN67)</f>
        <v>0</v>
      </c>
      <c r="CM67" s="42">
        <f>SUM('JTC - Site 10 - Day 1'!G67,'JTC - Site 10 - Day 1'!BK67,'JTC - Site 10 - Day 1'!DO67)</f>
        <v>0</v>
      </c>
      <c r="CN67" s="42">
        <f>SUM('JTC - Site 10 - Day 1'!H67,'JTC - Site 10 - Day 1'!BL67,'JTC - Site 10 - Day 1'!DP67)</f>
        <v>0</v>
      </c>
      <c r="CO67" s="42">
        <f>SUM('JTC - Site 10 - Day 1'!I67,'JTC - Site 10 - Day 1'!BM67,'JTC - Site 10 - Day 1'!DQ67)</f>
        <v>0</v>
      </c>
      <c r="CP67" s="42">
        <f>SUM('JTC - Site 10 - Day 1'!J67,'JTC - Site 10 - Day 1'!BN67,'JTC - Site 10 - Day 1'!DR67)</f>
        <v>0</v>
      </c>
      <c r="CQ67" s="42">
        <f>SUM('JTC - Site 10 - Day 1'!K67,'JTC - Site 10 - Day 1'!BO67,'JTC - Site 10 - Day 1'!DS67)</f>
        <v>1</v>
      </c>
      <c r="CR67" s="52">
        <f>SUM('JTC - Site 10 - Day 1'!L67,'JTC - Site 10 - Day 1'!BP67,'JTC - Site 10 - Day 1'!DT67)</f>
        <v>1</v>
      </c>
      <c r="CS67" s="57">
        <f t="shared" si="20"/>
        <v>113</v>
      </c>
      <c r="CT67" s="57">
        <f t="shared" si="21"/>
        <v>103</v>
      </c>
      <c r="CU67" s="22">
        <f>'JTC - Site 10 - Day 1'!$A67</f>
        <v>0.74999999999999978</v>
      </c>
      <c r="CV67" s="41">
        <f>SUM('JTC - Site 10 - Day 1'!DX67,'JTC - Site 10 - Day 1'!EL67,'JTC - Site 10 - Day 1'!EZ67)</f>
        <v>82</v>
      </c>
      <c r="CW67" s="42">
        <f>SUM('JTC - Site 10 - Day 1'!DY67,'JTC - Site 10 - Day 1'!EM67,'JTC - Site 10 - Day 1'!FA67)</f>
        <v>7</v>
      </c>
      <c r="CX67" s="42">
        <f>SUM('JTC - Site 10 - Day 1'!DZ67,'JTC - Site 10 - Day 1'!EN67,'JTC - Site 10 - Day 1'!FB67)</f>
        <v>73</v>
      </c>
      <c r="CY67" s="42">
        <f>SUM('JTC - Site 10 - Day 1'!EA67,'JTC - Site 10 - Day 1'!EO67,'JTC - Site 10 - Day 1'!FC67)</f>
        <v>11</v>
      </c>
      <c r="CZ67" s="42">
        <f>SUM('JTC - Site 10 - Day 1'!EB67,'JTC - Site 10 - Day 1'!EP67,'JTC - Site 10 - Day 1'!FD67)</f>
        <v>2</v>
      </c>
      <c r="DA67" s="42">
        <f>SUM('JTC - Site 10 - Day 1'!EC67,'JTC - Site 10 - Day 1'!EQ67,'JTC - Site 10 - Day 1'!FE67)</f>
        <v>0</v>
      </c>
      <c r="DB67" s="42">
        <f>SUM('JTC - Site 10 - Day 1'!ED67,'JTC - Site 10 - Day 1'!ER67,'JTC - Site 10 - Day 1'!FF67)</f>
        <v>0</v>
      </c>
      <c r="DC67" s="42">
        <f>SUM('JTC - Site 10 - Day 1'!EE67,'JTC - Site 10 - Day 1'!ES67,'JTC - Site 10 - Day 1'!FG67)</f>
        <v>0</v>
      </c>
      <c r="DD67" s="42">
        <f>SUM('JTC - Site 10 - Day 1'!EF67,'JTC - Site 10 - Day 1'!ET67,'JTC - Site 10 - Day 1'!FH67)</f>
        <v>0</v>
      </c>
      <c r="DE67" s="42">
        <f>SUM('JTC - Site 10 - Day 1'!EG67,'JTC - Site 10 - Day 1'!EU67,'JTC - Site 10 - Day 1'!FI67)</f>
        <v>0</v>
      </c>
      <c r="DF67" s="52">
        <f>SUM('JTC - Site 10 - Day 1'!EH67,'JTC - Site 10 - Day 1'!EV67,'JTC - Site 10 - Day 1'!FJ67)</f>
        <v>1</v>
      </c>
      <c r="DG67" s="57">
        <f t="shared" si="22"/>
        <v>176</v>
      </c>
      <c r="DH67" s="57">
        <f t="shared" si="23"/>
        <v>120</v>
      </c>
      <c r="DI67" s="67">
        <f t="shared" ref="DI67:DI70" si="157">SUM(M67,AO67,BQ67,CS67)</f>
        <v>484</v>
      </c>
      <c r="DJ67" s="67">
        <f>SUM(DI67:DI70)</f>
        <v>1868</v>
      </c>
      <c r="DK67" s="22">
        <f>'JTC - Site 10 - Day 1'!$A67</f>
        <v>0.74999999999999978</v>
      </c>
    </row>
    <row r="68" spans="1:115" ht="13.5" customHeight="1">
      <c r="A68" s="22">
        <f>'JTC - Site 10 - Day 1'!$A68</f>
        <v>0.76041666666666641</v>
      </c>
      <c r="B68" s="43">
        <f>SUM('JTC - Site 10 - Day 1'!AR68,'JTC - Site 10 - Day 1'!CV68,'JTC - Site 10 - Day 1'!EZ68)</f>
        <v>9</v>
      </c>
      <c r="C68" s="44">
        <f>SUM('JTC - Site 10 - Day 1'!AS68,'JTC - Site 10 - Day 1'!CW68,'JTC - Site 10 - Day 1'!FA68)</f>
        <v>2</v>
      </c>
      <c r="D68" s="44">
        <f>SUM('JTC - Site 10 - Day 1'!AT68,'JTC - Site 10 - Day 1'!CX68,'JTC - Site 10 - Day 1'!FB68)</f>
        <v>61</v>
      </c>
      <c r="E68" s="44">
        <f>SUM('JTC - Site 10 - Day 1'!AU68,'JTC - Site 10 - Day 1'!CY68,'JTC - Site 10 - Day 1'!FC68)</f>
        <v>6</v>
      </c>
      <c r="F68" s="44">
        <f>SUM('JTC - Site 10 - Day 1'!AV68,'JTC - Site 10 - Day 1'!CZ68,'JTC - Site 10 - Day 1'!FD68)</f>
        <v>0</v>
      </c>
      <c r="G68" s="44">
        <f>SUM('JTC - Site 10 - Day 1'!AW68,'JTC - Site 10 - Day 1'!DA68,'JTC - Site 10 - Day 1'!FE68)</f>
        <v>0</v>
      </c>
      <c r="H68" s="44">
        <f>SUM('JTC - Site 10 - Day 1'!AX68,'JTC - Site 10 - Day 1'!DB68,'JTC - Site 10 - Day 1'!FF68)</f>
        <v>0</v>
      </c>
      <c r="I68" s="44">
        <f>SUM('JTC - Site 10 - Day 1'!AY68,'JTC - Site 10 - Day 1'!DC68,'JTC - Site 10 - Day 1'!FG68)</f>
        <v>0</v>
      </c>
      <c r="J68" s="44">
        <f>SUM('JTC - Site 10 - Day 1'!AZ68,'JTC - Site 10 - Day 1'!DD68,'JTC - Site 10 - Day 1'!FH68)</f>
        <v>2</v>
      </c>
      <c r="K68" s="44">
        <f>SUM('JTC - Site 10 - Day 1'!BA68,'JTC - Site 10 - Day 1'!DE68,'JTC - Site 10 - Day 1'!FI68)</f>
        <v>0</v>
      </c>
      <c r="L68" s="53">
        <f>SUM('JTC - Site 10 - Day 1'!BB68,'JTC - Site 10 - Day 1'!DF68,'JTC - Site 10 - Day 1'!FJ68)</f>
        <v>3</v>
      </c>
      <c r="M68" s="58">
        <f t="shared" si="8"/>
        <v>83</v>
      </c>
      <c r="N68" s="58">
        <f t="shared" si="9"/>
        <v>78</v>
      </c>
      <c r="O68" s="22">
        <f>'JTC - Site 10 - Day 1'!$A68</f>
        <v>0.76041666666666641</v>
      </c>
      <c r="P68" s="43">
        <f>SUM('JTC - Site 10 - Day 1'!B68,'JTC - Site 10 - Day 1'!P68,'JTC - Site 10 - Day 1'!AD68)</f>
        <v>16</v>
      </c>
      <c r="Q68" s="44">
        <f>SUM('JTC - Site 10 - Day 1'!C68,'JTC - Site 10 - Day 1'!Q68,'JTC - Site 10 - Day 1'!AE68)</f>
        <v>3</v>
      </c>
      <c r="R68" s="44">
        <f>SUM('JTC - Site 10 - Day 1'!D68,'JTC - Site 10 - Day 1'!R68,'JTC - Site 10 - Day 1'!AF68)</f>
        <v>88</v>
      </c>
      <c r="S68" s="44">
        <f>SUM('JTC - Site 10 - Day 1'!E68,'JTC - Site 10 - Day 1'!S68,'JTC - Site 10 - Day 1'!AG68)</f>
        <v>8</v>
      </c>
      <c r="T68" s="44">
        <f>SUM('JTC - Site 10 - Day 1'!F68,'JTC - Site 10 - Day 1'!T68,'JTC - Site 10 - Day 1'!AH68)</f>
        <v>0</v>
      </c>
      <c r="U68" s="44">
        <f>SUM('JTC - Site 10 - Day 1'!G68,'JTC - Site 10 - Day 1'!U68,'JTC - Site 10 - Day 1'!AI68)</f>
        <v>0</v>
      </c>
      <c r="V68" s="44">
        <f>SUM('JTC - Site 10 - Day 1'!H68,'JTC - Site 10 - Day 1'!V68,'JTC - Site 10 - Day 1'!AJ68)</f>
        <v>0</v>
      </c>
      <c r="W68" s="44">
        <f>SUM('JTC - Site 10 - Day 1'!I68,'JTC - Site 10 - Day 1'!W68,'JTC - Site 10 - Day 1'!AK68)</f>
        <v>0</v>
      </c>
      <c r="X68" s="44">
        <f>SUM('JTC - Site 10 - Day 1'!J68,'JTC - Site 10 - Day 1'!X68,'JTC - Site 10 - Day 1'!AL68)</f>
        <v>1</v>
      </c>
      <c r="Y68" s="44">
        <f>SUM('JTC - Site 10 - Day 1'!K68,'JTC - Site 10 - Day 1'!Y68,'JTC - Site 10 - Day 1'!AM68)</f>
        <v>0</v>
      </c>
      <c r="Z68" s="53">
        <f>SUM('JTC - Site 10 - Day 1'!L68,'JTC - Site 10 - Day 1'!Z68,'JTC - Site 10 - Day 1'!AN68)</f>
        <v>6</v>
      </c>
      <c r="AA68" s="58">
        <f t="shared" si="10"/>
        <v>122</v>
      </c>
      <c r="AB68" s="58">
        <f t="shared" si="11"/>
        <v>111</v>
      </c>
      <c r="AC68" s="22">
        <f>'JTC - Site 10 - Day 1'!$A68</f>
        <v>0.76041666666666641</v>
      </c>
      <c r="AD68" s="43">
        <f>SUM('JTC - Site 10 - Day 1'!AD68,'JTC - Site 10 - Day 1'!CH68,'JTC - Site 10 - Day 1'!EL68)</f>
        <v>72</v>
      </c>
      <c r="AE68" s="44">
        <f>SUM('JTC - Site 10 - Day 1'!AE68,'JTC - Site 10 - Day 1'!CI68,'JTC - Site 10 - Day 1'!EM68)</f>
        <v>6</v>
      </c>
      <c r="AF68" s="44">
        <f>SUM('JTC - Site 10 - Day 1'!AF68,'JTC - Site 10 - Day 1'!CJ68,'JTC - Site 10 - Day 1'!EN68)</f>
        <v>76</v>
      </c>
      <c r="AG68" s="44">
        <f>SUM('JTC - Site 10 - Day 1'!AG68,'JTC - Site 10 - Day 1'!CK68,'JTC - Site 10 - Day 1'!EO68)</f>
        <v>11</v>
      </c>
      <c r="AH68" s="44">
        <f>SUM('JTC - Site 10 - Day 1'!AH68,'JTC - Site 10 - Day 1'!CL68,'JTC - Site 10 - Day 1'!EP68)</f>
        <v>2</v>
      </c>
      <c r="AI68" s="44">
        <f>SUM('JTC - Site 10 - Day 1'!AI68,'JTC - Site 10 - Day 1'!CM68,'JTC - Site 10 - Day 1'!EQ68)</f>
        <v>0</v>
      </c>
      <c r="AJ68" s="44">
        <f>SUM('JTC - Site 10 - Day 1'!AJ68,'JTC - Site 10 - Day 1'!CN68,'JTC - Site 10 - Day 1'!ER68)</f>
        <v>0</v>
      </c>
      <c r="AK68" s="44">
        <f>SUM('JTC - Site 10 - Day 1'!AK68,'JTC - Site 10 - Day 1'!CO68,'JTC - Site 10 - Day 1'!ES68)</f>
        <v>0</v>
      </c>
      <c r="AL68" s="44">
        <f>SUM('JTC - Site 10 - Day 1'!AL68,'JTC - Site 10 - Day 1'!CP68,'JTC - Site 10 - Day 1'!ET68)</f>
        <v>0</v>
      </c>
      <c r="AM68" s="44">
        <f>SUM('JTC - Site 10 - Day 1'!AM68,'JTC - Site 10 - Day 1'!CQ68,'JTC - Site 10 - Day 1'!EU68)</f>
        <v>0</v>
      </c>
      <c r="AN68" s="53">
        <f>SUM('JTC - Site 10 - Day 1'!AN68,'JTC - Site 10 - Day 1'!CR68,'JTC - Site 10 - Day 1'!EV68)</f>
        <v>1</v>
      </c>
      <c r="AO68" s="58">
        <f t="shared" si="12"/>
        <v>168</v>
      </c>
      <c r="AP68" s="58">
        <f t="shared" si="13"/>
        <v>119</v>
      </c>
      <c r="AQ68" s="22">
        <f>'JTC - Site 10 - Day 1'!$A68</f>
        <v>0.76041666666666641</v>
      </c>
      <c r="AR68" s="43">
        <f>SUM('JTC - Site 10 - Day 1'!AR68,'JTC - Site 10 - Day 1'!BF68,'JTC - Site 10 - Day 1'!BT68)</f>
        <v>16</v>
      </c>
      <c r="AS68" s="44">
        <f>SUM('JTC - Site 10 - Day 1'!AS68,'JTC - Site 10 - Day 1'!BG68,'JTC - Site 10 - Day 1'!BU68)</f>
        <v>1</v>
      </c>
      <c r="AT68" s="44">
        <f>SUM('JTC - Site 10 - Day 1'!AT68,'JTC - Site 10 - Day 1'!BH68,'JTC - Site 10 - Day 1'!BV68)</f>
        <v>68</v>
      </c>
      <c r="AU68" s="44">
        <f>SUM('JTC - Site 10 - Day 1'!AU68,'JTC - Site 10 - Day 1'!BI68,'JTC - Site 10 - Day 1'!BW68)</f>
        <v>6</v>
      </c>
      <c r="AV68" s="44">
        <f>SUM('JTC - Site 10 - Day 1'!AV68,'JTC - Site 10 - Day 1'!BJ68,'JTC - Site 10 - Day 1'!BX68)</f>
        <v>1</v>
      </c>
      <c r="AW68" s="44">
        <f>SUM('JTC - Site 10 - Day 1'!AW68,'JTC - Site 10 - Day 1'!BK68,'JTC - Site 10 - Day 1'!BY68)</f>
        <v>0</v>
      </c>
      <c r="AX68" s="44">
        <f>SUM('JTC - Site 10 - Day 1'!AX68,'JTC - Site 10 - Day 1'!BL68,'JTC - Site 10 - Day 1'!BZ68)</f>
        <v>0</v>
      </c>
      <c r="AY68" s="44">
        <f>SUM('JTC - Site 10 - Day 1'!AY68,'JTC - Site 10 - Day 1'!BM68,'JTC - Site 10 - Day 1'!CA68)</f>
        <v>0</v>
      </c>
      <c r="AZ68" s="44">
        <f>SUM('JTC - Site 10 - Day 1'!AZ68,'JTC - Site 10 - Day 1'!BN68,'JTC - Site 10 - Day 1'!CB68)</f>
        <v>0</v>
      </c>
      <c r="BA68" s="44">
        <f>SUM('JTC - Site 10 - Day 1'!BA68,'JTC - Site 10 - Day 1'!BO68,'JTC - Site 10 - Day 1'!CC68)</f>
        <v>1</v>
      </c>
      <c r="BB68" s="53">
        <f>SUM('JTC - Site 10 - Day 1'!BB68,'JTC - Site 10 - Day 1'!BP68,'JTC - Site 10 - Day 1'!CD68)</f>
        <v>0</v>
      </c>
      <c r="BC68" s="58">
        <f t="shared" si="14"/>
        <v>93</v>
      </c>
      <c r="BD68" s="58">
        <f t="shared" si="15"/>
        <v>84</v>
      </c>
      <c r="BE68" s="22">
        <f>'JTC - Site 10 - Day 1'!$A68</f>
        <v>0.76041666666666641</v>
      </c>
      <c r="BF68" s="43">
        <f>SUM('JTC - Site 10 - Day 1'!P68,'JTC - Site 10 - Day 1'!BT68,'JTC - Site 10 - Day 1'!DX68)</f>
        <v>16</v>
      </c>
      <c r="BG68" s="44">
        <f>SUM('JTC - Site 10 - Day 1'!Q68,'JTC - Site 10 - Day 1'!BU68,'JTC - Site 10 - Day 1'!DY68)</f>
        <v>3</v>
      </c>
      <c r="BH68" s="44">
        <f>SUM('JTC - Site 10 - Day 1'!R68,'JTC - Site 10 - Day 1'!BV68,'JTC - Site 10 - Day 1'!DZ68)</f>
        <v>86</v>
      </c>
      <c r="BI68" s="44">
        <f>SUM('JTC - Site 10 - Day 1'!S68,'JTC - Site 10 - Day 1'!BW68,'JTC - Site 10 - Day 1'!EA68)</f>
        <v>8</v>
      </c>
      <c r="BJ68" s="44">
        <f>SUM('JTC - Site 10 - Day 1'!T68,'JTC - Site 10 - Day 1'!BX68,'JTC - Site 10 - Day 1'!EB68)</f>
        <v>0</v>
      </c>
      <c r="BK68" s="44">
        <f>SUM('JTC - Site 10 - Day 1'!U68,'JTC - Site 10 - Day 1'!BY68,'JTC - Site 10 - Day 1'!EC68)</f>
        <v>0</v>
      </c>
      <c r="BL68" s="44">
        <f>SUM('JTC - Site 10 - Day 1'!V68,'JTC - Site 10 - Day 1'!BZ68,'JTC - Site 10 - Day 1'!ED68)</f>
        <v>0</v>
      </c>
      <c r="BM68" s="44">
        <f>SUM('JTC - Site 10 - Day 1'!W68,'JTC - Site 10 - Day 1'!CA68,'JTC - Site 10 - Day 1'!EE68)</f>
        <v>0</v>
      </c>
      <c r="BN68" s="44">
        <f>SUM('JTC - Site 10 - Day 1'!X68,'JTC - Site 10 - Day 1'!CB68,'JTC - Site 10 - Day 1'!EF68)</f>
        <v>1</v>
      </c>
      <c r="BO68" s="44">
        <f>SUM('JTC - Site 10 - Day 1'!Y68,'JTC - Site 10 - Day 1'!CC68,'JTC - Site 10 - Day 1'!EG68)</f>
        <v>0</v>
      </c>
      <c r="BP68" s="53">
        <f>SUM('JTC - Site 10 - Day 1'!Z68,'JTC - Site 10 - Day 1'!CD68,'JTC - Site 10 - Day 1'!EH68)</f>
        <v>5</v>
      </c>
      <c r="BQ68" s="58">
        <f t="shared" si="16"/>
        <v>119</v>
      </c>
      <c r="BR68" s="58">
        <f t="shared" si="17"/>
        <v>108</v>
      </c>
      <c r="BS68" s="22">
        <f>'JTC - Site 10 - Day 1'!$A68</f>
        <v>0.76041666666666641</v>
      </c>
      <c r="BT68" s="43">
        <f>SUM('JTC - Site 10 - Day 1'!CH68,'JTC - Site 10 - Day 1'!CV68,'JTC - Site 10 - Day 1'!DJ68)</f>
        <v>5</v>
      </c>
      <c r="BU68" s="44">
        <f>SUM('JTC - Site 10 - Day 1'!CI68,'JTC - Site 10 - Day 1'!CW68,'JTC - Site 10 - Day 1'!DK68)</f>
        <v>1</v>
      </c>
      <c r="BV68" s="44">
        <f>SUM('JTC - Site 10 - Day 1'!CJ68,'JTC - Site 10 - Day 1'!CX68,'JTC - Site 10 - Day 1'!DL68)</f>
        <v>54</v>
      </c>
      <c r="BW68" s="44">
        <f>SUM('JTC - Site 10 - Day 1'!CK68,'JTC - Site 10 - Day 1'!CY68,'JTC - Site 10 - Day 1'!DM68)</f>
        <v>13</v>
      </c>
      <c r="BX68" s="44">
        <f>SUM('JTC - Site 10 - Day 1'!CL68,'JTC - Site 10 - Day 1'!CZ68,'JTC - Site 10 - Day 1'!DN68)</f>
        <v>0</v>
      </c>
      <c r="BY68" s="44">
        <f>SUM('JTC - Site 10 - Day 1'!CM68,'JTC - Site 10 - Day 1'!DA68,'JTC - Site 10 - Day 1'!DO68)</f>
        <v>0</v>
      </c>
      <c r="BZ68" s="44">
        <f>SUM('JTC - Site 10 - Day 1'!CN68,'JTC - Site 10 - Day 1'!DB68,'JTC - Site 10 - Day 1'!DP68)</f>
        <v>0</v>
      </c>
      <c r="CA68" s="44">
        <f>SUM('JTC - Site 10 - Day 1'!CO68,'JTC - Site 10 - Day 1'!DC68,'JTC - Site 10 - Day 1'!DQ68)</f>
        <v>0</v>
      </c>
      <c r="CB68" s="44">
        <f>SUM('JTC - Site 10 - Day 1'!CP68,'JTC - Site 10 - Day 1'!DD68,'JTC - Site 10 - Day 1'!DR68)</f>
        <v>2</v>
      </c>
      <c r="CC68" s="44">
        <f>SUM('JTC - Site 10 - Day 1'!CQ68,'JTC - Site 10 - Day 1'!DE68,'JTC - Site 10 - Day 1'!DS68)</f>
        <v>0</v>
      </c>
      <c r="CD68" s="53">
        <f>SUM('JTC - Site 10 - Day 1'!CR68,'JTC - Site 10 - Day 1'!DF68,'JTC - Site 10 - Day 1'!DT68)</f>
        <v>4</v>
      </c>
      <c r="CE68" s="58">
        <f t="shared" si="18"/>
        <v>79</v>
      </c>
      <c r="CF68" s="58">
        <f t="shared" si="19"/>
        <v>77</v>
      </c>
      <c r="CG68" s="22">
        <f>'JTC - Site 10 - Day 1'!$A68</f>
        <v>0.76041666666666641</v>
      </c>
      <c r="CH68" s="43">
        <f>SUM('JTC - Site 10 - Day 1'!B68,'JTC - Site 10 - Day 1'!BF68,'JTC - Site 10 - Day 1'!DJ68)</f>
        <v>20</v>
      </c>
      <c r="CI68" s="44">
        <f>SUM('JTC - Site 10 - Day 1'!C68,'JTC - Site 10 - Day 1'!BG68,'JTC - Site 10 - Day 1'!DK68)</f>
        <v>1</v>
      </c>
      <c r="CJ68" s="44">
        <f>SUM('JTC - Site 10 - Day 1'!D68,'JTC - Site 10 - Day 1'!BH68,'JTC - Site 10 - Day 1'!DL68)</f>
        <v>77</v>
      </c>
      <c r="CK68" s="44">
        <f>SUM('JTC - Site 10 - Day 1'!E68,'JTC - Site 10 - Day 1'!BI68,'JTC - Site 10 - Day 1'!DM68)</f>
        <v>13</v>
      </c>
      <c r="CL68" s="44">
        <f>SUM('JTC - Site 10 - Day 1'!F68,'JTC - Site 10 - Day 1'!BJ68,'JTC - Site 10 - Day 1'!DN68)</f>
        <v>1</v>
      </c>
      <c r="CM68" s="44">
        <f>SUM('JTC - Site 10 - Day 1'!G68,'JTC - Site 10 - Day 1'!BK68,'JTC - Site 10 - Day 1'!DO68)</f>
        <v>0</v>
      </c>
      <c r="CN68" s="44">
        <f>SUM('JTC - Site 10 - Day 1'!H68,'JTC - Site 10 - Day 1'!BL68,'JTC - Site 10 - Day 1'!DP68)</f>
        <v>0</v>
      </c>
      <c r="CO68" s="44">
        <f>SUM('JTC - Site 10 - Day 1'!I68,'JTC - Site 10 - Day 1'!BM68,'JTC - Site 10 - Day 1'!DQ68)</f>
        <v>0</v>
      </c>
      <c r="CP68" s="44">
        <f>SUM('JTC - Site 10 - Day 1'!J68,'JTC - Site 10 - Day 1'!BN68,'JTC - Site 10 - Day 1'!DR68)</f>
        <v>0</v>
      </c>
      <c r="CQ68" s="44">
        <f>SUM('JTC - Site 10 - Day 1'!K68,'JTC - Site 10 - Day 1'!BO68,'JTC - Site 10 - Day 1'!DS68)</f>
        <v>1</v>
      </c>
      <c r="CR68" s="53">
        <f>SUM('JTC - Site 10 - Day 1'!L68,'JTC - Site 10 - Day 1'!BP68,'JTC - Site 10 - Day 1'!DT68)</f>
        <v>1</v>
      </c>
      <c r="CS68" s="58">
        <f t="shared" si="20"/>
        <v>114</v>
      </c>
      <c r="CT68" s="58">
        <f t="shared" si="21"/>
        <v>102</v>
      </c>
      <c r="CU68" s="22">
        <f>'JTC - Site 10 - Day 1'!$A68</f>
        <v>0.76041666666666641</v>
      </c>
      <c r="CV68" s="43">
        <f>SUM('JTC - Site 10 - Day 1'!DX68,'JTC - Site 10 - Day 1'!EL68,'JTC - Site 10 - Day 1'!EZ68)</f>
        <v>80</v>
      </c>
      <c r="CW68" s="44">
        <f>SUM('JTC - Site 10 - Day 1'!DY68,'JTC - Site 10 - Day 1'!EM68,'JTC - Site 10 - Day 1'!FA68)</f>
        <v>7</v>
      </c>
      <c r="CX68" s="44">
        <f>SUM('JTC - Site 10 - Day 1'!DZ68,'JTC - Site 10 - Day 1'!EN68,'JTC - Site 10 - Day 1'!FB68)</f>
        <v>90</v>
      </c>
      <c r="CY68" s="44">
        <f>SUM('JTC - Site 10 - Day 1'!EA68,'JTC - Site 10 - Day 1'!EO68,'JTC - Site 10 - Day 1'!FC68)</f>
        <v>11</v>
      </c>
      <c r="CZ68" s="44">
        <f>SUM('JTC - Site 10 - Day 1'!EB68,'JTC - Site 10 - Day 1'!EP68,'JTC - Site 10 - Day 1'!FD68)</f>
        <v>2</v>
      </c>
      <c r="DA68" s="44">
        <f>SUM('JTC - Site 10 - Day 1'!EC68,'JTC - Site 10 - Day 1'!EQ68,'JTC - Site 10 - Day 1'!FE68)</f>
        <v>0</v>
      </c>
      <c r="DB68" s="44">
        <f>SUM('JTC - Site 10 - Day 1'!ED68,'JTC - Site 10 - Day 1'!ER68,'JTC - Site 10 - Day 1'!FF68)</f>
        <v>0</v>
      </c>
      <c r="DC68" s="44">
        <f>SUM('JTC - Site 10 - Day 1'!EE68,'JTC - Site 10 - Day 1'!ES68,'JTC - Site 10 - Day 1'!FG68)</f>
        <v>0</v>
      </c>
      <c r="DD68" s="44">
        <f>SUM('JTC - Site 10 - Day 1'!EF68,'JTC - Site 10 - Day 1'!ET68,'JTC - Site 10 - Day 1'!FH68)</f>
        <v>0</v>
      </c>
      <c r="DE68" s="44">
        <f>SUM('JTC - Site 10 - Day 1'!EG68,'JTC - Site 10 - Day 1'!EU68,'JTC - Site 10 - Day 1'!FI68)</f>
        <v>0</v>
      </c>
      <c r="DF68" s="53">
        <f>SUM('JTC - Site 10 - Day 1'!EH68,'JTC - Site 10 - Day 1'!EV68,'JTC - Site 10 - Day 1'!FJ68)</f>
        <v>0</v>
      </c>
      <c r="DG68" s="58">
        <f t="shared" si="22"/>
        <v>190</v>
      </c>
      <c r="DH68" s="58">
        <f t="shared" si="23"/>
        <v>135</v>
      </c>
      <c r="DI68" s="67">
        <f t="shared" si="157"/>
        <v>484</v>
      </c>
      <c r="DJ68" s="67">
        <f>SUM(DI68:DI70)</f>
        <v>1384</v>
      </c>
      <c r="DK68" s="22">
        <f>'JTC - Site 10 - Day 1'!$A68</f>
        <v>0.76041666666666641</v>
      </c>
    </row>
    <row r="69" spans="1:115" ht="13.5" customHeight="1">
      <c r="A69" s="22">
        <f>'JTC - Site 10 - Day 1'!$A69</f>
        <v>0.77083333333333304</v>
      </c>
      <c r="B69" s="43">
        <f>SUM('JTC - Site 10 - Day 1'!AR69,'JTC - Site 10 - Day 1'!CV69,'JTC - Site 10 - Day 1'!EZ69)</f>
        <v>6</v>
      </c>
      <c r="C69" s="44">
        <f>SUM('JTC - Site 10 - Day 1'!AS69,'JTC - Site 10 - Day 1'!CW69,'JTC - Site 10 - Day 1'!FA69)</f>
        <v>3</v>
      </c>
      <c r="D69" s="44">
        <f>SUM('JTC - Site 10 - Day 1'!AT69,'JTC - Site 10 - Day 1'!CX69,'JTC - Site 10 - Day 1'!FB69)</f>
        <v>64</v>
      </c>
      <c r="E69" s="44">
        <f>SUM('JTC - Site 10 - Day 1'!AU69,'JTC - Site 10 - Day 1'!CY69,'JTC - Site 10 - Day 1'!FC69)</f>
        <v>5</v>
      </c>
      <c r="F69" s="44">
        <f>SUM('JTC - Site 10 - Day 1'!AV69,'JTC - Site 10 - Day 1'!CZ69,'JTC - Site 10 - Day 1'!FD69)</f>
        <v>0</v>
      </c>
      <c r="G69" s="44">
        <f>SUM('JTC - Site 10 - Day 1'!AW69,'JTC - Site 10 - Day 1'!DA69,'JTC - Site 10 - Day 1'!FE69)</f>
        <v>0</v>
      </c>
      <c r="H69" s="44">
        <f>SUM('JTC - Site 10 - Day 1'!AX69,'JTC - Site 10 - Day 1'!DB69,'JTC - Site 10 - Day 1'!FF69)</f>
        <v>0</v>
      </c>
      <c r="I69" s="44">
        <f>SUM('JTC - Site 10 - Day 1'!AY69,'JTC - Site 10 - Day 1'!DC69,'JTC - Site 10 - Day 1'!FG69)</f>
        <v>0</v>
      </c>
      <c r="J69" s="44">
        <f>SUM('JTC - Site 10 - Day 1'!AZ69,'JTC - Site 10 - Day 1'!DD69,'JTC - Site 10 - Day 1'!FH69)</f>
        <v>0</v>
      </c>
      <c r="K69" s="44">
        <f>SUM('JTC - Site 10 - Day 1'!BA69,'JTC - Site 10 - Day 1'!DE69,'JTC - Site 10 - Day 1'!FI69)</f>
        <v>0</v>
      </c>
      <c r="L69" s="53">
        <f>SUM('JTC - Site 10 - Day 1'!BB69,'JTC - Site 10 - Day 1'!DF69,'JTC - Site 10 - Day 1'!FJ69)</f>
        <v>4</v>
      </c>
      <c r="M69" s="58">
        <f t="shared" si="8"/>
        <v>82</v>
      </c>
      <c r="N69" s="58">
        <f t="shared" si="9"/>
        <v>76</v>
      </c>
      <c r="O69" s="22">
        <f>'JTC - Site 10 - Day 1'!$A69</f>
        <v>0.77083333333333304</v>
      </c>
      <c r="P69" s="43">
        <f>SUM('JTC - Site 10 - Day 1'!B69,'JTC - Site 10 - Day 1'!P69,'JTC - Site 10 - Day 1'!AD69)</f>
        <v>10</v>
      </c>
      <c r="Q69" s="44">
        <f>SUM('JTC - Site 10 - Day 1'!C69,'JTC - Site 10 - Day 1'!Q69,'JTC - Site 10 - Day 1'!AE69)</f>
        <v>3</v>
      </c>
      <c r="R69" s="44">
        <f>SUM('JTC - Site 10 - Day 1'!D69,'JTC - Site 10 - Day 1'!R69,'JTC - Site 10 - Day 1'!AF69)</f>
        <v>98</v>
      </c>
      <c r="S69" s="44">
        <f>SUM('JTC - Site 10 - Day 1'!E69,'JTC - Site 10 - Day 1'!S69,'JTC - Site 10 - Day 1'!AG69)</f>
        <v>5</v>
      </c>
      <c r="T69" s="44">
        <f>SUM('JTC - Site 10 - Day 1'!F69,'JTC - Site 10 - Day 1'!T69,'JTC - Site 10 - Day 1'!AH69)</f>
        <v>1</v>
      </c>
      <c r="U69" s="44">
        <f>SUM('JTC - Site 10 - Day 1'!G69,'JTC - Site 10 - Day 1'!U69,'JTC - Site 10 - Day 1'!AI69)</f>
        <v>0</v>
      </c>
      <c r="V69" s="44">
        <f>SUM('JTC - Site 10 - Day 1'!H69,'JTC - Site 10 - Day 1'!V69,'JTC - Site 10 - Day 1'!AJ69)</f>
        <v>0</v>
      </c>
      <c r="W69" s="44">
        <f>SUM('JTC - Site 10 - Day 1'!I69,'JTC - Site 10 - Day 1'!W69,'JTC - Site 10 - Day 1'!AK69)</f>
        <v>0</v>
      </c>
      <c r="X69" s="44">
        <f>SUM('JTC - Site 10 - Day 1'!J69,'JTC - Site 10 - Day 1'!X69,'JTC - Site 10 - Day 1'!AL69)</f>
        <v>1</v>
      </c>
      <c r="Y69" s="44">
        <f>SUM('JTC - Site 10 - Day 1'!K69,'JTC - Site 10 - Day 1'!Y69,'JTC - Site 10 - Day 1'!AM69)</f>
        <v>0</v>
      </c>
      <c r="Z69" s="53">
        <f>SUM('JTC - Site 10 - Day 1'!L69,'JTC - Site 10 - Day 1'!Z69,'JTC - Site 10 - Day 1'!AN69)</f>
        <v>8</v>
      </c>
      <c r="AA69" s="58">
        <f t="shared" si="10"/>
        <v>126</v>
      </c>
      <c r="AB69" s="58">
        <f t="shared" si="11"/>
        <v>120</v>
      </c>
      <c r="AC69" s="22">
        <f>'JTC - Site 10 - Day 1'!$A69</f>
        <v>0.77083333333333304</v>
      </c>
      <c r="AD69" s="43">
        <f>SUM('JTC - Site 10 - Day 1'!AD69,'JTC - Site 10 - Day 1'!CH69,'JTC - Site 10 - Day 1'!EL69)</f>
        <v>69</v>
      </c>
      <c r="AE69" s="44">
        <f>SUM('JTC - Site 10 - Day 1'!AE69,'JTC - Site 10 - Day 1'!CI69,'JTC - Site 10 - Day 1'!EM69)</f>
        <v>11</v>
      </c>
      <c r="AF69" s="44">
        <f>SUM('JTC - Site 10 - Day 1'!AF69,'JTC - Site 10 - Day 1'!CJ69,'JTC - Site 10 - Day 1'!EN69)</f>
        <v>70</v>
      </c>
      <c r="AG69" s="44">
        <f>SUM('JTC - Site 10 - Day 1'!AG69,'JTC - Site 10 - Day 1'!CK69,'JTC - Site 10 - Day 1'!EO69)</f>
        <v>8</v>
      </c>
      <c r="AH69" s="44">
        <f>SUM('JTC - Site 10 - Day 1'!AH69,'JTC - Site 10 - Day 1'!CL69,'JTC - Site 10 - Day 1'!EP69)</f>
        <v>2</v>
      </c>
      <c r="AI69" s="44">
        <f>SUM('JTC - Site 10 - Day 1'!AI69,'JTC - Site 10 - Day 1'!CM69,'JTC - Site 10 - Day 1'!EQ69)</f>
        <v>1</v>
      </c>
      <c r="AJ69" s="44">
        <f>SUM('JTC - Site 10 - Day 1'!AJ69,'JTC - Site 10 - Day 1'!CN69,'JTC - Site 10 - Day 1'!ER69)</f>
        <v>0</v>
      </c>
      <c r="AK69" s="44">
        <f>SUM('JTC - Site 10 - Day 1'!AK69,'JTC - Site 10 - Day 1'!CO69,'JTC - Site 10 - Day 1'!ES69)</f>
        <v>0</v>
      </c>
      <c r="AL69" s="44">
        <f>SUM('JTC - Site 10 - Day 1'!AL69,'JTC - Site 10 - Day 1'!CP69,'JTC - Site 10 - Day 1'!ET69)</f>
        <v>0</v>
      </c>
      <c r="AM69" s="44">
        <f>SUM('JTC - Site 10 - Day 1'!AM69,'JTC - Site 10 - Day 1'!CQ69,'JTC - Site 10 - Day 1'!EU69)</f>
        <v>0</v>
      </c>
      <c r="AN69" s="53">
        <f>SUM('JTC - Site 10 - Day 1'!AN69,'JTC - Site 10 - Day 1'!CR69,'JTC - Site 10 - Day 1'!EV69)</f>
        <v>1</v>
      </c>
      <c r="AO69" s="58">
        <f t="shared" si="12"/>
        <v>162</v>
      </c>
      <c r="AP69" s="58">
        <f t="shared" si="13"/>
        <v>113</v>
      </c>
      <c r="AQ69" s="22">
        <f>'JTC - Site 10 - Day 1'!$A69</f>
        <v>0.77083333333333304</v>
      </c>
      <c r="AR69" s="43">
        <f>SUM('JTC - Site 10 - Day 1'!AR69,'JTC - Site 10 - Day 1'!BF69,'JTC - Site 10 - Day 1'!BT69)</f>
        <v>12</v>
      </c>
      <c r="AS69" s="44">
        <f>SUM('JTC - Site 10 - Day 1'!AS69,'JTC - Site 10 - Day 1'!BG69,'JTC - Site 10 - Day 1'!BU69)</f>
        <v>2</v>
      </c>
      <c r="AT69" s="44">
        <f>SUM('JTC - Site 10 - Day 1'!AT69,'JTC - Site 10 - Day 1'!BH69,'JTC - Site 10 - Day 1'!BV69)</f>
        <v>82</v>
      </c>
      <c r="AU69" s="44">
        <f>SUM('JTC - Site 10 - Day 1'!AU69,'JTC - Site 10 - Day 1'!BI69,'JTC - Site 10 - Day 1'!BW69)</f>
        <v>2</v>
      </c>
      <c r="AV69" s="44">
        <f>SUM('JTC - Site 10 - Day 1'!AV69,'JTC - Site 10 - Day 1'!BJ69,'JTC - Site 10 - Day 1'!BX69)</f>
        <v>1</v>
      </c>
      <c r="AW69" s="44">
        <f>SUM('JTC - Site 10 - Day 1'!AW69,'JTC - Site 10 - Day 1'!BK69,'JTC - Site 10 - Day 1'!BY69)</f>
        <v>0</v>
      </c>
      <c r="AX69" s="44">
        <f>SUM('JTC - Site 10 - Day 1'!AX69,'JTC - Site 10 - Day 1'!BL69,'JTC - Site 10 - Day 1'!BZ69)</f>
        <v>0</v>
      </c>
      <c r="AY69" s="44">
        <f>SUM('JTC - Site 10 - Day 1'!AY69,'JTC - Site 10 - Day 1'!BM69,'JTC - Site 10 - Day 1'!CA69)</f>
        <v>0</v>
      </c>
      <c r="AZ69" s="44">
        <f>SUM('JTC - Site 10 - Day 1'!AZ69,'JTC - Site 10 - Day 1'!BN69,'JTC - Site 10 - Day 1'!CB69)</f>
        <v>1</v>
      </c>
      <c r="BA69" s="44">
        <f>SUM('JTC - Site 10 - Day 1'!BA69,'JTC - Site 10 - Day 1'!BO69,'JTC - Site 10 - Day 1'!CC69)</f>
        <v>1</v>
      </c>
      <c r="BB69" s="53">
        <f>SUM('JTC - Site 10 - Day 1'!BB69,'JTC - Site 10 - Day 1'!BP69,'JTC - Site 10 - Day 1'!CD69)</f>
        <v>0</v>
      </c>
      <c r="BC69" s="58">
        <f t="shared" si="14"/>
        <v>101</v>
      </c>
      <c r="BD69" s="58">
        <f t="shared" si="15"/>
        <v>95</v>
      </c>
      <c r="BE69" s="22">
        <f>'JTC - Site 10 - Day 1'!$A69</f>
        <v>0.77083333333333304</v>
      </c>
      <c r="BF69" s="43">
        <f>SUM('JTC - Site 10 - Day 1'!P69,'JTC - Site 10 - Day 1'!BT69,'JTC - Site 10 - Day 1'!DX69)</f>
        <v>13</v>
      </c>
      <c r="BG69" s="44">
        <f>SUM('JTC - Site 10 - Day 1'!Q69,'JTC - Site 10 - Day 1'!BU69,'JTC - Site 10 - Day 1'!DY69)</f>
        <v>4</v>
      </c>
      <c r="BH69" s="44">
        <f>SUM('JTC - Site 10 - Day 1'!R69,'JTC - Site 10 - Day 1'!BV69,'JTC - Site 10 - Day 1'!DZ69)</f>
        <v>105</v>
      </c>
      <c r="BI69" s="44">
        <f>SUM('JTC - Site 10 - Day 1'!S69,'JTC - Site 10 - Day 1'!BW69,'JTC - Site 10 - Day 1'!EA69)</f>
        <v>7</v>
      </c>
      <c r="BJ69" s="44">
        <f>SUM('JTC - Site 10 - Day 1'!T69,'JTC - Site 10 - Day 1'!BX69,'JTC - Site 10 - Day 1'!EB69)</f>
        <v>0</v>
      </c>
      <c r="BK69" s="44">
        <f>SUM('JTC - Site 10 - Day 1'!U69,'JTC - Site 10 - Day 1'!BY69,'JTC - Site 10 - Day 1'!EC69)</f>
        <v>0</v>
      </c>
      <c r="BL69" s="44">
        <f>SUM('JTC - Site 10 - Day 1'!V69,'JTC - Site 10 - Day 1'!BZ69,'JTC - Site 10 - Day 1'!ED69)</f>
        <v>0</v>
      </c>
      <c r="BM69" s="44">
        <f>SUM('JTC - Site 10 - Day 1'!W69,'JTC - Site 10 - Day 1'!CA69,'JTC - Site 10 - Day 1'!EE69)</f>
        <v>0</v>
      </c>
      <c r="BN69" s="44">
        <f>SUM('JTC - Site 10 - Day 1'!X69,'JTC - Site 10 - Day 1'!CB69,'JTC - Site 10 - Day 1'!EF69)</f>
        <v>1</v>
      </c>
      <c r="BO69" s="44">
        <f>SUM('JTC - Site 10 - Day 1'!Y69,'JTC - Site 10 - Day 1'!CC69,'JTC - Site 10 - Day 1'!EG69)</f>
        <v>0</v>
      </c>
      <c r="BP69" s="53">
        <f>SUM('JTC - Site 10 - Day 1'!Z69,'JTC - Site 10 - Day 1'!CD69,'JTC - Site 10 - Day 1'!EH69)</f>
        <v>7</v>
      </c>
      <c r="BQ69" s="58">
        <f t="shared" si="16"/>
        <v>137</v>
      </c>
      <c r="BR69" s="58">
        <f t="shared" si="17"/>
        <v>127</v>
      </c>
      <c r="BS69" s="22">
        <f>'JTC - Site 10 - Day 1'!$A69</f>
        <v>0.77083333333333304</v>
      </c>
      <c r="BT69" s="43">
        <f>SUM('JTC - Site 10 - Day 1'!CH69,'JTC - Site 10 - Day 1'!CV69,'JTC - Site 10 - Day 1'!DJ69)</f>
        <v>5</v>
      </c>
      <c r="BU69" s="44">
        <f>SUM('JTC - Site 10 - Day 1'!CI69,'JTC - Site 10 - Day 1'!CW69,'JTC - Site 10 - Day 1'!DK69)</f>
        <v>1</v>
      </c>
      <c r="BV69" s="44">
        <f>SUM('JTC - Site 10 - Day 1'!CJ69,'JTC - Site 10 - Day 1'!CX69,'JTC - Site 10 - Day 1'!DL69)</f>
        <v>55</v>
      </c>
      <c r="BW69" s="44">
        <f>SUM('JTC - Site 10 - Day 1'!CK69,'JTC - Site 10 - Day 1'!CY69,'JTC - Site 10 - Day 1'!DM69)</f>
        <v>7</v>
      </c>
      <c r="BX69" s="44">
        <f>SUM('JTC - Site 10 - Day 1'!CL69,'JTC - Site 10 - Day 1'!CZ69,'JTC - Site 10 - Day 1'!DN69)</f>
        <v>0</v>
      </c>
      <c r="BY69" s="44">
        <f>SUM('JTC - Site 10 - Day 1'!CM69,'JTC - Site 10 - Day 1'!DA69,'JTC - Site 10 - Day 1'!DO69)</f>
        <v>0</v>
      </c>
      <c r="BZ69" s="44">
        <f>SUM('JTC - Site 10 - Day 1'!CN69,'JTC - Site 10 - Day 1'!DB69,'JTC - Site 10 - Day 1'!DP69)</f>
        <v>0</v>
      </c>
      <c r="CA69" s="44">
        <f>SUM('JTC - Site 10 - Day 1'!CO69,'JTC - Site 10 - Day 1'!DC69,'JTC - Site 10 - Day 1'!DQ69)</f>
        <v>0</v>
      </c>
      <c r="CB69" s="44">
        <f>SUM('JTC - Site 10 - Day 1'!CP69,'JTC - Site 10 - Day 1'!DD69,'JTC - Site 10 - Day 1'!DR69)</f>
        <v>0</v>
      </c>
      <c r="CC69" s="44">
        <f>SUM('JTC - Site 10 - Day 1'!CQ69,'JTC - Site 10 - Day 1'!DE69,'JTC - Site 10 - Day 1'!DS69)</f>
        <v>0</v>
      </c>
      <c r="CD69" s="53">
        <f>SUM('JTC - Site 10 - Day 1'!CR69,'JTC - Site 10 - Day 1'!DF69,'JTC - Site 10 - Day 1'!DT69)</f>
        <v>3</v>
      </c>
      <c r="CE69" s="58">
        <f t="shared" si="18"/>
        <v>71</v>
      </c>
      <c r="CF69" s="58">
        <f t="shared" si="19"/>
        <v>67</v>
      </c>
      <c r="CG69" s="22">
        <f>'JTC - Site 10 - Day 1'!$A69</f>
        <v>0.77083333333333304</v>
      </c>
      <c r="CH69" s="43">
        <f>SUM('JTC - Site 10 - Day 1'!B69,'JTC - Site 10 - Day 1'!BF69,'JTC - Site 10 - Day 1'!DJ69)</f>
        <v>17</v>
      </c>
      <c r="CI69" s="44">
        <f>SUM('JTC - Site 10 - Day 1'!C69,'JTC - Site 10 - Day 1'!BG69,'JTC - Site 10 - Day 1'!DK69)</f>
        <v>2</v>
      </c>
      <c r="CJ69" s="44">
        <f>SUM('JTC - Site 10 - Day 1'!D69,'JTC - Site 10 - Day 1'!BH69,'JTC - Site 10 - Day 1'!DL69)</f>
        <v>88</v>
      </c>
      <c r="CK69" s="44">
        <f>SUM('JTC - Site 10 - Day 1'!E69,'JTC - Site 10 - Day 1'!BI69,'JTC - Site 10 - Day 1'!DM69)</f>
        <v>3</v>
      </c>
      <c r="CL69" s="44">
        <f>SUM('JTC - Site 10 - Day 1'!F69,'JTC - Site 10 - Day 1'!BJ69,'JTC - Site 10 - Day 1'!DN69)</f>
        <v>1</v>
      </c>
      <c r="CM69" s="44">
        <f>SUM('JTC - Site 10 - Day 1'!G69,'JTC - Site 10 - Day 1'!BK69,'JTC - Site 10 - Day 1'!DO69)</f>
        <v>0</v>
      </c>
      <c r="CN69" s="44">
        <f>SUM('JTC - Site 10 - Day 1'!H69,'JTC - Site 10 - Day 1'!BL69,'JTC - Site 10 - Day 1'!DP69)</f>
        <v>0</v>
      </c>
      <c r="CO69" s="44">
        <f>SUM('JTC - Site 10 - Day 1'!I69,'JTC - Site 10 - Day 1'!BM69,'JTC - Site 10 - Day 1'!DQ69)</f>
        <v>0</v>
      </c>
      <c r="CP69" s="44">
        <f>SUM('JTC - Site 10 - Day 1'!J69,'JTC - Site 10 - Day 1'!BN69,'JTC - Site 10 - Day 1'!DR69)</f>
        <v>1</v>
      </c>
      <c r="CQ69" s="44">
        <f>SUM('JTC - Site 10 - Day 1'!K69,'JTC - Site 10 - Day 1'!BO69,'JTC - Site 10 - Day 1'!DS69)</f>
        <v>1</v>
      </c>
      <c r="CR69" s="53">
        <f>SUM('JTC - Site 10 - Day 1'!L69,'JTC - Site 10 - Day 1'!BP69,'JTC - Site 10 - Day 1'!DT69)</f>
        <v>2</v>
      </c>
      <c r="CS69" s="58">
        <f t="shared" si="20"/>
        <v>115</v>
      </c>
      <c r="CT69" s="58">
        <f t="shared" si="21"/>
        <v>106</v>
      </c>
      <c r="CU69" s="22">
        <f>'JTC - Site 10 - Day 1'!$A69</f>
        <v>0.77083333333333304</v>
      </c>
      <c r="CV69" s="43">
        <f>SUM('JTC - Site 10 - Day 1'!DX69,'JTC - Site 10 - Day 1'!EL69,'JTC - Site 10 - Day 1'!EZ69)</f>
        <v>78</v>
      </c>
      <c r="CW69" s="44">
        <f>SUM('JTC - Site 10 - Day 1'!DY69,'JTC - Site 10 - Day 1'!EM69,'JTC - Site 10 - Day 1'!FA69)</f>
        <v>14</v>
      </c>
      <c r="CX69" s="44">
        <f>SUM('JTC - Site 10 - Day 1'!DZ69,'JTC - Site 10 - Day 1'!EN69,'JTC - Site 10 - Day 1'!FB69)</f>
        <v>92</v>
      </c>
      <c r="CY69" s="44">
        <f>SUM('JTC - Site 10 - Day 1'!EA69,'JTC - Site 10 - Day 1'!EO69,'JTC - Site 10 - Day 1'!FC69)</f>
        <v>9</v>
      </c>
      <c r="CZ69" s="44">
        <f>SUM('JTC - Site 10 - Day 1'!EB69,'JTC - Site 10 - Day 1'!EP69,'JTC - Site 10 - Day 1'!FD69)</f>
        <v>1</v>
      </c>
      <c r="DA69" s="44">
        <f>SUM('JTC - Site 10 - Day 1'!EC69,'JTC - Site 10 - Day 1'!EQ69,'JTC - Site 10 - Day 1'!FE69)</f>
        <v>1</v>
      </c>
      <c r="DB69" s="44">
        <f>SUM('JTC - Site 10 - Day 1'!ED69,'JTC - Site 10 - Day 1'!ER69,'JTC - Site 10 - Day 1'!FF69)</f>
        <v>0</v>
      </c>
      <c r="DC69" s="44">
        <f>SUM('JTC - Site 10 - Day 1'!EE69,'JTC - Site 10 - Day 1'!ES69,'JTC - Site 10 - Day 1'!FG69)</f>
        <v>0</v>
      </c>
      <c r="DD69" s="44">
        <f>SUM('JTC - Site 10 - Day 1'!EF69,'JTC - Site 10 - Day 1'!ET69,'JTC - Site 10 - Day 1'!FH69)</f>
        <v>0</v>
      </c>
      <c r="DE69" s="44">
        <f>SUM('JTC - Site 10 - Day 1'!EG69,'JTC - Site 10 - Day 1'!EU69,'JTC - Site 10 - Day 1'!FI69)</f>
        <v>0</v>
      </c>
      <c r="DF69" s="53">
        <f>SUM('JTC - Site 10 - Day 1'!EH69,'JTC - Site 10 - Day 1'!EV69,'JTC - Site 10 - Day 1'!FJ69)</f>
        <v>3</v>
      </c>
      <c r="DG69" s="58">
        <f t="shared" si="22"/>
        <v>198</v>
      </c>
      <c r="DH69" s="58">
        <f t="shared" si="23"/>
        <v>141</v>
      </c>
      <c r="DI69" s="67">
        <f t="shared" si="157"/>
        <v>496</v>
      </c>
      <c r="DJ69" s="67">
        <f>SUM(DI69:DI70)</f>
        <v>900</v>
      </c>
      <c r="DK69" s="22">
        <f>'JTC - Site 10 - Day 1'!$A69</f>
        <v>0.77083333333333304</v>
      </c>
    </row>
    <row r="70" spans="1:115" ht="13.5" customHeight="1">
      <c r="A70" s="45">
        <f>'JTC - Site 10 - Day 1'!$A70</f>
        <v>0.78124999999999967</v>
      </c>
      <c r="B70" s="46">
        <f>SUM('JTC - Site 10 - Day 1'!AR70,'JTC - Site 10 - Day 1'!CV70,'JTC - Site 10 - Day 1'!EZ70)</f>
        <v>8</v>
      </c>
      <c r="C70" s="47">
        <f>SUM('JTC - Site 10 - Day 1'!AS70,'JTC - Site 10 - Day 1'!CW70,'JTC - Site 10 - Day 1'!FA70)</f>
        <v>0</v>
      </c>
      <c r="D70" s="47">
        <f>SUM('JTC - Site 10 - Day 1'!AT70,'JTC - Site 10 - Day 1'!CX70,'JTC - Site 10 - Day 1'!FB70)</f>
        <v>50</v>
      </c>
      <c r="E70" s="47">
        <f>SUM('JTC - Site 10 - Day 1'!AU70,'JTC - Site 10 - Day 1'!CY70,'JTC - Site 10 - Day 1'!FC70)</f>
        <v>3</v>
      </c>
      <c r="F70" s="47">
        <f>SUM('JTC - Site 10 - Day 1'!AV70,'JTC - Site 10 - Day 1'!CZ70,'JTC - Site 10 - Day 1'!FD70)</f>
        <v>0</v>
      </c>
      <c r="G70" s="47">
        <f>SUM('JTC - Site 10 - Day 1'!AW70,'JTC - Site 10 - Day 1'!DA70,'JTC - Site 10 - Day 1'!FE70)</f>
        <v>0</v>
      </c>
      <c r="H70" s="47">
        <f>SUM('JTC - Site 10 - Day 1'!AX70,'JTC - Site 10 - Day 1'!DB70,'JTC - Site 10 - Day 1'!FF70)</f>
        <v>0</v>
      </c>
      <c r="I70" s="47">
        <f>SUM('JTC - Site 10 - Day 1'!AY70,'JTC - Site 10 - Day 1'!DC70,'JTC - Site 10 - Day 1'!FG70)</f>
        <v>0</v>
      </c>
      <c r="J70" s="47">
        <f>SUM('JTC - Site 10 - Day 1'!AZ70,'JTC - Site 10 - Day 1'!DD70,'JTC - Site 10 - Day 1'!FH70)</f>
        <v>1</v>
      </c>
      <c r="K70" s="47">
        <f>SUM('JTC - Site 10 - Day 1'!BA70,'JTC - Site 10 - Day 1'!DE70,'JTC - Site 10 - Day 1'!FI70)</f>
        <v>0</v>
      </c>
      <c r="L70" s="54">
        <f>SUM('JTC - Site 10 - Day 1'!BB70,'JTC - Site 10 - Day 1'!DF70,'JTC - Site 10 - Day 1'!FJ70)</f>
        <v>3</v>
      </c>
      <c r="M70" s="59">
        <f t="shared" si="8"/>
        <v>65</v>
      </c>
      <c r="N70" s="59">
        <f t="shared" si="9"/>
        <v>61</v>
      </c>
      <c r="O70" s="45">
        <f>'JTC - Site 10 - Day 1'!$A70</f>
        <v>0.78124999999999967</v>
      </c>
      <c r="P70" s="46">
        <f>SUM('JTC - Site 10 - Day 1'!B70,'JTC - Site 10 - Day 1'!P70,'JTC - Site 10 - Day 1'!AD70)</f>
        <v>12</v>
      </c>
      <c r="Q70" s="47">
        <f>SUM('JTC - Site 10 - Day 1'!C70,'JTC - Site 10 - Day 1'!Q70,'JTC - Site 10 - Day 1'!AE70)</f>
        <v>2</v>
      </c>
      <c r="R70" s="47">
        <f>SUM('JTC - Site 10 - Day 1'!D70,'JTC - Site 10 - Day 1'!R70,'JTC - Site 10 - Day 1'!AF70)</f>
        <v>87</v>
      </c>
      <c r="S70" s="47">
        <f>SUM('JTC - Site 10 - Day 1'!E70,'JTC - Site 10 - Day 1'!S70,'JTC - Site 10 - Day 1'!AG70)</f>
        <v>5</v>
      </c>
      <c r="T70" s="47">
        <f>SUM('JTC - Site 10 - Day 1'!F70,'JTC - Site 10 - Day 1'!T70,'JTC - Site 10 - Day 1'!AH70)</f>
        <v>0</v>
      </c>
      <c r="U70" s="47">
        <f>SUM('JTC - Site 10 - Day 1'!G70,'JTC - Site 10 - Day 1'!U70,'JTC - Site 10 - Day 1'!AI70)</f>
        <v>0</v>
      </c>
      <c r="V70" s="47">
        <f>SUM('JTC - Site 10 - Day 1'!H70,'JTC - Site 10 - Day 1'!V70,'JTC - Site 10 - Day 1'!AJ70)</f>
        <v>0</v>
      </c>
      <c r="W70" s="47">
        <f>SUM('JTC - Site 10 - Day 1'!I70,'JTC - Site 10 - Day 1'!W70,'JTC - Site 10 - Day 1'!AK70)</f>
        <v>0</v>
      </c>
      <c r="X70" s="47">
        <f>SUM('JTC - Site 10 - Day 1'!J70,'JTC - Site 10 - Day 1'!X70,'JTC - Site 10 - Day 1'!AL70)</f>
        <v>1</v>
      </c>
      <c r="Y70" s="47">
        <f>SUM('JTC - Site 10 - Day 1'!K70,'JTC - Site 10 - Day 1'!Y70,'JTC - Site 10 - Day 1'!AM70)</f>
        <v>0</v>
      </c>
      <c r="Z70" s="54">
        <f>SUM('JTC - Site 10 - Day 1'!L70,'JTC - Site 10 - Day 1'!Z70,'JTC - Site 10 - Day 1'!AN70)</f>
        <v>7</v>
      </c>
      <c r="AA70" s="59">
        <f t="shared" si="10"/>
        <v>114</v>
      </c>
      <c r="AB70" s="59">
        <f t="shared" si="11"/>
        <v>106</v>
      </c>
      <c r="AC70" s="45">
        <f>'JTC - Site 10 - Day 1'!$A70</f>
        <v>0.78124999999999967</v>
      </c>
      <c r="AD70" s="46">
        <f>SUM('JTC - Site 10 - Day 1'!AD70,'JTC - Site 10 - Day 1'!CH70,'JTC - Site 10 - Day 1'!EL70)</f>
        <v>29</v>
      </c>
      <c r="AE70" s="47">
        <f>SUM('JTC - Site 10 - Day 1'!AE70,'JTC - Site 10 - Day 1'!CI70,'JTC - Site 10 - Day 1'!EM70)</f>
        <v>9</v>
      </c>
      <c r="AF70" s="47">
        <f>SUM('JTC - Site 10 - Day 1'!AF70,'JTC - Site 10 - Day 1'!CJ70,'JTC - Site 10 - Day 1'!EN70)</f>
        <v>85</v>
      </c>
      <c r="AG70" s="47">
        <f>SUM('JTC - Site 10 - Day 1'!AG70,'JTC - Site 10 - Day 1'!CK70,'JTC - Site 10 - Day 1'!EO70)</f>
        <v>4</v>
      </c>
      <c r="AH70" s="47">
        <f>SUM('JTC - Site 10 - Day 1'!AH70,'JTC - Site 10 - Day 1'!CL70,'JTC - Site 10 - Day 1'!EP70)</f>
        <v>1</v>
      </c>
      <c r="AI70" s="47">
        <f>SUM('JTC - Site 10 - Day 1'!AI70,'JTC - Site 10 - Day 1'!CM70,'JTC - Site 10 - Day 1'!EQ70)</f>
        <v>0</v>
      </c>
      <c r="AJ70" s="47">
        <f>SUM('JTC - Site 10 - Day 1'!AJ70,'JTC - Site 10 - Day 1'!CN70,'JTC - Site 10 - Day 1'!ER70)</f>
        <v>0</v>
      </c>
      <c r="AK70" s="47">
        <f>SUM('JTC - Site 10 - Day 1'!AK70,'JTC - Site 10 - Day 1'!CO70,'JTC - Site 10 - Day 1'!ES70)</f>
        <v>0</v>
      </c>
      <c r="AL70" s="47">
        <f>SUM('JTC - Site 10 - Day 1'!AL70,'JTC - Site 10 - Day 1'!CP70,'JTC - Site 10 - Day 1'!ET70)</f>
        <v>0</v>
      </c>
      <c r="AM70" s="47">
        <f>SUM('JTC - Site 10 - Day 1'!AM70,'JTC - Site 10 - Day 1'!CQ70,'JTC - Site 10 - Day 1'!EU70)</f>
        <v>0</v>
      </c>
      <c r="AN70" s="54">
        <f>SUM('JTC - Site 10 - Day 1'!AN70,'JTC - Site 10 - Day 1'!CR70,'JTC - Site 10 - Day 1'!EV70)</f>
        <v>1</v>
      </c>
      <c r="AO70" s="59">
        <f t="shared" si="12"/>
        <v>129</v>
      </c>
      <c r="AP70" s="59">
        <f t="shared" si="13"/>
        <v>106</v>
      </c>
      <c r="AQ70" s="45">
        <f>'JTC - Site 10 - Day 1'!$A70</f>
        <v>0.78124999999999967</v>
      </c>
      <c r="AR70" s="46">
        <f>SUM('JTC - Site 10 - Day 1'!AR70,'JTC - Site 10 - Day 1'!BF70,'JTC - Site 10 - Day 1'!BT70)</f>
        <v>6</v>
      </c>
      <c r="AS70" s="47">
        <f>SUM('JTC - Site 10 - Day 1'!AS70,'JTC - Site 10 - Day 1'!BG70,'JTC - Site 10 - Day 1'!BU70)</f>
        <v>3</v>
      </c>
      <c r="AT70" s="47">
        <f>SUM('JTC - Site 10 - Day 1'!AT70,'JTC - Site 10 - Day 1'!BH70,'JTC - Site 10 - Day 1'!BV70)</f>
        <v>68</v>
      </c>
      <c r="AU70" s="47">
        <f>SUM('JTC - Site 10 - Day 1'!AU70,'JTC - Site 10 - Day 1'!BI70,'JTC - Site 10 - Day 1'!BW70)</f>
        <v>3</v>
      </c>
      <c r="AV70" s="47">
        <f>SUM('JTC - Site 10 - Day 1'!AV70,'JTC - Site 10 - Day 1'!BJ70,'JTC - Site 10 - Day 1'!BX70)</f>
        <v>0</v>
      </c>
      <c r="AW70" s="47">
        <f>SUM('JTC - Site 10 - Day 1'!AW70,'JTC - Site 10 - Day 1'!BK70,'JTC - Site 10 - Day 1'!BY70)</f>
        <v>0</v>
      </c>
      <c r="AX70" s="47">
        <f>SUM('JTC - Site 10 - Day 1'!AX70,'JTC - Site 10 - Day 1'!BL70,'JTC - Site 10 - Day 1'!BZ70)</f>
        <v>0</v>
      </c>
      <c r="AY70" s="47">
        <f>SUM('JTC - Site 10 - Day 1'!AY70,'JTC - Site 10 - Day 1'!BM70,'JTC - Site 10 - Day 1'!CA70)</f>
        <v>0</v>
      </c>
      <c r="AZ70" s="47">
        <f>SUM('JTC - Site 10 - Day 1'!AZ70,'JTC - Site 10 - Day 1'!BN70,'JTC - Site 10 - Day 1'!CB70)</f>
        <v>0</v>
      </c>
      <c r="BA70" s="47">
        <f>SUM('JTC - Site 10 - Day 1'!BA70,'JTC - Site 10 - Day 1'!BO70,'JTC - Site 10 - Day 1'!CC70)</f>
        <v>1</v>
      </c>
      <c r="BB70" s="54">
        <f>SUM('JTC - Site 10 - Day 1'!BB70,'JTC - Site 10 - Day 1'!BP70,'JTC - Site 10 - Day 1'!CD70)</f>
        <v>0</v>
      </c>
      <c r="BC70" s="59">
        <f t="shared" si="14"/>
        <v>81</v>
      </c>
      <c r="BD70" s="59">
        <f t="shared" si="15"/>
        <v>76</v>
      </c>
      <c r="BE70" s="45">
        <f>'JTC - Site 10 - Day 1'!$A70</f>
        <v>0.78124999999999967</v>
      </c>
      <c r="BF70" s="46">
        <f>SUM('JTC - Site 10 - Day 1'!P70,'JTC - Site 10 - Day 1'!BT70,'JTC - Site 10 - Day 1'!DX70)</f>
        <v>12</v>
      </c>
      <c r="BG70" s="47">
        <f>SUM('JTC - Site 10 - Day 1'!Q70,'JTC - Site 10 - Day 1'!BU70,'JTC - Site 10 - Day 1'!DY70)</f>
        <v>1</v>
      </c>
      <c r="BH70" s="47">
        <f>SUM('JTC - Site 10 - Day 1'!R70,'JTC - Site 10 - Day 1'!BV70,'JTC - Site 10 - Day 1'!DZ70)</f>
        <v>83</v>
      </c>
      <c r="BI70" s="47">
        <f>SUM('JTC - Site 10 - Day 1'!S70,'JTC - Site 10 - Day 1'!BW70,'JTC - Site 10 - Day 1'!EA70)</f>
        <v>3</v>
      </c>
      <c r="BJ70" s="47">
        <f>SUM('JTC - Site 10 - Day 1'!T70,'JTC - Site 10 - Day 1'!BX70,'JTC - Site 10 - Day 1'!EB70)</f>
        <v>0</v>
      </c>
      <c r="BK70" s="47">
        <f>SUM('JTC - Site 10 - Day 1'!U70,'JTC - Site 10 - Day 1'!BY70,'JTC - Site 10 - Day 1'!EC70)</f>
        <v>0</v>
      </c>
      <c r="BL70" s="47">
        <f>SUM('JTC - Site 10 - Day 1'!V70,'JTC - Site 10 - Day 1'!BZ70,'JTC - Site 10 - Day 1'!ED70)</f>
        <v>0</v>
      </c>
      <c r="BM70" s="47">
        <f>SUM('JTC - Site 10 - Day 1'!W70,'JTC - Site 10 - Day 1'!CA70,'JTC - Site 10 - Day 1'!EE70)</f>
        <v>0</v>
      </c>
      <c r="BN70" s="47">
        <f>SUM('JTC - Site 10 - Day 1'!X70,'JTC - Site 10 - Day 1'!CB70,'JTC - Site 10 - Day 1'!EF70)</f>
        <v>1</v>
      </c>
      <c r="BO70" s="47">
        <f>SUM('JTC - Site 10 - Day 1'!Y70,'JTC - Site 10 - Day 1'!CC70,'JTC - Site 10 - Day 1'!EG70)</f>
        <v>0</v>
      </c>
      <c r="BP70" s="54">
        <f>SUM('JTC - Site 10 - Day 1'!Z70,'JTC - Site 10 - Day 1'!CD70,'JTC - Site 10 - Day 1'!EH70)</f>
        <v>5</v>
      </c>
      <c r="BQ70" s="59">
        <f t="shared" si="16"/>
        <v>105</v>
      </c>
      <c r="BR70" s="59">
        <f t="shared" si="17"/>
        <v>97</v>
      </c>
      <c r="BS70" s="45">
        <f>'JTC - Site 10 - Day 1'!$A70</f>
        <v>0.78124999999999967</v>
      </c>
      <c r="BT70" s="46">
        <f>SUM('JTC - Site 10 - Day 1'!CH70,'JTC - Site 10 - Day 1'!CV70,'JTC - Site 10 - Day 1'!DJ70)</f>
        <v>7</v>
      </c>
      <c r="BU70" s="47">
        <f>SUM('JTC - Site 10 - Day 1'!CI70,'JTC - Site 10 - Day 1'!CW70,'JTC - Site 10 - Day 1'!DK70)</f>
        <v>0</v>
      </c>
      <c r="BV70" s="47">
        <f>SUM('JTC - Site 10 - Day 1'!CJ70,'JTC - Site 10 - Day 1'!CX70,'JTC - Site 10 - Day 1'!DL70)</f>
        <v>36</v>
      </c>
      <c r="BW70" s="47">
        <f>SUM('JTC - Site 10 - Day 1'!CK70,'JTC - Site 10 - Day 1'!CY70,'JTC - Site 10 - Day 1'!DM70)</f>
        <v>3</v>
      </c>
      <c r="BX70" s="47">
        <f>SUM('JTC - Site 10 - Day 1'!CL70,'JTC - Site 10 - Day 1'!CZ70,'JTC - Site 10 - Day 1'!DN70)</f>
        <v>0</v>
      </c>
      <c r="BY70" s="47">
        <f>SUM('JTC - Site 10 - Day 1'!CM70,'JTC - Site 10 - Day 1'!DA70,'JTC - Site 10 - Day 1'!DO70)</f>
        <v>0</v>
      </c>
      <c r="BZ70" s="47">
        <f>SUM('JTC - Site 10 - Day 1'!CN70,'JTC - Site 10 - Day 1'!DB70,'JTC - Site 10 - Day 1'!DP70)</f>
        <v>0</v>
      </c>
      <c r="CA70" s="47">
        <f>SUM('JTC - Site 10 - Day 1'!CO70,'JTC - Site 10 - Day 1'!DC70,'JTC - Site 10 - Day 1'!DQ70)</f>
        <v>0</v>
      </c>
      <c r="CB70" s="47">
        <f>SUM('JTC - Site 10 - Day 1'!CP70,'JTC - Site 10 - Day 1'!DD70,'JTC - Site 10 - Day 1'!DR70)</f>
        <v>1</v>
      </c>
      <c r="CC70" s="47">
        <f>SUM('JTC - Site 10 - Day 1'!CQ70,'JTC - Site 10 - Day 1'!DE70,'JTC - Site 10 - Day 1'!DS70)</f>
        <v>0</v>
      </c>
      <c r="CD70" s="54">
        <f>SUM('JTC - Site 10 - Day 1'!CR70,'JTC - Site 10 - Day 1'!DF70,'JTC - Site 10 - Day 1'!DT70)</f>
        <v>3</v>
      </c>
      <c r="CE70" s="59">
        <f t="shared" si="18"/>
        <v>50</v>
      </c>
      <c r="CF70" s="59">
        <f t="shared" si="19"/>
        <v>46</v>
      </c>
      <c r="CG70" s="45">
        <f>'JTC - Site 10 - Day 1'!$A70</f>
        <v>0.78124999999999967</v>
      </c>
      <c r="CH70" s="46">
        <f>SUM('JTC - Site 10 - Day 1'!B70,'JTC - Site 10 - Day 1'!BF70,'JTC - Site 10 - Day 1'!DJ70)</f>
        <v>12</v>
      </c>
      <c r="CI70" s="47">
        <f>SUM('JTC - Site 10 - Day 1'!C70,'JTC - Site 10 - Day 1'!BG70,'JTC - Site 10 - Day 1'!DK70)</f>
        <v>4</v>
      </c>
      <c r="CJ70" s="47">
        <f>SUM('JTC - Site 10 - Day 1'!D70,'JTC - Site 10 - Day 1'!BH70,'JTC - Site 10 - Day 1'!DL70)</f>
        <v>81</v>
      </c>
      <c r="CK70" s="47">
        <f>SUM('JTC - Site 10 - Day 1'!E70,'JTC - Site 10 - Day 1'!BI70,'JTC - Site 10 - Day 1'!DM70)</f>
        <v>5</v>
      </c>
      <c r="CL70" s="47">
        <f>SUM('JTC - Site 10 - Day 1'!F70,'JTC - Site 10 - Day 1'!BJ70,'JTC - Site 10 - Day 1'!DN70)</f>
        <v>0</v>
      </c>
      <c r="CM70" s="47">
        <f>SUM('JTC - Site 10 - Day 1'!G70,'JTC - Site 10 - Day 1'!BK70,'JTC - Site 10 - Day 1'!DO70)</f>
        <v>0</v>
      </c>
      <c r="CN70" s="47">
        <f>SUM('JTC - Site 10 - Day 1'!H70,'JTC - Site 10 - Day 1'!BL70,'JTC - Site 10 - Day 1'!DP70)</f>
        <v>0</v>
      </c>
      <c r="CO70" s="47">
        <f>SUM('JTC - Site 10 - Day 1'!I70,'JTC - Site 10 - Day 1'!BM70,'JTC - Site 10 - Day 1'!DQ70)</f>
        <v>0</v>
      </c>
      <c r="CP70" s="47">
        <f>SUM('JTC - Site 10 - Day 1'!J70,'JTC - Site 10 - Day 1'!BN70,'JTC - Site 10 - Day 1'!DR70)</f>
        <v>0</v>
      </c>
      <c r="CQ70" s="47">
        <f>SUM('JTC - Site 10 - Day 1'!K70,'JTC - Site 10 - Day 1'!BO70,'JTC - Site 10 - Day 1'!DS70)</f>
        <v>1</v>
      </c>
      <c r="CR70" s="54">
        <f>SUM('JTC - Site 10 - Day 1'!L70,'JTC - Site 10 - Day 1'!BP70,'JTC - Site 10 - Day 1'!DT70)</f>
        <v>2</v>
      </c>
      <c r="CS70" s="59">
        <f t="shared" si="20"/>
        <v>105</v>
      </c>
      <c r="CT70" s="59">
        <f t="shared" si="21"/>
        <v>96</v>
      </c>
      <c r="CU70" s="45">
        <f>'JTC - Site 10 - Day 1'!$A70</f>
        <v>0.78124999999999967</v>
      </c>
      <c r="CV70" s="46">
        <f>SUM('JTC - Site 10 - Day 1'!DX70,'JTC - Site 10 - Day 1'!EL70,'JTC - Site 10 - Day 1'!EZ70)</f>
        <v>36</v>
      </c>
      <c r="CW70" s="47">
        <f>SUM('JTC - Site 10 - Day 1'!DY70,'JTC - Site 10 - Day 1'!EM70,'JTC - Site 10 - Day 1'!FA70)</f>
        <v>9</v>
      </c>
      <c r="CX70" s="47">
        <f>SUM('JTC - Site 10 - Day 1'!DZ70,'JTC - Site 10 - Day 1'!EN70,'JTC - Site 10 - Day 1'!FB70)</f>
        <v>108</v>
      </c>
      <c r="CY70" s="47">
        <f>SUM('JTC - Site 10 - Day 1'!EA70,'JTC - Site 10 - Day 1'!EO70,'JTC - Site 10 - Day 1'!FC70)</f>
        <v>4</v>
      </c>
      <c r="CZ70" s="47">
        <f>SUM('JTC - Site 10 - Day 1'!EB70,'JTC - Site 10 - Day 1'!EP70,'JTC - Site 10 - Day 1'!FD70)</f>
        <v>1</v>
      </c>
      <c r="DA70" s="47">
        <f>SUM('JTC - Site 10 - Day 1'!EC70,'JTC - Site 10 - Day 1'!EQ70,'JTC - Site 10 - Day 1'!FE70)</f>
        <v>0</v>
      </c>
      <c r="DB70" s="47">
        <f>SUM('JTC - Site 10 - Day 1'!ED70,'JTC - Site 10 - Day 1'!ER70,'JTC - Site 10 - Day 1'!FF70)</f>
        <v>0</v>
      </c>
      <c r="DC70" s="47">
        <f>SUM('JTC - Site 10 - Day 1'!EE70,'JTC - Site 10 - Day 1'!ES70,'JTC - Site 10 - Day 1'!FG70)</f>
        <v>0</v>
      </c>
      <c r="DD70" s="47">
        <f>SUM('JTC - Site 10 - Day 1'!EF70,'JTC - Site 10 - Day 1'!ET70,'JTC - Site 10 - Day 1'!FH70)</f>
        <v>0</v>
      </c>
      <c r="DE70" s="47">
        <f>SUM('JTC - Site 10 - Day 1'!EG70,'JTC - Site 10 - Day 1'!EU70,'JTC - Site 10 - Day 1'!FI70)</f>
        <v>0</v>
      </c>
      <c r="DF70" s="54">
        <f>SUM('JTC - Site 10 - Day 1'!EH70,'JTC - Site 10 - Day 1'!EV70,'JTC - Site 10 - Day 1'!FJ70)</f>
        <v>1</v>
      </c>
      <c r="DG70" s="59">
        <f t="shared" si="22"/>
        <v>159</v>
      </c>
      <c r="DH70" s="59">
        <f t="shared" si="23"/>
        <v>131</v>
      </c>
      <c r="DI70" s="68">
        <f t="shared" si="157"/>
        <v>404</v>
      </c>
      <c r="DJ70" s="68">
        <f>SUM(DI70:DI70)</f>
        <v>404</v>
      </c>
      <c r="DK70" s="45">
        <f>'JTC - Site 10 - Day 1'!$A70</f>
        <v>0.78124999999999967</v>
      </c>
    </row>
    <row r="71" spans="1:115" s="39" customFormat="1" ht="12" customHeight="1">
      <c r="A71" s="48" t="s">
        <v>24</v>
      </c>
      <c r="B71" s="49">
        <f t="shared" ref="B71:L71" si="158">SUM(B67:B70)</f>
        <v>30</v>
      </c>
      <c r="C71" s="50">
        <f t="shared" si="158"/>
        <v>5</v>
      </c>
      <c r="D71" s="50">
        <f t="shared" si="158"/>
        <v>244</v>
      </c>
      <c r="E71" s="50">
        <f t="shared" si="158"/>
        <v>18</v>
      </c>
      <c r="F71" s="50">
        <f t="shared" si="158"/>
        <v>1</v>
      </c>
      <c r="G71" s="50">
        <f t="shared" si="158"/>
        <v>0</v>
      </c>
      <c r="H71" s="50">
        <f t="shared" si="158"/>
        <v>0</v>
      </c>
      <c r="I71" s="50">
        <f t="shared" si="158"/>
        <v>0</v>
      </c>
      <c r="J71" s="50">
        <f t="shared" si="158"/>
        <v>3</v>
      </c>
      <c r="K71" s="50">
        <f t="shared" si="158"/>
        <v>0</v>
      </c>
      <c r="L71" s="55">
        <f t="shared" si="158"/>
        <v>12</v>
      </c>
      <c r="M71" s="60">
        <f t="shared" si="8"/>
        <v>313</v>
      </c>
      <c r="N71" s="60">
        <f t="shared" si="9"/>
        <v>294</v>
      </c>
      <c r="O71" s="48" t="s">
        <v>24</v>
      </c>
      <c r="P71" s="49">
        <f t="shared" ref="P71:Z71" si="159">SUM(P67:P70)</f>
        <v>51</v>
      </c>
      <c r="Q71" s="50">
        <f t="shared" si="159"/>
        <v>15</v>
      </c>
      <c r="R71" s="50">
        <f t="shared" si="159"/>
        <v>381</v>
      </c>
      <c r="S71" s="50">
        <f t="shared" si="159"/>
        <v>24</v>
      </c>
      <c r="T71" s="50">
        <f t="shared" si="159"/>
        <v>2</v>
      </c>
      <c r="U71" s="50">
        <f t="shared" si="159"/>
        <v>0</v>
      </c>
      <c r="V71" s="50">
        <f t="shared" si="159"/>
        <v>0</v>
      </c>
      <c r="W71" s="50">
        <f t="shared" si="159"/>
        <v>0</v>
      </c>
      <c r="X71" s="50">
        <f t="shared" si="159"/>
        <v>4</v>
      </c>
      <c r="Y71" s="50">
        <f t="shared" si="159"/>
        <v>0</v>
      </c>
      <c r="Z71" s="55">
        <f t="shared" si="159"/>
        <v>23</v>
      </c>
      <c r="AA71" s="60">
        <f t="shared" si="10"/>
        <v>500</v>
      </c>
      <c r="AB71" s="60">
        <f t="shared" si="11"/>
        <v>464</v>
      </c>
      <c r="AC71" s="48" t="s">
        <v>24</v>
      </c>
      <c r="AD71" s="49">
        <f t="shared" ref="AD71:AN71" si="160">SUM(AD67:AD70)</f>
        <v>236</v>
      </c>
      <c r="AE71" s="50">
        <f t="shared" si="160"/>
        <v>30</v>
      </c>
      <c r="AF71" s="50">
        <f t="shared" si="160"/>
        <v>301</v>
      </c>
      <c r="AG71" s="50">
        <f t="shared" si="160"/>
        <v>35</v>
      </c>
      <c r="AH71" s="50">
        <f t="shared" si="160"/>
        <v>6</v>
      </c>
      <c r="AI71" s="50">
        <f t="shared" si="160"/>
        <v>1</v>
      </c>
      <c r="AJ71" s="50">
        <f t="shared" si="160"/>
        <v>0</v>
      </c>
      <c r="AK71" s="50">
        <f t="shared" si="160"/>
        <v>0</v>
      </c>
      <c r="AL71" s="50">
        <f t="shared" si="160"/>
        <v>0</v>
      </c>
      <c r="AM71" s="50">
        <f t="shared" si="160"/>
        <v>0</v>
      </c>
      <c r="AN71" s="55">
        <f t="shared" si="160"/>
        <v>3</v>
      </c>
      <c r="AO71" s="60">
        <f t="shared" si="12"/>
        <v>612</v>
      </c>
      <c r="AP71" s="60">
        <f t="shared" si="13"/>
        <v>447</v>
      </c>
      <c r="AQ71" s="48" t="s">
        <v>24</v>
      </c>
      <c r="AR71" s="49">
        <f t="shared" ref="AR71:BB71" si="161">SUM(AR67:AR70)</f>
        <v>46</v>
      </c>
      <c r="AS71" s="50">
        <f t="shared" si="161"/>
        <v>7</v>
      </c>
      <c r="AT71" s="50">
        <f t="shared" si="161"/>
        <v>300</v>
      </c>
      <c r="AU71" s="50">
        <f t="shared" si="161"/>
        <v>17</v>
      </c>
      <c r="AV71" s="50">
        <f t="shared" si="161"/>
        <v>2</v>
      </c>
      <c r="AW71" s="50">
        <f t="shared" si="161"/>
        <v>0</v>
      </c>
      <c r="AX71" s="50">
        <f t="shared" si="161"/>
        <v>0</v>
      </c>
      <c r="AY71" s="50">
        <f t="shared" si="161"/>
        <v>0</v>
      </c>
      <c r="AZ71" s="50">
        <f t="shared" si="161"/>
        <v>1</v>
      </c>
      <c r="BA71" s="50">
        <f t="shared" si="161"/>
        <v>4</v>
      </c>
      <c r="BB71" s="55">
        <f t="shared" si="161"/>
        <v>0</v>
      </c>
      <c r="BC71" s="60">
        <f t="shared" si="14"/>
        <v>377</v>
      </c>
      <c r="BD71" s="60">
        <f t="shared" si="15"/>
        <v>350</v>
      </c>
      <c r="BE71" s="48" t="s">
        <v>24</v>
      </c>
      <c r="BF71" s="49">
        <f t="shared" ref="BF71:BP71" si="162">SUM(BF67:BF70)</f>
        <v>64</v>
      </c>
      <c r="BG71" s="50">
        <f t="shared" si="162"/>
        <v>18</v>
      </c>
      <c r="BH71" s="50">
        <f t="shared" si="162"/>
        <v>367</v>
      </c>
      <c r="BI71" s="50">
        <f t="shared" si="162"/>
        <v>23</v>
      </c>
      <c r="BJ71" s="50">
        <f t="shared" si="162"/>
        <v>1</v>
      </c>
      <c r="BK71" s="50">
        <f t="shared" si="162"/>
        <v>0</v>
      </c>
      <c r="BL71" s="50">
        <f t="shared" si="162"/>
        <v>0</v>
      </c>
      <c r="BM71" s="50">
        <f t="shared" si="162"/>
        <v>0</v>
      </c>
      <c r="BN71" s="50">
        <f t="shared" si="162"/>
        <v>4</v>
      </c>
      <c r="BO71" s="50">
        <f t="shared" si="162"/>
        <v>0</v>
      </c>
      <c r="BP71" s="55">
        <f t="shared" si="162"/>
        <v>19</v>
      </c>
      <c r="BQ71" s="60">
        <f t="shared" si="16"/>
        <v>496</v>
      </c>
      <c r="BR71" s="60">
        <f t="shared" si="17"/>
        <v>449</v>
      </c>
      <c r="BS71" s="48" t="s">
        <v>24</v>
      </c>
      <c r="BT71" s="49">
        <f t="shared" ref="BT71:CD71" si="163">SUM(BT67:BT70)</f>
        <v>21</v>
      </c>
      <c r="BU71" s="50">
        <f t="shared" si="163"/>
        <v>2</v>
      </c>
      <c r="BV71" s="50">
        <f t="shared" si="163"/>
        <v>202</v>
      </c>
      <c r="BW71" s="50">
        <f t="shared" si="163"/>
        <v>28</v>
      </c>
      <c r="BX71" s="50">
        <f t="shared" si="163"/>
        <v>0</v>
      </c>
      <c r="BY71" s="50">
        <f t="shared" si="163"/>
        <v>0</v>
      </c>
      <c r="BZ71" s="50">
        <f t="shared" si="163"/>
        <v>0</v>
      </c>
      <c r="CA71" s="50">
        <f t="shared" si="163"/>
        <v>0</v>
      </c>
      <c r="CB71" s="50">
        <f t="shared" si="163"/>
        <v>3</v>
      </c>
      <c r="CC71" s="50">
        <f t="shared" si="163"/>
        <v>0</v>
      </c>
      <c r="CD71" s="55">
        <f t="shared" si="163"/>
        <v>12</v>
      </c>
      <c r="CE71" s="60">
        <f t="shared" si="18"/>
        <v>268</v>
      </c>
      <c r="CF71" s="60">
        <f t="shared" si="19"/>
        <v>256</v>
      </c>
      <c r="CG71" s="48" t="s">
        <v>24</v>
      </c>
      <c r="CH71" s="49">
        <f t="shared" ref="CH71:CR71" si="164">SUM(CH67:CH70)</f>
        <v>64</v>
      </c>
      <c r="CI71" s="50">
        <f t="shared" si="164"/>
        <v>8</v>
      </c>
      <c r="CJ71" s="50">
        <f t="shared" si="164"/>
        <v>334</v>
      </c>
      <c r="CK71" s="50">
        <f t="shared" si="164"/>
        <v>28</v>
      </c>
      <c r="CL71" s="50">
        <f t="shared" si="164"/>
        <v>2</v>
      </c>
      <c r="CM71" s="50">
        <f t="shared" si="164"/>
        <v>0</v>
      </c>
      <c r="CN71" s="50">
        <f t="shared" si="164"/>
        <v>0</v>
      </c>
      <c r="CO71" s="50">
        <f t="shared" si="164"/>
        <v>0</v>
      </c>
      <c r="CP71" s="50">
        <f t="shared" si="164"/>
        <v>1</v>
      </c>
      <c r="CQ71" s="50">
        <f t="shared" si="164"/>
        <v>4</v>
      </c>
      <c r="CR71" s="55">
        <f t="shared" si="164"/>
        <v>6</v>
      </c>
      <c r="CS71" s="60">
        <f t="shared" si="20"/>
        <v>447</v>
      </c>
      <c r="CT71" s="60">
        <f t="shared" si="21"/>
        <v>407</v>
      </c>
      <c r="CU71" s="48" t="s">
        <v>24</v>
      </c>
      <c r="CV71" s="49">
        <f t="shared" ref="CV71:DF71" si="165">SUM(CV67:CV70)</f>
        <v>276</v>
      </c>
      <c r="CW71" s="50">
        <f t="shared" si="165"/>
        <v>37</v>
      </c>
      <c r="CX71" s="50">
        <f t="shared" si="165"/>
        <v>363</v>
      </c>
      <c r="CY71" s="50">
        <f t="shared" si="165"/>
        <v>35</v>
      </c>
      <c r="CZ71" s="50">
        <f t="shared" si="165"/>
        <v>6</v>
      </c>
      <c r="DA71" s="50">
        <f t="shared" si="165"/>
        <v>1</v>
      </c>
      <c r="DB71" s="50">
        <f t="shared" si="165"/>
        <v>0</v>
      </c>
      <c r="DC71" s="50">
        <f t="shared" si="165"/>
        <v>0</v>
      </c>
      <c r="DD71" s="50">
        <f t="shared" si="165"/>
        <v>0</v>
      </c>
      <c r="DE71" s="50">
        <f t="shared" si="165"/>
        <v>0</v>
      </c>
      <c r="DF71" s="55">
        <f t="shared" si="165"/>
        <v>5</v>
      </c>
      <c r="DG71" s="60">
        <f t="shared" si="22"/>
        <v>723</v>
      </c>
      <c r="DH71" s="60">
        <f t="shared" si="23"/>
        <v>527</v>
      </c>
      <c r="DI71" s="69"/>
      <c r="DJ71" s="69"/>
      <c r="DK71" s="48"/>
    </row>
    <row r="72" spans="1:115" s="39" customFormat="1" ht="12" customHeight="1">
      <c r="A72" s="48" t="s">
        <v>25</v>
      </c>
      <c r="B72" s="49">
        <f t="shared" ref="B72:L72" si="166">SUM(B61,B66,B71)</f>
        <v>75</v>
      </c>
      <c r="C72" s="50">
        <f t="shared" si="166"/>
        <v>9</v>
      </c>
      <c r="D72" s="50">
        <f t="shared" si="166"/>
        <v>646</v>
      </c>
      <c r="E72" s="50">
        <f t="shared" si="166"/>
        <v>72</v>
      </c>
      <c r="F72" s="50">
        <f t="shared" si="166"/>
        <v>2</v>
      </c>
      <c r="G72" s="50">
        <f t="shared" si="166"/>
        <v>0</v>
      </c>
      <c r="H72" s="50">
        <f t="shared" si="166"/>
        <v>0</v>
      </c>
      <c r="I72" s="50">
        <f t="shared" si="166"/>
        <v>0</v>
      </c>
      <c r="J72" s="50">
        <f t="shared" si="166"/>
        <v>9</v>
      </c>
      <c r="K72" s="50">
        <f t="shared" si="166"/>
        <v>2</v>
      </c>
      <c r="L72" s="55">
        <f t="shared" si="166"/>
        <v>38</v>
      </c>
      <c r="M72" s="60">
        <f t="shared" si="8"/>
        <v>853</v>
      </c>
      <c r="N72" s="60">
        <f t="shared" si="9"/>
        <v>811</v>
      </c>
      <c r="O72" s="48" t="s">
        <v>25</v>
      </c>
      <c r="P72" s="49">
        <f t="shared" ref="P72:Z72" si="167">SUM(P61,P66,P71)</f>
        <v>155</v>
      </c>
      <c r="Q72" s="50">
        <f t="shared" si="167"/>
        <v>33</v>
      </c>
      <c r="R72" s="50">
        <f t="shared" si="167"/>
        <v>1247</v>
      </c>
      <c r="S72" s="50">
        <f t="shared" si="167"/>
        <v>132</v>
      </c>
      <c r="T72" s="50">
        <f t="shared" si="167"/>
        <v>10</v>
      </c>
      <c r="U72" s="50">
        <f t="shared" si="167"/>
        <v>0</v>
      </c>
      <c r="V72" s="50">
        <f t="shared" si="167"/>
        <v>0</v>
      </c>
      <c r="W72" s="50">
        <f t="shared" si="167"/>
        <v>0</v>
      </c>
      <c r="X72" s="50">
        <f t="shared" si="167"/>
        <v>11</v>
      </c>
      <c r="Y72" s="50">
        <f t="shared" si="167"/>
        <v>0</v>
      </c>
      <c r="Z72" s="55">
        <f t="shared" si="167"/>
        <v>62</v>
      </c>
      <c r="AA72" s="60">
        <f t="shared" si="10"/>
        <v>1650</v>
      </c>
      <c r="AB72" s="60">
        <f t="shared" si="11"/>
        <v>1551</v>
      </c>
      <c r="AC72" s="48" t="s">
        <v>25</v>
      </c>
      <c r="AD72" s="49">
        <f t="shared" ref="AD72:AN72" si="168">SUM(AD61,AD66,AD71)</f>
        <v>546</v>
      </c>
      <c r="AE72" s="50">
        <f t="shared" si="168"/>
        <v>61</v>
      </c>
      <c r="AF72" s="50">
        <f t="shared" si="168"/>
        <v>851</v>
      </c>
      <c r="AG72" s="50">
        <f t="shared" si="168"/>
        <v>127</v>
      </c>
      <c r="AH72" s="50">
        <f t="shared" si="168"/>
        <v>20</v>
      </c>
      <c r="AI72" s="50">
        <f t="shared" si="168"/>
        <v>1</v>
      </c>
      <c r="AJ72" s="50">
        <f t="shared" si="168"/>
        <v>6</v>
      </c>
      <c r="AK72" s="50">
        <f t="shared" si="168"/>
        <v>3</v>
      </c>
      <c r="AL72" s="50">
        <f t="shared" si="168"/>
        <v>0</v>
      </c>
      <c r="AM72" s="50">
        <f t="shared" si="168"/>
        <v>1</v>
      </c>
      <c r="AN72" s="55">
        <f t="shared" si="168"/>
        <v>17</v>
      </c>
      <c r="AO72" s="60">
        <f t="shared" si="12"/>
        <v>1633</v>
      </c>
      <c r="AP72" s="60">
        <f t="shared" si="13"/>
        <v>1269</v>
      </c>
      <c r="AQ72" s="48" t="s">
        <v>25</v>
      </c>
      <c r="AR72" s="49">
        <f t="shared" ref="AR72:BB72" si="169">SUM(AR61,AR66,AR71)</f>
        <v>187</v>
      </c>
      <c r="AS72" s="50">
        <f t="shared" si="169"/>
        <v>22</v>
      </c>
      <c r="AT72" s="50">
        <f t="shared" si="169"/>
        <v>843</v>
      </c>
      <c r="AU72" s="50">
        <f t="shared" si="169"/>
        <v>55</v>
      </c>
      <c r="AV72" s="50">
        <f t="shared" si="169"/>
        <v>9</v>
      </c>
      <c r="AW72" s="50">
        <f t="shared" si="169"/>
        <v>0</v>
      </c>
      <c r="AX72" s="50">
        <f t="shared" si="169"/>
        <v>1</v>
      </c>
      <c r="AY72" s="50">
        <f t="shared" si="169"/>
        <v>2</v>
      </c>
      <c r="AZ72" s="50">
        <f t="shared" si="169"/>
        <v>3</v>
      </c>
      <c r="BA72" s="50">
        <f t="shared" si="169"/>
        <v>9</v>
      </c>
      <c r="BB72" s="55">
        <f t="shared" si="169"/>
        <v>19</v>
      </c>
      <c r="BC72" s="60">
        <f t="shared" si="14"/>
        <v>1150</v>
      </c>
      <c r="BD72" s="60">
        <f t="shared" si="15"/>
        <v>1038</v>
      </c>
      <c r="BE72" s="48" t="s">
        <v>25</v>
      </c>
      <c r="BF72" s="49">
        <f t="shared" ref="BF72:BP72" si="170">SUM(BF61,BF66,BF71)</f>
        <v>174</v>
      </c>
      <c r="BG72" s="50">
        <f t="shared" si="170"/>
        <v>44</v>
      </c>
      <c r="BH72" s="50">
        <f t="shared" si="170"/>
        <v>1227</v>
      </c>
      <c r="BI72" s="50">
        <f t="shared" si="170"/>
        <v>130</v>
      </c>
      <c r="BJ72" s="50">
        <f t="shared" si="170"/>
        <v>8</v>
      </c>
      <c r="BK72" s="50">
        <f t="shared" si="170"/>
        <v>0</v>
      </c>
      <c r="BL72" s="50">
        <f t="shared" si="170"/>
        <v>0</v>
      </c>
      <c r="BM72" s="50">
        <f t="shared" si="170"/>
        <v>0</v>
      </c>
      <c r="BN72" s="50">
        <f t="shared" si="170"/>
        <v>11</v>
      </c>
      <c r="BO72" s="50">
        <f t="shared" si="170"/>
        <v>0</v>
      </c>
      <c r="BP72" s="55">
        <f t="shared" si="170"/>
        <v>54</v>
      </c>
      <c r="BQ72" s="60">
        <f t="shared" si="16"/>
        <v>1648</v>
      </c>
      <c r="BR72" s="60">
        <f t="shared" si="17"/>
        <v>1529</v>
      </c>
      <c r="BS72" s="48" t="s">
        <v>25</v>
      </c>
      <c r="BT72" s="49">
        <f t="shared" ref="BT72:CD72" si="171">SUM(BT61,BT66,BT71)</f>
        <v>42</v>
      </c>
      <c r="BU72" s="50">
        <f t="shared" si="171"/>
        <v>7</v>
      </c>
      <c r="BV72" s="50">
        <f t="shared" si="171"/>
        <v>587</v>
      </c>
      <c r="BW72" s="50">
        <f t="shared" si="171"/>
        <v>85</v>
      </c>
      <c r="BX72" s="50">
        <f t="shared" si="171"/>
        <v>2</v>
      </c>
      <c r="BY72" s="50">
        <f t="shared" si="171"/>
        <v>0</v>
      </c>
      <c r="BZ72" s="50">
        <f t="shared" si="171"/>
        <v>0</v>
      </c>
      <c r="CA72" s="50">
        <f t="shared" si="171"/>
        <v>0</v>
      </c>
      <c r="CB72" s="50">
        <f t="shared" si="171"/>
        <v>9</v>
      </c>
      <c r="CC72" s="50">
        <f t="shared" si="171"/>
        <v>1</v>
      </c>
      <c r="CD72" s="55">
        <f t="shared" si="171"/>
        <v>41</v>
      </c>
      <c r="CE72" s="60">
        <f t="shared" si="18"/>
        <v>774</v>
      </c>
      <c r="CF72" s="60">
        <f t="shared" si="19"/>
        <v>754</v>
      </c>
      <c r="CG72" s="48" t="s">
        <v>25</v>
      </c>
      <c r="CH72" s="49">
        <f t="shared" ref="CH72:CR72" si="172">SUM(CH61,CH66,CH71)</f>
        <v>231</v>
      </c>
      <c r="CI72" s="50">
        <f t="shared" si="172"/>
        <v>26</v>
      </c>
      <c r="CJ72" s="50">
        <f t="shared" si="172"/>
        <v>1014</v>
      </c>
      <c r="CK72" s="50">
        <f t="shared" si="172"/>
        <v>79</v>
      </c>
      <c r="CL72" s="50">
        <f t="shared" si="172"/>
        <v>10</v>
      </c>
      <c r="CM72" s="50">
        <f t="shared" si="172"/>
        <v>0</v>
      </c>
      <c r="CN72" s="50">
        <f t="shared" si="172"/>
        <v>1</v>
      </c>
      <c r="CO72" s="50">
        <f t="shared" si="172"/>
        <v>2</v>
      </c>
      <c r="CP72" s="50">
        <f t="shared" si="172"/>
        <v>3</v>
      </c>
      <c r="CQ72" s="50">
        <f t="shared" si="172"/>
        <v>8</v>
      </c>
      <c r="CR72" s="55">
        <f t="shared" si="172"/>
        <v>36</v>
      </c>
      <c r="CS72" s="60">
        <f t="shared" si="20"/>
        <v>1410</v>
      </c>
      <c r="CT72" s="60">
        <f t="shared" si="21"/>
        <v>1267</v>
      </c>
      <c r="CU72" s="48" t="s">
        <v>25</v>
      </c>
      <c r="CV72" s="49">
        <f t="shared" ref="CV72:DF72" si="173">SUM(CV61,CV66,CV71)</f>
        <v>642</v>
      </c>
      <c r="CW72" s="50">
        <f t="shared" si="173"/>
        <v>78</v>
      </c>
      <c r="CX72" s="50">
        <f t="shared" si="173"/>
        <v>1061</v>
      </c>
      <c r="CY72" s="50">
        <f t="shared" si="173"/>
        <v>136</v>
      </c>
      <c r="CZ72" s="50">
        <f t="shared" si="173"/>
        <v>19</v>
      </c>
      <c r="DA72" s="50">
        <f t="shared" si="173"/>
        <v>1</v>
      </c>
      <c r="DB72" s="50">
        <f t="shared" si="173"/>
        <v>6</v>
      </c>
      <c r="DC72" s="50">
        <f t="shared" si="173"/>
        <v>3</v>
      </c>
      <c r="DD72" s="50">
        <f t="shared" si="173"/>
        <v>0</v>
      </c>
      <c r="DE72" s="50">
        <f t="shared" si="173"/>
        <v>1</v>
      </c>
      <c r="DF72" s="55">
        <f t="shared" si="173"/>
        <v>23</v>
      </c>
      <c r="DG72" s="60">
        <f t="shared" si="22"/>
        <v>1970</v>
      </c>
      <c r="DH72" s="60">
        <f t="shared" si="23"/>
        <v>1533</v>
      </c>
      <c r="DI72" s="69"/>
      <c r="DJ72" s="69"/>
      <c r="DK72" s="48"/>
    </row>
    <row r="73" spans="1:115" ht="13.5" customHeight="1">
      <c r="A73" s="34" t="s">
        <v>26</v>
      </c>
      <c r="B73" s="35">
        <f t="shared" ref="B73:L73" si="174">SUM(B13,B18,B23,B29,B34,B39,B45,B50,B55,B61,B66,B71)</f>
        <v>307</v>
      </c>
      <c r="C73" s="36">
        <f t="shared" si="174"/>
        <v>49</v>
      </c>
      <c r="D73" s="36">
        <f t="shared" si="174"/>
        <v>3075</v>
      </c>
      <c r="E73" s="36">
        <f t="shared" si="174"/>
        <v>485</v>
      </c>
      <c r="F73" s="36">
        <f t="shared" si="174"/>
        <v>58</v>
      </c>
      <c r="G73" s="36">
        <f t="shared" si="174"/>
        <v>2</v>
      </c>
      <c r="H73" s="36">
        <f t="shared" si="174"/>
        <v>9</v>
      </c>
      <c r="I73" s="36">
        <f t="shared" si="174"/>
        <v>8</v>
      </c>
      <c r="J73" s="36">
        <f t="shared" si="174"/>
        <v>38</v>
      </c>
      <c r="K73" s="36">
        <f t="shared" si="174"/>
        <v>14</v>
      </c>
      <c r="L73" s="70">
        <f t="shared" si="174"/>
        <v>193</v>
      </c>
      <c r="M73" s="38">
        <f t="shared" si="8"/>
        <v>4238</v>
      </c>
      <c r="N73" s="38">
        <f t="shared" si="9"/>
        <v>4138</v>
      </c>
      <c r="O73" s="34" t="s">
        <v>26</v>
      </c>
      <c r="P73" s="35">
        <f t="shared" ref="P73:Z73" si="175">SUM(P13,P18,P23,P29,P34,P39,P45,P50,P55,P61,P66,P71)</f>
        <v>406</v>
      </c>
      <c r="Q73" s="36">
        <f t="shared" si="175"/>
        <v>71</v>
      </c>
      <c r="R73" s="36">
        <f t="shared" si="175"/>
        <v>2965</v>
      </c>
      <c r="S73" s="36">
        <f t="shared" si="175"/>
        <v>504</v>
      </c>
      <c r="T73" s="36">
        <f t="shared" si="175"/>
        <v>58</v>
      </c>
      <c r="U73" s="36">
        <f t="shared" si="175"/>
        <v>8</v>
      </c>
      <c r="V73" s="36">
        <f t="shared" si="175"/>
        <v>16</v>
      </c>
      <c r="W73" s="36">
        <f t="shared" si="175"/>
        <v>14</v>
      </c>
      <c r="X73" s="36">
        <f t="shared" si="175"/>
        <v>37</v>
      </c>
      <c r="Y73" s="36">
        <f t="shared" si="175"/>
        <v>9</v>
      </c>
      <c r="Z73" s="70">
        <f t="shared" si="175"/>
        <v>244</v>
      </c>
      <c r="AA73" s="38">
        <f t="shared" si="10"/>
        <v>4332</v>
      </c>
      <c r="AB73" s="38">
        <f t="shared" si="11"/>
        <v>4168</v>
      </c>
      <c r="AC73" s="34" t="s">
        <v>26</v>
      </c>
      <c r="AD73" s="35">
        <f t="shared" ref="AD73:AN73" si="176">SUM(AD13,AD18,AD23,AD29,AD34,AD39,AD45,AD50,AD55,AD61,AD66,AD71)</f>
        <v>897</v>
      </c>
      <c r="AE73" s="36">
        <f t="shared" si="176"/>
        <v>93</v>
      </c>
      <c r="AF73" s="36">
        <f t="shared" si="176"/>
        <v>3492</v>
      </c>
      <c r="AG73" s="36">
        <f t="shared" si="176"/>
        <v>644</v>
      </c>
      <c r="AH73" s="36">
        <f t="shared" si="176"/>
        <v>145</v>
      </c>
      <c r="AI73" s="36">
        <f t="shared" si="176"/>
        <v>19</v>
      </c>
      <c r="AJ73" s="36">
        <f t="shared" si="176"/>
        <v>52</v>
      </c>
      <c r="AK73" s="36">
        <f t="shared" si="176"/>
        <v>19</v>
      </c>
      <c r="AL73" s="36">
        <f t="shared" si="176"/>
        <v>5</v>
      </c>
      <c r="AM73" s="36">
        <f t="shared" si="176"/>
        <v>15</v>
      </c>
      <c r="AN73" s="70">
        <f t="shared" si="176"/>
        <v>135</v>
      </c>
      <c r="AO73" s="38">
        <f t="shared" si="12"/>
        <v>5516</v>
      </c>
      <c r="AP73" s="38">
        <f t="shared" si="13"/>
        <v>5126</v>
      </c>
      <c r="AQ73" s="34" t="s">
        <v>26</v>
      </c>
      <c r="AR73" s="35">
        <f t="shared" ref="AR73:BB73" si="177">SUM(AR13,AR18,AR23,AR29,AR34,AR39,AR45,AR50,AR55,AR61,AR66,AR71)</f>
        <v>1124</v>
      </c>
      <c r="AS73" s="36">
        <f t="shared" si="177"/>
        <v>123</v>
      </c>
      <c r="AT73" s="36">
        <f t="shared" si="177"/>
        <v>3130</v>
      </c>
      <c r="AU73" s="36">
        <f t="shared" si="177"/>
        <v>510</v>
      </c>
      <c r="AV73" s="36">
        <f t="shared" si="177"/>
        <v>162</v>
      </c>
      <c r="AW73" s="36">
        <f t="shared" si="177"/>
        <v>10</v>
      </c>
      <c r="AX73" s="36">
        <f t="shared" si="177"/>
        <v>50</v>
      </c>
      <c r="AY73" s="36">
        <f t="shared" si="177"/>
        <v>41</v>
      </c>
      <c r="AZ73" s="36">
        <f t="shared" si="177"/>
        <v>6</v>
      </c>
      <c r="BA73" s="36">
        <f t="shared" si="177"/>
        <v>26</v>
      </c>
      <c r="BB73" s="70">
        <f t="shared" si="177"/>
        <v>101</v>
      </c>
      <c r="BC73" s="38">
        <f t="shared" si="14"/>
        <v>5283</v>
      </c>
      <c r="BD73" s="38">
        <f t="shared" si="15"/>
        <v>4767</v>
      </c>
      <c r="BE73" s="34" t="s">
        <v>26</v>
      </c>
      <c r="BF73" s="35">
        <f t="shared" ref="BF73:BP73" si="178">SUM(BF13,BF18,BF23,BF29,BF34,BF39,BF45,BF50,BF55,BF61,BF66,BF71)</f>
        <v>287</v>
      </c>
      <c r="BG73" s="36">
        <f t="shared" si="178"/>
        <v>75</v>
      </c>
      <c r="BH73" s="36">
        <f t="shared" si="178"/>
        <v>2717</v>
      </c>
      <c r="BI73" s="36">
        <f t="shared" si="178"/>
        <v>416</v>
      </c>
      <c r="BJ73" s="36">
        <f t="shared" si="178"/>
        <v>52</v>
      </c>
      <c r="BK73" s="36">
        <f t="shared" si="178"/>
        <v>1</v>
      </c>
      <c r="BL73" s="36">
        <f t="shared" si="178"/>
        <v>1</v>
      </c>
      <c r="BM73" s="36">
        <f t="shared" si="178"/>
        <v>0</v>
      </c>
      <c r="BN73" s="36">
        <f t="shared" si="178"/>
        <v>37</v>
      </c>
      <c r="BO73" s="36">
        <f t="shared" si="178"/>
        <v>6</v>
      </c>
      <c r="BP73" s="70">
        <f t="shared" si="178"/>
        <v>202</v>
      </c>
      <c r="BQ73" s="38">
        <f t="shared" si="16"/>
        <v>3794</v>
      </c>
      <c r="BR73" s="38">
        <f t="shared" si="17"/>
        <v>3662</v>
      </c>
      <c r="BS73" s="34" t="s">
        <v>26</v>
      </c>
      <c r="BT73" s="35">
        <f t="shared" ref="BT73:CD73" si="179">SUM(BT13,BT18,BT23,BT29,BT34,BT39,BT45,BT50,BT55,BT61,BT66,BT71)</f>
        <v>382</v>
      </c>
      <c r="BU73" s="36">
        <f t="shared" si="179"/>
        <v>69</v>
      </c>
      <c r="BV73" s="36">
        <f t="shared" si="179"/>
        <v>2847</v>
      </c>
      <c r="BW73" s="36">
        <f t="shared" si="179"/>
        <v>471</v>
      </c>
      <c r="BX73" s="36">
        <f t="shared" si="179"/>
        <v>34</v>
      </c>
      <c r="BY73" s="36">
        <f t="shared" si="179"/>
        <v>0</v>
      </c>
      <c r="BZ73" s="36">
        <f t="shared" si="179"/>
        <v>6</v>
      </c>
      <c r="CA73" s="36">
        <f t="shared" si="179"/>
        <v>1</v>
      </c>
      <c r="CB73" s="36">
        <f t="shared" si="179"/>
        <v>37</v>
      </c>
      <c r="CC73" s="36">
        <f t="shared" si="179"/>
        <v>11</v>
      </c>
      <c r="CD73" s="70">
        <f t="shared" si="179"/>
        <v>179</v>
      </c>
      <c r="CE73" s="38">
        <f t="shared" si="18"/>
        <v>4037</v>
      </c>
      <c r="CF73" s="38">
        <f t="shared" si="19"/>
        <v>3837</v>
      </c>
      <c r="CG73" s="34" t="s">
        <v>26</v>
      </c>
      <c r="CH73" s="35">
        <f t="shared" ref="CH73:CR73" si="180">SUM(CH13,CH18,CH23,CH29,CH34,CH39,CH45,CH50,CH55,CH61,CH66,CH71)</f>
        <v>1500</v>
      </c>
      <c r="CI73" s="36">
        <f t="shared" si="180"/>
        <v>173</v>
      </c>
      <c r="CJ73" s="36">
        <f t="shared" si="180"/>
        <v>3854</v>
      </c>
      <c r="CK73" s="36">
        <f t="shared" si="180"/>
        <v>681</v>
      </c>
      <c r="CL73" s="36">
        <f t="shared" si="180"/>
        <v>162</v>
      </c>
      <c r="CM73" s="36">
        <f t="shared" si="180"/>
        <v>11</v>
      </c>
      <c r="CN73" s="36">
        <f t="shared" si="180"/>
        <v>48</v>
      </c>
      <c r="CO73" s="36">
        <f t="shared" si="180"/>
        <v>34</v>
      </c>
      <c r="CP73" s="36">
        <f t="shared" si="180"/>
        <v>6</v>
      </c>
      <c r="CQ73" s="36">
        <f t="shared" si="180"/>
        <v>24</v>
      </c>
      <c r="CR73" s="70">
        <f t="shared" si="180"/>
        <v>167</v>
      </c>
      <c r="CS73" s="38">
        <f t="shared" si="20"/>
        <v>6660</v>
      </c>
      <c r="CT73" s="38">
        <f t="shared" si="21"/>
        <v>5858</v>
      </c>
      <c r="CU73" s="34" t="s">
        <v>26</v>
      </c>
      <c r="CV73" s="35">
        <f t="shared" ref="CV73:DF73" si="181">SUM(CV13,CV18,CV23,CV29,CV34,CV39,CV45,CV50,CV55,CV61,CV66,CV71)</f>
        <v>1079</v>
      </c>
      <c r="CW73" s="36">
        <f t="shared" si="181"/>
        <v>127</v>
      </c>
      <c r="CX73" s="36">
        <f t="shared" si="181"/>
        <v>4196</v>
      </c>
      <c r="CY73" s="36">
        <f t="shared" si="181"/>
        <v>741</v>
      </c>
      <c r="CZ73" s="36">
        <f t="shared" si="181"/>
        <v>163</v>
      </c>
      <c r="DA73" s="36">
        <f t="shared" si="181"/>
        <v>15</v>
      </c>
      <c r="DB73" s="36">
        <f t="shared" si="181"/>
        <v>38</v>
      </c>
      <c r="DC73" s="36">
        <f t="shared" si="181"/>
        <v>5</v>
      </c>
      <c r="DD73" s="36">
        <f t="shared" si="181"/>
        <v>6</v>
      </c>
      <c r="DE73" s="36">
        <f t="shared" si="181"/>
        <v>13</v>
      </c>
      <c r="DF73" s="70">
        <f t="shared" si="181"/>
        <v>173</v>
      </c>
      <c r="DG73" s="38">
        <f t="shared" si="22"/>
        <v>6556</v>
      </c>
      <c r="DH73" s="38">
        <f t="shared" si="23"/>
        <v>6013</v>
      </c>
      <c r="DJ73" s="67">
        <f>MAX(DJ9:DJ70)</f>
        <v>2250</v>
      </c>
      <c r="DK73" s="13">
        <f>VLOOKUP(DJ73,DJ9:DK70,2,FALSE)</f>
        <v>0.33333333333333376</v>
      </c>
    </row>
    <row r="74" spans="1:115" ht="15" customHeight="1">
      <c r="A74" s="37"/>
      <c r="O74" s="37"/>
      <c r="AC74" s="37"/>
      <c r="AQ74" s="37"/>
      <c r="BE74" s="37"/>
      <c r="BS74" s="37"/>
      <c r="CG74" s="37"/>
      <c r="CU74" s="37"/>
    </row>
    <row r="75" spans="1:115" ht="15" customHeight="1">
      <c r="A75" s="37"/>
      <c r="O75" s="37"/>
      <c r="AC75" s="37"/>
      <c r="AQ75" s="37"/>
      <c r="BE75" s="37"/>
      <c r="BS75" s="37"/>
      <c r="CG75" s="37"/>
      <c r="CU75" s="37"/>
    </row>
    <row r="76" spans="1:115" ht="15" customHeight="1">
      <c r="A76" s="37"/>
      <c r="O76" s="37"/>
      <c r="AC76" s="37"/>
      <c r="AQ76" s="37"/>
      <c r="BE76" s="37"/>
      <c r="BS76" s="37"/>
      <c r="CG76" s="37"/>
      <c r="CU76" s="37"/>
    </row>
    <row r="77" spans="1:115" ht="15" customHeight="1">
      <c r="A77" s="37"/>
      <c r="O77" s="37"/>
      <c r="AC77" s="37"/>
      <c r="AQ77" s="37"/>
      <c r="BE77" s="37"/>
      <c r="BS77" s="37"/>
      <c r="CG77" s="37"/>
      <c r="CU77" s="37"/>
    </row>
    <row r="78" spans="1:115" ht="15" customHeight="1">
      <c r="A78" s="37"/>
      <c r="O78" s="37"/>
      <c r="AC78" s="37"/>
      <c r="AQ78" s="37"/>
      <c r="BE78" s="37"/>
      <c r="BS78" s="37"/>
      <c r="CG78" s="37"/>
      <c r="CU78" s="37"/>
    </row>
    <row r="79" spans="1:115" ht="15" customHeight="1">
      <c r="A79" s="37"/>
      <c r="O79" s="37"/>
      <c r="AC79" s="37"/>
      <c r="AQ79" s="37"/>
      <c r="BE79" s="37"/>
      <c r="BS79" s="37"/>
      <c r="CG79" s="37"/>
      <c r="CU79" s="37"/>
    </row>
    <row r="80" spans="1:115" ht="15" customHeight="1">
      <c r="A80" s="37"/>
      <c r="O80" s="37"/>
      <c r="AC80" s="37"/>
      <c r="AQ80" s="37"/>
      <c r="BE80" s="37"/>
      <c r="BS80" s="37"/>
      <c r="CG80" s="37"/>
      <c r="CU80" s="37"/>
    </row>
    <row r="81" spans="1:99" ht="15" customHeight="1">
      <c r="A81" s="37"/>
      <c r="O81" s="37"/>
      <c r="AC81" s="37"/>
      <c r="AQ81" s="37"/>
      <c r="BE81" s="37"/>
      <c r="BS81" s="37"/>
      <c r="CG81" s="37"/>
      <c r="CU81" s="37"/>
    </row>
    <row r="82" spans="1:99" ht="15" customHeight="1">
      <c r="A82" s="37"/>
      <c r="O82" s="37"/>
      <c r="AC82" s="37"/>
      <c r="AQ82" s="37"/>
      <c r="BE82" s="37"/>
      <c r="BS82" s="37"/>
      <c r="CG82" s="37"/>
      <c r="CU82" s="37"/>
    </row>
    <row r="83" spans="1:99" ht="15" customHeight="1">
      <c r="A83" s="37"/>
      <c r="O83" s="37"/>
      <c r="AC83" s="37"/>
      <c r="AQ83" s="37"/>
      <c r="BE83" s="37"/>
      <c r="BS83" s="37"/>
      <c r="CG83" s="37"/>
      <c r="CU83" s="37"/>
    </row>
    <row r="84" spans="1:99" ht="15" customHeight="1">
      <c r="A84" s="37"/>
      <c r="O84" s="37"/>
      <c r="AC84" s="37"/>
      <c r="AQ84" s="37"/>
      <c r="BE84" s="37"/>
      <c r="BS84" s="37"/>
      <c r="CG84" s="37"/>
      <c r="CU84" s="37"/>
    </row>
    <row r="85" spans="1:99" ht="15" customHeight="1">
      <c r="A85" s="37"/>
      <c r="O85" s="37"/>
      <c r="AC85" s="37"/>
      <c r="AQ85" s="37"/>
      <c r="BE85" s="37"/>
      <c r="BS85" s="37"/>
      <c r="CG85" s="37"/>
      <c r="CU85" s="37"/>
    </row>
    <row r="86" spans="1:99" ht="15" customHeight="1">
      <c r="A86" s="37"/>
      <c r="O86" s="37"/>
      <c r="AC86" s="37"/>
      <c r="AQ86" s="37"/>
      <c r="BE86" s="37"/>
      <c r="BS86" s="37"/>
      <c r="CG86" s="37"/>
      <c r="CU86" s="37"/>
    </row>
    <row r="87" spans="1:99" ht="15" customHeight="1">
      <c r="A87" s="37"/>
      <c r="O87" s="37"/>
      <c r="AC87" s="37"/>
      <c r="AQ87" s="37"/>
      <c r="BE87" s="37"/>
      <c r="BS87" s="37"/>
      <c r="CG87" s="37"/>
      <c r="CU87" s="37"/>
    </row>
    <row r="88" spans="1:99" ht="15" customHeight="1">
      <c r="A88" s="37"/>
      <c r="O88" s="37"/>
      <c r="AC88" s="37"/>
      <c r="AQ88" s="37"/>
      <c r="BE88" s="37"/>
      <c r="BS88" s="37"/>
      <c r="CG88" s="37"/>
      <c r="CU88" s="37"/>
    </row>
    <row r="89" spans="1:99" ht="15" customHeight="1">
      <c r="A89" s="37"/>
      <c r="O89" s="37"/>
      <c r="AC89" s="37"/>
      <c r="AQ89" s="37"/>
      <c r="BE89" s="37"/>
      <c r="BS89" s="37"/>
      <c r="CG89" s="37"/>
      <c r="CU89" s="37"/>
    </row>
    <row r="90" spans="1:99" ht="15" customHeight="1">
      <c r="A90" s="37"/>
      <c r="O90" s="37"/>
      <c r="AC90" s="37"/>
      <c r="AQ90" s="37"/>
      <c r="BE90" s="37"/>
      <c r="BS90" s="37"/>
      <c r="CG90" s="37"/>
      <c r="CU90" s="37"/>
    </row>
    <row r="91" spans="1:99" ht="15" customHeight="1">
      <c r="A91" s="37"/>
      <c r="O91" s="37"/>
      <c r="AC91" s="37"/>
      <c r="AQ91" s="37"/>
      <c r="BE91" s="37"/>
      <c r="BS91" s="37"/>
      <c r="CG91" s="37"/>
      <c r="CU91" s="37"/>
    </row>
    <row r="92" spans="1:99" ht="15" customHeight="1">
      <c r="A92" s="37"/>
      <c r="O92" s="37"/>
      <c r="AC92" s="37"/>
      <c r="AQ92" s="37"/>
      <c r="BE92" s="37"/>
      <c r="BS92" s="37"/>
      <c r="CG92" s="37"/>
      <c r="CU92" s="37"/>
    </row>
    <row r="93" spans="1:99" ht="15" customHeight="1">
      <c r="A93" s="37"/>
      <c r="O93" s="37"/>
      <c r="AC93" s="37"/>
      <c r="AQ93" s="37"/>
      <c r="BE93" s="37"/>
      <c r="BS93" s="37"/>
      <c r="CG93" s="37"/>
      <c r="CU93" s="37"/>
    </row>
    <row r="94" spans="1:99" ht="15" customHeight="1">
      <c r="A94" s="37"/>
      <c r="O94" s="37"/>
      <c r="AC94" s="37"/>
      <c r="AQ94" s="37"/>
      <c r="BE94" s="37"/>
      <c r="BS94" s="37"/>
      <c r="CG94" s="37"/>
      <c r="CU94" s="37"/>
    </row>
    <row r="95" spans="1:99" ht="15" customHeight="1">
      <c r="A95" s="37"/>
      <c r="O95" s="37"/>
      <c r="AC95" s="37"/>
      <c r="AQ95" s="37"/>
      <c r="BE95" s="37"/>
      <c r="BS95" s="37"/>
      <c r="CG95" s="37"/>
      <c r="CU95" s="37"/>
    </row>
    <row r="96" spans="1:99" ht="15" customHeight="1">
      <c r="A96" s="37"/>
      <c r="O96" s="37"/>
      <c r="AC96" s="37"/>
      <c r="AQ96" s="37"/>
      <c r="BE96" s="37"/>
      <c r="BS96" s="37"/>
      <c r="CG96" s="37"/>
      <c r="CU96" s="37"/>
    </row>
    <row r="97" spans="1:99" ht="15" customHeight="1">
      <c r="A97" s="37"/>
      <c r="O97" s="37"/>
      <c r="AC97" s="37"/>
      <c r="AQ97" s="37"/>
      <c r="BE97" s="37"/>
      <c r="BS97" s="37"/>
      <c r="CG97" s="37"/>
      <c r="CU97" s="37"/>
    </row>
    <row r="98" spans="1:99" ht="15" customHeight="1">
      <c r="A98" s="37"/>
      <c r="O98" s="37"/>
      <c r="AC98" s="37"/>
      <c r="AQ98" s="37"/>
      <c r="BE98" s="37"/>
      <c r="BS98" s="37"/>
      <c r="CG98" s="37"/>
      <c r="CU98" s="37"/>
    </row>
    <row r="99" spans="1:99" ht="15" customHeight="1">
      <c r="A99" s="37"/>
      <c r="O99" s="37"/>
      <c r="AC99" s="37"/>
      <c r="AQ99" s="37"/>
      <c r="BE99" s="37"/>
      <c r="BS99" s="37"/>
      <c r="CG99" s="37"/>
      <c r="CU99" s="37"/>
    </row>
    <row r="100" spans="1:99" ht="15" customHeight="1">
      <c r="A100" s="37"/>
      <c r="O100" s="37"/>
      <c r="AC100" s="37"/>
      <c r="AQ100" s="37"/>
      <c r="BE100" s="37"/>
      <c r="BS100" s="37"/>
      <c r="CG100" s="37"/>
      <c r="CU100" s="37"/>
    </row>
    <row r="101" spans="1:99" ht="15" customHeight="1">
      <c r="A101" s="37"/>
      <c r="O101" s="37"/>
      <c r="AC101" s="37"/>
      <c r="AQ101" s="37"/>
      <c r="BE101" s="37"/>
      <c r="BS101" s="37"/>
      <c r="CG101" s="37"/>
      <c r="CU101" s="37"/>
    </row>
    <row r="102" spans="1:99" ht="15" customHeight="1">
      <c r="A102" s="37"/>
      <c r="O102" s="37"/>
      <c r="AC102" s="37"/>
      <c r="AQ102" s="37"/>
      <c r="BE102" s="37"/>
      <c r="BS102" s="37"/>
      <c r="CG102" s="37"/>
      <c r="CU102" s="37"/>
    </row>
    <row r="103" spans="1:99" ht="15" customHeight="1">
      <c r="A103" s="37"/>
      <c r="O103" s="37"/>
      <c r="AC103" s="37"/>
      <c r="AQ103" s="37"/>
      <c r="BE103" s="37"/>
      <c r="BS103" s="37"/>
      <c r="CG103" s="37"/>
      <c r="CU103" s="37"/>
    </row>
    <row r="104" spans="1:99" ht="15" customHeight="1">
      <c r="A104" s="37"/>
      <c r="O104" s="37"/>
      <c r="AC104" s="37"/>
      <c r="AQ104" s="37"/>
      <c r="BE104" s="37"/>
      <c r="BS104" s="37"/>
      <c r="CG104" s="37"/>
      <c r="CU104" s="37"/>
    </row>
    <row r="105" spans="1:99" ht="15" customHeight="1">
      <c r="A105" s="37"/>
      <c r="O105" s="37"/>
      <c r="AC105" s="37"/>
      <c r="AQ105" s="37"/>
      <c r="BE105" s="37"/>
      <c r="BS105" s="37"/>
      <c r="CG105" s="37"/>
      <c r="CU105" s="37"/>
    </row>
    <row r="106" spans="1:99" ht="15" customHeight="1">
      <c r="A106" s="37"/>
      <c r="O106" s="37"/>
      <c r="AC106" s="37"/>
      <c r="AQ106" s="37"/>
      <c r="BE106" s="37"/>
      <c r="BS106" s="37"/>
      <c r="CG106" s="37"/>
      <c r="CU106" s="37"/>
    </row>
    <row r="107" spans="1:99" ht="15" customHeight="1">
      <c r="A107" s="37"/>
      <c r="O107" s="37"/>
      <c r="AC107" s="37"/>
      <c r="AQ107" s="37"/>
      <c r="BE107" s="37"/>
      <c r="BS107" s="37"/>
      <c r="CG107" s="37"/>
      <c r="CU107" s="37"/>
    </row>
    <row r="108" spans="1:99" ht="15" customHeight="1">
      <c r="A108" s="37"/>
      <c r="O108" s="37"/>
      <c r="AC108" s="37"/>
      <c r="AQ108" s="37"/>
      <c r="BE108" s="37"/>
      <c r="BS108" s="37"/>
      <c r="CG108" s="37"/>
      <c r="CU108" s="37"/>
    </row>
    <row r="109" spans="1:99" ht="15" customHeight="1">
      <c r="A109" s="37"/>
      <c r="O109" s="37"/>
      <c r="AC109" s="37"/>
      <c r="AQ109" s="37"/>
      <c r="BE109" s="37"/>
      <c r="BS109" s="37"/>
      <c r="CG109" s="37"/>
      <c r="CU109" s="37"/>
    </row>
    <row r="110" spans="1:99" ht="15" customHeight="1">
      <c r="A110" s="37"/>
      <c r="O110" s="37"/>
      <c r="AC110" s="37"/>
      <c r="AQ110" s="37"/>
      <c r="BE110" s="37"/>
      <c r="BS110" s="37"/>
      <c r="CG110" s="37"/>
      <c r="CU110" s="37"/>
    </row>
    <row r="111" spans="1:99" ht="15" customHeight="1">
      <c r="A111" s="37"/>
      <c r="O111" s="37"/>
      <c r="AC111" s="37"/>
      <c r="AQ111" s="37"/>
      <c r="BE111" s="37"/>
      <c r="BS111" s="37"/>
      <c r="CG111" s="37"/>
      <c r="CU111" s="37"/>
    </row>
    <row r="112" spans="1:99" ht="15" customHeight="1">
      <c r="A112" s="37"/>
      <c r="O112" s="37"/>
      <c r="AC112" s="37"/>
      <c r="AQ112" s="37"/>
      <c r="BE112" s="37"/>
      <c r="BS112" s="37"/>
      <c r="CG112" s="37"/>
      <c r="CU112" s="37"/>
    </row>
    <row r="113" spans="1:99" ht="15" customHeight="1">
      <c r="A113" s="37"/>
      <c r="O113" s="37"/>
      <c r="AC113" s="37"/>
      <c r="AQ113" s="37"/>
      <c r="BE113" s="37"/>
      <c r="BS113" s="37"/>
      <c r="CG113" s="37"/>
      <c r="CU113" s="37"/>
    </row>
  </sheetData>
  <mergeCells count="106">
    <mergeCell ref="A1:N1"/>
    <mergeCell ref="O1:AB1"/>
    <mergeCell ref="AC1:AP1"/>
    <mergeCell ref="AQ1:BD1"/>
    <mergeCell ref="BE1:BR1"/>
    <mergeCell ref="BS1:CF1"/>
    <mergeCell ref="CG1:CT1"/>
    <mergeCell ref="CU1:DH1"/>
    <mergeCell ref="A2:N2"/>
    <mergeCell ref="O2:AB2"/>
    <mergeCell ref="AC2:AP2"/>
    <mergeCell ref="AQ2:BD2"/>
    <mergeCell ref="BE2:BR2"/>
    <mergeCell ref="BS2:CF2"/>
    <mergeCell ref="CG2:CT2"/>
    <mergeCell ref="CU2:DH2"/>
    <mergeCell ref="BS3:CF3"/>
    <mergeCell ref="CG3:CT3"/>
    <mergeCell ref="CU3:DH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O5:P5"/>
    <mergeCell ref="Q5:AB5"/>
    <mergeCell ref="AC5:AD5"/>
    <mergeCell ref="AE5:AP5"/>
    <mergeCell ref="AQ5:AR5"/>
    <mergeCell ref="AS5:BD5"/>
    <mergeCell ref="BE5:BF5"/>
    <mergeCell ref="A3:N3"/>
    <mergeCell ref="O3:AB3"/>
    <mergeCell ref="AC3:AP3"/>
    <mergeCell ref="AQ3:BD3"/>
    <mergeCell ref="BE3:BR3"/>
    <mergeCell ref="BG5:BR5"/>
    <mergeCell ref="BS5:BT5"/>
    <mergeCell ref="BU5:CF5"/>
    <mergeCell ref="CG5:CH5"/>
    <mergeCell ref="CI5:CT5"/>
    <mergeCell ref="CU5:CV5"/>
    <mergeCell ref="CW5:DH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A5:B5"/>
    <mergeCell ref="C5:N5"/>
    <mergeCell ref="B7:L7"/>
    <mergeCell ref="P7:Z7"/>
    <mergeCell ref="AD7:AN7"/>
    <mergeCell ref="AR7:BB7"/>
    <mergeCell ref="BF7:BP7"/>
    <mergeCell ref="BT7:CD7"/>
    <mergeCell ref="CH7:CR7"/>
    <mergeCell ref="CV7:DF7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AQ7:AQ8"/>
    <mergeCell ref="BC7:BC8"/>
    <mergeCell ref="BD7:BD8"/>
    <mergeCell ref="BE7:BE8"/>
    <mergeCell ref="BQ7:BQ8"/>
    <mergeCell ref="BR7:BR8"/>
    <mergeCell ref="BS7:BS8"/>
    <mergeCell ref="DJ7:DJ8"/>
    <mergeCell ref="CE7:CE8"/>
    <mergeCell ref="CF7:CF8"/>
    <mergeCell ref="CG7:CG8"/>
    <mergeCell ref="CS7:CS8"/>
    <mergeCell ref="CT7:CT8"/>
    <mergeCell ref="CU7:CU8"/>
    <mergeCell ref="DG7:DG8"/>
    <mergeCell ref="DH7:DH8"/>
    <mergeCell ref="DI7:DI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13"/>
  <sheetViews>
    <sheetView workbookViewId="0">
      <selection activeCell="A7" sqref="A7:A8"/>
    </sheetView>
  </sheetViews>
  <sheetFormatPr defaultColWidth="12.85546875" defaultRowHeight="15" customHeight="1"/>
  <cols>
    <col min="1" max="36" width="12.85546875" style="5"/>
    <col min="37" max="16384" width="12.85546875" style="4"/>
  </cols>
  <sheetData>
    <row r="1" spans="1:36" s="1" customFormat="1" ht="12.75" customHeight="1">
      <c r="A1" s="208" t="s">
        <v>57</v>
      </c>
      <c r="B1" s="208"/>
      <c r="C1" s="208"/>
      <c r="D1" s="208"/>
      <c r="E1" s="208"/>
      <c r="F1" s="208"/>
      <c r="G1" s="208"/>
      <c r="H1" s="208"/>
      <c r="I1" s="208"/>
      <c r="J1" s="220" t="str">
        <f>$A1</f>
        <v>9093 / DCC Cordon Counts</v>
      </c>
      <c r="K1" s="220"/>
      <c r="L1" s="220"/>
      <c r="M1" s="220"/>
      <c r="N1" s="220"/>
      <c r="O1" s="220"/>
      <c r="P1" s="220"/>
      <c r="Q1" s="220"/>
      <c r="R1" s="220"/>
      <c r="S1" s="220" t="str">
        <f>$A1</f>
        <v>9093 / DCC Cordon Counts</v>
      </c>
      <c r="T1" s="220"/>
      <c r="U1" s="220"/>
      <c r="V1" s="220"/>
      <c r="W1" s="220"/>
      <c r="X1" s="220"/>
      <c r="Y1" s="220"/>
      <c r="Z1" s="220"/>
      <c r="AA1" s="220"/>
      <c r="AB1" s="220" t="str">
        <f>$A1</f>
        <v>9093 / DCC Cordon Counts</v>
      </c>
      <c r="AC1" s="220"/>
      <c r="AD1" s="220"/>
      <c r="AE1" s="220"/>
      <c r="AF1" s="220"/>
      <c r="AG1" s="220"/>
      <c r="AH1" s="220"/>
      <c r="AI1" s="220"/>
      <c r="AJ1" s="220"/>
    </row>
    <row r="2" spans="1:36" s="1" customFormat="1" ht="12.75" customHeight="1">
      <c r="A2" s="210" t="s">
        <v>58</v>
      </c>
      <c r="B2" s="208"/>
      <c r="C2" s="208"/>
      <c r="D2" s="208"/>
      <c r="E2" s="208"/>
      <c r="F2" s="208"/>
      <c r="G2" s="208"/>
      <c r="H2" s="208"/>
      <c r="I2" s="221"/>
      <c r="J2" s="222" t="str">
        <f>$A2</f>
        <v>November 2018</v>
      </c>
      <c r="K2" s="220"/>
      <c r="L2" s="220"/>
      <c r="M2" s="220"/>
      <c r="N2" s="220"/>
      <c r="O2" s="220"/>
      <c r="P2" s="220"/>
      <c r="Q2" s="220"/>
      <c r="R2" s="223"/>
      <c r="S2" s="222" t="str">
        <f>$A2</f>
        <v>November 2018</v>
      </c>
      <c r="T2" s="220"/>
      <c r="U2" s="220"/>
      <c r="V2" s="220"/>
      <c r="W2" s="220"/>
      <c r="X2" s="220"/>
      <c r="Y2" s="220"/>
      <c r="Z2" s="220"/>
      <c r="AA2" s="223"/>
      <c r="AB2" s="222" t="str">
        <f>$A2</f>
        <v>November 2018</v>
      </c>
      <c r="AC2" s="220"/>
      <c r="AD2" s="220"/>
      <c r="AE2" s="220"/>
      <c r="AF2" s="220"/>
      <c r="AG2" s="220"/>
      <c r="AH2" s="220"/>
      <c r="AI2" s="220"/>
      <c r="AJ2" s="223"/>
    </row>
    <row r="3" spans="1:36" s="1" customFormat="1" ht="12.75" customHeight="1">
      <c r="A3" s="214" t="s">
        <v>36</v>
      </c>
      <c r="B3" s="211"/>
      <c r="C3" s="211"/>
      <c r="D3" s="211"/>
      <c r="E3" s="211"/>
      <c r="F3" s="211"/>
      <c r="G3" s="211"/>
      <c r="H3" s="211"/>
      <c r="I3" s="215"/>
      <c r="J3" s="216" t="str">
        <f>$A3</f>
        <v>Pedestrian Crossing Counts</v>
      </c>
      <c r="K3" s="217"/>
      <c r="L3" s="217"/>
      <c r="M3" s="217"/>
      <c r="N3" s="217"/>
      <c r="O3" s="217"/>
      <c r="P3" s="217"/>
      <c r="Q3" s="217"/>
      <c r="R3" s="218"/>
      <c r="S3" s="216" t="str">
        <f>$A3</f>
        <v>Pedestrian Crossing Counts</v>
      </c>
      <c r="T3" s="217"/>
      <c r="U3" s="217"/>
      <c r="V3" s="217"/>
      <c r="W3" s="217"/>
      <c r="X3" s="217"/>
      <c r="Y3" s="217"/>
      <c r="Z3" s="217"/>
      <c r="AA3" s="218"/>
      <c r="AB3" s="216" t="str">
        <f>$A3</f>
        <v>Pedestrian Crossing Counts</v>
      </c>
      <c r="AC3" s="217"/>
      <c r="AD3" s="217"/>
      <c r="AE3" s="217"/>
      <c r="AF3" s="217"/>
      <c r="AG3" s="217"/>
      <c r="AH3" s="217"/>
      <c r="AI3" s="217"/>
      <c r="AJ3" s="218"/>
    </row>
    <row r="4" spans="1:36" s="1" customFormat="1" ht="12.75" customHeight="1">
      <c r="A4" s="6" t="s">
        <v>1</v>
      </c>
      <c r="B4" s="219">
        <v>10</v>
      </c>
      <c r="C4" s="219"/>
      <c r="D4" s="219"/>
      <c r="E4" s="219"/>
      <c r="F4" s="219"/>
      <c r="G4" s="219"/>
      <c r="H4" s="219"/>
      <c r="I4" s="219"/>
      <c r="J4" s="6" t="s">
        <v>1</v>
      </c>
      <c r="K4" s="219">
        <f>$B$4</f>
        <v>10</v>
      </c>
      <c r="L4" s="219"/>
      <c r="M4" s="219"/>
      <c r="N4" s="219"/>
      <c r="O4" s="219"/>
      <c r="P4" s="219"/>
      <c r="Q4" s="219"/>
      <c r="R4" s="219"/>
      <c r="S4" s="6" t="s">
        <v>1</v>
      </c>
      <c r="T4" s="219">
        <f>$B$4</f>
        <v>10</v>
      </c>
      <c r="U4" s="219"/>
      <c r="V4" s="219"/>
      <c r="W4" s="219"/>
      <c r="X4" s="219"/>
      <c r="Y4" s="219"/>
      <c r="Z4" s="219"/>
      <c r="AA4" s="219"/>
      <c r="AB4" s="6" t="s">
        <v>1</v>
      </c>
      <c r="AC4" s="219">
        <f>$B$4</f>
        <v>10</v>
      </c>
      <c r="AD4" s="219"/>
      <c r="AE4" s="219"/>
      <c r="AF4" s="219"/>
      <c r="AG4" s="219"/>
      <c r="AH4" s="219"/>
      <c r="AI4" s="219"/>
      <c r="AJ4" s="219"/>
    </row>
    <row r="5" spans="1:36" s="1" customFormat="1" ht="12.75" customHeight="1">
      <c r="A5" s="7" t="s">
        <v>2</v>
      </c>
      <c r="B5" s="207" t="s">
        <v>37</v>
      </c>
      <c r="C5" s="207"/>
      <c r="D5" s="207"/>
      <c r="E5" s="207"/>
      <c r="F5" s="207"/>
      <c r="G5" s="207"/>
      <c r="H5" s="207"/>
      <c r="I5" s="207"/>
      <c r="J5" s="7" t="s">
        <v>2</v>
      </c>
      <c r="K5" s="207" t="str">
        <f>$B$5</f>
        <v>Donore Ave / Parnell Rd(W) / Clogher Rd / Parnell RD(E)</v>
      </c>
      <c r="L5" s="207"/>
      <c r="M5" s="207"/>
      <c r="N5" s="207"/>
      <c r="O5" s="207"/>
      <c r="P5" s="207"/>
      <c r="Q5" s="207"/>
      <c r="R5" s="207"/>
      <c r="S5" s="7" t="s">
        <v>2</v>
      </c>
      <c r="T5" s="207" t="str">
        <f>$B$5</f>
        <v>Donore Ave / Parnell Rd(W) / Clogher Rd / Parnell RD(E)</v>
      </c>
      <c r="U5" s="207"/>
      <c r="V5" s="207"/>
      <c r="W5" s="207"/>
      <c r="X5" s="207"/>
      <c r="Y5" s="207"/>
      <c r="Z5" s="207"/>
      <c r="AA5" s="207"/>
      <c r="AB5" s="7" t="s">
        <v>2</v>
      </c>
      <c r="AC5" s="207" t="str">
        <f>$B$5</f>
        <v>Donore Ave / Parnell Rd(W) / Clogher Rd / Parnell RD(E)</v>
      </c>
      <c r="AD5" s="207"/>
      <c r="AE5" s="207"/>
      <c r="AF5" s="207"/>
      <c r="AG5" s="207"/>
      <c r="AH5" s="207"/>
      <c r="AI5" s="207"/>
      <c r="AJ5" s="207"/>
    </row>
    <row r="6" spans="1:36" s="1" customFormat="1" ht="12.75" customHeight="1">
      <c r="A6" s="8" t="s">
        <v>4</v>
      </c>
      <c r="B6" s="197">
        <v>43410</v>
      </c>
      <c r="C6" s="197"/>
      <c r="D6" s="197"/>
      <c r="E6" s="197"/>
      <c r="F6" s="197"/>
      <c r="G6" s="197"/>
      <c r="H6" s="197"/>
      <c r="I6" s="197"/>
      <c r="J6" s="8" t="s">
        <v>4</v>
      </c>
      <c r="K6" s="198">
        <f>$B$6</f>
        <v>43410</v>
      </c>
      <c r="L6" s="198"/>
      <c r="M6" s="198"/>
      <c r="N6" s="198"/>
      <c r="O6" s="198"/>
      <c r="P6" s="198"/>
      <c r="Q6" s="198"/>
      <c r="R6" s="198"/>
      <c r="S6" s="8" t="s">
        <v>4</v>
      </c>
      <c r="T6" s="198">
        <f>$B$6</f>
        <v>43410</v>
      </c>
      <c r="U6" s="198"/>
      <c r="V6" s="198"/>
      <c r="W6" s="198"/>
      <c r="X6" s="198"/>
      <c r="Y6" s="198"/>
      <c r="Z6" s="198"/>
      <c r="AA6" s="198"/>
      <c r="AB6" s="8" t="s">
        <v>4</v>
      </c>
      <c r="AC6" s="198">
        <f>$B$6</f>
        <v>43410</v>
      </c>
      <c r="AD6" s="198"/>
      <c r="AE6" s="198"/>
      <c r="AF6" s="198"/>
      <c r="AG6" s="198"/>
      <c r="AH6" s="198"/>
      <c r="AI6" s="198"/>
      <c r="AJ6" s="198"/>
    </row>
    <row r="7" spans="1:36" s="2" customFormat="1" ht="13.5" customHeight="1">
      <c r="A7" s="202" t="s">
        <v>5</v>
      </c>
      <c r="B7" s="212" t="s">
        <v>38</v>
      </c>
      <c r="C7" s="213"/>
      <c r="D7" s="213"/>
      <c r="E7" s="204" t="s">
        <v>7</v>
      </c>
      <c r="F7" s="212" t="s">
        <v>39</v>
      </c>
      <c r="G7" s="213"/>
      <c r="H7" s="213"/>
      <c r="I7" s="204" t="s">
        <v>7</v>
      </c>
      <c r="J7" s="202" t="s">
        <v>5</v>
      </c>
      <c r="K7" s="212" t="s">
        <v>40</v>
      </c>
      <c r="L7" s="213"/>
      <c r="M7" s="213"/>
      <c r="N7" s="204" t="s">
        <v>7</v>
      </c>
      <c r="O7" s="212" t="s">
        <v>41</v>
      </c>
      <c r="P7" s="213"/>
      <c r="Q7" s="213"/>
      <c r="R7" s="204" t="s">
        <v>7</v>
      </c>
      <c r="S7" s="202" t="s">
        <v>5</v>
      </c>
      <c r="T7" s="212" t="s">
        <v>42</v>
      </c>
      <c r="U7" s="213"/>
      <c r="V7" s="213"/>
      <c r="W7" s="204" t="s">
        <v>7</v>
      </c>
      <c r="X7" s="212" t="s">
        <v>43</v>
      </c>
      <c r="Y7" s="213"/>
      <c r="Z7" s="213"/>
      <c r="AA7" s="204" t="s">
        <v>7</v>
      </c>
      <c r="AB7" s="202" t="s">
        <v>5</v>
      </c>
      <c r="AC7" s="212" t="s">
        <v>44</v>
      </c>
      <c r="AD7" s="213"/>
      <c r="AE7" s="213"/>
      <c r="AF7" s="204" t="s">
        <v>7</v>
      </c>
      <c r="AG7" s="212" t="s">
        <v>45</v>
      </c>
      <c r="AH7" s="213"/>
      <c r="AI7" s="213"/>
      <c r="AJ7" s="204" t="s">
        <v>7</v>
      </c>
    </row>
    <row r="8" spans="1:36" s="3" customFormat="1" ht="13.5" customHeight="1">
      <c r="A8" s="203"/>
      <c r="B8" s="9" t="s">
        <v>46</v>
      </c>
      <c r="C8" s="10" t="s">
        <v>47</v>
      </c>
      <c r="D8" s="10" t="s">
        <v>48</v>
      </c>
      <c r="E8" s="205"/>
      <c r="F8" s="23" t="str">
        <f>$B$8</f>
        <v>Adult</v>
      </c>
      <c r="G8" s="24" t="str">
        <f>$C$8</f>
        <v>Child</v>
      </c>
      <c r="H8" s="24" t="str">
        <f>$D$8</f>
        <v>Elderly</v>
      </c>
      <c r="I8" s="205"/>
      <c r="J8" s="203"/>
      <c r="K8" s="23" t="str">
        <f>$B$8</f>
        <v>Adult</v>
      </c>
      <c r="L8" s="24" t="str">
        <f>$C$8</f>
        <v>Child</v>
      </c>
      <c r="M8" s="24" t="str">
        <f>$D$8</f>
        <v>Elderly</v>
      </c>
      <c r="N8" s="205"/>
      <c r="O8" s="23" t="str">
        <f>$B$8</f>
        <v>Adult</v>
      </c>
      <c r="P8" s="24" t="str">
        <f>$C$8</f>
        <v>Child</v>
      </c>
      <c r="Q8" s="24" t="str">
        <f>$D$8</f>
        <v>Elderly</v>
      </c>
      <c r="R8" s="205"/>
      <c r="S8" s="203"/>
      <c r="T8" s="23" t="str">
        <f>$B$8</f>
        <v>Adult</v>
      </c>
      <c r="U8" s="24" t="str">
        <f>$C$8</f>
        <v>Child</v>
      </c>
      <c r="V8" s="24" t="str">
        <f>$D$8</f>
        <v>Elderly</v>
      </c>
      <c r="W8" s="205"/>
      <c r="X8" s="23" t="str">
        <f>$B$8</f>
        <v>Adult</v>
      </c>
      <c r="Y8" s="24" t="str">
        <f>$C$8</f>
        <v>Child</v>
      </c>
      <c r="Z8" s="24" t="str">
        <f>$D$8</f>
        <v>Elderly</v>
      </c>
      <c r="AA8" s="205"/>
      <c r="AB8" s="203"/>
      <c r="AC8" s="23" t="str">
        <f>$B$8</f>
        <v>Adult</v>
      </c>
      <c r="AD8" s="24" t="str">
        <f>$C$8</f>
        <v>Child</v>
      </c>
      <c r="AE8" s="24" t="str">
        <f>$D$8</f>
        <v>Elderly</v>
      </c>
      <c r="AF8" s="205"/>
      <c r="AG8" s="23" t="str">
        <f>$B$8</f>
        <v>Adult</v>
      </c>
      <c r="AH8" s="24" t="str">
        <f>$C$8</f>
        <v>Child</v>
      </c>
      <c r="AI8" s="24" t="str">
        <f>$D$8</f>
        <v>Elderly</v>
      </c>
      <c r="AJ8" s="205"/>
    </row>
    <row r="9" spans="1:36" ht="13.5" customHeight="1">
      <c r="A9" s="11">
        <v>0.29166666666666702</v>
      </c>
      <c r="B9" s="147">
        <v>1</v>
      </c>
      <c r="C9" s="148">
        <v>0</v>
      </c>
      <c r="D9" s="149">
        <v>0</v>
      </c>
      <c r="E9" s="25">
        <f t="shared" ref="E9:E12" si="0">SUM(B9:D9)</f>
        <v>1</v>
      </c>
      <c r="F9" s="147">
        <v>7</v>
      </c>
      <c r="G9" s="148">
        <v>0</v>
      </c>
      <c r="H9" s="149">
        <v>0</v>
      </c>
      <c r="I9" s="25">
        <f t="shared" ref="I9:I12" si="1">SUM(F9:H9)</f>
        <v>7</v>
      </c>
      <c r="J9" s="29">
        <f t="shared" ref="J9:J12" si="2">$A9</f>
        <v>0.29166666666666702</v>
      </c>
      <c r="K9" s="147">
        <v>1</v>
      </c>
      <c r="L9" s="148">
        <v>0</v>
      </c>
      <c r="M9" s="149">
        <v>0</v>
      </c>
      <c r="N9" s="25">
        <f t="shared" ref="N9:N12" si="3">SUM(K9:M9)</f>
        <v>1</v>
      </c>
      <c r="O9" s="147">
        <v>4</v>
      </c>
      <c r="P9" s="148">
        <v>0</v>
      </c>
      <c r="Q9" s="149">
        <v>0</v>
      </c>
      <c r="R9" s="25">
        <f t="shared" ref="R9:R12" si="4">SUM(O9:Q9)</f>
        <v>4</v>
      </c>
      <c r="S9" s="29">
        <f t="shared" ref="S9:S12" si="5">$A9</f>
        <v>0.29166666666666702</v>
      </c>
      <c r="T9" s="147">
        <v>1</v>
      </c>
      <c r="U9" s="148">
        <v>0</v>
      </c>
      <c r="V9" s="149">
        <v>0</v>
      </c>
      <c r="W9" s="25">
        <f t="shared" ref="W9:W12" si="6">SUM(T9:V9)</f>
        <v>1</v>
      </c>
      <c r="X9" s="147">
        <v>4</v>
      </c>
      <c r="Y9" s="148">
        <v>0</v>
      </c>
      <c r="Z9" s="149">
        <v>0</v>
      </c>
      <c r="AA9" s="25">
        <f t="shared" ref="AA9:AA12" si="7">SUM(X9:Z9)</f>
        <v>4</v>
      </c>
      <c r="AB9" s="29">
        <f t="shared" ref="AB9:AB12" si="8">$A9</f>
        <v>0.29166666666666702</v>
      </c>
      <c r="AC9" s="147">
        <v>0</v>
      </c>
      <c r="AD9" s="148">
        <v>0</v>
      </c>
      <c r="AE9" s="149">
        <v>0</v>
      </c>
      <c r="AF9" s="25">
        <f t="shared" ref="AF9:AF12" si="9">SUM(AC9:AE9)</f>
        <v>0</v>
      </c>
      <c r="AG9" s="147">
        <v>3</v>
      </c>
      <c r="AH9" s="148">
        <v>0</v>
      </c>
      <c r="AI9" s="149">
        <v>0</v>
      </c>
      <c r="AJ9" s="31">
        <f t="shared" ref="AJ9:AJ12" si="10">SUM(AG9:AI9)</f>
        <v>3</v>
      </c>
    </row>
    <row r="10" spans="1:36" ht="13.5" customHeight="1">
      <c r="A10" s="13">
        <f t="shared" ref="A10:A70" si="11">A9+"00:15"</f>
        <v>0.3020833333333337</v>
      </c>
      <c r="B10" s="150">
        <v>3</v>
      </c>
      <c r="C10" s="151">
        <v>0</v>
      </c>
      <c r="D10" s="152">
        <v>0</v>
      </c>
      <c r="E10" s="26">
        <f t="shared" si="0"/>
        <v>3</v>
      </c>
      <c r="F10" s="150">
        <v>7</v>
      </c>
      <c r="G10" s="151">
        <v>0</v>
      </c>
      <c r="H10" s="152">
        <v>0</v>
      </c>
      <c r="I10" s="26">
        <f t="shared" si="1"/>
        <v>7</v>
      </c>
      <c r="J10" s="29">
        <f t="shared" si="2"/>
        <v>0.3020833333333337</v>
      </c>
      <c r="K10" s="150">
        <v>0</v>
      </c>
      <c r="L10" s="151">
        <v>0</v>
      </c>
      <c r="M10" s="152">
        <v>0</v>
      </c>
      <c r="N10" s="26">
        <f t="shared" si="3"/>
        <v>0</v>
      </c>
      <c r="O10" s="150">
        <v>6</v>
      </c>
      <c r="P10" s="151">
        <v>0</v>
      </c>
      <c r="Q10" s="152">
        <v>0</v>
      </c>
      <c r="R10" s="26">
        <f t="shared" si="4"/>
        <v>6</v>
      </c>
      <c r="S10" s="29">
        <f t="shared" si="5"/>
        <v>0.3020833333333337</v>
      </c>
      <c r="T10" s="150">
        <v>1</v>
      </c>
      <c r="U10" s="151">
        <v>0</v>
      </c>
      <c r="V10" s="152">
        <v>0</v>
      </c>
      <c r="W10" s="26">
        <f t="shared" si="6"/>
        <v>1</v>
      </c>
      <c r="X10" s="150">
        <v>3</v>
      </c>
      <c r="Y10" s="151">
        <v>0</v>
      </c>
      <c r="Z10" s="152">
        <v>0</v>
      </c>
      <c r="AA10" s="26">
        <f t="shared" si="7"/>
        <v>3</v>
      </c>
      <c r="AB10" s="29">
        <f t="shared" si="8"/>
        <v>0.3020833333333337</v>
      </c>
      <c r="AC10" s="150">
        <v>0</v>
      </c>
      <c r="AD10" s="151">
        <v>0</v>
      </c>
      <c r="AE10" s="152">
        <v>0</v>
      </c>
      <c r="AF10" s="26">
        <f t="shared" si="9"/>
        <v>0</v>
      </c>
      <c r="AG10" s="150">
        <v>3</v>
      </c>
      <c r="AH10" s="151">
        <v>0</v>
      </c>
      <c r="AI10" s="152">
        <v>0</v>
      </c>
      <c r="AJ10" s="32">
        <f t="shared" si="10"/>
        <v>3</v>
      </c>
    </row>
    <row r="11" spans="1:36" ht="13.5" customHeight="1">
      <c r="A11" s="13">
        <f t="shared" si="11"/>
        <v>0.31250000000000039</v>
      </c>
      <c r="B11" s="150">
        <v>4</v>
      </c>
      <c r="C11" s="151">
        <v>0</v>
      </c>
      <c r="D11" s="152">
        <v>0</v>
      </c>
      <c r="E11" s="26">
        <f t="shared" si="0"/>
        <v>4</v>
      </c>
      <c r="F11" s="150">
        <v>4</v>
      </c>
      <c r="G11" s="151">
        <v>0</v>
      </c>
      <c r="H11" s="152">
        <v>0</v>
      </c>
      <c r="I11" s="26">
        <f t="shared" si="1"/>
        <v>4</v>
      </c>
      <c r="J11" s="29">
        <f t="shared" si="2"/>
        <v>0.31250000000000039</v>
      </c>
      <c r="K11" s="150">
        <v>0</v>
      </c>
      <c r="L11" s="151">
        <v>0</v>
      </c>
      <c r="M11" s="152">
        <v>0</v>
      </c>
      <c r="N11" s="26">
        <f t="shared" si="3"/>
        <v>0</v>
      </c>
      <c r="O11" s="150">
        <v>5</v>
      </c>
      <c r="P11" s="151">
        <v>0</v>
      </c>
      <c r="Q11" s="152">
        <v>0</v>
      </c>
      <c r="R11" s="26">
        <f t="shared" si="4"/>
        <v>5</v>
      </c>
      <c r="S11" s="29">
        <f t="shared" si="5"/>
        <v>0.31250000000000039</v>
      </c>
      <c r="T11" s="150">
        <v>2</v>
      </c>
      <c r="U11" s="151">
        <v>0</v>
      </c>
      <c r="V11" s="152">
        <v>0</v>
      </c>
      <c r="W11" s="26">
        <f t="shared" si="6"/>
        <v>2</v>
      </c>
      <c r="X11" s="150">
        <v>4</v>
      </c>
      <c r="Y11" s="151">
        <v>0</v>
      </c>
      <c r="Z11" s="152">
        <v>0</v>
      </c>
      <c r="AA11" s="26">
        <f t="shared" si="7"/>
        <v>4</v>
      </c>
      <c r="AB11" s="29">
        <f t="shared" si="8"/>
        <v>0.31250000000000039</v>
      </c>
      <c r="AC11" s="150">
        <v>0</v>
      </c>
      <c r="AD11" s="151">
        <v>0</v>
      </c>
      <c r="AE11" s="152">
        <v>0</v>
      </c>
      <c r="AF11" s="26">
        <f t="shared" si="9"/>
        <v>0</v>
      </c>
      <c r="AG11" s="150">
        <v>7</v>
      </c>
      <c r="AH11" s="151">
        <v>0</v>
      </c>
      <c r="AI11" s="152">
        <v>0</v>
      </c>
      <c r="AJ11" s="32">
        <f t="shared" si="10"/>
        <v>7</v>
      </c>
    </row>
    <row r="12" spans="1:36" ht="13.5" customHeight="1">
      <c r="A12" s="16">
        <f t="shared" si="11"/>
        <v>0.32291666666666707</v>
      </c>
      <c r="B12" s="153">
        <v>4</v>
      </c>
      <c r="C12" s="154">
        <v>1</v>
      </c>
      <c r="D12" s="155">
        <v>0</v>
      </c>
      <c r="E12" s="27">
        <f t="shared" si="0"/>
        <v>5</v>
      </c>
      <c r="F12" s="153">
        <v>7</v>
      </c>
      <c r="G12" s="154">
        <v>1</v>
      </c>
      <c r="H12" s="155">
        <v>0</v>
      </c>
      <c r="I12" s="27">
        <f t="shared" si="1"/>
        <v>8</v>
      </c>
      <c r="J12" s="30">
        <f t="shared" si="2"/>
        <v>0.32291666666666707</v>
      </c>
      <c r="K12" s="153">
        <v>1</v>
      </c>
      <c r="L12" s="154">
        <v>0</v>
      </c>
      <c r="M12" s="155">
        <v>0</v>
      </c>
      <c r="N12" s="27">
        <f t="shared" si="3"/>
        <v>1</v>
      </c>
      <c r="O12" s="153">
        <v>9</v>
      </c>
      <c r="P12" s="154">
        <v>0</v>
      </c>
      <c r="Q12" s="155">
        <v>0</v>
      </c>
      <c r="R12" s="27">
        <f t="shared" si="4"/>
        <v>9</v>
      </c>
      <c r="S12" s="30">
        <f t="shared" si="5"/>
        <v>0.32291666666666707</v>
      </c>
      <c r="T12" s="153">
        <v>1</v>
      </c>
      <c r="U12" s="154">
        <v>0</v>
      </c>
      <c r="V12" s="155">
        <v>0</v>
      </c>
      <c r="W12" s="27">
        <f t="shared" si="6"/>
        <v>1</v>
      </c>
      <c r="X12" s="153">
        <v>9</v>
      </c>
      <c r="Y12" s="154">
        <v>0</v>
      </c>
      <c r="Z12" s="155">
        <v>0</v>
      </c>
      <c r="AA12" s="27">
        <f t="shared" si="7"/>
        <v>9</v>
      </c>
      <c r="AB12" s="30">
        <f t="shared" si="8"/>
        <v>0.32291666666666707</v>
      </c>
      <c r="AC12" s="153">
        <v>0</v>
      </c>
      <c r="AD12" s="154">
        <v>0</v>
      </c>
      <c r="AE12" s="155">
        <v>0</v>
      </c>
      <c r="AF12" s="27">
        <f t="shared" si="9"/>
        <v>0</v>
      </c>
      <c r="AG12" s="153">
        <v>7</v>
      </c>
      <c r="AH12" s="154">
        <v>0</v>
      </c>
      <c r="AI12" s="155">
        <v>0</v>
      </c>
      <c r="AJ12" s="33">
        <f t="shared" si="10"/>
        <v>7</v>
      </c>
    </row>
    <row r="13" spans="1:36" ht="13.5" customHeight="1">
      <c r="A13" s="19" t="s">
        <v>24</v>
      </c>
      <c r="B13" s="156">
        <f>SUM(B9:B12)</f>
        <v>12</v>
      </c>
      <c r="C13" s="157">
        <f t="shared" ref="C13:D13" si="12">SUM(C9:C12)</f>
        <v>1</v>
      </c>
      <c r="D13" s="157">
        <f t="shared" si="12"/>
        <v>0</v>
      </c>
      <c r="E13" s="28">
        <f t="shared" ref="E13:I13" si="13">SUM(E9:E12)</f>
        <v>13</v>
      </c>
      <c r="F13" s="156">
        <f>SUM(F9:F12)</f>
        <v>25</v>
      </c>
      <c r="G13" s="157">
        <f t="shared" ref="G13:H13" si="14">SUM(G9:G12)</f>
        <v>1</v>
      </c>
      <c r="H13" s="157">
        <f t="shared" si="14"/>
        <v>0</v>
      </c>
      <c r="I13" s="28">
        <f t="shared" si="13"/>
        <v>26</v>
      </c>
      <c r="J13" s="19" t="s">
        <v>24</v>
      </c>
      <c r="K13" s="156">
        <f>SUM(K9:K12)</f>
        <v>2</v>
      </c>
      <c r="L13" s="157">
        <f t="shared" ref="L13:M13" si="15">SUM(L9:L12)</f>
        <v>0</v>
      </c>
      <c r="M13" s="157">
        <f t="shared" si="15"/>
        <v>0</v>
      </c>
      <c r="N13" s="28">
        <f t="shared" ref="N13:R13" si="16">SUM(N9:N12)</f>
        <v>2</v>
      </c>
      <c r="O13" s="156">
        <f>SUM(O9:O12)</f>
        <v>24</v>
      </c>
      <c r="P13" s="157">
        <f t="shared" ref="P13:Q13" si="17">SUM(P9:P12)</f>
        <v>0</v>
      </c>
      <c r="Q13" s="157">
        <f t="shared" si="17"/>
        <v>0</v>
      </c>
      <c r="R13" s="28">
        <f t="shared" si="16"/>
        <v>24</v>
      </c>
      <c r="S13" s="19" t="s">
        <v>24</v>
      </c>
      <c r="T13" s="156">
        <f>SUM(T9:T12)</f>
        <v>5</v>
      </c>
      <c r="U13" s="157">
        <f t="shared" ref="U13:V13" si="18">SUM(U9:U12)</f>
        <v>0</v>
      </c>
      <c r="V13" s="157">
        <f t="shared" si="18"/>
        <v>0</v>
      </c>
      <c r="W13" s="28">
        <f t="shared" ref="W13:AA13" si="19">SUM(W9:W12)</f>
        <v>5</v>
      </c>
      <c r="X13" s="156">
        <f>SUM(X9:X12)</f>
        <v>20</v>
      </c>
      <c r="Y13" s="157">
        <f t="shared" ref="Y13:Z13" si="20">SUM(Y9:Y12)</f>
        <v>0</v>
      </c>
      <c r="Z13" s="157">
        <f t="shared" si="20"/>
        <v>0</v>
      </c>
      <c r="AA13" s="28">
        <f t="shared" si="19"/>
        <v>20</v>
      </c>
      <c r="AB13" s="19" t="s">
        <v>24</v>
      </c>
      <c r="AC13" s="156">
        <f>SUM(AC9:AC12)</f>
        <v>0</v>
      </c>
      <c r="AD13" s="157">
        <f t="shared" ref="AD13:AE13" si="21">SUM(AD9:AD12)</f>
        <v>0</v>
      </c>
      <c r="AE13" s="157">
        <f t="shared" si="21"/>
        <v>0</v>
      </c>
      <c r="AF13" s="28">
        <f t="shared" ref="AF13:AJ13" si="22">SUM(AF9:AF12)</f>
        <v>0</v>
      </c>
      <c r="AG13" s="156">
        <f>SUM(AG9:AG12)</f>
        <v>20</v>
      </c>
      <c r="AH13" s="157">
        <f t="shared" ref="AH13:AI13" si="23">SUM(AH9:AH12)</f>
        <v>0</v>
      </c>
      <c r="AI13" s="157">
        <f t="shared" si="23"/>
        <v>0</v>
      </c>
      <c r="AJ13" s="28">
        <f t="shared" si="22"/>
        <v>20</v>
      </c>
    </row>
    <row r="14" spans="1:36" ht="13.5" customHeight="1">
      <c r="A14" s="22">
        <f>A12+"00:15"</f>
        <v>0.33333333333333376</v>
      </c>
      <c r="B14" s="147">
        <v>6</v>
      </c>
      <c r="C14" s="148">
        <v>0</v>
      </c>
      <c r="D14" s="149">
        <v>0</v>
      </c>
      <c r="E14" s="25">
        <f t="shared" ref="E14:E17" si="24">SUM(B14:D14)</f>
        <v>6</v>
      </c>
      <c r="F14" s="147">
        <v>22</v>
      </c>
      <c r="G14" s="148">
        <v>2</v>
      </c>
      <c r="H14" s="149">
        <v>0</v>
      </c>
      <c r="I14" s="25">
        <f t="shared" ref="I14:I17" si="25">SUM(F14:H14)</f>
        <v>24</v>
      </c>
      <c r="J14" s="29">
        <f t="shared" ref="J14:J17" si="26">$A14</f>
        <v>0.33333333333333376</v>
      </c>
      <c r="K14" s="147">
        <v>5</v>
      </c>
      <c r="L14" s="148">
        <v>0</v>
      </c>
      <c r="M14" s="149">
        <v>0</v>
      </c>
      <c r="N14" s="25">
        <f t="shared" ref="N14:N17" si="27">SUM(K14:M14)</f>
        <v>5</v>
      </c>
      <c r="O14" s="147">
        <v>7</v>
      </c>
      <c r="P14" s="148">
        <v>0</v>
      </c>
      <c r="Q14" s="149">
        <v>1</v>
      </c>
      <c r="R14" s="25">
        <f t="shared" ref="R14:R17" si="28">SUM(O14:Q14)</f>
        <v>8</v>
      </c>
      <c r="S14" s="29">
        <f t="shared" ref="S14:S17" si="29">$A14</f>
        <v>0.33333333333333376</v>
      </c>
      <c r="T14" s="147">
        <v>3</v>
      </c>
      <c r="U14" s="148">
        <v>0</v>
      </c>
      <c r="V14" s="149">
        <v>0</v>
      </c>
      <c r="W14" s="25">
        <f t="shared" ref="W14:W17" si="30">SUM(T14:V14)</f>
        <v>3</v>
      </c>
      <c r="X14" s="147">
        <v>6</v>
      </c>
      <c r="Y14" s="148">
        <v>1</v>
      </c>
      <c r="Z14" s="149">
        <v>0</v>
      </c>
      <c r="AA14" s="25">
        <f t="shared" ref="AA14:AA17" si="31">SUM(X14:Z14)</f>
        <v>7</v>
      </c>
      <c r="AB14" s="29">
        <f t="shared" ref="AB14:AB17" si="32">$A14</f>
        <v>0.33333333333333376</v>
      </c>
      <c r="AC14" s="147">
        <v>0</v>
      </c>
      <c r="AD14" s="148">
        <v>0</v>
      </c>
      <c r="AE14" s="149">
        <v>0</v>
      </c>
      <c r="AF14" s="25">
        <f t="shared" ref="AF14:AF17" si="33">SUM(AC14:AE14)</f>
        <v>0</v>
      </c>
      <c r="AG14" s="147">
        <v>12</v>
      </c>
      <c r="AH14" s="148">
        <v>1</v>
      </c>
      <c r="AI14" s="149">
        <v>0</v>
      </c>
      <c r="AJ14" s="31">
        <f t="shared" ref="AJ14:AJ17" si="34">SUM(AG14:AI14)</f>
        <v>13</v>
      </c>
    </row>
    <row r="15" spans="1:36" ht="13.5" customHeight="1">
      <c r="A15" s="13">
        <f t="shared" si="11"/>
        <v>0.34375000000000044</v>
      </c>
      <c r="B15" s="150">
        <v>1</v>
      </c>
      <c r="C15" s="151">
        <v>0</v>
      </c>
      <c r="D15" s="152">
        <v>0</v>
      </c>
      <c r="E15" s="26">
        <f t="shared" si="24"/>
        <v>1</v>
      </c>
      <c r="F15" s="150">
        <v>24</v>
      </c>
      <c r="G15" s="151">
        <v>0</v>
      </c>
      <c r="H15" s="152">
        <v>0</v>
      </c>
      <c r="I15" s="26">
        <f t="shared" si="25"/>
        <v>24</v>
      </c>
      <c r="J15" s="29">
        <f t="shared" si="26"/>
        <v>0.34375000000000044</v>
      </c>
      <c r="K15" s="150">
        <v>6</v>
      </c>
      <c r="L15" s="151">
        <v>0</v>
      </c>
      <c r="M15" s="152">
        <v>0</v>
      </c>
      <c r="N15" s="26">
        <f t="shared" si="27"/>
        <v>6</v>
      </c>
      <c r="O15" s="150">
        <v>5</v>
      </c>
      <c r="P15" s="151">
        <v>0</v>
      </c>
      <c r="Q15" s="152">
        <v>0</v>
      </c>
      <c r="R15" s="26">
        <f t="shared" si="28"/>
        <v>5</v>
      </c>
      <c r="S15" s="29">
        <f t="shared" si="29"/>
        <v>0.34375000000000044</v>
      </c>
      <c r="T15" s="150">
        <v>1</v>
      </c>
      <c r="U15" s="151">
        <v>0</v>
      </c>
      <c r="V15" s="152">
        <v>0</v>
      </c>
      <c r="W15" s="26">
        <f t="shared" si="30"/>
        <v>1</v>
      </c>
      <c r="X15" s="150">
        <v>19</v>
      </c>
      <c r="Y15" s="151">
        <v>4</v>
      </c>
      <c r="Z15" s="152">
        <v>0</v>
      </c>
      <c r="AA15" s="26">
        <f t="shared" si="31"/>
        <v>23</v>
      </c>
      <c r="AB15" s="29">
        <f t="shared" si="32"/>
        <v>0.34375000000000044</v>
      </c>
      <c r="AC15" s="150">
        <v>2</v>
      </c>
      <c r="AD15" s="151">
        <v>0</v>
      </c>
      <c r="AE15" s="152">
        <v>0</v>
      </c>
      <c r="AF15" s="26">
        <f t="shared" si="33"/>
        <v>2</v>
      </c>
      <c r="AG15" s="150">
        <v>9</v>
      </c>
      <c r="AH15" s="151">
        <v>0</v>
      </c>
      <c r="AI15" s="152">
        <v>0</v>
      </c>
      <c r="AJ15" s="32">
        <f t="shared" si="34"/>
        <v>9</v>
      </c>
    </row>
    <row r="16" spans="1:36" ht="13.5" customHeight="1">
      <c r="A16" s="13">
        <f t="shared" si="11"/>
        <v>0.35416666666666713</v>
      </c>
      <c r="B16" s="150">
        <v>2</v>
      </c>
      <c r="C16" s="151">
        <v>0</v>
      </c>
      <c r="D16" s="152">
        <v>0</v>
      </c>
      <c r="E16" s="26">
        <f t="shared" si="24"/>
        <v>2</v>
      </c>
      <c r="F16" s="150">
        <v>25</v>
      </c>
      <c r="G16" s="151">
        <v>5</v>
      </c>
      <c r="H16" s="152">
        <v>0</v>
      </c>
      <c r="I16" s="26">
        <f t="shared" si="25"/>
        <v>30</v>
      </c>
      <c r="J16" s="29">
        <f t="shared" si="26"/>
        <v>0.35416666666666713</v>
      </c>
      <c r="K16" s="150">
        <v>4</v>
      </c>
      <c r="L16" s="151">
        <v>1</v>
      </c>
      <c r="M16" s="152">
        <v>0</v>
      </c>
      <c r="N16" s="26">
        <f t="shared" si="27"/>
        <v>5</v>
      </c>
      <c r="O16" s="150">
        <v>27</v>
      </c>
      <c r="P16" s="151">
        <v>6</v>
      </c>
      <c r="Q16" s="152">
        <v>0</v>
      </c>
      <c r="R16" s="26">
        <f t="shared" si="28"/>
        <v>33</v>
      </c>
      <c r="S16" s="29">
        <f t="shared" si="29"/>
        <v>0.35416666666666713</v>
      </c>
      <c r="T16" s="150">
        <v>8</v>
      </c>
      <c r="U16" s="151">
        <v>0</v>
      </c>
      <c r="V16" s="152">
        <v>0</v>
      </c>
      <c r="W16" s="26">
        <f t="shared" si="30"/>
        <v>8</v>
      </c>
      <c r="X16" s="150">
        <v>5</v>
      </c>
      <c r="Y16" s="151">
        <v>0</v>
      </c>
      <c r="Z16" s="152">
        <v>0</v>
      </c>
      <c r="AA16" s="26">
        <f t="shared" si="31"/>
        <v>5</v>
      </c>
      <c r="AB16" s="29">
        <f t="shared" si="32"/>
        <v>0.35416666666666713</v>
      </c>
      <c r="AC16" s="150">
        <v>1</v>
      </c>
      <c r="AD16" s="151">
        <v>0</v>
      </c>
      <c r="AE16" s="152">
        <v>0</v>
      </c>
      <c r="AF16" s="26">
        <f t="shared" si="33"/>
        <v>1</v>
      </c>
      <c r="AG16" s="150">
        <v>25</v>
      </c>
      <c r="AH16" s="151">
        <v>4</v>
      </c>
      <c r="AI16" s="152">
        <v>0</v>
      </c>
      <c r="AJ16" s="32">
        <f t="shared" si="34"/>
        <v>29</v>
      </c>
    </row>
    <row r="17" spans="1:36" ht="13.5" customHeight="1">
      <c r="A17" s="16">
        <f t="shared" si="11"/>
        <v>0.36458333333333381</v>
      </c>
      <c r="B17" s="153">
        <v>8</v>
      </c>
      <c r="C17" s="154">
        <v>1</v>
      </c>
      <c r="D17" s="155">
        <v>0</v>
      </c>
      <c r="E17" s="27">
        <f t="shared" si="24"/>
        <v>9</v>
      </c>
      <c r="F17" s="153">
        <v>34</v>
      </c>
      <c r="G17" s="154">
        <v>1</v>
      </c>
      <c r="H17" s="155">
        <v>0</v>
      </c>
      <c r="I17" s="27">
        <f t="shared" si="25"/>
        <v>35</v>
      </c>
      <c r="J17" s="30">
        <f t="shared" si="26"/>
        <v>0.36458333333333381</v>
      </c>
      <c r="K17" s="153">
        <v>6</v>
      </c>
      <c r="L17" s="154">
        <v>0</v>
      </c>
      <c r="M17" s="155">
        <v>0</v>
      </c>
      <c r="N17" s="27">
        <f t="shared" si="27"/>
        <v>6</v>
      </c>
      <c r="O17" s="153">
        <v>11</v>
      </c>
      <c r="P17" s="154">
        <v>2</v>
      </c>
      <c r="Q17" s="155">
        <v>0</v>
      </c>
      <c r="R17" s="27">
        <f t="shared" si="28"/>
        <v>13</v>
      </c>
      <c r="S17" s="30">
        <f t="shared" si="29"/>
        <v>0.36458333333333381</v>
      </c>
      <c r="T17" s="153">
        <v>3</v>
      </c>
      <c r="U17" s="154">
        <v>0</v>
      </c>
      <c r="V17" s="155">
        <v>0</v>
      </c>
      <c r="W17" s="27">
        <f t="shared" si="30"/>
        <v>3</v>
      </c>
      <c r="X17" s="153">
        <v>6</v>
      </c>
      <c r="Y17" s="154">
        <v>1</v>
      </c>
      <c r="Z17" s="155">
        <v>0</v>
      </c>
      <c r="AA17" s="27">
        <f t="shared" si="31"/>
        <v>7</v>
      </c>
      <c r="AB17" s="30">
        <f t="shared" si="32"/>
        <v>0.36458333333333381</v>
      </c>
      <c r="AC17" s="153">
        <v>4</v>
      </c>
      <c r="AD17" s="154">
        <v>0</v>
      </c>
      <c r="AE17" s="155">
        <v>0</v>
      </c>
      <c r="AF17" s="27">
        <f t="shared" si="33"/>
        <v>4</v>
      </c>
      <c r="AG17" s="153">
        <v>13</v>
      </c>
      <c r="AH17" s="154">
        <v>1</v>
      </c>
      <c r="AI17" s="155">
        <v>0</v>
      </c>
      <c r="AJ17" s="33">
        <f t="shared" si="34"/>
        <v>14</v>
      </c>
    </row>
    <row r="18" spans="1:36" ht="13.5" customHeight="1">
      <c r="A18" s="19" t="s">
        <v>24</v>
      </c>
      <c r="B18" s="156">
        <f>SUM(B14:B17)</f>
        <v>17</v>
      </c>
      <c r="C18" s="157">
        <f t="shared" ref="C18:D18" si="35">SUM(C14:C17)</f>
        <v>1</v>
      </c>
      <c r="D18" s="157">
        <f t="shared" si="35"/>
        <v>0</v>
      </c>
      <c r="E18" s="28">
        <f t="shared" ref="E18:I18" si="36">SUM(E14:E17)</f>
        <v>18</v>
      </c>
      <c r="F18" s="156">
        <f>SUM(F14:F17)</f>
        <v>105</v>
      </c>
      <c r="G18" s="157">
        <f t="shared" ref="G18:H18" si="37">SUM(G14:G17)</f>
        <v>8</v>
      </c>
      <c r="H18" s="157">
        <f t="shared" si="37"/>
        <v>0</v>
      </c>
      <c r="I18" s="28">
        <f t="shared" si="36"/>
        <v>113</v>
      </c>
      <c r="J18" s="19" t="s">
        <v>24</v>
      </c>
      <c r="K18" s="156">
        <f>SUM(K14:K17)</f>
        <v>21</v>
      </c>
      <c r="L18" s="157">
        <f t="shared" ref="L18:M18" si="38">SUM(L14:L17)</f>
        <v>1</v>
      </c>
      <c r="M18" s="157">
        <f t="shared" si="38"/>
        <v>0</v>
      </c>
      <c r="N18" s="28">
        <f t="shared" ref="N18:R18" si="39">SUM(N14:N17)</f>
        <v>22</v>
      </c>
      <c r="O18" s="156">
        <f>SUM(O14:O17)</f>
        <v>50</v>
      </c>
      <c r="P18" s="157">
        <f t="shared" ref="P18:Q18" si="40">SUM(P14:P17)</f>
        <v>8</v>
      </c>
      <c r="Q18" s="157">
        <f t="shared" si="40"/>
        <v>1</v>
      </c>
      <c r="R18" s="28">
        <f t="shared" si="39"/>
        <v>59</v>
      </c>
      <c r="S18" s="19" t="s">
        <v>24</v>
      </c>
      <c r="T18" s="156">
        <f>SUM(T14:T17)</f>
        <v>15</v>
      </c>
      <c r="U18" s="157">
        <f t="shared" ref="U18:V18" si="41">SUM(U14:U17)</f>
        <v>0</v>
      </c>
      <c r="V18" s="157">
        <f t="shared" si="41"/>
        <v>0</v>
      </c>
      <c r="W18" s="28">
        <f t="shared" ref="W18:AA18" si="42">SUM(W14:W17)</f>
        <v>15</v>
      </c>
      <c r="X18" s="156">
        <f>SUM(X14:X17)</f>
        <v>36</v>
      </c>
      <c r="Y18" s="157">
        <f t="shared" ref="Y18:Z18" si="43">SUM(Y14:Y17)</f>
        <v>6</v>
      </c>
      <c r="Z18" s="157">
        <f t="shared" si="43"/>
        <v>0</v>
      </c>
      <c r="AA18" s="28">
        <f t="shared" si="42"/>
        <v>42</v>
      </c>
      <c r="AB18" s="19" t="s">
        <v>24</v>
      </c>
      <c r="AC18" s="156">
        <f>SUM(AC14:AC17)</f>
        <v>7</v>
      </c>
      <c r="AD18" s="157">
        <f t="shared" ref="AD18:AE18" si="44">SUM(AD14:AD17)</f>
        <v>0</v>
      </c>
      <c r="AE18" s="157">
        <f t="shared" si="44"/>
        <v>0</v>
      </c>
      <c r="AF18" s="28">
        <f t="shared" ref="AF18:AJ18" si="45">SUM(AF14:AF17)</f>
        <v>7</v>
      </c>
      <c r="AG18" s="156">
        <f>SUM(AG14:AG17)</f>
        <v>59</v>
      </c>
      <c r="AH18" s="157">
        <f t="shared" ref="AH18:AI18" si="46">SUM(AH14:AH17)</f>
        <v>6</v>
      </c>
      <c r="AI18" s="157">
        <f t="shared" si="46"/>
        <v>0</v>
      </c>
      <c r="AJ18" s="28">
        <f t="shared" si="45"/>
        <v>65</v>
      </c>
    </row>
    <row r="19" spans="1:36" ht="13.5" customHeight="1">
      <c r="A19" s="22">
        <f>A17+"00:15"</f>
        <v>0.3750000000000005</v>
      </c>
      <c r="B19" s="147">
        <v>3</v>
      </c>
      <c r="C19" s="148">
        <v>0</v>
      </c>
      <c r="D19" s="149">
        <v>0</v>
      </c>
      <c r="E19" s="25">
        <f t="shared" ref="E19:E22" si="47">SUM(B19:D19)</f>
        <v>3</v>
      </c>
      <c r="F19" s="147">
        <v>9</v>
      </c>
      <c r="G19" s="148">
        <v>0</v>
      </c>
      <c r="H19" s="149">
        <v>0</v>
      </c>
      <c r="I19" s="25">
        <f t="shared" ref="I19:I22" si="48">SUM(F19:H19)</f>
        <v>9</v>
      </c>
      <c r="J19" s="29">
        <f t="shared" ref="J19:J22" si="49">$A19</f>
        <v>0.3750000000000005</v>
      </c>
      <c r="K19" s="147">
        <v>1</v>
      </c>
      <c r="L19" s="148">
        <v>0</v>
      </c>
      <c r="M19" s="149">
        <v>0</v>
      </c>
      <c r="N19" s="25">
        <f t="shared" ref="N19:N22" si="50">SUM(K19:M19)</f>
        <v>1</v>
      </c>
      <c r="O19" s="147">
        <v>7</v>
      </c>
      <c r="P19" s="148">
        <v>0</v>
      </c>
      <c r="Q19" s="149">
        <v>0</v>
      </c>
      <c r="R19" s="25">
        <f t="shared" ref="R19:R22" si="51">SUM(O19:Q19)</f>
        <v>7</v>
      </c>
      <c r="S19" s="29">
        <f t="shared" ref="S19:S22" si="52">$A19</f>
        <v>0.3750000000000005</v>
      </c>
      <c r="T19" s="147">
        <v>2</v>
      </c>
      <c r="U19" s="148">
        <v>0</v>
      </c>
      <c r="V19" s="149">
        <v>0</v>
      </c>
      <c r="W19" s="25">
        <f t="shared" ref="W19:W22" si="53">SUM(T19:V19)</f>
        <v>2</v>
      </c>
      <c r="X19" s="147">
        <v>3</v>
      </c>
      <c r="Y19" s="148">
        <v>0</v>
      </c>
      <c r="Z19" s="149">
        <v>0</v>
      </c>
      <c r="AA19" s="25">
        <f t="shared" ref="AA19:AA22" si="54">SUM(X19:Z19)</f>
        <v>3</v>
      </c>
      <c r="AB19" s="29">
        <f t="shared" ref="AB19:AB22" si="55">$A19</f>
        <v>0.3750000000000005</v>
      </c>
      <c r="AC19" s="147">
        <v>4</v>
      </c>
      <c r="AD19" s="148">
        <v>0</v>
      </c>
      <c r="AE19" s="149">
        <v>0</v>
      </c>
      <c r="AF19" s="25">
        <f t="shared" ref="AF19:AF22" si="56">SUM(AC19:AE19)</f>
        <v>4</v>
      </c>
      <c r="AG19" s="147">
        <v>7</v>
      </c>
      <c r="AH19" s="148">
        <v>0</v>
      </c>
      <c r="AI19" s="149">
        <v>0</v>
      </c>
      <c r="AJ19" s="31">
        <f t="shared" ref="AJ19:AJ22" si="57">SUM(AG19:AI19)</f>
        <v>7</v>
      </c>
    </row>
    <row r="20" spans="1:36" ht="13.5" customHeight="1">
      <c r="A20" s="13">
        <f t="shared" si="11"/>
        <v>0.38541666666666718</v>
      </c>
      <c r="B20" s="150">
        <v>1</v>
      </c>
      <c r="C20" s="151">
        <v>0</v>
      </c>
      <c r="D20" s="152">
        <v>0</v>
      </c>
      <c r="E20" s="26">
        <f t="shared" si="47"/>
        <v>1</v>
      </c>
      <c r="F20" s="150">
        <v>3</v>
      </c>
      <c r="G20" s="151">
        <v>0</v>
      </c>
      <c r="H20" s="152">
        <v>0</v>
      </c>
      <c r="I20" s="26">
        <f t="shared" si="48"/>
        <v>3</v>
      </c>
      <c r="J20" s="29">
        <f t="shared" si="49"/>
        <v>0.38541666666666718</v>
      </c>
      <c r="K20" s="150">
        <v>3</v>
      </c>
      <c r="L20" s="151">
        <v>0</v>
      </c>
      <c r="M20" s="152">
        <v>0</v>
      </c>
      <c r="N20" s="26">
        <f t="shared" si="50"/>
        <v>3</v>
      </c>
      <c r="O20" s="150">
        <v>2</v>
      </c>
      <c r="P20" s="151">
        <v>0</v>
      </c>
      <c r="Q20" s="152">
        <v>0</v>
      </c>
      <c r="R20" s="26">
        <f t="shared" si="51"/>
        <v>2</v>
      </c>
      <c r="S20" s="29">
        <f t="shared" si="52"/>
        <v>0.38541666666666718</v>
      </c>
      <c r="T20" s="150">
        <v>2</v>
      </c>
      <c r="U20" s="151">
        <v>0</v>
      </c>
      <c r="V20" s="152">
        <v>0</v>
      </c>
      <c r="W20" s="26">
        <f t="shared" si="53"/>
        <v>2</v>
      </c>
      <c r="X20" s="150">
        <v>5</v>
      </c>
      <c r="Y20" s="151">
        <v>1</v>
      </c>
      <c r="Z20" s="152">
        <v>0</v>
      </c>
      <c r="AA20" s="26">
        <f t="shared" si="54"/>
        <v>6</v>
      </c>
      <c r="AB20" s="29">
        <f t="shared" si="55"/>
        <v>0.38541666666666718</v>
      </c>
      <c r="AC20" s="150">
        <v>2</v>
      </c>
      <c r="AD20" s="151">
        <v>0</v>
      </c>
      <c r="AE20" s="152">
        <v>0</v>
      </c>
      <c r="AF20" s="26">
        <f t="shared" si="56"/>
        <v>2</v>
      </c>
      <c r="AG20" s="150">
        <v>5</v>
      </c>
      <c r="AH20" s="151">
        <v>0</v>
      </c>
      <c r="AI20" s="152">
        <v>0</v>
      </c>
      <c r="AJ20" s="32">
        <f t="shared" si="57"/>
        <v>5</v>
      </c>
    </row>
    <row r="21" spans="1:36" ht="13.5" customHeight="1">
      <c r="A21" s="13">
        <f t="shared" si="11"/>
        <v>0.39583333333333387</v>
      </c>
      <c r="B21" s="150">
        <v>5</v>
      </c>
      <c r="C21" s="151">
        <v>0</v>
      </c>
      <c r="D21" s="152">
        <v>1</v>
      </c>
      <c r="E21" s="26">
        <f t="shared" si="47"/>
        <v>6</v>
      </c>
      <c r="F21" s="150">
        <v>6</v>
      </c>
      <c r="G21" s="151">
        <v>0</v>
      </c>
      <c r="H21" s="152">
        <v>0</v>
      </c>
      <c r="I21" s="26">
        <f t="shared" si="48"/>
        <v>6</v>
      </c>
      <c r="J21" s="29">
        <f t="shared" si="49"/>
        <v>0.39583333333333387</v>
      </c>
      <c r="K21" s="150">
        <v>0</v>
      </c>
      <c r="L21" s="151">
        <v>0</v>
      </c>
      <c r="M21" s="152">
        <v>0</v>
      </c>
      <c r="N21" s="26">
        <f t="shared" si="50"/>
        <v>0</v>
      </c>
      <c r="O21" s="150">
        <v>7</v>
      </c>
      <c r="P21" s="151">
        <v>0</v>
      </c>
      <c r="Q21" s="152">
        <v>0</v>
      </c>
      <c r="R21" s="26">
        <f t="shared" si="51"/>
        <v>7</v>
      </c>
      <c r="S21" s="29">
        <f t="shared" si="52"/>
        <v>0.39583333333333387</v>
      </c>
      <c r="T21" s="150">
        <v>1</v>
      </c>
      <c r="U21" s="151">
        <v>0</v>
      </c>
      <c r="V21" s="152">
        <v>0</v>
      </c>
      <c r="W21" s="26">
        <f t="shared" si="53"/>
        <v>1</v>
      </c>
      <c r="X21" s="150">
        <v>2</v>
      </c>
      <c r="Y21" s="151">
        <v>0</v>
      </c>
      <c r="Z21" s="152">
        <v>0</v>
      </c>
      <c r="AA21" s="26">
        <f t="shared" si="54"/>
        <v>2</v>
      </c>
      <c r="AB21" s="29">
        <f t="shared" si="55"/>
        <v>0.39583333333333387</v>
      </c>
      <c r="AC21" s="150">
        <v>1</v>
      </c>
      <c r="AD21" s="151">
        <v>0</v>
      </c>
      <c r="AE21" s="152">
        <v>0</v>
      </c>
      <c r="AF21" s="26">
        <f t="shared" si="56"/>
        <v>1</v>
      </c>
      <c r="AG21" s="150">
        <v>7</v>
      </c>
      <c r="AH21" s="151">
        <v>0</v>
      </c>
      <c r="AI21" s="152">
        <v>1</v>
      </c>
      <c r="AJ21" s="32">
        <f t="shared" si="57"/>
        <v>8</v>
      </c>
    </row>
    <row r="22" spans="1:36" ht="13.5" customHeight="1">
      <c r="A22" s="16">
        <f t="shared" si="11"/>
        <v>0.40625000000000056</v>
      </c>
      <c r="B22" s="153">
        <v>4</v>
      </c>
      <c r="C22" s="154">
        <v>0</v>
      </c>
      <c r="D22" s="155">
        <v>1</v>
      </c>
      <c r="E22" s="27">
        <f t="shared" si="47"/>
        <v>5</v>
      </c>
      <c r="F22" s="153">
        <v>2</v>
      </c>
      <c r="G22" s="154">
        <v>0</v>
      </c>
      <c r="H22" s="155">
        <v>0</v>
      </c>
      <c r="I22" s="27">
        <f t="shared" si="48"/>
        <v>2</v>
      </c>
      <c r="J22" s="30">
        <f t="shared" si="49"/>
        <v>0.40625000000000056</v>
      </c>
      <c r="K22" s="153">
        <v>2</v>
      </c>
      <c r="L22" s="154">
        <v>0</v>
      </c>
      <c r="M22" s="155">
        <v>0</v>
      </c>
      <c r="N22" s="27">
        <f t="shared" si="50"/>
        <v>2</v>
      </c>
      <c r="O22" s="153">
        <v>3</v>
      </c>
      <c r="P22" s="154">
        <v>0</v>
      </c>
      <c r="Q22" s="155">
        <v>0</v>
      </c>
      <c r="R22" s="27">
        <f t="shared" si="51"/>
        <v>3</v>
      </c>
      <c r="S22" s="30">
        <f t="shared" si="52"/>
        <v>0.40625000000000056</v>
      </c>
      <c r="T22" s="153">
        <v>1</v>
      </c>
      <c r="U22" s="154">
        <v>0</v>
      </c>
      <c r="V22" s="155">
        <v>0</v>
      </c>
      <c r="W22" s="27">
        <f t="shared" si="53"/>
        <v>1</v>
      </c>
      <c r="X22" s="153">
        <v>0</v>
      </c>
      <c r="Y22" s="154">
        <v>0</v>
      </c>
      <c r="Z22" s="155">
        <v>0</v>
      </c>
      <c r="AA22" s="27">
        <f t="shared" si="54"/>
        <v>0</v>
      </c>
      <c r="AB22" s="30">
        <f t="shared" si="55"/>
        <v>0.40625000000000056</v>
      </c>
      <c r="AC22" s="153">
        <v>3</v>
      </c>
      <c r="AD22" s="154">
        <v>0</v>
      </c>
      <c r="AE22" s="155">
        <v>0</v>
      </c>
      <c r="AF22" s="27">
        <f t="shared" si="56"/>
        <v>3</v>
      </c>
      <c r="AG22" s="153">
        <v>0</v>
      </c>
      <c r="AH22" s="154">
        <v>0</v>
      </c>
      <c r="AI22" s="155">
        <v>0</v>
      </c>
      <c r="AJ22" s="33">
        <f t="shared" si="57"/>
        <v>0</v>
      </c>
    </row>
    <row r="23" spans="1:36" ht="13.5" customHeight="1">
      <c r="A23" s="19" t="s">
        <v>24</v>
      </c>
      <c r="B23" s="20">
        <f t="shared" ref="B23:I23" si="58">SUM(B19:B22)</f>
        <v>13</v>
      </c>
      <c r="C23" s="21">
        <f t="shared" si="58"/>
        <v>0</v>
      </c>
      <c r="D23" s="21">
        <f t="shared" si="58"/>
        <v>2</v>
      </c>
      <c r="E23" s="28">
        <f t="shared" si="58"/>
        <v>15</v>
      </c>
      <c r="F23" s="20">
        <f t="shared" si="58"/>
        <v>20</v>
      </c>
      <c r="G23" s="21">
        <f t="shared" si="58"/>
        <v>0</v>
      </c>
      <c r="H23" s="21">
        <f t="shared" si="58"/>
        <v>0</v>
      </c>
      <c r="I23" s="28">
        <f t="shared" si="58"/>
        <v>20</v>
      </c>
      <c r="J23" s="19" t="s">
        <v>24</v>
      </c>
      <c r="K23" s="20">
        <f t="shared" ref="K23:R23" si="59">SUM(K19:K22)</f>
        <v>6</v>
      </c>
      <c r="L23" s="21">
        <f t="shared" si="59"/>
        <v>0</v>
      </c>
      <c r="M23" s="21">
        <f t="shared" si="59"/>
        <v>0</v>
      </c>
      <c r="N23" s="28">
        <f t="shared" si="59"/>
        <v>6</v>
      </c>
      <c r="O23" s="20">
        <f t="shared" si="59"/>
        <v>19</v>
      </c>
      <c r="P23" s="21">
        <f t="shared" si="59"/>
        <v>0</v>
      </c>
      <c r="Q23" s="21">
        <f t="shared" si="59"/>
        <v>0</v>
      </c>
      <c r="R23" s="28">
        <f t="shared" si="59"/>
        <v>19</v>
      </c>
      <c r="S23" s="19" t="s">
        <v>24</v>
      </c>
      <c r="T23" s="20">
        <f t="shared" ref="T23:AA23" si="60">SUM(T19:T22)</f>
        <v>6</v>
      </c>
      <c r="U23" s="21">
        <f t="shared" si="60"/>
        <v>0</v>
      </c>
      <c r="V23" s="21">
        <f t="shared" si="60"/>
        <v>0</v>
      </c>
      <c r="W23" s="28">
        <f t="shared" si="60"/>
        <v>6</v>
      </c>
      <c r="X23" s="20">
        <f t="shared" si="60"/>
        <v>10</v>
      </c>
      <c r="Y23" s="21">
        <f t="shared" si="60"/>
        <v>1</v>
      </c>
      <c r="Z23" s="21">
        <f t="shared" si="60"/>
        <v>0</v>
      </c>
      <c r="AA23" s="28">
        <f t="shared" si="60"/>
        <v>11</v>
      </c>
      <c r="AB23" s="19" t="s">
        <v>24</v>
      </c>
      <c r="AC23" s="20">
        <f t="shared" ref="AC23:AJ23" si="61">SUM(AC19:AC22)</f>
        <v>10</v>
      </c>
      <c r="AD23" s="21">
        <f t="shared" si="61"/>
        <v>0</v>
      </c>
      <c r="AE23" s="21">
        <f t="shared" si="61"/>
        <v>0</v>
      </c>
      <c r="AF23" s="28">
        <f t="shared" si="61"/>
        <v>10</v>
      </c>
      <c r="AG23" s="20">
        <f t="shared" si="61"/>
        <v>19</v>
      </c>
      <c r="AH23" s="21">
        <f t="shared" si="61"/>
        <v>0</v>
      </c>
      <c r="AI23" s="21">
        <f t="shared" si="61"/>
        <v>1</v>
      </c>
      <c r="AJ23" s="28">
        <f t="shared" si="61"/>
        <v>20</v>
      </c>
    </row>
    <row r="24" spans="1:36" ht="13.5" customHeight="1">
      <c r="A24" s="19" t="s">
        <v>25</v>
      </c>
      <c r="B24" s="20">
        <f t="shared" ref="B24:I24" si="62">B13+B18+B23</f>
        <v>42</v>
      </c>
      <c r="C24" s="21">
        <f t="shared" si="62"/>
        <v>2</v>
      </c>
      <c r="D24" s="21">
        <f t="shared" si="62"/>
        <v>2</v>
      </c>
      <c r="E24" s="28">
        <f t="shared" si="62"/>
        <v>46</v>
      </c>
      <c r="F24" s="20">
        <f t="shared" si="62"/>
        <v>150</v>
      </c>
      <c r="G24" s="21">
        <f t="shared" si="62"/>
        <v>9</v>
      </c>
      <c r="H24" s="21">
        <f t="shared" si="62"/>
        <v>0</v>
      </c>
      <c r="I24" s="28">
        <f t="shared" si="62"/>
        <v>159</v>
      </c>
      <c r="J24" s="19" t="s">
        <v>24</v>
      </c>
      <c r="K24" s="20">
        <f t="shared" ref="K24:R24" si="63">K13+K18+K23</f>
        <v>29</v>
      </c>
      <c r="L24" s="21">
        <f t="shared" si="63"/>
        <v>1</v>
      </c>
      <c r="M24" s="21">
        <f t="shared" si="63"/>
        <v>0</v>
      </c>
      <c r="N24" s="28">
        <f t="shared" si="63"/>
        <v>30</v>
      </c>
      <c r="O24" s="20">
        <f t="shared" si="63"/>
        <v>93</v>
      </c>
      <c r="P24" s="21">
        <f t="shared" si="63"/>
        <v>8</v>
      </c>
      <c r="Q24" s="21">
        <f t="shared" si="63"/>
        <v>1</v>
      </c>
      <c r="R24" s="28">
        <f t="shared" si="63"/>
        <v>102</v>
      </c>
      <c r="S24" s="19" t="s">
        <v>24</v>
      </c>
      <c r="T24" s="20">
        <f t="shared" ref="T24:AA24" si="64">T13+T18+T23</f>
        <v>26</v>
      </c>
      <c r="U24" s="21">
        <f t="shared" si="64"/>
        <v>0</v>
      </c>
      <c r="V24" s="21">
        <f t="shared" si="64"/>
        <v>0</v>
      </c>
      <c r="W24" s="28">
        <f t="shared" si="64"/>
        <v>26</v>
      </c>
      <c r="X24" s="20">
        <f t="shared" si="64"/>
        <v>66</v>
      </c>
      <c r="Y24" s="21">
        <f t="shared" si="64"/>
        <v>7</v>
      </c>
      <c r="Z24" s="21">
        <f t="shared" si="64"/>
        <v>0</v>
      </c>
      <c r="AA24" s="28">
        <f t="shared" si="64"/>
        <v>73</v>
      </c>
      <c r="AB24" s="19" t="s">
        <v>24</v>
      </c>
      <c r="AC24" s="20">
        <f t="shared" ref="AC24:AJ24" si="65">AC13+AC18+AC23</f>
        <v>17</v>
      </c>
      <c r="AD24" s="21">
        <f t="shared" si="65"/>
        <v>0</v>
      </c>
      <c r="AE24" s="21">
        <f t="shared" si="65"/>
        <v>0</v>
      </c>
      <c r="AF24" s="28">
        <f t="shared" si="65"/>
        <v>17</v>
      </c>
      <c r="AG24" s="20">
        <f t="shared" si="65"/>
        <v>98</v>
      </c>
      <c r="AH24" s="21">
        <f t="shared" si="65"/>
        <v>6</v>
      </c>
      <c r="AI24" s="21">
        <f t="shared" si="65"/>
        <v>1</v>
      </c>
      <c r="AJ24" s="28">
        <f t="shared" si="65"/>
        <v>105</v>
      </c>
    </row>
    <row r="25" spans="1:36" ht="13.5" customHeight="1">
      <c r="A25" s="22">
        <f>A22+"00:15"</f>
        <v>0.41666666666666724</v>
      </c>
      <c r="B25" s="147">
        <v>0</v>
      </c>
      <c r="C25" s="148">
        <v>0</v>
      </c>
      <c r="D25" s="149">
        <v>0</v>
      </c>
      <c r="E25" s="25">
        <f t="shared" ref="E25:E28" si="66">SUM(B25:D25)</f>
        <v>0</v>
      </c>
      <c r="F25" s="147">
        <v>1</v>
      </c>
      <c r="G25" s="148">
        <v>0</v>
      </c>
      <c r="H25" s="149">
        <v>0</v>
      </c>
      <c r="I25" s="25">
        <f t="shared" ref="I25:I28" si="67">SUM(F25:H25)</f>
        <v>1</v>
      </c>
      <c r="J25" s="29">
        <f t="shared" ref="J25:J28" si="68">$A25</f>
        <v>0.41666666666666724</v>
      </c>
      <c r="K25" s="147">
        <v>2</v>
      </c>
      <c r="L25" s="148">
        <v>0</v>
      </c>
      <c r="M25" s="149">
        <v>0</v>
      </c>
      <c r="N25" s="25">
        <f t="shared" ref="N25:N28" si="69">SUM(K25:M25)</f>
        <v>2</v>
      </c>
      <c r="O25" s="147">
        <v>2</v>
      </c>
      <c r="P25" s="148">
        <v>0</v>
      </c>
      <c r="Q25" s="149">
        <v>0</v>
      </c>
      <c r="R25" s="25">
        <f t="shared" ref="R25:R28" si="70">SUM(O25:Q25)</f>
        <v>2</v>
      </c>
      <c r="S25" s="29">
        <f t="shared" ref="S25:S28" si="71">$A25</f>
        <v>0.41666666666666724</v>
      </c>
      <c r="T25" s="147">
        <v>1</v>
      </c>
      <c r="U25" s="148">
        <v>0</v>
      </c>
      <c r="V25" s="149">
        <v>0</v>
      </c>
      <c r="W25" s="25">
        <f t="shared" ref="W25:W28" si="72">SUM(T25:V25)</f>
        <v>1</v>
      </c>
      <c r="X25" s="147">
        <v>2</v>
      </c>
      <c r="Y25" s="148">
        <v>0</v>
      </c>
      <c r="Z25" s="149">
        <v>0</v>
      </c>
      <c r="AA25" s="25">
        <f t="shared" ref="AA25:AA28" si="73">SUM(X25:Z25)</f>
        <v>2</v>
      </c>
      <c r="AB25" s="29">
        <f t="shared" ref="AB25:AB28" si="74">$A25</f>
        <v>0.41666666666666724</v>
      </c>
      <c r="AC25" s="147">
        <v>0</v>
      </c>
      <c r="AD25" s="148">
        <v>0</v>
      </c>
      <c r="AE25" s="149">
        <v>0</v>
      </c>
      <c r="AF25" s="25">
        <f t="shared" ref="AF25:AF28" si="75">SUM(AC25:AE25)</f>
        <v>0</v>
      </c>
      <c r="AG25" s="147">
        <v>3</v>
      </c>
      <c r="AH25" s="148">
        <v>0</v>
      </c>
      <c r="AI25" s="149">
        <v>0</v>
      </c>
      <c r="AJ25" s="31">
        <f t="shared" ref="AJ25:AJ28" si="76">SUM(AG25:AI25)</f>
        <v>3</v>
      </c>
    </row>
    <row r="26" spans="1:36" ht="13.5" customHeight="1">
      <c r="A26" s="13">
        <f t="shared" si="11"/>
        <v>0.42708333333333393</v>
      </c>
      <c r="B26" s="150">
        <v>3</v>
      </c>
      <c r="C26" s="151">
        <v>0</v>
      </c>
      <c r="D26" s="152">
        <v>0</v>
      </c>
      <c r="E26" s="26">
        <f t="shared" si="66"/>
        <v>3</v>
      </c>
      <c r="F26" s="150">
        <v>2</v>
      </c>
      <c r="G26" s="151">
        <v>0</v>
      </c>
      <c r="H26" s="152">
        <v>0</v>
      </c>
      <c r="I26" s="26">
        <f t="shared" si="67"/>
        <v>2</v>
      </c>
      <c r="J26" s="29">
        <f t="shared" si="68"/>
        <v>0.42708333333333393</v>
      </c>
      <c r="K26" s="150">
        <v>2</v>
      </c>
      <c r="L26" s="151">
        <v>0</v>
      </c>
      <c r="M26" s="152">
        <v>0</v>
      </c>
      <c r="N26" s="26">
        <f t="shared" si="69"/>
        <v>2</v>
      </c>
      <c r="O26" s="150">
        <v>2</v>
      </c>
      <c r="P26" s="151">
        <v>0</v>
      </c>
      <c r="Q26" s="152">
        <v>0</v>
      </c>
      <c r="R26" s="26">
        <f t="shared" si="70"/>
        <v>2</v>
      </c>
      <c r="S26" s="29">
        <f t="shared" si="71"/>
        <v>0.42708333333333393</v>
      </c>
      <c r="T26" s="150">
        <v>0</v>
      </c>
      <c r="U26" s="151">
        <v>0</v>
      </c>
      <c r="V26" s="152">
        <v>0</v>
      </c>
      <c r="W26" s="26">
        <f t="shared" si="72"/>
        <v>0</v>
      </c>
      <c r="X26" s="150">
        <v>1</v>
      </c>
      <c r="Y26" s="151">
        <v>0</v>
      </c>
      <c r="Z26" s="152">
        <v>0</v>
      </c>
      <c r="AA26" s="26">
        <f t="shared" si="73"/>
        <v>1</v>
      </c>
      <c r="AB26" s="29">
        <f t="shared" si="74"/>
        <v>0.42708333333333393</v>
      </c>
      <c r="AC26" s="150">
        <v>3</v>
      </c>
      <c r="AD26" s="151">
        <v>0</v>
      </c>
      <c r="AE26" s="152">
        <v>0</v>
      </c>
      <c r="AF26" s="26">
        <f t="shared" si="75"/>
        <v>3</v>
      </c>
      <c r="AG26" s="150">
        <v>6</v>
      </c>
      <c r="AH26" s="151">
        <v>0</v>
      </c>
      <c r="AI26" s="152">
        <v>1</v>
      </c>
      <c r="AJ26" s="32">
        <f t="shared" si="76"/>
        <v>7</v>
      </c>
    </row>
    <row r="27" spans="1:36" ht="13.5" customHeight="1">
      <c r="A27" s="13">
        <f t="shared" si="11"/>
        <v>0.43750000000000061</v>
      </c>
      <c r="B27" s="150">
        <v>4</v>
      </c>
      <c r="C27" s="151">
        <v>0</v>
      </c>
      <c r="D27" s="152">
        <v>0</v>
      </c>
      <c r="E27" s="26">
        <f t="shared" si="66"/>
        <v>4</v>
      </c>
      <c r="F27" s="150">
        <v>1</v>
      </c>
      <c r="G27" s="151">
        <v>0</v>
      </c>
      <c r="H27" s="152">
        <v>0</v>
      </c>
      <c r="I27" s="26">
        <f t="shared" si="67"/>
        <v>1</v>
      </c>
      <c r="J27" s="29">
        <f t="shared" si="68"/>
        <v>0.43750000000000061</v>
      </c>
      <c r="K27" s="150">
        <v>1</v>
      </c>
      <c r="L27" s="151">
        <v>0</v>
      </c>
      <c r="M27" s="152">
        <v>0</v>
      </c>
      <c r="N27" s="26">
        <f t="shared" si="69"/>
        <v>1</v>
      </c>
      <c r="O27" s="150">
        <v>4</v>
      </c>
      <c r="P27" s="151">
        <v>0</v>
      </c>
      <c r="Q27" s="152">
        <v>0</v>
      </c>
      <c r="R27" s="26">
        <f t="shared" si="70"/>
        <v>4</v>
      </c>
      <c r="S27" s="29">
        <f t="shared" si="71"/>
        <v>0.43750000000000061</v>
      </c>
      <c r="T27" s="150">
        <v>2</v>
      </c>
      <c r="U27" s="151">
        <v>0</v>
      </c>
      <c r="V27" s="152">
        <v>0</v>
      </c>
      <c r="W27" s="26">
        <f t="shared" si="72"/>
        <v>2</v>
      </c>
      <c r="X27" s="150">
        <v>2</v>
      </c>
      <c r="Y27" s="151">
        <v>0</v>
      </c>
      <c r="Z27" s="152">
        <v>0</v>
      </c>
      <c r="AA27" s="26">
        <f t="shared" si="73"/>
        <v>2</v>
      </c>
      <c r="AB27" s="29">
        <f t="shared" si="74"/>
        <v>0.43750000000000061</v>
      </c>
      <c r="AC27" s="150">
        <v>2</v>
      </c>
      <c r="AD27" s="151">
        <v>0</v>
      </c>
      <c r="AE27" s="152">
        <v>0</v>
      </c>
      <c r="AF27" s="26">
        <f t="shared" si="75"/>
        <v>2</v>
      </c>
      <c r="AG27" s="150">
        <v>4</v>
      </c>
      <c r="AH27" s="151">
        <v>0</v>
      </c>
      <c r="AI27" s="152">
        <v>0</v>
      </c>
      <c r="AJ27" s="32">
        <f t="shared" si="76"/>
        <v>4</v>
      </c>
    </row>
    <row r="28" spans="1:36" ht="13.5" customHeight="1">
      <c r="A28" s="16">
        <f t="shared" si="11"/>
        <v>0.4479166666666673</v>
      </c>
      <c r="B28" s="153">
        <v>4</v>
      </c>
      <c r="C28" s="154">
        <v>0</v>
      </c>
      <c r="D28" s="155">
        <v>0</v>
      </c>
      <c r="E28" s="27">
        <f t="shared" si="66"/>
        <v>4</v>
      </c>
      <c r="F28" s="153">
        <v>0</v>
      </c>
      <c r="G28" s="154">
        <v>0</v>
      </c>
      <c r="H28" s="155">
        <v>0</v>
      </c>
      <c r="I28" s="27">
        <f t="shared" si="67"/>
        <v>0</v>
      </c>
      <c r="J28" s="30">
        <f t="shared" si="68"/>
        <v>0.4479166666666673</v>
      </c>
      <c r="K28" s="153">
        <v>0</v>
      </c>
      <c r="L28" s="154">
        <v>0</v>
      </c>
      <c r="M28" s="155">
        <v>0</v>
      </c>
      <c r="N28" s="27">
        <f t="shared" si="69"/>
        <v>0</v>
      </c>
      <c r="O28" s="153">
        <v>2</v>
      </c>
      <c r="P28" s="154">
        <v>0</v>
      </c>
      <c r="Q28" s="155">
        <v>0</v>
      </c>
      <c r="R28" s="27">
        <f t="shared" si="70"/>
        <v>2</v>
      </c>
      <c r="S28" s="30">
        <f t="shared" si="71"/>
        <v>0.4479166666666673</v>
      </c>
      <c r="T28" s="153">
        <v>2</v>
      </c>
      <c r="U28" s="154">
        <v>0</v>
      </c>
      <c r="V28" s="155">
        <v>0</v>
      </c>
      <c r="W28" s="27">
        <f t="shared" si="72"/>
        <v>2</v>
      </c>
      <c r="X28" s="153">
        <v>1</v>
      </c>
      <c r="Y28" s="154">
        <v>0</v>
      </c>
      <c r="Z28" s="155">
        <v>0</v>
      </c>
      <c r="AA28" s="27">
        <f t="shared" si="73"/>
        <v>1</v>
      </c>
      <c r="AB28" s="30">
        <f t="shared" si="74"/>
        <v>0.4479166666666673</v>
      </c>
      <c r="AC28" s="153">
        <v>1</v>
      </c>
      <c r="AD28" s="154">
        <v>0</v>
      </c>
      <c r="AE28" s="155">
        <v>0</v>
      </c>
      <c r="AF28" s="27">
        <f t="shared" si="75"/>
        <v>1</v>
      </c>
      <c r="AG28" s="153">
        <v>3</v>
      </c>
      <c r="AH28" s="154">
        <v>0</v>
      </c>
      <c r="AI28" s="155">
        <v>0</v>
      </c>
      <c r="AJ28" s="33">
        <f t="shared" si="76"/>
        <v>3</v>
      </c>
    </row>
    <row r="29" spans="1:36" ht="13.5" customHeight="1">
      <c r="A29" s="19" t="s">
        <v>24</v>
      </c>
      <c r="B29" s="156">
        <f>SUM(B25:B28)</f>
        <v>11</v>
      </c>
      <c r="C29" s="157">
        <f t="shared" ref="C29:D29" si="77">SUM(C25:C28)</f>
        <v>0</v>
      </c>
      <c r="D29" s="157">
        <f t="shared" si="77"/>
        <v>0</v>
      </c>
      <c r="E29" s="28">
        <f t="shared" ref="E29:I29" si="78">SUM(E25:E28)</f>
        <v>11</v>
      </c>
      <c r="F29" s="156">
        <f>SUM(F25:F28)</f>
        <v>4</v>
      </c>
      <c r="G29" s="157">
        <f t="shared" ref="G29:H29" si="79">SUM(G25:G28)</f>
        <v>0</v>
      </c>
      <c r="H29" s="157">
        <f t="shared" si="79"/>
        <v>0</v>
      </c>
      <c r="I29" s="28">
        <f t="shared" si="78"/>
        <v>4</v>
      </c>
      <c r="J29" s="19" t="s">
        <v>24</v>
      </c>
      <c r="K29" s="156">
        <f>SUM(K25:K28)</f>
        <v>5</v>
      </c>
      <c r="L29" s="157">
        <f t="shared" ref="L29:M29" si="80">SUM(L25:L28)</f>
        <v>0</v>
      </c>
      <c r="M29" s="157">
        <f t="shared" si="80"/>
        <v>0</v>
      </c>
      <c r="N29" s="28">
        <f t="shared" ref="N29:R29" si="81">SUM(N25:N28)</f>
        <v>5</v>
      </c>
      <c r="O29" s="156">
        <f>SUM(O25:O28)</f>
        <v>10</v>
      </c>
      <c r="P29" s="157">
        <f t="shared" ref="P29:Q29" si="82">SUM(P25:P28)</f>
        <v>0</v>
      </c>
      <c r="Q29" s="157">
        <f t="shared" si="82"/>
        <v>0</v>
      </c>
      <c r="R29" s="28">
        <f t="shared" si="81"/>
        <v>10</v>
      </c>
      <c r="S29" s="19" t="s">
        <v>24</v>
      </c>
      <c r="T29" s="156">
        <f>SUM(T25:T28)</f>
        <v>5</v>
      </c>
      <c r="U29" s="157">
        <f t="shared" ref="U29:V29" si="83">SUM(U25:U28)</f>
        <v>0</v>
      </c>
      <c r="V29" s="157">
        <f t="shared" si="83"/>
        <v>0</v>
      </c>
      <c r="W29" s="28">
        <f t="shared" ref="W29:AA29" si="84">SUM(W25:W28)</f>
        <v>5</v>
      </c>
      <c r="X29" s="156">
        <f>SUM(X25:X28)</f>
        <v>6</v>
      </c>
      <c r="Y29" s="157">
        <f t="shared" ref="Y29:Z29" si="85">SUM(Y25:Y28)</f>
        <v>0</v>
      </c>
      <c r="Z29" s="157">
        <f t="shared" si="85"/>
        <v>0</v>
      </c>
      <c r="AA29" s="28">
        <f t="shared" si="84"/>
        <v>6</v>
      </c>
      <c r="AB29" s="19" t="s">
        <v>24</v>
      </c>
      <c r="AC29" s="156">
        <f>SUM(AC25:AC28)</f>
        <v>6</v>
      </c>
      <c r="AD29" s="157">
        <f t="shared" ref="AD29:AE29" si="86">SUM(AD25:AD28)</f>
        <v>0</v>
      </c>
      <c r="AE29" s="157">
        <f t="shared" si="86"/>
        <v>0</v>
      </c>
      <c r="AF29" s="28">
        <f t="shared" ref="AF29:AJ29" si="87">SUM(AF25:AF28)</f>
        <v>6</v>
      </c>
      <c r="AG29" s="156">
        <f>SUM(AG25:AG28)</f>
        <v>16</v>
      </c>
      <c r="AH29" s="157">
        <f t="shared" ref="AH29:AI29" si="88">SUM(AH25:AH28)</f>
        <v>0</v>
      </c>
      <c r="AI29" s="157">
        <f t="shared" si="88"/>
        <v>1</v>
      </c>
      <c r="AJ29" s="28">
        <f t="shared" si="87"/>
        <v>17</v>
      </c>
    </row>
    <row r="30" spans="1:36" ht="13.5" customHeight="1">
      <c r="A30" s="22">
        <f>A28+"00:15"</f>
        <v>0.45833333333333398</v>
      </c>
      <c r="B30" s="147">
        <v>0</v>
      </c>
      <c r="C30" s="148">
        <v>0</v>
      </c>
      <c r="D30" s="149">
        <v>0</v>
      </c>
      <c r="E30" s="25">
        <f t="shared" ref="E30:E33" si="89">SUM(B30:D30)</f>
        <v>0</v>
      </c>
      <c r="F30" s="147">
        <v>3</v>
      </c>
      <c r="G30" s="148">
        <v>0</v>
      </c>
      <c r="H30" s="149">
        <v>0</v>
      </c>
      <c r="I30" s="25">
        <f t="shared" ref="I30:I33" si="90">SUM(F30:H30)</f>
        <v>3</v>
      </c>
      <c r="J30" s="29">
        <f t="shared" ref="J30:J33" si="91">$A30</f>
        <v>0.45833333333333398</v>
      </c>
      <c r="K30" s="147">
        <v>1</v>
      </c>
      <c r="L30" s="148">
        <v>0</v>
      </c>
      <c r="M30" s="149">
        <v>0</v>
      </c>
      <c r="N30" s="25">
        <f t="shared" ref="N30:N33" si="92">SUM(K30:M30)</f>
        <v>1</v>
      </c>
      <c r="O30" s="147">
        <v>3</v>
      </c>
      <c r="P30" s="148">
        <v>0</v>
      </c>
      <c r="Q30" s="149">
        <v>1</v>
      </c>
      <c r="R30" s="25">
        <f t="shared" ref="R30:R33" si="93">SUM(O30:Q30)</f>
        <v>4</v>
      </c>
      <c r="S30" s="29">
        <f t="shared" ref="S30:S33" si="94">$A30</f>
        <v>0.45833333333333398</v>
      </c>
      <c r="T30" s="147">
        <v>2</v>
      </c>
      <c r="U30" s="148">
        <v>0</v>
      </c>
      <c r="V30" s="149">
        <v>0</v>
      </c>
      <c r="W30" s="25">
        <f t="shared" ref="W30:W33" si="95">SUM(T30:V30)</f>
        <v>2</v>
      </c>
      <c r="X30" s="147">
        <v>1</v>
      </c>
      <c r="Y30" s="148">
        <v>0</v>
      </c>
      <c r="Z30" s="149">
        <v>0</v>
      </c>
      <c r="AA30" s="25">
        <f t="shared" ref="AA30:AA33" si="96">SUM(X30:Z30)</f>
        <v>1</v>
      </c>
      <c r="AB30" s="29">
        <f t="shared" ref="AB30:AB33" si="97">$A30</f>
        <v>0.45833333333333398</v>
      </c>
      <c r="AC30" s="147">
        <v>2</v>
      </c>
      <c r="AD30" s="148">
        <v>0</v>
      </c>
      <c r="AE30" s="149">
        <v>0</v>
      </c>
      <c r="AF30" s="25">
        <f t="shared" ref="AF30:AF33" si="98">SUM(AC30:AE30)</f>
        <v>2</v>
      </c>
      <c r="AG30" s="147">
        <v>3</v>
      </c>
      <c r="AH30" s="148">
        <v>0</v>
      </c>
      <c r="AI30" s="149">
        <v>0</v>
      </c>
      <c r="AJ30" s="31">
        <f t="shared" ref="AJ30:AJ33" si="99">SUM(AG30:AI30)</f>
        <v>3</v>
      </c>
    </row>
    <row r="31" spans="1:36" ht="13.5" customHeight="1">
      <c r="A31" s="13">
        <f t="shared" si="11"/>
        <v>0.46875000000000067</v>
      </c>
      <c r="B31" s="150">
        <v>1</v>
      </c>
      <c r="C31" s="151">
        <v>0</v>
      </c>
      <c r="D31" s="152">
        <v>0</v>
      </c>
      <c r="E31" s="26">
        <f t="shared" si="89"/>
        <v>1</v>
      </c>
      <c r="F31" s="150">
        <v>4</v>
      </c>
      <c r="G31" s="151">
        <v>0</v>
      </c>
      <c r="H31" s="152">
        <v>0</v>
      </c>
      <c r="I31" s="26">
        <f t="shared" si="90"/>
        <v>4</v>
      </c>
      <c r="J31" s="29">
        <f t="shared" si="91"/>
        <v>0.46875000000000067</v>
      </c>
      <c r="K31" s="150">
        <v>1</v>
      </c>
      <c r="L31" s="151">
        <v>0</v>
      </c>
      <c r="M31" s="152">
        <v>0</v>
      </c>
      <c r="N31" s="26">
        <f t="shared" si="92"/>
        <v>1</v>
      </c>
      <c r="O31" s="150">
        <v>3</v>
      </c>
      <c r="P31" s="151">
        <v>0</v>
      </c>
      <c r="Q31" s="152">
        <v>0</v>
      </c>
      <c r="R31" s="26">
        <f t="shared" si="93"/>
        <v>3</v>
      </c>
      <c r="S31" s="29">
        <f t="shared" si="94"/>
        <v>0.46875000000000067</v>
      </c>
      <c r="T31" s="150">
        <v>0</v>
      </c>
      <c r="U31" s="151">
        <v>0</v>
      </c>
      <c r="V31" s="152">
        <v>0</v>
      </c>
      <c r="W31" s="26">
        <f t="shared" si="95"/>
        <v>0</v>
      </c>
      <c r="X31" s="150">
        <v>1</v>
      </c>
      <c r="Y31" s="151">
        <v>0</v>
      </c>
      <c r="Z31" s="152">
        <v>0</v>
      </c>
      <c r="AA31" s="26">
        <f t="shared" si="96"/>
        <v>1</v>
      </c>
      <c r="AB31" s="29">
        <f t="shared" si="97"/>
        <v>0.46875000000000067</v>
      </c>
      <c r="AC31" s="150">
        <v>1</v>
      </c>
      <c r="AD31" s="151">
        <v>0</v>
      </c>
      <c r="AE31" s="152">
        <v>0</v>
      </c>
      <c r="AF31" s="26">
        <f t="shared" si="98"/>
        <v>1</v>
      </c>
      <c r="AG31" s="150">
        <v>0</v>
      </c>
      <c r="AH31" s="151">
        <v>0</v>
      </c>
      <c r="AI31" s="152">
        <v>0</v>
      </c>
      <c r="AJ31" s="32">
        <f t="shared" si="99"/>
        <v>0</v>
      </c>
    </row>
    <row r="32" spans="1:36" ht="13.5" customHeight="1">
      <c r="A32" s="13">
        <f t="shared" si="11"/>
        <v>0.47916666666666735</v>
      </c>
      <c r="B32" s="150">
        <v>0</v>
      </c>
      <c r="C32" s="151">
        <v>0</v>
      </c>
      <c r="D32" s="152">
        <v>0</v>
      </c>
      <c r="E32" s="26">
        <f t="shared" si="89"/>
        <v>0</v>
      </c>
      <c r="F32" s="150">
        <v>3</v>
      </c>
      <c r="G32" s="151">
        <v>0</v>
      </c>
      <c r="H32" s="152">
        <v>1</v>
      </c>
      <c r="I32" s="26">
        <f t="shared" si="90"/>
        <v>4</v>
      </c>
      <c r="J32" s="29">
        <f t="shared" si="91"/>
        <v>0.47916666666666735</v>
      </c>
      <c r="K32" s="150">
        <v>2</v>
      </c>
      <c r="L32" s="151">
        <v>0</v>
      </c>
      <c r="M32" s="152">
        <v>0</v>
      </c>
      <c r="N32" s="26">
        <f t="shared" si="92"/>
        <v>2</v>
      </c>
      <c r="O32" s="150">
        <v>3</v>
      </c>
      <c r="P32" s="151">
        <v>0</v>
      </c>
      <c r="Q32" s="152">
        <v>0</v>
      </c>
      <c r="R32" s="26">
        <f t="shared" si="93"/>
        <v>3</v>
      </c>
      <c r="S32" s="29">
        <f t="shared" si="94"/>
        <v>0.47916666666666735</v>
      </c>
      <c r="T32" s="150">
        <v>0</v>
      </c>
      <c r="U32" s="151">
        <v>0</v>
      </c>
      <c r="V32" s="152">
        <v>0</v>
      </c>
      <c r="W32" s="26">
        <f t="shared" si="95"/>
        <v>0</v>
      </c>
      <c r="X32" s="150">
        <v>2</v>
      </c>
      <c r="Y32" s="151">
        <v>0</v>
      </c>
      <c r="Z32" s="152">
        <v>0</v>
      </c>
      <c r="AA32" s="26">
        <f t="shared" si="96"/>
        <v>2</v>
      </c>
      <c r="AB32" s="29">
        <f t="shared" si="97"/>
        <v>0.47916666666666735</v>
      </c>
      <c r="AC32" s="150">
        <v>1</v>
      </c>
      <c r="AD32" s="151">
        <v>0</v>
      </c>
      <c r="AE32" s="152">
        <v>0</v>
      </c>
      <c r="AF32" s="26">
        <f t="shared" si="98"/>
        <v>1</v>
      </c>
      <c r="AG32" s="150">
        <v>2</v>
      </c>
      <c r="AH32" s="151">
        <v>0</v>
      </c>
      <c r="AI32" s="152">
        <v>0</v>
      </c>
      <c r="AJ32" s="32">
        <f t="shared" si="99"/>
        <v>2</v>
      </c>
    </row>
    <row r="33" spans="1:36" ht="13.5" customHeight="1">
      <c r="A33" s="16">
        <f t="shared" si="11"/>
        <v>0.48958333333333404</v>
      </c>
      <c r="B33" s="153">
        <v>2</v>
      </c>
      <c r="C33" s="154">
        <v>0</v>
      </c>
      <c r="D33" s="155">
        <v>0</v>
      </c>
      <c r="E33" s="27">
        <f t="shared" si="89"/>
        <v>2</v>
      </c>
      <c r="F33" s="153">
        <v>0</v>
      </c>
      <c r="G33" s="154">
        <v>0</v>
      </c>
      <c r="H33" s="155">
        <v>0</v>
      </c>
      <c r="I33" s="27">
        <f t="shared" si="90"/>
        <v>0</v>
      </c>
      <c r="J33" s="30">
        <f t="shared" si="91"/>
        <v>0.48958333333333404</v>
      </c>
      <c r="K33" s="153">
        <v>3</v>
      </c>
      <c r="L33" s="154">
        <v>0</v>
      </c>
      <c r="M33" s="155">
        <v>0</v>
      </c>
      <c r="N33" s="27">
        <f t="shared" si="92"/>
        <v>3</v>
      </c>
      <c r="O33" s="153">
        <v>5</v>
      </c>
      <c r="P33" s="154">
        <v>0</v>
      </c>
      <c r="Q33" s="155">
        <v>0</v>
      </c>
      <c r="R33" s="27">
        <f t="shared" si="93"/>
        <v>5</v>
      </c>
      <c r="S33" s="30">
        <f t="shared" si="94"/>
        <v>0.48958333333333404</v>
      </c>
      <c r="T33" s="153">
        <v>2</v>
      </c>
      <c r="U33" s="154">
        <v>0</v>
      </c>
      <c r="V33" s="155">
        <v>0</v>
      </c>
      <c r="W33" s="27">
        <f t="shared" si="95"/>
        <v>2</v>
      </c>
      <c r="X33" s="153">
        <v>3</v>
      </c>
      <c r="Y33" s="154">
        <v>0</v>
      </c>
      <c r="Z33" s="155">
        <v>0</v>
      </c>
      <c r="AA33" s="27">
        <f t="shared" si="96"/>
        <v>3</v>
      </c>
      <c r="AB33" s="30">
        <f t="shared" si="97"/>
        <v>0.48958333333333404</v>
      </c>
      <c r="AC33" s="153">
        <v>0</v>
      </c>
      <c r="AD33" s="154">
        <v>0</v>
      </c>
      <c r="AE33" s="155">
        <v>0</v>
      </c>
      <c r="AF33" s="27">
        <f t="shared" si="98"/>
        <v>0</v>
      </c>
      <c r="AG33" s="153">
        <v>1</v>
      </c>
      <c r="AH33" s="154">
        <v>0</v>
      </c>
      <c r="AI33" s="155">
        <v>0</v>
      </c>
      <c r="AJ33" s="33">
        <f t="shared" si="99"/>
        <v>1</v>
      </c>
    </row>
    <row r="34" spans="1:36" ht="13.5" customHeight="1">
      <c r="A34" s="19" t="s">
        <v>24</v>
      </c>
      <c r="B34" s="156">
        <f>SUM(B30:B33)</f>
        <v>3</v>
      </c>
      <c r="C34" s="157">
        <f t="shared" ref="C34:D34" si="100">SUM(C30:C33)</f>
        <v>0</v>
      </c>
      <c r="D34" s="157">
        <f t="shared" si="100"/>
        <v>0</v>
      </c>
      <c r="E34" s="28">
        <f t="shared" ref="E34:I34" si="101">SUM(E30:E33)</f>
        <v>3</v>
      </c>
      <c r="F34" s="156">
        <f>SUM(F30:F33)</f>
        <v>10</v>
      </c>
      <c r="G34" s="157">
        <f t="shared" ref="G34:H34" si="102">SUM(G30:G33)</f>
        <v>0</v>
      </c>
      <c r="H34" s="157">
        <f t="shared" si="102"/>
        <v>1</v>
      </c>
      <c r="I34" s="28">
        <f t="shared" si="101"/>
        <v>11</v>
      </c>
      <c r="J34" s="19" t="s">
        <v>24</v>
      </c>
      <c r="K34" s="156">
        <f>SUM(K30:K33)</f>
        <v>7</v>
      </c>
      <c r="L34" s="157">
        <f t="shared" ref="L34:M34" si="103">SUM(L30:L33)</f>
        <v>0</v>
      </c>
      <c r="M34" s="157">
        <f t="shared" si="103"/>
        <v>0</v>
      </c>
      <c r="N34" s="28">
        <f t="shared" ref="N34:R34" si="104">SUM(N30:N33)</f>
        <v>7</v>
      </c>
      <c r="O34" s="156">
        <f>SUM(O30:O33)</f>
        <v>14</v>
      </c>
      <c r="P34" s="157">
        <f t="shared" ref="P34:Q34" si="105">SUM(P30:P33)</f>
        <v>0</v>
      </c>
      <c r="Q34" s="157">
        <f t="shared" si="105"/>
        <v>1</v>
      </c>
      <c r="R34" s="28">
        <f t="shared" si="104"/>
        <v>15</v>
      </c>
      <c r="S34" s="19" t="s">
        <v>24</v>
      </c>
      <c r="T34" s="156">
        <f>SUM(T30:T33)</f>
        <v>4</v>
      </c>
      <c r="U34" s="157">
        <f t="shared" ref="U34:V34" si="106">SUM(U30:U33)</f>
        <v>0</v>
      </c>
      <c r="V34" s="157">
        <f t="shared" si="106"/>
        <v>0</v>
      </c>
      <c r="W34" s="28">
        <f t="shared" ref="W34:AA34" si="107">SUM(W30:W33)</f>
        <v>4</v>
      </c>
      <c r="X34" s="156">
        <f>SUM(X30:X33)</f>
        <v>7</v>
      </c>
      <c r="Y34" s="157">
        <f t="shared" ref="Y34:Z34" si="108">SUM(Y30:Y33)</f>
        <v>0</v>
      </c>
      <c r="Z34" s="157">
        <f t="shared" si="108"/>
        <v>0</v>
      </c>
      <c r="AA34" s="28">
        <f t="shared" si="107"/>
        <v>7</v>
      </c>
      <c r="AB34" s="19" t="s">
        <v>24</v>
      </c>
      <c r="AC34" s="156">
        <f>SUM(AC30:AC33)</f>
        <v>4</v>
      </c>
      <c r="AD34" s="157">
        <f t="shared" ref="AD34:AE34" si="109">SUM(AD30:AD33)</f>
        <v>0</v>
      </c>
      <c r="AE34" s="157">
        <f t="shared" si="109"/>
        <v>0</v>
      </c>
      <c r="AF34" s="28">
        <f t="shared" ref="AF34:AJ34" si="110">SUM(AF30:AF33)</f>
        <v>4</v>
      </c>
      <c r="AG34" s="156">
        <f>SUM(AG30:AG33)</f>
        <v>6</v>
      </c>
      <c r="AH34" s="157">
        <f t="shared" ref="AH34:AI34" si="111">SUM(AH30:AH33)</f>
        <v>0</v>
      </c>
      <c r="AI34" s="157">
        <f t="shared" si="111"/>
        <v>0</v>
      </c>
      <c r="AJ34" s="28">
        <f t="shared" si="110"/>
        <v>6</v>
      </c>
    </row>
    <row r="35" spans="1:36" ht="13.5" customHeight="1">
      <c r="A35" s="22">
        <f>A33+"00:15"</f>
        <v>0.50000000000000067</v>
      </c>
      <c r="B35" s="147">
        <v>5</v>
      </c>
      <c r="C35" s="148">
        <v>0</v>
      </c>
      <c r="D35" s="149">
        <v>0</v>
      </c>
      <c r="E35" s="25">
        <f t="shared" ref="E35:E38" si="112">SUM(B35:D35)</f>
        <v>5</v>
      </c>
      <c r="F35" s="147">
        <v>0</v>
      </c>
      <c r="G35" s="148">
        <v>0</v>
      </c>
      <c r="H35" s="149">
        <v>0</v>
      </c>
      <c r="I35" s="25">
        <f t="shared" ref="I35:I38" si="113">SUM(F35:H35)</f>
        <v>0</v>
      </c>
      <c r="J35" s="29">
        <f t="shared" ref="J35:J38" si="114">$A35</f>
        <v>0.50000000000000067</v>
      </c>
      <c r="K35" s="147">
        <v>5</v>
      </c>
      <c r="L35" s="148">
        <v>0</v>
      </c>
      <c r="M35" s="149">
        <v>0</v>
      </c>
      <c r="N35" s="25">
        <f t="shared" ref="N35:N38" si="115">SUM(K35:M35)</f>
        <v>5</v>
      </c>
      <c r="O35" s="147">
        <v>1</v>
      </c>
      <c r="P35" s="148">
        <v>0</v>
      </c>
      <c r="Q35" s="149">
        <v>0</v>
      </c>
      <c r="R35" s="25">
        <f t="shared" ref="R35:R38" si="116">SUM(O35:Q35)</f>
        <v>1</v>
      </c>
      <c r="S35" s="29">
        <f t="shared" ref="S35:S38" si="117">$A35</f>
        <v>0.50000000000000067</v>
      </c>
      <c r="T35" s="147">
        <v>3</v>
      </c>
      <c r="U35" s="148">
        <v>0</v>
      </c>
      <c r="V35" s="149">
        <v>0</v>
      </c>
      <c r="W35" s="25">
        <f t="shared" ref="W35:W38" si="118">SUM(T35:V35)</f>
        <v>3</v>
      </c>
      <c r="X35" s="147">
        <v>1</v>
      </c>
      <c r="Y35" s="148">
        <v>0</v>
      </c>
      <c r="Z35" s="149">
        <v>0</v>
      </c>
      <c r="AA35" s="25">
        <f t="shared" ref="AA35:AA38" si="119">SUM(X35:Z35)</f>
        <v>1</v>
      </c>
      <c r="AB35" s="29">
        <f t="shared" ref="AB35:AB38" si="120">$A35</f>
        <v>0.50000000000000067</v>
      </c>
      <c r="AC35" s="147">
        <v>1</v>
      </c>
      <c r="AD35" s="148">
        <v>0</v>
      </c>
      <c r="AE35" s="149">
        <v>0</v>
      </c>
      <c r="AF35" s="25">
        <f t="shared" ref="AF35:AF38" si="121">SUM(AC35:AE35)</f>
        <v>1</v>
      </c>
      <c r="AG35" s="147">
        <v>4</v>
      </c>
      <c r="AH35" s="148">
        <v>0</v>
      </c>
      <c r="AI35" s="149">
        <v>0</v>
      </c>
      <c r="AJ35" s="31">
        <f t="shared" ref="AJ35:AJ38" si="122">SUM(AG35:AI35)</f>
        <v>4</v>
      </c>
    </row>
    <row r="36" spans="1:36" ht="13.5" customHeight="1">
      <c r="A36" s="13">
        <f t="shared" si="11"/>
        <v>0.5104166666666673</v>
      </c>
      <c r="B36" s="150">
        <v>0</v>
      </c>
      <c r="C36" s="151">
        <v>0</v>
      </c>
      <c r="D36" s="152">
        <v>0</v>
      </c>
      <c r="E36" s="26">
        <f t="shared" si="112"/>
        <v>0</v>
      </c>
      <c r="F36" s="150">
        <v>1</v>
      </c>
      <c r="G36" s="151">
        <v>0</v>
      </c>
      <c r="H36" s="152">
        <v>0</v>
      </c>
      <c r="I36" s="26">
        <f t="shared" si="113"/>
        <v>1</v>
      </c>
      <c r="J36" s="29">
        <f t="shared" si="114"/>
        <v>0.5104166666666673</v>
      </c>
      <c r="K36" s="150">
        <v>1</v>
      </c>
      <c r="L36" s="151">
        <v>0</v>
      </c>
      <c r="M36" s="152">
        <v>0</v>
      </c>
      <c r="N36" s="26">
        <f t="shared" si="115"/>
        <v>1</v>
      </c>
      <c r="O36" s="150">
        <v>2</v>
      </c>
      <c r="P36" s="151">
        <v>0</v>
      </c>
      <c r="Q36" s="152">
        <v>0</v>
      </c>
      <c r="R36" s="26">
        <f t="shared" si="116"/>
        <v>2</v>
      </c>
      <c r="S36" s="29">
        <f t="shared" si="117"/>
        <v>0.5104166666666673</v>
      </c>
      <c r="T36" s="150">
        <v>3</v>
      </c>
      <c r="U36" s="151">
        <v>0</v>
      </c>
      <c r="V36" s="152">
        <v>0</v>
      </c>
      <c r="W36" s="26">
        <f t="shared" si="118"/>
        <v>3</v>
      </c>
      <c r="X36" s="150">
        <v>5</v>
      </c>
      <c r="Y36" s="151">
        <v>0</v>
      </c>
      <c r="Z36" s="152">
        <v>0</v>
      </c>
      <c r="AA36" s="26">
        <f t="shared" si="119"/>
        <v>5</v>
      </c>
      <c r="AB36" s="29">
        <f t="shared" si="120"/>
        <v>0.5104166666666673</v>
      </c>
      <c r="AC36" s="150">
        <v>1</v>
      </c>
      <c r="AD36" s="151">
        <v>0</v>
      </c>
      <c r="AE36" s="152">
        <v>0</v>
      </c>
      <c r="AF36" s="26">
        <f t="shared" si="121"/>
        <v>1</v>
      </c>
      <c r="AG36" s="150">
        <v>5</v>
      </c>
      <c r="AH36" s="151">
        <v>0</v>
      </c>
      <c r="AI36" s="152">
        <v>0</v>
      </c>
      <c r="AJ36" s="32">
        <f t="shared" si="122"/>
        <v>5</v>
      </c>
    </row>
    <row r="37" spans="1:36" ht="13.5" customHeight="1">
      <c r="A37" s="13">
        <f t="shared" si="11"/>
        <v>0.52083333333333393</v>
      </c>
      <c r="B37" s="150">
        <v>10</v>
      </c>
      <c r="C37" s="151">
        <v>0</v>
      </c>
      <c r="D37" s="152">
        <v>0</v>
      </c>
      <c r="E37" s="26">
        <f t="shared" si="112"/>
        <v>10</v>
      </c>
      <c r="F37" s="150">
        <v>3</v>
      </c>
      <c r="G37" s="151">
        <v>0</v>
      </c>
      <c r="H37" s="152">
        <v>0</v>
      </c>
      <c r="I37" s="26">
        <f t="shared" si="113"/>
        <v>3</v>
      </c>
      <c r="J37" s="29">
        <f t="shared" si="114"/>
        <v>0.52083333333333393</v>
      </c>
      <c r="K37" s="150">
        <v>1</v>
      </c>
      <c r="L37" s="151">
        <v>0</v>
      </c>
      <c r="M37" s="152">
        <v>0</v>
      </c>
      <c r="N37" s="26">
        <f t="shared" si="115"/>
        <v>1</v>
      </c>
      <c r="O37" s="150">
        <v>2</v>
      </c>
      <c r="P37" s="151">
        <v>0</v>
      </c>
      <c r="Q37" s="152">
        <v>0</v>
      </c>
      <c r="R37" s="26">
        <f t="shared" si="116"/>
        <v>2</v>
      </c>
      <c r="S37" s="29">
        <f t="shared" si="117"/>
        <v>0.52083333333333393</v>
      </c>
      <c r="T37" s="150">
        <v>0</v>
      </c>
      <c r="U37" s="151">
        <v>0</v>
      </c>
      <c r="V37" s="152">
        <v>0</v>
      </c>
      <c r="W37" s="26">
        <f t="shared" si="118"/>
        <v>0</v>
      </c>
      <c r="X37" s="150">
        <v>0</v>
      </c>
      <c r="Y37" s="151">
        <v>0</v>
      </c>
      <c r="Z37" s="152">
        <v>0</v>
      </c>
      <c r="AA37" s="26">
        <f t="shared" si="119"/>
        <v>0</v>
      </c>
      <c r="AB37" s="29">
        <f t="shared" si="120"/>
        <v>0.52083333333333393</v>
      </c>
      <c r="AC37" s="150">
        <v>2</v>
      </c>
      <c r="AD37" s="151">
        <v>0</v>
      </c>
      <c r="AE37" s="152">
        <v>0</v>
      </c>
      <c r="AF37" s="26">
        <f t="shared" si="121"/>
        <v>2</v>
      </c>
      <c r="AG37" s="150">
        <v>2</v>
      </c>
      <c r="AH37" s="151">
        <v>0</v>
      </c>
      <c r="AI37" s="152">
        <v>0</v>
      </c>
      <c r="AJ37" s="32">
        <f t="shared" si="122"/>
        <v>2</v>
      </c>
    </row>
    <row r="38" spans="1:36" ht="13.5" customHeight="1">
      <c r="A38" s="16">
        <f t="shared" si="11"/>
        <v>0.53125000000000056</v>
      </c>
      <c r="B38" s="153">
        <v>2</v>
      </c>
      <c r="C38" s="154">
        <v>0</v>
      </c>
      <c r="D38" s="155">
        <v>0</v>
      </c>
      <c r="E38" s="27">
        <f t="shared" si="112"/>
        <v>2</v>
      </c>
      <c r="F38" s="153">
        <v>6</v>
      </c>
      <c r="G38" s="154">
        <v>0</v>
      </c>
      <c r="H38" s="155">
        <v>0</v>
      </c>
      <c r="I38" s="27">
        <f t="shared" si="113"/>
        <v>6</v>
      </c>
      <c r="J38" s="30">
        <f t="shared" si="114"/>
        <v>0.53125000000000056</v>
      </c>
      <c r="K38" s="153">
        <v>2</v>
      </c>
      <c r="L38" s="154">
        <v>0</v>
      </c>
      <c r="M38" s="155">
        <v>0</v>
      </c>
      <c r="N38" s="27">
        <f t="shared" si="115"/>
        <v>2</v>
      </c>
      <c r="O38" s="153">
        <v>0</v>
      </c>
      <c r="P38" s="154">
        <v>0</v>
      </c>
      <c r="Q38" s="155">
        <v>0</v>
      </c>
      <c r="R38" s="27">
        <f t="shared" si="116"/>
        <v>0</v>
      </c>
      <c r="S38" s="30">
        <f t="shared" si="117"/>
        <v>0.53125000000000056</v>
      </c>
      <c r="T38" s="153">
        <v>2</v>
      </c>
      <c r="U38" s="154">
        <v>0</v>
      </c>
      <c r="V38" s="155">
        <v>0</v>
      </c>
      <c r="W38" s="27">
        <f t="shared" si="118"/>
        <v>2</v>
      </c>
      <c r="X38" s="153">
        <v>1</v>
      </c>
      <c r="Y38" s="154">
        <v>0</v>
      </c>
      <c r="Z38" s="155">
        <v>0</v>
      </c>
      <c r="AA38" s="27">
        <f t="shared" si="119"/>
        <v>1</v>
      </c>
      <c r="AB38" s="30">
        <f t="shared" si="120"/>
        <v>0.53125000000000056</v>
      </c>
      <c r="AC38" s="153">
        <v>4</v>
      </c>
      <c r="AD38" s="154">
        <v>1</v>
      </c>
      <c r="AE38" s="155">
        <v>0</v>
      </c>
      <c r="AF38" s="27">
        <f t="shared" si="121"/>
        <v>5</v>
      </c>
      <c r="AG38" s="153">
        <v>7</v>
      </c>
      <c r="AH38" s="154">
        <v>0</v>
      </c>
      <c r="AI38" s="155">
        <v>0</v>
      </c>
      <c r="AJ38" s="33">
        <f t="shared" si="122"/>
        <v>7</v>
      </c>
    </row>
    <row r="39" spans="1:36" ht="13.5" customHeight="1">
      <c r="A39" s="19" t="s">
        <v>24</v>
      </c>
      <c r="B39" s="20">
        <f t="shared" ref="B39:I39" si="123">SUM(B35:B38)</f>
        <v>17</v>
      </c>
      <c r="C39" s="21">
        <f t="shared" si="123"/>
        <v>0</v>
      </c>
      <c r="D39" s="21">
        <f t="shared" si="123"/>
        <v>0</v>
      </c>
      <c r="E39" s="28">
        <f t="shared" si="123"/>
        <v>17</v>
      </c>
      <c r="F39" s="20">
        <f t="shared" si="123"/>
        <v>10</v>
      </c>
      <c r="G39" s="21">
        <f t="shared" si="123"/>
        <v>0</v>
      </c>
      <c r="H39" s="21">
        <f t="shared" si="123"/>
        <v>0</v>
      </c>
      <c r="I39" s="28">
        <f t="shared" si="123"/>
        <v>10</v>
      </c>
      <c r="J39" s="19" t="s">
        <v>24</v>
      </c>
      <c r="K39" s="20">
        <f t="shared" ref="K39:R39" si="124">SUM(K35:K38)</f>
        <v>9</v>
      </c>
      <c r="L39" s="21">
        <f t="shared" si="124"/>
        <v>0</v>
      </c>
      <c r="M39" s="21">
        <f t="shared" si="124"/>
        <v>0</v>
      </c>
      <c r="N39" s="28">
        <f t="shared" si="124"/>
        <v>9</v>
      </c>
      <c r="O39" s="20">
        <f t="shared" si="124"/>
        <v>5</v>
      </c>
      <c r="P39" s="21">
        <f t="shared" si="124"/>
        <v>0</v>
      </c>
      <c r="Q39" s="21">
        <f t="shared" si="124"/>
        <v>0</v>
      </c>
      <c r="R39" s="28">
        <f t="shared" si="124"/>
        <v>5</v>
      </c>
      <c r="S39" s="19" t="s">
        <v>24</v>
      </c>
      <c r="T39" s="20">
        <f t="shared" ref="T39:AA39" si="125">SUM(T35:T38)</f>
        <v>8</v>
      </c>
      <c r="U39" s="21">
        <f t="shared" si="125"/>
        <v>0</v>
      </c>
      <c r="V39" s="21">
        <f t="shared" si="125"/>
        <v>0</v>
      </c>
      <c r="W39" s="28">
        <f t="shared" si="125"/>
        <v>8</v>
      </c>
      <c r="X39" s="20">
        <f t="shared" si="125"/>
        <v>7</v>
      </c>
      <c r="Y39" s="21">
        <f t="shared" si="125"/>
        <v>0</v>
      </c>
      <c r="Z39" s="21">
        <f t="shared" si="125"/>
        <v>0</v>
      </c>
      <c r="AA39" s="28">
        <f t="shared" si="125"/>
        <v>7</v>
      </c>
      <c r="AB39" s="19" t="s">
        <v>24</v>
      </c>
      <c r="AC39" s="20">
        <f t="shared" ref="AC39:AJ39" si="126">SUM(AC35:AC38)</f>
        <v>8</v>
      </c>
      <c r="AD39" s="21">
        <f t="shared" si="126"/>
        <v>1</v>
      </c>
      <c r="AE39" s="21">
        <f t="shared" si="126"/>
        <v>0</v>
      </c>
      <c r="AF39" s="28">
        <f t="shared" si="126"/>
        <v>9</v>
      </c>
      <c r="AG39" s="20">
        <f t="shared" si="126"/>
        <v>18</v>
      </c>
      <c r="AH39" s="21">
        <f t="shared" si="126"/>
        <v>0</v>
      </c>
      <c r="AI39" s="21">
        <f t="shared" si="126"/>
        <v>0</v>
      </c>
      <c r="AJ39" s="28">
        <f t="shared" si="126"/>
        <v>18</v>
      </c>
    </row>
    <row r="40" spans="1:36" ht="13.5" customHeight="1">
      <c r="A40" s="19" t="s">
        <v>25</v>
      </c>
      <c r="B40" s="20">
        <f t="shared" ref="B40:I40" si="127">B29+B34+B39</f>
        <v>31</v>
      </c>
      <c r="C40" s="21">
        <f t="shared" si="127"/>
        <v>0</v>
      </c>
      <c r="D40" s="21">
        <f t="shared" si="127"/>
        <v>0</v>
      </c>
      <c r="E40" s="28">
        <f t="shared" si="127"/>
        <v>31</v>
      </c>
      <c r="F40" s="20">
        <f t="shared" si="127"/>
        <v>24</v>
      </c>
      <c r="G40" s="21">
        <f t="shared" si="127"/>
        <v>0</v>
      </c>
      <c r="H40" s="21">
        <f t="shared" si="127"/>
        <v>1</v>
      </c>
      <c r="I40" s="28">
        <f t="shared" si="127"/>
        <v>25</v>
      </c>
      <c r="J40" s="19" t="s">
        <v>24</v>
      </c>
      <c r="K40" s="20">
        <f t="shared" ref="K40:R40" si="128">K29+K34+K39</f>
        <v>21</v>
      </c>
      <c r="L40" s="21">
        <f t="shared" si="128"/>
        <v>0</v>
      </c>
      <c r="M40" s="21">
        <f t="shared" si="128"/>
        <v>0</v>
      </c>
      <c r="N40" s="28">
        <f t="shared" si="128"/>
        <v>21</v>
      </c>
      <c r="O40" s="20">
        <f t="shared" si="128"/>
        <v>29</v>
      </c>
      <c r="P40" s="21">
        <f t="shared" si="128"/>
        <v>0</v>
      </c>
      <c r="Q40" s="21">
        <f t="shared" si="128"/>
        <v>1</v>
      </c>
      <c r="R40" s="28">
        <f t="shared" si="128"/>
        <v>30</v>
      </c>
      <c r="S40" s="19" t="s">
        <v>24</v>
      </c>
      <c r="T40" s="20">
        <f t="shared" ref="T40:AA40" si="129">T29+T34+T39</f>
        <v>17</v>
      </c>
      <c r="U40" s="21">
        <f t="shared" si="129"/>
        <v>0</v>
      </c>
      <c r="V40" s="21">
        <f t="shared" si="129"/>
        <v>0</v>
      </c>
      <c r="W40" s="28">
        <f t="shared" si="129"/>
        <v>17</v>
      </c>
      <c r="X40" s="20">
        <f t="shared" si="129"/>
        <v>20</v>
      </c>
      <c r="Y40" s="21">
        <f t="shared" si="129"/>
        <v>0</v>
      </c>
      <c r="Z40" s="21">
        <f t="shared" si="129"/>
        <v>0</v>
      </c>
      <c r="AA40" s="28">
        <f t="shared" si="129"/>
        <v>20</v>
      </c>
      <c r="AB40" s="19" t="s">
        <v>24</v>
      </c>
      <c r="AC40" s="20">
        <f t="shared" ref="AC40:AJ40" si="130">AC29+AC34+AC39</f>
        <v>18</v>
      </c>
      <c r="AD40" s="21">
        <f t="shared" si="130"/>
        <v>1</v>
      </c>
      <c r="AE40" s="21">
        <f t="shared" si="130"/>
        <v>0</v>
      </c>
      <c r="AF40" s="28">
        <f t="shared" si="130"/>
        <v>19</v>
      </c>
      <c r="AG40" s="20">
        <f t="shared" si="130"/>
        <v>40</v>
      </c>
      <c r="AH40" s="21">
        <f t="shared" si="130"/>
        <v>0</v>
      </c>
      <c r="AI40" s="21">
        <f t="shared" si="130"/>
        <v>1</v>
      </c>
      <c r="AJ40" s="28">
        <f t="shared" si="130"/>
        <v>41</v>
      </c>
    </row>
    <row r="41" spans="1:36" ht="13.5" customHeight="1">
      <c r="A41" s="22">
        <f>A38+"00:15"</f>
        <v>0.54166666666666718</v>
      </c>
      <c r="B41" s="147">
        <v>4</v>
      </c>
      <c r="C41" s="148">
        <v>1</v>
      </c>
      <c r="D41" s="149">
        <v>0</v>
      </c>
      <c r="E41" s="25">
        <f t="shared" ref="E41:E44" si="131">SUM(B41:D41)</f>
        <v>5</v>
      </c>
      <c r="F41" s="147">
        <v>7</v>
      </c>
      <c r="G41" s="148">
        <v>0</v>
      </c>
      <c r="H41" s="149">
        <v>0</v>
      </c>
      <c r="I41" s="25">
        <f t="shared" ref="I41:I44" si="132">SUM(F41:H41)</f>
        <v>7</v>
      </c>
      <c r="J41" s="29">
        <f t="shared" ref="J41:J44" si="133">$A41</f>
        <v>0.54166666666666718</v>
      </c>
      <c r="K41" s="147">
        <v>2</v>
      </c>
      <c r="L41" s="148">
        <v>0</v>
      </c>
      <c r="M41" s="149">
        <v>0</v>
      </c>
      <c r="N41" s="25">
        <f t="shared" ref="N41:N44" si="134">SUM(K41:M41)</f>
        <v>2</v>
      </c>
      <c r="O41" s="147">
        <v>4</v>
      </c>
      <c r="P41" s="148">
        <v>0</v>
      </c>
      <c r="Q41" s="149">
        <v>0</v>
      </c>
      <c r="R41" s="25">
        <f t="shared" ref="R41:R44" si="135">SUM(O41:Q41)</f>
        <v>4</v>
      </c>
      <c r="S41" s="29">
        <f t="shared" ref="S41:S44" si="136">$A41</f>
        <v>0.54166666666666718</v>
      </c>
      <c r="T41" s="147">
        <v>0</v>
      </c>
      <c r="U41" s="148">
        <v>0</v>
      </c>
      <c r="V41" s="149">
        <v>0</v>
      </c>
      <c r="W41" s="25">
        <f t="shared" ref="W41:W44" si="137">SUM(T41:V41)</f>
        <v>0</v>
      </c>
      <c r="X41" s="147">
        <v>0</v>
      </c>
      <c r="Y41" s="148">
        <v>0</v>
      </c>
      <c r="Z41" s="149">
        <v>0</v>
      </c>
      <c r="AA41" s="25">
        <f t="shared" ref="AA41:AA44" si="138">SUM(X41:Z41)</f>
        <v>0</v>
      </c>
      <c r="AB41" s="29">
        <f t="shared" ref="AB41:AB44" si="139">$A41</f>
        <v>0.54166666666666718</v>
      </c>
      <c r="AC41" s="147">
        <v>1</v>
      </c>
      <c r="AD41" s="148">
        <v>0</v>
      </c>
      <c r="AE41" s="149">
        <v>0</v>
      </c>
      <c r="AF41" s="25">
        <f t="shared" ref="AF41:AF44" si="140">SUM(AC41:AE41)</f>
        <v>1</v>
      </c>
      <c r="AG41" s="147">
        <v>0</v>
      </c>
      <c r="AH41" s="148">
        <v>0</v>
      </c>
      <c r="AI41" s="149">
        <v>0</v>
      </c>
      <c r="AJ41" s="31">
        <f t="shared" ref="AJ41:AJ44" si="141">SUM(AG41:AI41)</f>
        <v>0</v>
      </c>
    </row>
    <row r="42" spans="1:36" ht="13.5" customHeight="1">
      <c r="A42" s="13">
        <f t="shared" si="11"/>
        <v>0.55208333333333381</v>
      </c>
      <c r="B42" s="150">
        <v>8</v>
      </c>
      <c r="C42" s="151">
        <v>0</v>
      </c>
      <c r="D42" s="152">
        <v>0</v>
      </c>
      <c r="E42" s="26">
        <f t="shared" si="131"/>
        <v>8</v>
      </c>
      <c r="F42" s="150">
        <v>4</v>
      </c>
      <c r="G42" s="151">
        <v>0</v>
      </c>
      <c r="H42" s="152">
        <v>0</v>
      </c>
      <c r="I42" s="26">
        <f t="shared" si="132"/>
        <v>4</v>
      </c>
      <c r="J42" s="29">
        <f t="shared" si="133"/>
        <v>0.55208333333333381</v>
      </c>
      <c r="K42" s="150">
        <v>8</v>
      </c>
      <c r="L42" s="151">
        <v>2</v>
      </c>
      <c r="M42" s="152">
        <v>0</v>
      </c>
      <c r="N42" s="26">
        <f t="shared" si="134"/>
        <v>10</v>
      </c>
      <c r="O42" s="150">
        <v>4</v>
      </c>
      <c r="P42" s="151">
        <v>0</v>
      </c>
      <c r="Q42" s="152">
        <v>0</v>
      </c>
      <c r="R42" s="26">
        <f t="shared" si="135"/>
        <v>4</v>
      </c>
      <c r="S42" s="29">
        <f t="shared" si="136"/>
        <v>0.55208333333333381</v>
      </c>
      <c r="T42" s="150">
        <v>3</v>
      </c>
      <c r="U42" s="151">
        <v>0</v>
      </c>
      <c r="V42" s="152">
        <v>0</v>
      </c>
      <c r="W42" s="26">
        <f t="shared" si="137"/>
        <v>3</v>
      </c>
      <c r="X42" s="150">
        <v>2</v>
      </c>
      <c r="Y42" s="151">
        <v>0</v>
      </c>
      <c r="Z42" s="152">
        <v>0</v>
      </c>
      <c r="AA42" s="26">
        <f t="shared" si="138"/>
        <v>2</v>
      </c>
      <c r="AB42" s="29">
        <f t="shared" si="139"/>
        <v>0.55208333333333381</v>
      </c>
      <c r="AC42" s="150">
        <v>2</v>
      </c>
      <c r="AD42" s="151">
        <v>0</v>
      </c>
      <c r="AE42" s="152">
        <v>0</v>
      </c>
      <c r="AF42" s="26">
        <f t="shared" si="140"/>
        <v>2</v>
      </c>
      <c r="AG42" s="150">
        <v>3</v>
      </c>
      <c r="AH42" s="151">
        <v>0</v>
      </c>
      <c r="AI42" s="152">
        <v>0</v>
      </c>
      <c r="AJ42" s="32">
        <f t="shared" si="141"/>
        <v>3</v>
      </c>
    </row>
    <row r="43" spans="1:36" ht="13.5" customHeight="1">
      <c r="A43" s="13">
        <f t="shared" si="11"/>
        <v>0.56250000000000044</v>
      </c>
      <c r="B43" s="150">
        <v>6</v>
      </c>
      <c r="C43" s="151">
        <v>0</v>
      </c>
      <c r="D43" s="152">
        <v>0</v>
      </c>
      <c r="E43" s="26">
        <f t="shared" si="131"/>
        <v>6</v>
      </c>
      <c r="F43" s="150">
        <v>4</v>
      </c>
      <c r="G43" s="151">
        <v>0</v>
      </c>
      <c r="H43" s="152">
        <v>0</v>
      </c>
      <c r="I43" s="26">
        <f t="shared" si="132"/>
        <v>4</v>
      </c>
      <c r="J43" s="29">
        <f t="shared" si="133"/>
        <v>0.56250000000000044</v>
      </c>
      <c r="K43" s="150">
        <v>1</v>
      </c>
      <c r="L43" s="151">
        <v>0</v>
      </c>
      <c r="M43" s="152">
        <v>0</v>
      </c>
      <c r="N43" s="26">
        <f t="shared" si="134"/>
        <v>1</v>
      </c>
      <c r="O43" s="150">
        <v>4</v>
      </c>
      <c r="P43" s="151">
        <v>0</v>
      </c>
      <c r="Q43" s="152">
        <v>0</v>
      </c>
      <c r="R43" s="26">
        <f t="shared" si="135"/>
        <v>4</v>
      </c>
      <c r="S43" s="29">
        <f t="shared" si="136"/>
        <v>0.56250000000000044</v>
      </c>
      <c r="T43" s="150">
        <v>1</v>
      </c>
      <c r="U43" s="151">
        <v>0</v>
      </c>
      <c r="V43" s="152">
        <v>0</v>
      </c>
      <c r="W43" s="26">
        <f t="shared" si="137"/>
        <v>1</v>
      </c>
      <c r="X43" s="150">
        <v>1</v>
      </c>
      <c r="Y43" s="151">
        <v>0</v>
      </c>
      <c r="Z43" s="152">
        <v>0</v>
      </c>
      <c r="AA43" s="26">
        <f t="shared" si="138"/>
        <v>1</v>
      </c>
      <c r="AB43" s="29">
        <f t="shared" si="139"/>
        <v>0.56250000000000044</v>
      </c>
      <c r="AC43" s="150">
        <v>0</v>
      </c>
      <c r="AD43" s="151">
        <v>0</v>
      </c>
      <c r="AE43" s="152">
        <v>0</v>
      </c>
      <c r="AF43" s="26">
        <f t="shared" si="140"/>
        <v>0</v>
      </c>
      <c r="AG43" s="150">
        <v>4</v>
      </c>
      <c r="AH43" s="151">
        <v>1</v>
      </c>
      <c r="AI43" s="152">
        <v>0</v>
      </c>
      <c r="AJ43" s="32">
        <f t="shared" si="141"/>
        <v>5</v>
      </c>
    </row>
    <row r="44" spans="1:36" ht="13.5" customHeight="1">
      <c r="A44" s="16">
        <f t="shared" si="11"/>
        <v>0.57291666666666707</v>
      </c>
      <c r="B44" s="153">
        <v>6</v>
      </c>
      <c r="C44" s="154">
        <v>0</v>
      </c>
      <c r="D44" s="155">
        <v>0</v>
      </c>
      <c r="E44" s="27">
        <f t="shared" si="131"/>
        <v>6</v>
      </c>
      <c r="F44" s="153">
        <v>4</v>
      </c>
      <c r="G44" s="154">
        <v>0</v>
      </c>
      <c r="H44" s="155">
        <v>0</v>
      </c>
      <c r="I44" s="27">
        <f t="shared" si="132"/>
        <v>4</v>
      </c>
      <c r="J44" s="30">
        <f t="shared" si="133"/>
        <v>0.57291666666666707</v>
      </c>
      <c r="K44" s="153">
        <v>3</v>
      </c>
      <c r="L44" s="154">
        <v>0</v>
      </c>
      <c r="M44" s="155">
        <v>0</v>
      </c>
      <c r="N44" s="27">
        <f t="shared" si="134"/>
        <v>3</v>
      </c>
      <c r="O44" s="153">
        <v>2</v>
      </c>
      <c r="P44" s="154">
        <v>0</v>
      </c>
      <c r="Q44" s="155">
        <v>0</v>
      </c>
      <c r="R44" s="27">
        <f t="shared" si="135"/>
        <v>2</v>
      </c>
      <c r="S44" s="30">
        <f t="shared" si="136"/>
        <v>0.57291666666666707</v>
      </c>
      <c r="T44" s="153">
        <v>4</v>
      </c>
      <c r="U44" s="154">
        <v>0</v>
      </c>
      <c r="V44" s="155">
        <v>0</v>
      </c>
      <c r="W44" s="27">
        <f t="shared" si="137"/>
        <v>4</v>
      </c>
      <c r="X44" s="153">
        <v>2</v>
      </c>
      <c r="Y44" s="154">
        <v>0</v>
      </c>
      <c r="Z44" s="155">
        <v>0</v>
      </c>
      <c r="AA44" s="27">
        <f t="shared" si="138"/>
        <v>2</v>
      </c>
      <c r="AB44" s="30">
        <f t="shared" si="139"/>
        <v>0.57291666666666707</v>
      </c>
      <c r="AC44" s="153">
        <v>1</v>
      </c>
      <c r="AD44" s="154">
        <v>0</v>
      </c>
      <c r="AE44" s="155">
        <v>0</v>
      </c>
      <c r="AF44" s="27">
        <f t="shared" si="140"/>
        <v>1</v>
      </c>
      <c r="AG44" s="153">
        <v>2</v>
      </c>
      <c r="AH44" s="154">
        <v>0</v>
      </c>
      <c r="AI44" s="155">
        <v>0</v>
      </c>
      <c r="AJ44" s="33">
        <f t="shared" si="141"/>
        <v>2</v>
      </c>
    </row>
    <row r="45" spans="1:36" ht="13.5" customHeight="1">
      <c r="A45" s="19" t="s">
        <v>24</v>
      </c>
      <c r="B45" s="156">
        <f>SUM(B41:B44)</f>
        <v>24</v>
      </c>
      <c r="C45" s="157">
        <f t="shared" ref="C45:D45" si="142">SUM(C41:C44)</f>
        <v>1</v>
      </c>
      <c r="D45" s="157">
        <f t="shared" si="142"/>
        <v>0</v>
      </c>
      <c r="E45" s="28">
        <f t="shared" ref="E45:I45" si="143">SUM(E41:E44)</f>
        <v>25</v>
      </c>
      <c r="F45" s="156">
        <f>SUM(F41:F44)</f>
        <v>19</v>
      </c>
      <c r="G45" s="157">
        <f t="shared" ref="G45:H45" si="144">SUM(G41:G44)</f>
        <v>0</v>
      </c>
      <c r="H45" s="157">
        <f t="shared" si="144"/>
        <v>0</v>
      </c>
      <c r="I45" s="28">
        <f t="shared" si="143"/>
        <v>19</v>
      </c>
      <c r="J45" s="19" t="s">
        <v>24</v>
      </c>
      <c r="K45" s="156">
        <f>SUM(K41:K44)</f>
        <v>14</v>
      </c>
      <c r="L45" s="157">
        <f t="shared" ref="L45:M45" si="145">SUM(L41:L44)</f>
        <v>2</v>
      </c>
      <c r="M45" s="157">
        <f t="shared" si="145"/>
        <v>0</v>
      </c>
      <c r="N45" s="28">
        <f t="shared" ref="N45:R45" si="146">SUM(N41:N44)</f>
        <v>16</v>
      </c>
      <c r="O45" s="156">
        <f>SUM(O41:O44)</f>
        <v>14</v>
      </c>
      <c r="P45" s="157">
        <f t="shared" ref="P45:Q45" si="147">SUM(P41:P44)</f>
        <v>0</v>
      </c>
      <c r="Q45" s="157">
        <f t="shared" si="147"/>
        <v>0</v>
      </c>
      <c r="R45" s="28">
        <f t="shared" si="146"/>
        <v>14</v>
      </c>
      <c r="S45" s="19" t="s">
        <v>24</v>
      </c>
      <c r="T45" s="156">
        <f>SUM(T41:T44)</f>
        <v>8</v>
      </c>
      <c r="U45" s="157">
        <f t="shared" ref="U45:V45" si="148">SUM(U41:U44)</f>
        <v>0</v>
      </c>
      <c r="V45" s="157">
        <f t="shared" si="148"/>
        <v>0</v>
      </c>
      <c r="W45" s="28">
        <f t="shared" ref="W45:AA45" si="149">SUM(W41:W44)</f>
        <v>8</v>
      </c>
      <c r="X45" s="156">
        <f>SUM(X41:X44)</f>
        <v>5</v>
      </c>
      <c r="Y45" s="157">
        <f t="shared" ref="Y45:Z45" si="150">SUM(Y41:Y44)</f>
        <v>0</v>
      </c>
      <c r="Z45" s="157">
        <f t="shared" si="150"/>
        <v>0</v>
      </c>
      <c r="AA45" s="28">
        <f t="shared" si="149"/>
        <v>5</v>
      </c>
      <c r="AB45" s="19" t="s">
        <v>24</v>
      </c>
      <c r="AC45" s="156">
        <f>SUM(AC41:AC44)</f>
        <v>4</v>
      </c>
      <c r="AD45" s="157">
        <f t="shared" ref="AD45:AE45" si="151">SUM(AD41:AD44)</f>
        <v>0</v>
      </c>
      <c r="AE45" s="157">
        <f t="shared" si="151"/>
        <v>0</v>
      </c>
      <c r="AF45" s="28">
        <f t="shared" ref="AF45:AJ45" si="152">SUM(AF41:AF44)</f>
        <v>4</v>
      </c>
      <c r="AG45" s="156">
        <f>SUM(AG41:AG44)</f>
        <v>9</v>
      </c>
      <c r="AH45" s="157">
        <f t="shared" ref="AH45:AI45" si="153">SUM(AH41:AH44)</f>
        <v>1</v>
      </c>
      <c r="AI45" s="157">
        <f t="shared" si="153"/>
        <v>0</v>
      </c>
      <c r="AJ45" s="28">
        <f t="shared" si="152"/>
        <v>10</v>
      </c>
    </row>
    <row r="46" spans="1:36" ht="13.5" customHeight="1">
      <c r="A46" s="22">
        <f>A44+"00:15"</f>
        <v>0.5833333333333337</v>
      </c>
      <c r="B46" s="147">
        <v>5</v>
      </c>
      <c r="C46" s="148">
        <v>0</v>
      </c>
      <c r="D46" s="149">
        <v>0</v>
      </c>
      <c r="E46" s="25">
        <f t="shared" ref="E46:E49" si="154">SUM(B46:D46)</f>
        <v>5</v>
      </c>
      <c r="F46" s="147">
        <v>2</v>
      </c>
      <c r="G46" s="148">
        <v>0</v>
      </c>
      <c r="H46" s="149">
        <v>0</v>
      </c>
      <c r="I46" s="25">
        <f t="shared" ref="I46:I49" si="155">SUM(F46:H46)</f>
        <v>2</v>
      </c>
      <c r="J46" s="29">
        <f t="shared" ref="J46:J49" si="156">$A46</f>
        <v>0.5833333333333337</v>
      </c>
      <c r="K46" s="147">
        <v>2</v>
      </c>
      <c r="L46" s="148">
        <v>0</v>
      </c>
      <c r="M46" s="149">
        <v>0</v>
      </c>
      <c r="N46" s="25">
        <f t="shared" ref="N46:N49" si="157">SUM(K46:M46)</f>
        <v>2</v>
      </c>
      <c r="O46" s="147">
        <v>1</v>
      </c>
      <c r="P46" s="148">
        <v>0</v>
      </c>
      <c r="Q46" s="149">
        <v>0</v>
      </c>
      <c r="R46" s="25">
        <f t="shared" ref="R46:R49" si="158">SUM(O46:Q46)</f>
        <v>1</v>
      </c>
      <c r="S46" s="29">
        <f t="shared" ref="S46:S49" si="159">$A46</f>
        <v>0.5833333333333337</v>
      </c>
      <c r="T46" s="147">
        <v>1</v>
      </c>
      <c r="U46" s="148">
        <v>0</v>
      </c>
      <c r="V46" s="149">
        <v>0</v>
      </c>
      <c r="W46" s="25">
        <f t="shared" ref="W46:W49" si="160">SUM(T46:V46)</f>
        <v>1</v>
      </c>
      <c r="X46" s="147">
        <v>3</v>
      </c>
      <c r="Y46" s="148">
        <v>0</v>
      </c>
      <c r="Z46" s="149">
        <v>0</v>
      </c>
      <c r="AA46" s="25">
        <f t="shared" ref="AA46:AA49" si="161">SUM(X46:Z46)</f>
        <v>3</v>
      </c>
      <c r="AB46" s="29">
        <f t="shared" ref="AB46:AB49" si="162">$A46</f>
        <v>0.5833333333333337</v>
      </c>
      <c r="AC46" s="147">
        <v>0</v>
      </c>
      <c r="AD46" s="148">
        <v>0</v>
      </c>
      <c r="AE46" s="149">
        <v>0</v>
      </c>
      <c r="AF46" s="25">
        <f t="shared" ref="AF46:AF49" si="163">SUM(AC46:AE46)</f>
        <v>0</v>
      </c>
      <c r="AG46" s="147">
        <v>0</v>
      </c>
      <c r="AH46" s="148">
        <v>0</v>
      </c>
      <c r="AI46" s="149">
        <v>0</v>
      </c>
      <c r="AJ46" s="31">
        <f t="shared" ref="AJ46:AJ49" si="164">SUM(AG46:AI46)</f>
        <v>0</v>
      </c>
    </row>
    <row r="47" spans="1:36" ht="13.5" customHeight="1">
      <c r="A47" s="13">
        <f t="shared" si="11"/>
        <v>0.59375000000000033</v>
      </c>
      <c r="B47" s="150">
        <v>4</v>
      </c>
      <c r="C47" s="151">
        <v>0</v>
      </c>
      <c r="D47" s="152">
        <v>0</v>
      </c>
      <c r="E47" s="26">
        <f t="shared" si="154"/>
        <v>4</v>
      </c>
      <c r="F47" s="150">
        <v>3</v>
      </c>
      <c r="G47" s="151">
        <v>0</v>
      </c>
      <c r="H47" s="152">
        <v>0</v>
      </c>
      <c r="I47" s="26">
        <f t="shared" si="155"/>
        <v>3</v>
      </c>
      <c r="J47" s="29">
        <f t="shared" si="156"/>
        <v>0.59375000000000033</v>
      </c>
      <c r="K47" s="150">
        <v>6</v>
      </c>
      <c r="L47" s="151">
        <v>0</v>
      </c>
      <c r="M47" s="152">
        <v>0</v>
      </c>
      <c r="N47" s="26">
        <f t="shared" si="157"/>
        <v>6</v>
      </c>
      <c r="O47" s="150">
        <v>1</v>
      </c>
      <c r="P47" s="151">
        <v>0</v>
      </c>
      <c r="Q47" s="152">
        <v>0</v>
      </c>
      <c r="R47" s="26">
        <f t="shared" si="158"/>
        <v>1</v>
      </c>
      <c r="S47" s="29">
        <f t="shared" si="159"/>
        <v>0.59375000000000033</v>
      </c>
      <c r="T47" s="150">
        <v>0</v>
      </c>
      <c r="U47" s="151">
        <v>0</v>
      </c>
      <c r="V47" s="152">
        <v>0</v>
      </c>
      <c r="W47" s="26">
        <f t="shared" si="160"/>
        <v>0</v>
      </c>
      <c r="X47" s="150">
        <v>3</v>
      </c>
      <c r="Y47" s="151">
        <v>0</v>
      </c>
      <c r="Z47" s="152">
        <v>0</v>
      </c>
      <c r="AA47" s="26">
        <f t="shared" si="161"/>
        <v>3</v>
      </c>
      <c r="AB47" s="29">
        <f t="shared" si="162"/>
        <v>0.59375000000000033</v>
      </c>
      <c r="AC47" s="150">
        <v>0</v>
      </c>
      <c r="AD47" s="151">
        <v>0</v>
      </c>
      <c r="AE47" s="152">
        <v>0</v>
      </c>
      <c r="AF47" s="26">
        <f t="shared" si="163"/>
        <v>0</v>
      </c>
      <c r="AG47" s="150">
        <v>2</v>
      </c>
      <c r="AH47" s="151">
        <v>0</v>
      </c>
      <c r="AI47" s="152">
        <v>0</v>
      </c>
      <c r="AJ47" s="32">
        <f t="shared" si="164"/>
        <v>2</v>
      </c>
    </row>
    <row r="48" spans="1:36" ht="13.5" customHeight="1">
      <c r="A48" s="13">
        <f t="shared" si="11"/>
        <v>0.60416666666666696</v>
      </c>
      <c r="B48" s="150">
        <v>5</v>
      </c>
      <c r="C48" s="151">
        <v>0</v>
      </c>
      <c r="D48" s="152">
        <v>0</v>
      </c>
      <c r="E48" s="26">
        <f t="shared" si="154"/>
        <v>5</v>
      </c>
      <c r="F48" s="150">
        <v>1</v>
      </c>
      <c r="G48" s="151">
        <v>0</v>
      </c>
      <c r="H48" s="152">
        <v>0</v>
      </c>
      <c r="I48" s="26">
        <f t="shared" si="155"/>
        <v>1</v>
      </c>
      <c r="J48" s="29">
        <f t="shared" si="156"/>
        <v>0.60416666666666696</v>
      </c>
      <c r="K48" s="150">
        <v>7</v>
      </c>
      <c r="L48" s="151">
        <v>3</v>
      </c>
      <c r="M48" s="152">
        <v>0</v>
      </c>
      <c r="N48" s="26">
        <f t="shared" si="157"/>
        <v>10</v>
      </c>
      <c r="O48" s="150">
        <v>3</v>
      </c>
      <c r="P48" s="151">
        <v>0</v>
      </c>
      <c r="Q48" s="152">
        <v>0</v>
      </c>
      <c r="R48" s="26">
        <f t="shared" si="158"/>
        <v>3</v>
      </c>
      <c r="S48" s="29">
        <f t="shared" si="159"/>
        <v>0.60416666666666696</v>
      </c>
      <c r="T48" s="150">
        <v>2</v>
      </c>
      <c r="U48" s="151">
        <v>0</v>
      </c>
      <c r="V48" s="152">
        <v>0</v>
      </c>
      <c r="W48" s="26">
        <f t="shared" si="160"/>
        <v>2</v>
      </c>
      <c r="X48" s="150">
        <v>1</v>
      </c>
      <c r="Y48" s="151">
        <v>0</v>
      </c>
      <c r="Z48" s="152">
        <v>0</v>
      </c>
      <c r="AA48" s="26">
        <f t="shared" si="161"/>
        <v>1</v>
      </c>
      <c r="AB48" s="29">
        <f t="shared" si="162"/>
        <v>0.60416666666666696</v>
      </c>
      <c r="AC48" s="150">
        <v>5</v>
      </c>
      <c r="AD48" s="151">
        <v>0</v>
      </c>
      <c r="AE48" s="152">
        <v>0</v>
      </c>
      <c r="AF48" s="26">
        <f t="shared" si="163"/>
        <v>5</v>
      </c>
      <c r="AG48" s="150">
        <v>4</v>
      </c>
      <c r="AH48" s="151">
        <v>2</v>
      </c>
      <c r="AI48" s="152">
        <v>0</v>
      </c>
      <c r="AJ48" s="32">
        <f t="shared" si="164"/>
        <v>6</v>
      </c>
    </row>
    <row r="49" spans="1:36" ht="13.5" customHeight="1">
      <c r="A49" s="16">
        <f t="shared" si="11"/>
        <v>0.61458333333333359</v>
      </c>
      <c r="B49" s="153">
        <v>1</v>
      </c>
      <c r="C49" s="154">
        <v>0</v>
      </c>
      <c r="D49" s="155">
        <v>0</v>
      </c>
      <c r="E49" s="27">
        <f t="shared" si="154"/>
        <v>1</v>
      </c>
      <c r="F49" s="153">
        <v>3</v>
      </c>
      <c r="G49" s="154">
        <v>0</v>
      </c>
      <c r="H49" s="155">
        <v>0</v>
      </c>
      <c r="I49" s="27">
        <f t="shared" si="155"/>
        <v>3</v>
      </c>
      <c r="J49" s="30">
        <f t="shared" si="156"/>
        <v>0.61458333333333359</v>
      </c>
      <c r="K49" s="153">
        <v>8</v>
      </c>
      <c r="L49" s="154">
        <v>0</v>
      </c>
      <c r="M49" s="155">
        <v>0</v>
      </c>
      <c r="N49" s="27">
        <f t="shared" si="157"/>
        <v>8</v>
      </c>
      <c r="O49" s="153">
        <v>6</v>
      </c>
      <c r="P49" s="154">
        <v>2</v>
      </c>
      <c r="Q49" s="155">
        <v>0</v>
      </c>
      <c r="R49" s="27">
        <f t="shared" si="158"/>
        <v>8</v>
      </c>
      <c r="S49" s="30">
        <f t="shared" si="159"/>
        <v>0.61458333333333359</v>
      </c>
      <c r="T49" s="153">
        <v>8</v>
      </c>
      <c r="U49" s="154">
        <v>2</v>
      </c>
      <c r="V49" s="155">
        <v>0</v>
      </c>
      <c r="W49" s="27">
        <f t="shared" si="160"/>
        <v>10</v>
      </c>
      <c r="X49" s="153">
        <v>0</v>
      </c>
      <c r="Y49" s="154">
        <v>0</v>
      </c>
      <c r="Z49" s="155">
        <v>0</v>
      </c>
      <c r="AA49" s="27">
        <f t="shared" si="161"/>
        <v>0</v>
      </c>
      <c r="AB49" s="30">
        <f t="shared" si="162"/>
        <v>0.61458333333333359</v>
      </c>
      <c r="AC49" s="153">
        <v>3</v>
      </c>
      <c r="AD49" s="154">
        <v>0</v>
      </c>
      <c r="AE49" s="155">
        <v>0</v>
      </c>
      <c r="AF49" s="27">
        <f t="shared" si="163"/>
        <v>3</v>
      </c>
      <c r="AG49" s="153">
        <v>0</v>
      </c>
      <c r="AH49" s="154">
        <v>0</v>
      </c>
      <c r="AI49" s="155">
        <v>0</v>
      </c>
      <c r="AJ49" s="33">
        <f t="shared" si="164"/>
        <v>0</v>
      </c>
    </row>
    <row r="50" spans="1:36" ht="13.5" customHeight="1">
      <c r="A50" s="19" t="s">
        <v>24</v>
      </c>
      <c r="B50" s="156">
        <f>SUM(B46:B49)</f>
        <v>15</v>
      </c>
      <c r="C50" s="157">
        <f t="shared" ref="C50:D50" si="165">SUM(C46:C49)</f>
        <v>0</v>
      </c>
      <c r="D50" s="157">
        <f t="shared" si="165"/>
        <v>0</v>
      </c>
      <c r="E50" s="28">
        <f t="shared" ref="E50:I50" si="166">SUM(E46:E49)</f>
        <v>15</v>
      </c>
      <c r="F50" s="156">
        <f>SUM(F46:F49)</f>
        <v>9</v>
      </c>
      <c r="G50" s="157">
        <f t="shared" ref="G50:H50" si="167">SUM(G46:G49)</f>
        <v>0</v>
      </c>
      <c r="H50" s="157">
        <f t="shared" si="167"/>
        <v>0</v>
      </c>
      <c r="I50" s="28">
        <f t="shared" si="166"/>
        <v>9</v>
      </c>
      <c r="J50" s="19" t="s">
        <v>24</v>
      </c>
      <c r="K50" s="156">
        <f>SUM(K46:K49)</f>
        <v>23</v>
      </c>
      <c r="L50" s="157">
        <f t="shared" ref="L50:M50" si="168">SUM(L46:L49)</f>
        <v>3</v>
      </c>
      <c r="M50" s="157">
        <f t="shared" si="168"/>
        <v>0</v>
      </c>
      <c r="N50" s="28">
        <f t="shared" ref="N50:R50" si="169">SUM(N46:N49)</f>
        <v>26</v>
      </c>
      <c r="O50" s="156">
        <f>SUM(O46:O49)</f>
        <v>11</v>
      </c>
      <c r="P50" s="157">
        <f t="shared" ref="P50:Q50" si="170">SUM(P46:P49)</f>
        <v>2</v>
      </c>
      <c r="Q50" s="157">
        <f t="shared" si="170"/>
        <v>0</v>
      </c>
      <c r="R50" s="28">
        <f t="shared" si="169"/>
        <v>13</v>
      </c>
      <c r="S50" s="19" t="s">
        <v>24</v>
      </c>
      <c r="T50" s="156">
        <f>SUM(T46:T49)</f>
        <v>11</v>
      </c>
      <c r="U50" s="157">
        <f t="shared" ref="U50:V50" si="171">SUM(U46:U49)</f>
        <v>2</v>
      </c>
      <c r="V50" s="157">
        <f t="shared" si="171"/>
        <v>0</v>
      </c>
      <c r="W50" s="28">
        <f t="shared" ref="W50:AA50" si="172">SUM(W46:W49)</f>
        <v>13</v>
      </c>
      <c r="X50" s="156">
        <f>SUM(X46:X49)</f>
        <v>7</v>
      </c>
      <c r="Y50" s="157">
        <f t="shared" ref="Y50:Z50" si="173">SUM(Y46:Y49)</f>
        <v>0</v>
      </c>
      <c r="Z50" s="157">
        <f t="shared" si="173"/>
        <v>0</v>
      </c>
      <c r="AA50" s="28">
        <f t="shared" si="172"/>
        <v>7</v>
      </c>
      <c r="AB50" s="19" t="s">
        <v>24</v>
      </c>
      <c r="AC50" s="156">
        <f>SUM(AC46:AC49)</f>
        <v>8</v>
      </c>
      <c r="AD50" s="157">
        <f t="shared" ref="AD50:AE50" si="174">SUM(AD46:AD49)</f>
        <v>0</v>
      </c>
      <c r="AE50" s="157">
        <f t="shared" si="174"/>
        <v>0</v>
      </c>
      <c r="AF50" s="28">
        <f t="shared" ref="AF50:AJ50" si="175">SUM(AF46:AF49)</f>
        <v>8</v>
      </c>
      <c r="AG50" s="156">
        <f>SUM(AG46:AG49)</f>
        <v>6</v>
      </c>
      <c r="AH50" s="157">
        <f t="shared" ref="AH50:AI50" si="176">SUM(AH46:AH49)</f>
        <v>2</v>
      </c>
      <c r="AI50" s="157">
        <f t="shared" si="176"/>
        <v>0</v>
      </c>
      <c r="AJ50" s="28">
        <f t="shared" si="175"/>
        <v>8</v>
      </c>
    </row>
    <row r="51" spans="1:36" ht="13.5" customHeight="1">
      <c r="A51" s="22">
        <f>A49+"00:15"</f>
        <v>0.62500000000000022</v>
      </c>
      <c r="B51" s="147">
        <v>2</v>
      </c>
      <c r="C51" s="148">
        <v>0</v>
      </c>
      <c r="D51" s="149">
        <v>0</v>
      </c>
      <c r="E51" s="25">
        <f t="shared" ref="E51:E54" si="177">SUM(B51:D51)</f>
        <v>2</v>
      </c>
      <c r="F51" s="147">
        <v>1</v>
      </c>
      <c r="G51" s="148">
        <v>0</v>
      </c>
      <c r="H51" s="149">
        <v>0</v>
      </c>
      <c r="I51" s="25">
        <f t="shared" ref="I51:I54" si="178">SUM(F51:H51)</f>
        <v>1</v>
      </c>
      <c r="J51" s="29">
        <f t="shared" ref="J51:J54" si="179">$A51</f>
        <v>0.62500000000000022</v>
      </c>
      <c r="K51" s="147">
        <v>0</v>
      </c>
      <c r="L51" s="148">
        <v>0</v>
      </c>
      <c r="M51" s="149">
        <v>0</v>
      </c>
      <c r="N51" s="25">
        <f t="shared" ref="N51:N54" si="180">SUM(K51:M51)</f>
        <v>0</v>
      </c>
      <c r="O51" s="147">
        <v>0</v>
      </c>
      <c r="P51" s="148">
        <v>0</v>
      </c>
      <c r="Q51" s="149">
        <v>0</v>
      </c>
      <c r="R51" s="25">
        <f t="shared" ref="R51:R54" si="181">SUM(O51:Q51)</f>
        <v>0</v>
      </c>
      <c r="S51" s="29">
        <f t="shared" ref="S51:S54" si="182">$A51</f>
        <v>0.62500000000000022</v>
      </c>
      <c r="T51" s="147">
        <v>0</v>
      </c>
      <c r="U51" s="148">
        <v>0</v>
      </c>
      <c r="V51" s="149">
        <v>0</v>
      </c>
      <c r="W51" s="25">
        <f t="shared" ref="W51:W54" si="183">SUM(T51:V51)</f>
        <v>0</v>
      </c>
      <c r="X51" s="147">
        <v>1</v>
      </c>
      <c r="Y51" s="148">
        <v>0</v>
      </c>
      <c r="Z51" s="149">
        <v>0</v>
      </c>
      <c r="AA51" s="25">
        <f t="shared" ref="AA51:AA54" si="184">SUM(X51:Z51)</f>
        <v>1</v>
      </c>
      <c r="AB51" s="29">
        <f t="shared" ref="AB51:AB54" si="185">$A51</f>
        <v>0.62500000000000022</v>
      </c>
      <c r="AC51" s="147">
        <v>0</v>
      </c>
      <c r="AD51" s="148">
        <v>0</v>
      </c>
      <c r="AE51" s="149">
        <v>0</v>
      </c>
      <c r="AF51" s="25">
        <f t="shared" ref="AF51:AF54" si="186">SUM(AC51:AE51)</f>
        <v>0</v>
      </c>
      <c r="AG51" s="147">
        <v>1</v>
      </c>
      <c r="AH51" s="148">
        <v>0</v>
      </c>
      <c r="AI51" s="149">
        <v>0</v>
      </c>
      <c r="AJ51" s="31">
        <f t="shared" ref="AJ51:AJ54" si="187">SUM(AG51:AI51)</f>
        <v>1</v>
      </c>
    </row>
    <row r="52" spans="1:36" ht="13.5" customHeight="1">
      <c r="A52" s="13">
        <f t="shared" si="11"/>
        <v>0.63541666666666685</v>
      </c>
      <c r="B52" s="150">
        <v>4</v>
      </c>
      <c r="C52" s="151">
        <v>0</v>
      </c>
      <c r="D52" s="152">
        <v>0</v>
      </c>
      <c r="E52" s="26">
        <f t="shared" si="177"/>
        <v>4</v>
      </c>
      <c r="F52" s="150">
        <v>1</v>
      </c>
      <c r="G52" s="151">
        <v>0</v>
      </c>
      <c r="H52" s="152">
        <v>0</v>
      </c>
      <c r="I52" s="26">
        <f t="shared" si="178"/>
        <v>1</v>
      </c>
      <c r="J52" s="29">
        <f t="shared" si="179"/>
        <v>0.63541666666666685</v>
      </c>
      <c r="K52" s="150">
        <v>1</v>
      </c>
      <c r="L52" s="151">
        <v>0</v>
      </c>
      <c r="M52" s="152">
        <v>0</v>
      </c>
      <c r="N52" s="26">
        <f t="shared" si="180"/>
        <v>1</v>
      </c>
      <c r="O52" s="150">
        <v>4</v>
      </c>
      <c r="P52" s="151">
        <v>1</v>
      </c>
      <c r="Q52" s="152">
        <v>0</v>
      </c>
      <c r="R52" s="26">
        <f t="shared" si="181"/>
        <v>5</v>
      </c>
      <c r="S52" s="29">
        <f t="shared" si="182"/>
        <v>0.63541666666666685</v>
      </c>
      <c r="T52" s="150">
        <v>3</v>
      </c>
      <c r="U52" s="151">
        <v>0</v>
      </c>
      <c r="V52" s="152">
        <v>0</v>
      </c>
      <c r="W52" s="26">
        <f t="shared" si="183"/>
        <v>3</v>
      </c>
      <c r="X52" s="150">
        <v>2</v>
      </c>
      <c r="Y52" s="151">
        <v>0</v>
      </c>
      <c r="Z52" s="152">
        <v>0</v>
      </c>
      <c r="AA52" s="26">
        <f t="shared" si="184"/>
        <v>2</v>
      </c>
      <c r="AB52" s="29">
        <f t="shared" si="185"/>
        <v>0.63541666666666685</v>
      </c>
      <c r="AC52" s="150">
        <v>0</v>
      </c>
      <c r="AD52" s="151">
        <v>0</v>
      </c>
      <c r="AE52" s="152">
        <v>0</v>
      </c>
      <c r="AF52" s="26">
        <f t="shared" si="186"/>
        <v>0</v>
      </c>
      <c r="AG52" s="150">
        <v>2</v>
      </c>
      <c r="AH52" s="151">
        <v>0</v>
      </c>
      <c r="AI52" s="152">
        <v>0</v>
      </c>
      <c r="AJ52" s="32">
        <f t="shared" si="187"/>
        <v>2</v>
      </c>
    </row>
    <row r="53" spans="1:36" ht="13.5" customHeight="1">
      <c r="A53" s="13">
        <f t="shared" si="11"/>
        <v>0.64583333333333348</v>
      </c>
      <c r="B53" s="150">
        <v>1</v>
      </c>
      <c r="C53" s="151">
        <v>0</v>
      </c>
      <c r="D53" s="152">
        <v>0</v>
      </c>
      <c r="E53" s="26">
        <f t="shared" si="177"/>
        <v>1</v>
      </c>
      <c r="F53" s="150">
        <v>2</v>
      </c>
      <c r="G53" s="151">
        <v>0</v>
      </c>
      <c r="H53" s="152">
        <v>0</v>
      </c>
      <c r="I53" s="26">
        <f t="shared" si="178"/>
        <v>2</v>
      </c>
      <c r="J53" s="29">
        <f t="shared" si="179"/>
        <v>0.64583333333333348</v>
      </c>
      <c r="K53" s="150">
        <v>3</v>
      </c>
      <c r="L53" s="151">
        <v>2</v>
      </c>
      <c r="M53" s="152">
        <v>0</v>
      </c>
      <c r="N53" s="26">
        <f t="shared" si="180"/>
        <v>5</v>
      </c>
      <c r="O53" s="150">
        <v>1</v>
      </c>
      <c r="P53" s="151">
        <v>0</v>
      </c>
      <c r="Q53" s="152">
        <v>0</v>
      </c>
      <c r="R53" s="26">
        <f t="shared" si="181"/>
        <v>1</v>
      </c>
      <c r="S53" s="29">
        <f t="shared" si="182"/>
        <v>0.64583333333333348</v>
      </c>
      <c r="T53" s="150">
        <v>1</v>
      </c>
      <c r="U53" s="151">
        <v>0</v>
      </c>
      <c r="V53" s="152">
        <v>0</v>
      </c>
      <c r="W53" s="26">
        <f t="shared" si="183"/>
        <v>1</v>
      </c>
      <c r="X53" s="150">
        <v>1</v>
      </c>
      <c r="Y53" s="151">
        <v>0</v>
      </c>
      <c r="Z53" s="152">
        <v>0</v>
      </c>
      <c r="AA53" s="26">
        <f t="shared" si="184"/>
        <v>1</v>
      </c>
      <c r="AB53" s="29">
        <f t="shared" si="185"/>
        <v>0.64583333333333348</v>
      </c>
      <c r="AC53" s="150">
        <v>1</v>
      </c>
      <c r="AD53" s="151">
        <v>0</v>
      </c>
      <c r="AE53" s="152">
        <v>0</v>
      </c>
      <c r="AF53" s="26">
        <f t="shared" si="186"/>
        <v>1</v>
      </c>
      <c r="AG53" s="150">
        <v>1</v>
      </c>
      <c r="AH53" s="151">
        <v>0</v>
      </c>
      <c r="AI53" s="152">
        <v>0</v>
      </c>
      <c r="AJ53" s="32">
        <f t="shared" si="187"/>
        <v>1</v>
      </c>
    </row>
    <row r="54" spans="1:36" ht="13.5" customHeight="1">
      <c r="A54" s="16">
        <f t="shared" si="11"/>
        <v>0.65625000000000011</v>
      </c>
      <c r="B54" s="153">
        <v>3</v>
      </c>
      <c r="C54" s="154">
        <v>0</v>
      </c>
      <c r="D54" s="155">
        <v>0</v>
      </c>
      <c r="E54" s="27">
        <f t="shared" si="177"/>
        <v>3</v>
      </c>
      <c r="F54" s="153">
        <v>4</v>
      </c>
      <c r="G54" s="154">
        <v>1</v>
      </c>
      <c r="H54" s="155">
        <v>0</v>
      </c>
      <c r="I54" s="27">
        <f t="shared" si="178"/>
        <v>5</v>
      </c>
      <c r="J54" s="30">
        <f t="shared" si="179"/>
        <v>0.65625000000000011</v>
      </c>
      <c r="K54" s="153">
        <v>2</v>
      </c>
      <c r="L54" s="154">
        <v>0</v>
      </c>
      <c r="M54" s="155">
        <v>0</v>
      </c>
      <c r="N54" s="27">
        <f t="shared" si="180"/>
        <v>2</v>
      </c>
      <c r="O54" s="153">
        <v>7</v>
      </c>
      <c r="P54" s="154">
        <v>3</v>
      </c>
      <c r="Q54" s="155">
        <v>0</v>
      </c>
      <c r="R54" s="27">
        <f t="shared" si="181"/>
        <v>10</v>
      </c>
      <c r="S54" s="30">
        <f t="shared" si="182"/>
        <v>0.65625000000000011</v>
      </c>
      <c r="T54" s="153">
        <v>2</v>
      </c>
      <c r="U54" s="154">
        <v>0</v>
      </c>
      <c r="V54" s="155">
        <v>0</v>
      </c>
      <c r="W54" s="27">
        <f t="shared" si="183"/>
        <v>2</v>
      </c>
      <c r="X54" s="153">
        <v>3</v>
      </c>
      <c r="Y54" s="154">
        <v>0</v>
      </c>
      <c r="Z54" s="155">
        <v>0</v>
      </c>
      <c r="AA54" s="27">
        <f t="shared" si="184"/>
        <v>3</v>
      </c>
      <c r="AB54" s="30">
        <f t="shared" si="185"/>
        <v>0.65625000000000011</v>
      </c>
      <c r="AC54" s="153">
        <v>6</v>
      </c>
      <c r="AD54" s="154">
        <v>0</v>
      </c>
      <c r="AE54" s="155">
        <v>0</v>
      </c>
      <c r="AF54" s="27">
        <f t="shared" si="186"/>
        <v>6</v>
      </c>
      <c r="AG54" s="153">
        <v>3</v>
      </c>
      <c r="AH54" s="154">
        <v>0</v>
      </c>
      <c r="AI54" s="155">
        <v>0</v>
      </c>
      <c r="AJ54" s="33">
        <f t="shared" si="187"/>
        <v>3</v>
      </c>
    </row>
    <row r="55" spans="1:36" ht="13.5" customHeight="1">
      <c r="A55" s="19" t="s">
        <v>24</v>
      </c>
      <c r="B55" s="20">
        <f t="shared" ref="B55:I55" si="188">SUM(B51:B54)</f>
        <v>10</v>
      </c>
      <c r="C55" s="21">
        <f t="shared" si="188"/>
        <v>0</v>
      </c>
      <c r="D55" s="21">
        <f t="shared" si="188"/>
        <v>0</v>
      </c>
      <c r="E55" s="28">
        <f t="shared" si="188"/>
        <v>10</v>
      </c>
      <c r="F55" s="20">
        <f t="shared" si="188"/>
        <v>8</v>
      </c>
      <c r="G55" s="21">
        <f t="shared" si="188"/>
        <v>1</v>
      </c>
      <c r="H55" s="21">
        <f t="shared" si="188"/>
        <v>0</v>
      </c>
      <c r="I55" s="28">
        <f t="shared" si="188"/>
        <v>9</v>
      </c>
      <c r="J55" s="19" t="s">
        <v>24</v>
      </c>
      <c r="K55" s="20">
        <f t="shared" ref="K55:R55" si="189">SUM(K51:K54)</f>
        <v>6</v>
      </c>
      <c r="L55" s="21">
        <f t="shared" si="189"/>
        <v>2</v>
      </c>
      <c r="M55" s="21">
        <f t="shared" si="189"/>
        <v>0</v>
      </c>
      <c r="N55" s="28">
        <f t="shared" si="189"/>
        <v>8</v>
      </c>
      <c r="O55" s="20">
        <f t="shared" si="189"/>
        <v>12</v>
      </c>
      <c r="P55" s="21">
        <f t="shared" si="189"/>
        <v>4</v>
      </c>
      <c r="Q55" s="21">
        <f t="shared" si="189"/>
        <v>0</v>
      </c>
      <c r="R55" s="28">
        <f t="shared" si="189"/>
        <v>16</v>
      </c>
      <c r="S55" s="19" t="s">
        <v>24</v>
      </c>
      <c r="T55" s="20">
        <f t="shared" ref="T55:AA55" si="190">SUM(T51:T54)</f>
        <v>6</v>
      </c>
      <c r="U55" s="21">
        <f t="shared" si="190"/>
        <v>0</v>
      </c>
      <c r="V55" s="21">
        <f t="shared" si="190"/>
        <v>0</v>
      </c>
      <c r="W55" s="28">
        <f t="shared" si="190"/>
        <v>6</v>
      </c>
      <c r="X55" s="20">
        <f t="shared" si="190"/>
        <v>7</v>
      </c>
      <c r="Y55" s="21">
        <f t="shared" si="190"/>
        <v>0</v>
      </c>
      <c r="Z55" s="21">
        <f t="shared" si="190"/>
        <v>0</v>
      </c>
      <c r="AA55" s="28">
        <f t="shared" si="190"/>
        <v>7</v>
      </c>
      <c r="AB55" s="19" t="s">
        <v>24</v>
      </c>
      <c r="AC55" s="20">
        <f t="shared" ref="AC55:AJ55" si="191">SUM(AC51:AC54)</f>
        <v>7</v>
      </c>
      <c r="AD55" s="21">
        <f t="shared" si="191"/>
        <v>0</v>
      </c>
      <c r="AE55" s="21">
        <f t="shared" si="191"/>
        <v>0</v>
      </c>
      <c r="AF55" s="28">
        <f t="shared" si="191"/>
        <v>7</v>
      </c>
      <c r="AG55" s="20">
        <f t="shared" si="191"/>
        <v>7</v>
      </c>
      <c r="AH55" s="21">
        <f t="shared" si="191"/>
        <v>0</v>
      </c>
      <c r="AI55" s="21">
        <f t="shared" si="191"/>
        <v>0</v>
      </c>
      <c r="AJ55" s="28">
        <f t="shared" si="191"/>
        <v>7</v>
      </c>
    </row>
    <row r="56" spans="1:36" ht="13.5" customHeight="1">
      <c r="A56" s="19" t="s">
        <v>25</v>
      </c>
      <c r="B56" s="20">
        <f t="shared" ref="B56:I56" si="192">B45+B50+B55</f>
        <v>49</v>
      </c>
      <c r="C56" s="21">
        <f t="shared" si="192"/>
        <v>1</v>
      </c>
      <c r="D56" s="21">
        <f t="shared" si="192"/>
        <v>0</v>
      </c>
      <c r="E56" s="28">
        <f t="shared" si="192"/>
        <v>50</v>
      </c>
      <c r="F56" s="20">
        <f t="shared" si="192"/>
        <v>36</v>
      </c>
      <c r="G56" s="21">
        <f t="shared" si="192"/>
        <v>1</v>
      </c>
      <c r="H56" s="21">
        <f t="shared" si="192"/>
        <v>0</v>
      </c>
      <c r="I56" s="28">
        <f t="shared" si="192"/>
        <v>37</v>
      </c>
      <c r="J56" s="19" t="s">
        <v>24</v>
      </c>
      <c r="K56" s="20">
        <f t="shared" ref="K56:R56" si="193">K45+K50+K55</f>
        <v>43</v>
      </c>
      <c r="L56" s="21">
        <f t="shared" si="193"/>
        <v>7</v>
      </c>
      <c r="M56" s="21">
        <f t="shared" si="193"/>
        <v>0</v>
      </c>
      <c r="N56" s="28">
        <f t="shared" si="193"/>
        <v>50</v>
      </c>
      <c r="O56" s="20">
        <f t="shared" si="193"/>
        <v>37</v>
      </c>
      <c r="P56" s="21">
        <f t="shared" si="193"/>
        <v>6</v>
      </c>
      <c r="Q56" s="21">
        <f t="shared" si="193"/>
        <v>0</v>
      </c>
      <c r="R56" s="28">
        <f t="shared" si="193"/>
        <v>43</v>
      </c>
      <c r="S56" s="19" t="s">
        <v>24</v>
      </c>
      <c r="T56" s="20">
        <f t="shared" ref="T56:AA56" si="194">T45+T50+T55</f>
        <v>25</v>
      </c>
      <c r="U56" s="21">
        <f t="shared" si="194"/>
        <v>2</v>
      </c>
      <c r="V56" s="21">
        <f t="shared" si="194"/>
        <v>0</v>
      </c>
      <c r="W56" s="28">
        <f t="shared" si="194"/>
        <v>27</v>
      </c>
      <c r="X56" s="20">
        <f t="shared" si="194"/>
        <v>19</v>
      </c>
      <c r="Y56" s="21">
        <f t="shared" si="194"/>
        <v>0</v>
      </c>
      <c r="Z56" s="21">
        <f t="shared" si="194"/>
        <v>0</v>
      </c>
      <c r="AA56" s="28">
        <f t="shared" si="194"/>
        <v>19</v>
      </c>
      <c r="AB56" s="19" t="s">
        <v>24</v>
      </c>
      <c r="AC56" s="20">
        <f t="shared" ref="AC56:AJ56" si="195">AC45+AC50+AC55</f>
        <v>19</v>
      </c>
      <c r="AD56" s="21">
        <f t="shared" si="195"/>
        <v>0</v>
      </c>
      <c r="AE56" s="21">
        <f t="shared" si="195"/>
        <v>0</v>
      </c>
      <c r="AF56" s="28">
        <f t="shared" si="195"/>
        <v>19</v>
      </c>
      <c r="AG56" s="20">
        <f t="shared" si="195"/>
        <v>22</v>
      </c>
      <c r="AH56" s="21">
        <f t="shared" si="195"/>
        <v>3</v>
      </c>
      <c r="AI56" s="21">
        <f t="shared" si="195"/>
        <v>0</v>
      </c>
      <c r="AJ56" s="28">
        <f t="shared" si="195"/>
        <v>25</v>
      </c>
    </row>
    <row r="57" spans="1:36" ht="13.5" customHeight="1">
      <c r="A57" s="22">
        <f>A54+"00:15"</f>
        <v>0.66666666666666674</v>
      </c>
      <c r="B57" s="147">
        <v>3</v>
      </c>
      <c r="C57" s="148">
        <v>0</v>
      </c>
      <c r="D57" s="149">
        <v>0</v>
      </c>
      <c r="E57" s="25">
        <f t="shared" ref="E57:E60" si="196">SUM(B57:D57)</f>
        <v>3</v>
      </c>
      <c r="F57" s="147">
        <v>1</v>
      </c>
      <c r="G57" s="148">
        <v>0</v>
      </c>
      <c r="H57" s="149">
        <v>0</v>
      </c>
      <c r="I57" s="25">
        <f t="shared" ref="I57:I60" si="197">SUM(F57:H57)</f>
        <v>1</v>
      </c>
      <c r="J57" s="29">
        <f t="shared" ref="J57:J60" si="198">$A57</f>
        <v>0.66666666666666674</v>
      </c>
      <c r="K57" s="147">
        <v>8</v>
      </c>
      <c r="L57" s="148">
        <v>1</v>
      </c>
      <c r="M57" s="149">
        <v>0</v>
      </c>
      <c r="N57" s="25">
        <f t="shared" ref="N57:N60" si="199">SUM(K57:M57)</f>
        <v>9</v>
      </c>
      <c r="O57" s="147">
        <v>3</v>
      </c>
      <c r="P57" s="148">
        <v>1</v>
      </c>
      <c r="Q57" s="149">
        <v>0</v>
      </c>
      <c r="R57" s="25">
        <f t="shared" ref="R57:R60" si="200">SUM(O57:Q57)</f>
        <v>4</v>
      </c>
      <c r="S57" s="29">
        <f t="shared" ref="S57:S60" si="201">$A57</f>
        <v>0.66666666666666674</v>
      </c>
      <c r="T57" s="147">
        <v>8</v>
      </c>
      <c r="U57" s="148">
        <v>3</v>
      </c>
      <c r="V57" s="149">
        <v>0</v>
      </c>
      <c r="W57" s="25">
        <f t="shared" ref="W57:W60" si="202">SUM(T57:V57)</f>
        <v>11</v>
      </c>
      <c r="X57" s="147">
        <v>3</v>
      </c>
      <c r="Y57" s="148">
        <v>0</v>
      </c>
      <c r="Z57" s="149">
        <v>0</v>
      </c>
      <c r="AA57" s="25">
        <f t="shared" ref="AA57:AA60" si="203">SUM(X57:Z57)</f>
        <v>3</v>
      </c>
      <c r="AB57" s="29">
        <f t="shared" ref="AB57:AB60" si="204">$A57</f>
        <v>0.66666666666666674</v>
      </c>
      <c r="AC57" s="147">
        <v>5</v>
      </c>
      <c r="AD57" s="148">
        <v>0</v>
      </c>
      <c r="AE57" s="149">
        <v>0</v>
      </c>
      <c r="AF57" s="25">
        <f t="shared" ref="AF57:AF60" si="205">SUM(AC57:AE57)</f>
        <v>5</v>
      </c>
      <c r="AG57" s="147">
        <v>4</v>
      </c>
      <c r="AH57" s="148">
        <v>0</v>
      </c>
      <c r="AI57" s="149">
        <v>0</v>
      </c>
      <c r="AJ57" s="31">
        <f t="shared" ref="AJ57:AJ60" si="206">SUM(AG57:AI57)</f>
        <v>4</v>
      </c>
    </row>
    <row r="58" spans="1:36" ht="13.5" customHeight="1">
      <c r="A58" s="13">
        <f t="shared" si="11"/>
        <v>0.67708333333333337</v>
      </c>
      <c r="B58" s="150">
        <v>0</v>
      </c>
      <c r="C58" s="151">
        <v>0</v>
      </c>
      <c r="D58" s="152">
        <v>0</v>
      </c>
      <c r="E58" s="26">
        <f t="shared" si="196"/>
        <v>0</v>
      </c>
      <c r="F58" s="150">
        <v>2</v>
      </c>
      <c r="G58" s="151">
        <v>0</v>
      </c>
      <c r="H58" s="152">
        <v>0</v>
      </c>
      <c r="I58" s="26">
        <f t="shared" si="197"/>
        <v>2</v>
      </c>
      <c r="J58" s="29">
        <f t="shared" si="198"/>
        <v>0.67708333333333337</v>
      </c>
      <c r="K58" s="150">
        <v>3</v>
      </c>
      <c r="L58" s="151">
        <v>0</v>
      </c>
      <c r="M58" s="152">
        <v>0</v>
      </c>
      <c r="N58" s="26">
        <f t="shared" si="199"/>
        <v>3</v>
      </c>
      <c r="O58" s="150">
        <v>2</v>
      </c>
      <c r="P58" s="151">
        <v>0</v>
      </c>
      <c r="Q58" s="152">
        <v>0</v>
      </c>
      <c r="R58" s="26">
        <f t="shared" si="200"/>
        <v>2</v>
      </c>
      <c r="S58" s="29">
        <f t="shared" si="201"/>
        <v>0.67708333333333337</v>
      </c>
      <c r="T58" s="150">
        <v>3</v>
      </c>
      <c r="U58" s="151">
        <v>0</v>
      </c>
      <c r="V58" s="152">
        <v>0</v>
      </c>
      <c r="W58" s="26">
        <f t="shared" si="202"/>
        <v>3</v>
      </c>
      <c r="X58" s="150">
        <v>4</v>
      </c>
      <c r="Y58" s="151">
        <v>0</v>
      </c>
      <c r="Z58" s="152">
        <v>0</v>
      </c>
      <c r="AA58" s="26">
        <f t="shared" si="203"/>
        <v>4</v>
      </c>
      <c r="AB58" s="29">
        <f t="shared" si="204"/>
        <v>0.67708333333333337</v>
      </c>
      <c r="AC58" s="150">
        <v>0</v>
      </c>
      <c r="AD58" s="151">
        <v>0</v>
      </c>
      <c r="AE58" s="152">
        <v>0</v>
      </c>
      <c r="AF58" s="26">
        <f t="shared" si="205"/>
        <v>0</v>
      </c>
      <c r="AG58" s="150">
        <v>2</v>
      </c>
      <c r="AH58" s="151">
        <v>0</v>
      </c>
      <c r="AI58" s="152">
        <v>0</v>
      </c>
      <c r="AJ58" s="32">
        <f t="shared" si="206"/>
        <v>2</v>
      </c>
    </row>
    <row r="59" spans="1:36" ht="13.5" customHeight="1">
      <c r="A59" s="13">
        <f t="shared" si="11"/>
        <v>0.6875</v>
      </c>
      <c r="B59" s="150">
        <v>3</v>
      </c>
      <c r="C59" s="151">
        <v>0</v>
      </c>
      <c r="D59" s="152">
        <v>0</v>
      </c>
      <c r="E59" s="26">
        <f t="shared" si="196"/>
        <v>3</v>
      </c>
      <c r="F59" s="150">
        <v>3</v>
      </c>
      <c r="G59" s="151">
        <v>0</v>
      </c>
      <c r="H59" s="152">
        <v>0</v>
      </c>
      <c r="I59" s="26">
        <f t="shared" si="197"/>
        <v>3</v>
      </c>
      <c r="J59" s="29">
        <f t="shared" si="198"/>
        <v>0.6875</v>
      </c>
      <c r="K59" s="150">
        <v>7</v>
      </c>
      <c r="L59" s="151">
        <v>2</v>
      </c>
      <c r="M59" s="152">
        <v>0</v>
      </c>
      <c r="N59" s="26">
        <f t="shared" si="199"/>
        <v>9</v>
      </c>
      <c r="O59" s="150">
        <v>0</v>
      </c>
      <c r="P59" s="151">
        <v>0</v>
      </c>
      <c r="Q59" s="152">
        <v>0</v>
      </c>
      <c r="R59" s="26">
        <f t="shared" si="200"/>
        <v>0</v>
      </c>
      <c r="S59" s="29">
        <f t="shared" si="201"/>
        <v>0.6875</v>
      </c>
      <c r="T59" s="150">
        <v>4</v>
      </c>
      <c r="U59" s="151">
        <v>0</v>
      </c>
      <c r="V59" s="152">
        <v>0</v>
      </c>
      <c r="W59" s="26">
        <f t="shared" si="202"/>
        <v>4</v>
      </c>
      <c r="X59" s="150">
        <v>4</v>
      </c>
      <c r="Y59" s="151">
        <v>0</v>
      </c>
      <c r="Z59" s="152">
        <v>0</v>
      </c>
      <c r="AA59" s="26">
        <f t="shared" si="203"/>
        <v>4</v>
      </c>
      <c r="AB59" s="29">
        <f t="shared" si="204"/>
        <v>0.6875</v>
      </c>
      <c r="AC59" s="150">
        <v>5</v>
      </c>
      <c r="AD59" s="151">
        <v>0</v>
      </c>
      <c r="AE59" s="152">
        <v>0</v>
      </c>
      <c r="AF59" s="26">
        <f t="shared" si="205"/>
        <v>5</v>
      </c>
      <c r="AG59" s="150">
        <v>1</v>
      </c>
      <c r="AH59" s="151">
        <v>0</v>
      </c>
      <c r="AI59" s="152">
        <v>0</v>
      </c>
      <c r="AJ59" s="32">
        <f t="shared" si="206"/>
        <v>1</v>
      </c>
    </row>
    <row r="60" spans="1:36" ht="13.5" customHeight="1">
      <c r="A60" s="16">
        <f t="shared" si="11"/>
        <v>0.69791666666666663</v>
      </c>
      <c r="B60" s="153">
        <v>6</v>
      </c>
      <c r="C60" s="154">
        <v>0</v>
      </c>
      <c r="D60" s="155">
        <v>0</v>
      </c>
      <c r="E60" s="27">
        <f t="shared" si="196"/>
        <v>6</v>
      </c>
      <c r="F60" s="153">
        <v>3</v>
      </c>
      <c r="G60" s="154">
        <v>0</v>
      </c>
      <c r="H60" s="155">
        <v>0</v>
      </c>
      <c r="I60" s="27">
        <f t="shared" si="197"/>
        <v>3</v>
      </c>
      <c r="J60" s="30">
        <f t="shared" si="198"/>
        <v>0.69791666666666663</v>
      </c>
      <c r="K60" s="153">
        <v>2</v>
      </c>
      <c r="L60" s="154">
        <v>0</v>
      </c>
      <c r="M60" s="155">
        <v>0</v>
      </c>
      <c r="N60" s="27">
        <f t="shared" si="199"/>
        <v>2</v>
      </c>
      <c r="O60" s="153">
        <v>1</v>
      </c>
      <c r="P60" s="154">
        <v>0</v>
      </c>
      <c r="Q60" s="155">
        <v>0</v>
      </c>
      <c r="R60" s="27">
        <f t="shared" si="200"/>
        <v>1</v>
      </c>
      <c r="S60" s="30">
        <f t="shared" si="201"/>
        <v>0.69791666666666663</v>
      </c>
      <c r="T60" s="153">
        <v>2</v>
      </c>
      <c r="U60" s="154">
        <v>0</v>
      </c>
      <c r="V60" s="155">
        <v>0</v>
      </c>
      <c r="W60" s="27">
        <f t="shared" si="202"/>
        <v>2</v>
      </c>
      <c r="X60" s="153">
        <v>1</v>
      </c>
      <c r="Y60" s="154">
        <v>0</v>
      </c>
      <c r="Z60" s="155">
        <v>0</v>
      </c>
      <c r="AA60" s="27">
        <f t="shared" si="203"/>
        <v>1</v>
      </c>
      <c r="AB60" s="30">
        <f t="shared" si="204"/>
        <v>0.69791666666666663</v>
      </c>
      <c r="AC60" s="153">
        <v>2</v>
      </c>
      <c r="AD60" s="154">
        <v>0</v>
      </c>
      <c r="AE60" s="155">
        <v>0</v>
      </c>
      <c r="AF60" s="27">
        <f t="shared" si="205"/>
        <v>2</v>
      </c>
      <c r="AG60" s="153">
        <v>1</v>
      </c>
      <c r="AH60" s="154">
        <v>0</v>
      </c>
      <c r="AI60" s="155">
        <v>0</v>
      </c>
      <c r="AJ60" s="33">
        <f t="shared" si="206"/>
        <v>1</v>
      </c>
    </row>
    <row r="61" spans="1:36" ht="13.5" customHeight="1">
      <c r="A61" s="19" t="s">
        <v>24</v>
      </c>
      <c r="B61" s="156">
        <f>SUM(B57:B60)</f>
        <v>12</v>
      </c>
      <c r="C61" s="157">
        <f t="shared" ref="C61:D61" si="207">SUM(C57:C60)</f>
        <v>0</v>
      </c>
      <c r="D61" s="157">
        <f t="shared" si="207"/>
        <v>0</v>
      </c>
      <c r="E61" s="28">
        <f t="shared" ref="E61:I61" si="208">SUM(E57:E60)</f>
        <v>12</v>
      </c>
      <c r="F61" s="156">
        <f>SUM(F57:F60)</f>
        <v>9</v>
      </c>
      <c r="G61" s="157">
        <f t="shared" ref="G61:H61" si="209">SUM(G57:G60)</f>
        <v>0</v>
      </c>
      <c r="H61" s="157">
        <f t="shared" si="209"/>
        <v>0</v>
      </c>
      <c r="I61" s="28">
        <f t="shared" si="208"/>
        <v>9</v>
      </c>
      <c r="J61" s="19" t="s">
        <v>24</v>
      </c>
      <c r="K61" s="156">
        <f>SUM(K57:K60)</f>
        <v>20</v>
      </c>
      <c r="L61" s="157">
        <f t="shared" ref="L61:M61" si="210">SUM(L57:L60)</f>
        <v>3</v>
      </c>
      <c r="M61" s="157">
        <f t="shared" si="210"/>
        <v>0</v>
      </c>
      <c r="N61" s="28">
        <f t="shared" ref="N61:R61" si="211">SUM(N57:N60)</f>
        <v>23</v>
      </c>
      <c r="O61" s="156">
        <f>SUM(O57:O60)</f>
        <v>6</v>
      </c>
      <c r="P61" s="157">
        <f t="shared" ref="P61:Q61" si="212">SUM(P57:P60)</f>
        <v>1</v>
      </c>
      <c r="Q61" s="157">
        <f t="shared" si="212"/>
        <v>0</v>
      </c>
      <c r="R61" s="28">
        <f t="shared" si="211"/>
        <v>7</v>
      </c>
      <c r="S61" s="19" t="s">
        <v>24</v>
      </c>
      <c r="T61" s="156">
        <f>SUM(T57:T60)</f>
        <v>17</v>
      </c>
      <c r="U61" s="157">
        <f t="shared" ref="U61:V61" si="213">SUM(U57:U60)</f>
        <v>3</v>
      </c>
      <c r="V61" s="157">
        <f t="shared" si="213"/>
        <v>0</v>
      </c>
      <c r="W61" s="28">
        <f t="shared" ref="W61:AA61" si="214">SUM(W57:W60)</f>
        <v>20</v>
      </c>
      <c r="X61" s="156">
        <f>SUM(X57:X60)</f>
        <v>12</v>
      </c>
      <c r="Y61" s="157">
        <f t="shared" ref="Y61:Z61" si="215">SUM(Y57:Y60)</f>
        <v>0</v>
      </c>
      <c r="Z61" s="157">
        <f t="shared" si="215"/>
        <v>0</v>
      </c>
      <c r="AA61" s="28">
        <f t="shared" si="214"/>
        <v>12</v>
      </c>
      <c r="AB61" s="19" t="s">
        <v>24</v>
      </c>
      <c r="AC61" s="156">
        <f>SUM(AC57:AC60)</f>
        <v>12</v>
      </c>
      <c r="AD61" s="157">
        <f t="shared" ref="AD61:AE61" si="216">SUM(AD57:AD60)</f>
        <v>0</v>
      </c>
      <c r="AE61" s="157">
        <f t="shared" si="216"/>
        <v>0</v>
      </c>
      <c r="AF61" s="28">
        <f t="shared" ref="AF61:AJ61" si="217">SUM(AF57:AF60)</f>
        <v>12</v>
      </c>
      <c r="AG61" s="156">
        <f>SUM(AG57:AG60)</f>
        <v>8</v>
      </c>
      <c r="AH61" s="157">
        <f t="shared" ref="AH61:AI61" si="218">SUM(AH57:AH60)</f>
        <v>0</v>
      </c>
      <c r="AI61" s="157">
        <f t="shared" si="218"/>
        <v>0</v>
      </c>
      <c r="AJ61" s="28">
        <f t="shared" si="217"/>
        <v>8</v>
      </c>
    </row>
    <row r="62" spans="1:36" ht="13.5" customHeight="1">
      <c r="A62" s="22">
        <f>A60+"00:15"</f>
        <v>0.70833333333333326</v>
      </c>
      <c r="B62" s="147">
        <v>9</v>
      </c>
      <c r="C62" s="148">
        <v>0</v>
      </c>
      <c r="D62" s="149">
        <v>0</v>
      </c>
      <c r="E62" s="25">
        <f t="shared" ref="E62:E65" si="219">SUM(B62:D62)</f>
        <v>9</v>
      </c>
      <c r="F62" s="147">
        <v>6</v>
      </c>
      <c r="G62" s="148">
        <v>0</v>
      </c>
      <c r="H62" s="149">
        <v>0</v>
      </c>
      <c r="I62" s="25">
        <f t="shared" ref="I62:I65" si="220">SUM(F62:H62)</f>
        <v>6</v>
      </c>
      <c r="J62" s="29">
        <f t="shared" ref="J62:J65" si="221">$A62</f>
        <v>0.70833333333333326</v>
      </c>
      <c r="K62" s="147">
        <v>6</v>
      </c>
      <c r="L62" s="148">
        <v>1</v>
      </c>
      <c r="M62" s="149">
        <v>0</v>
      </c>
      <c r="N62" s="25">
        <f t="shared" ref="N62:N65" si="222">SUM(K62:M62)</f>
        <v>7</v>
      </c>
      <c r="O62" s="147">
        <v>3</v>
      </c>
      <c r="P62" s="148">
        <v>0</v>
      </c>
      <c r="Q62" s="149">
        <v>0</v>
      </c>
      <c r="R62" s="25">
        <f t="shared" ref="R62:R65" si="223">SUM(O62:Q62)</f>
        <v>3</v>
      </c>
      <c r="S62" s="29">
        <f t="shared" ref="S62:S65" si="224">$A62</f>
        <v>0.70833333333333326</v>
      </c>
      <c r="T62" s="147">
        <v>4</v>
      </c>
      <c r="U62" s="148">
        <v>0</v>
      </c>
      <c r="V62" s="149">
        <v>0</v>
      </c>
      <c r="W62" s="25">
        <f t="shared" ref="W62:W65" si="225">SUM(T62:V62)</f>
        <v>4</v>
      </c>
      <c r="X62" s="147">
        <v>2</v>
      </c>
      <c r="Y62" s="148">
        <v>0</v>
      </c>
      <c r="Z62" s="149">
        <v>0</v>
      </c>
      <c r="AA62" s="25">
        <f t="shared" ref="AA62:AA65" si="226">SUM(X62:Z62)</f>
        <v>2</v>
      </c>
      <c r="AB62" s="29">
        <f t="shared" ref="AB62:AB65" si="227">$A62</f>
        <v>0.70833333333333326</v>
      </c>
      <c r="AC62" s="147">
        <v>5</v>
      </c>
      <c r="AD62" s="148">
        <v>0</v>
      </c>
      <c r="AE62" s="149">
        <v>0</v>
      </c>
      <c r="AF62" s="25">
        <f t="shared" ref="AF62:AF65" si="228">SUM(AC62:AE62)</f>
        <v>5</v>
      </c>
      <c r="AG62" s="147">
        <v>3</v>
      </c>
      <c r="AH62" s="148">
        <v>0</v>
      </c>
      <c r="AI62" s="149">
        <v>0</v>
      </c>
      <c r="AJ62" s="31">
        <f t="shared" ref="AJ62:AJ65" si="229">SUM(AG62:AI62)</f>
        <v>3</v>
      </c>
    </row>
    <row r="63" spans="1:36" ht="13.5" customHeight="1">
      <c r="A63" s="13">
        <f t="shared" si="11"/>
        <v>0.71874999999999989</v>
      </c>
      <c r="B63" s="150">
        <v>13</v>
      </c>
      <c r="C63" s="151">
        <v>0</v>
      </c>
      <c r="D63" s="152">
        <v>0</v>
      </c>
      <c r="E63" s="26">
        <f t="shared" si="219"/>
        <v>13</v>
      </c>
      <c r="F63" s="150">
        <v>4</v>
      </c>
      <c r="G63" s="151">
        <v>0</v>
      </c>
      <c r="H63" s="152">
        <v>0</v>
      </c>
      <c r="I63" s="26">
        <f t="shared" si="220"/>
        <v>4</v>
      </c>
      <c r="J63" s="29">
        <f t="shared" si="221"/>
        <v>0.71874999999999989</v>
      </c>
      <c r="K63" s="150">
        <v>6</v>
      </c>
      <c r="L63" s="151">
        <v>0</v>
      </c>
      <c r="M63" s="152">
        <v>0</v>
      </c>
      <c r="N63" s="26">
        <f t="shared" si="222"/>
        <v>6</v>
      </c>
      <c r="O63" s="150">
        <v>4</v>
      </c>
      <c r="P63" s="151">
        <v>0</v>
      </c>
      <c r="Q63" s="152">
        <v>0</v>
      </c>
      <c r="R63" s="26">
        <f t="shared" si="223"/>
        <v>4</v>
      </c>
      <c r="S63" s="29">
        <f t="shared" si="224"/>
        <v>0.71874999999999989</v>
      </c>
      <c r="T63" s="150">
        <v>5</v>
      </c>
      <c r="U63" s="151">
        <v>0</v>
      </c>
      <c r="V63" s="152">
        <v>0</v>
      </c>
      <c r="W63" s="26">
        <f t="shared" si="225"/>
        <v>5</v>
      </c>
      <c r="X63" s="150">
        <v>1</v>
      </c>
      <c r="Y63" s="151">
        <v>0</v>
      </c>
      <c r="Z63" s="152">
        <v>0</v>
      </c>
      <c r="AA63" s="26">
        <f t="shared" si="226"/>
        <v>1</v>
      </c>
      <c r="AB63" s="29">
        <f t="shared" si="227"/>
        <v>0.71874999999999989</v>
      </c>
      <c r="AC63" s="150">
        <v>3</v>
      </c>
      <c r="AD63" s="151">
        <v>0</v>
      </c>
      <c r="AE63" s="152">
        <v>0</v>
      </c>
      <c r="AF63" s="26">
        <f t="shared" si="228"/>
        <v>3</v>
      </c>
      <c r="AG63" s="150">
        <v>0</v>
      </c>
      <c r="AH63" s="151">
        <v>0</v>
      </c>
      <c r="AI63" s="152">
        <v>0</v>
      </c>
      <c r="AJ63" s="32">
        <f t="shared" si="229"/>
        <v>0</v>
      </c>
    </row>
    <row r="64" spans="1:36" ht="13.5" customHeight="1">
      <c r="A64" s="13">
        <f t="shared" si="11"/>
        <v>0.72916666666666652</v>
      </c>
      <c r="B64" s="150">
        <v>11</v>
      </c>
      <c r="C64" s="151">
        <v>1</v>
      </c>
      <c r="D64" s="152">
        <v>0</v>
      </c>
      <c r="E64" s="26">
        <f t="shared" si="219"/>
        <v>12</v>
      </c>
      <c r="F64" s="150">
        <v>5</v>
      </c>
      <c r="G64" s="151">
        <v>0</v>
      </c>
      <c r="H64" s="152">
        <v>0</v>
      </c>
      <c r="I64" s="26">
        <f t="shared" si="220"/>
        <v>5</v>
      </c>
      <c r="J64" s="29">
        <f t="shared" si="221"/>
        <v>0.72916666666666652</v>
      </c>
      <c r="K64" s="150">
        <v>10</v>
      </c>
      <c r="L64" s="151">
        <v>0</v>
      </c>
      <c r="M64" s="152">
        <v>0</v>
      </c>
      <c r="N64" s="26">
        <f t="shared" si="222"/>
        <v>10</v>
      </c>
      <c r="O64" s="150">
        <v>2</v>
      </c>
      <c r="P64" s="151">
        <v>0</v>
      </c>
      <c r="Q64" s="152">
        <v>0</v>
      </c>
      <c r="R64" s="26">
        <f t="shared" si="223"/>
        <v>2</v>
      </c>
      <c r="S64" s="29">
        <f t="shared" si="224"/>
        <v>0.72916666666666652</v>
      </c>
      <c r="T64" s="150">
        <v>1</v>
      </c>
      <c r="U64" s="151">
        <v>0</v>
      </c>
      <c r="V64" s="152">
        <v>0</v>
      </c>
      <c r="W64" s="26">
        <f t="shared" si="225"/>
        <v>1</v>
      </c>
      <c r="X64" s="150">
        <v>2</v>
      </c>
      <c r="Y64" s="151">
        <v>0</v>
      </c>
      <c r="Z64" s="152">
        <v>0</v>
      </c>
      <c r="AA64" s="26">
        <f t="shared" si="226"/>
        <v>2</v>
      </c>
      <c r="AB64" s="29">
        <f t="shared" si="227"/>
        <v>0.72916666666666652</v>
      </c>
      <c r="AC64" s="150">
        <v>2</v>
      </c>
      <c r="AD64" s="151">
        <v>0</v>
      </c>
      <c r="AE64" s="152">
        <v>0</v>
      </c>
      <c r="AF64" s="26">
        <f t="shared" si="228"/>
        <v>2</v>
      </c>
      <c r="AG64" s="150">
        <v>0</v>
      </c>
      <c r="AH64" s="151">
        <v>0</v>
      </c>
      <c r="AI64" s="152">
        <v>0</v>
      </c>
      <c r="AJ64" s="32">
        <f t="shared" si="229"/>
        <v>0</v>
      </c>
    </row>
    <row r="65" spans="1:36" ht="13.5" customHeight="1">
      <c r="A65" s="16">
        <f t="shared" si="11"/>
        <v>0.73958333333333315</v>
      </c>
      <c r="B65" s="153">
        <v>9</v>
      </c>
      <c r="C65" s="154">
        <v>0</v>
      </c>
      <c r="D65" s="155">
        <v>0</v>
      </c>
      <c r="E65" s="27">
        <f t="shared" si="219"/>
        <v>9</v>
      </c>
      <c r="F65" s="153">
        <v>1</v>
      </c>
      <c r="G65" s="154">
        <v>0</v>
      </c>
      <c r="H65" s="155">
        <v>0</v>
      </c>
      <c r="I65" s="27">
        <f t="shared" si="220"/>
        <v>1</v>
      </c>
      <c r="J65" s="30">
        <f t="shared" si="221"/>
        <v>0.73958333333333315</v>
      </c>
      <c r="K65" s="153">
        <v>3</v>
      </c>
      <c r="L65" s="154">
        <v>0</v>
      </c>
      <c r="M65" s="155">
        <v>0</v>
      </c>
      <c r="N65" s="27">
        <f t="shared" si="222"/>
        <v>3</v>
      </c>
      <c r="O65" s="153">
        <v>2</v>
      </c>
      <c r="P65" s="154">
        <v>0</v>
      </c>
      <c r="Q65" s="155">
        <v>0</v>
      </c>
      <c r="R65" s="27">
        <f t="shared" si="223"/>
        <v>2</v>
      </c>
      <c r="S65" s="30">
        <f t="shared" si="224"/>
        <v>0.73958333333333315</v>
      </c>
      <c r="T65" s="153">
        <v>1</v>
      </c>
      <c r="U65" s="154">
        <v>0</v>
      </c>
      <c r="V65" s="155">
        <v>0</v>
      </c>
      <c r="W65" s="27">
        <f t="shared" si="225"/>
        <v>1</v>
      </c>
      <c r="X65" s="153">
        <v>5</v>
      </c>
      <c r="Y65" s="154">
        <v>0</v>
      </c>
      <c r="Z65" s="155">
        <v>0</v>
      </c>
      <c r="AA65" s="27">
        <f t="shared" si="226"/>
        <v>5</v>
      </c>
      <c r="AB65" s="30">
        <f t="shared" si="227"/>
        <v>0.73958333333333315</v>
      </c>
      <c r="AC65" s="153">
        <v>6</v>
      </c>
      <c r="AD65" s="154">
        <v>0</v>
      </c>
      <c r="AE65" s="155">
        <v>0</v>
      </c>
      <c r="AF65" s="27">
        <f t="shared" si="228"/>
        <v>6</v>
      </c>
      <c r="AG65" s="153">
        <v>0</v>
      </c>
      <c r="AH65" s="154">
        <v>0</v>
      </c>
      <c r="AI65" s="155">
        <v>0</v>
      </c>
      <c r="AJ65" s="33">
        <f t="shared" si="229"/>
        <v>0</v>
      </c>
    </row>
    <row r="66" spans="1:36" ht="13.5" customHeight="1">
      <c r="A66" s="19" t="s">
        <v>24</v>
      </c>
      <c r="B66" s="156">
        <f>SUM(B62:B65)</f>
        <v>42</v>
      </c>
      <c r="C66" s="157">
        <f t="shared" ref="C66:D66" si="230">SUM(C62:C65)</f>
        <v>1</v>
      </c>
      <c r="D66" s="157">
        <f t="shared" si="230"/>
        <v>0</v>
      </c>
      <c r="E66" s="28">
        <f t="shared" ref="E66:I66" si="231">SUM(E62:E65)</f>
        <v>43</v>
      </c>
      <c r="F66" s="156">
        <f>SUM(F62:F65)</f>
        <v>16</v>
      </c>
      <c r="G66" s="157">
        <f t="shared" ref="G66:H66" si="232">SUM(G62:G65)</f>
        <v>0</v>
      </c>
      <c r="H66" s="157">
        <f t="shared" si="232"/>
        <v>0</v>
      </c>
      <c r="I66" s="28">
        <f t="shared" si="231"/>
        <v>16</v>
      </c>
      <c r="J66" s="19" t="s">
        <v>24</v>
      </c>
      <c r="K66" s="156">
        <f>SUM(K62:K65)</f>
        <v>25</v>
      </c>
      <c r="L66" s="157">
        <f t="shared" ref="L66:M66" si="233">SUM(L62:L65)</f>
        <v>1</v>
      </c>
      <c r="M66" s="157">
        <f t="shared" si="233"/>
        <v>0</v>
      </c>
      <c r="N66" s="28">
        <f t="shared" ref="N66:R66" si="234">SUM(N62:N65)</f>
        <v>26</v>
      </c>
      <c r="O66" s="156">
        <f>SUM(O62:O65)</f>
        <v>11</v>
      </c>
      <c r="P66" s="157">
        <f t="shared" ref="P66:Q66" si="235">SUM(P62:P65)</f>
        <v>0</v>
      </c>
      <c r="Q66" s="157">
        <f t="shared" si="235"/>
        <v>0</v>
      </c>
      <c r="R66" s="28">
        <f t="shared" si="234"/>
        <v>11</v>
      </c>
      <c r="S66" s="19" t="s">
        <v>24</v>
      </c>
      <c r="T66" s="156">
        <f>SUM(T62:T65)</f>
        <v>11</v>
      </c>
      <c r="U66" s="157">
        <f t="shared" ref="U66:V66" si="236">SUM(U62:U65)</f>
        <v>0</v>
      </c>
      <c r="V66" s="157">
        <f t="shared" si="236"/>
        <v>0</v>
      </c>
      <c r="W66" s="28">
        <f t="shared" ref="W66:AA66" si="237">SUM(W62:W65)</f>
        <v>11</v>
      </c>
      <c r="X66" s="156">
        <f>SUM(X62:X65)</f>
        <v>10</v>
      </c>
      <c r="Y66" s="157">
        <f t="shared" ref="Y66:Z66" si="238">SUM(Y62:Y65)</f>
        <v>0</v>
      </c>
      <c r="Z66" s="157">
        <f t="shared" si="238"/>
        <v>0</v>
      </c>
      <c r="AA66" s="28">
        <f t="shared" si="237"/>
        <v>10</v>
      </c>
      <c r="AB66" s="19" t="s">
        <v>24</v>
      </c>
      <c r="AC66" s="156">
        <f>SUM(AC62:AC65)</f>
        <v>16</v>
      </c>
      <c r="AD66" s="157">
        <f t="shared" ref="AD66:AE66" si="239">SUM(AD62:AD65)</f>
        <v>0</v>
      </c>
      <c r="AE66" s="157">
        <f t="shared" si="239"/>
        <v>0</v>
      </c>
      <c r="AF66" s="28">
        <f t="shared" ref="AF66:AJ66" si="240">SUM(AF62:AF65)</f>
        <v>16</v>
      </c>
      <c r="AG66" s="156">
        <f>SUM(AG62:AG65)</f>
        <v>3</v>
      </c>
      <c r="AH66" s="157">
        <f t="shared" ref="AH66:AI66" si="241">SUM(AH62:AH65)</f>
        <v>0</v>
      </c>
      <c r="AI66" s="157">
        <f t="shared" si="241"/>
        <v>0</v>
      </c>
      <c r="AJ66" s="28">
        <f t="shared" si="240"/>
        <v>3</v>
      </c>
    </row>
    <row r="67" spans="1:36" ht="13.5" customHeight="1">
      <c r="A67" s="22">
        <f>A65+"00:15"</f>
        <v>0.74999999999999978</v>
      </c>
      <c r="B67" s="147">
        <v>12</v>
      </c>
      <c r="C67" s="148">
        <v>0</v>
      </c>
      <c r="D67" s="149">
        <v>0</v>
      </c>
      <c r="E67" s="25">
        <f t="shared" ref="E67:E70" si="242">SUM(B67:D67)</f>
        <v>12</v>
      </c>
      <c r="F67" s="147">
        <v>2</v>
      </c>
      <c r="G67" s="148">
        <v>0</v>
      </c>
      <c r="H67" s="149">
        <v>0</v>
      </c>
      <c r="I67" s="25">
        <f t="shared" ref="I67:I70" si="243">SUM(F67:H67)</f>
        <v>2</v>
      </c>
      <c r="J67" s="29">
        <f t="shared" ref="J67:J70" si="244">$A67</f>
        <v>0.74999999999999978</v>
      </c>
      <c r="K67" s="147">
        <v>13</v>
      </c>
      <c r="L67" s="148">
        <v>3</v>
      </c>
      <c r="M67" s="149">
        <v>0</v>
      </c>
      <c r="N67" s="25">
        <f t="shared" ref="N67:N70" si="245">SUM(K67:M67)</f>
        <v>16</v>
      </c>
      <c r="O67" s="147">
        <v>3</v>
      </c>
      <c r="P67" s="148">
        <v>0</v>
      </c>
      <c r="Q67" s="149">
        <v>0</v>
      </c>
      <c r="R67" s="25">
        <f t="shared" ref="R67:R70" si="246">SUM(O67:Q67)</f>
        <v>3</v>
      </c>
      <c r="S67" s="29">
        <f t="shared" ref="S67:S70" si="247">$A67</f>
        <v>0.74999999999999978</v>
      </c>
      <c r="T67" s="147">
        <v>1</v>
      </c>
      <c r="U67" s="148">
        <v>0</v>
      </c>
      <c r="V67" s="149">
        <v>0</v>
      </c>
      <c r="W67" s="25">
        <f t="shared" ref="W67:W70" si="248">SUM(T67:V67)</f>
        <v>1</v>
      </c>
      <c r="X67" s="147">
        <v>1</v>
      </c>
      <c r="Y67" s="148">
        <v>0</v>
      </c>
      <c r="Z67" s="149">
        <v>0</v>
      </c>
      <c r="AA67" s="25">
        <f t="shared" ref="AA67:AA70" si="249">SUM(X67:Z67)</f>
        <v>1</v>
      </c>
      <c r="AB67" s="29">
        <f t="shared" ref="AB67:AB70" si="250">$A67</f>
        <v>0.74999999999999978</v>
      </c>
      <c r="AC67" s="147">
        <v>5</v>
      </c>
      <c r="AD67" s="148">
        <v>0</v>
      </c>
      <c r="AE67" s="149">
        <v>0</v>
      </c>
      <c r="AF67" s="25">
        <f t="shared" ref="AF67:AF70" si="251">SUM(AC67:AE67)</f>
        <v>5</v>
      </c>
      <c r="AG67" s="147">
        <v>0</v>
      </c>
      <c r="AH67" s="148">
        <v>0</v>
      </c>
      <c r="AI67" s="149">
        <v>0</v>
      </c>
      <c r="AJ67" s="31">
        <f t="shared" ref="AJ67:AJ70" si="252">SUM(AG67:AI67)</f>
        <v>0</v>
      </c>
    </row>
    <row r="68" spans="1:36" ht="13.5" customHeight="1">
      <c r="A68" s="13">
        <f t="shared" si="11"/>
        <v>0.76041666666666641</v>
      </c>
      <c r="B68" s="150">
        <v>11</v>
      </c>
      <c r="C68" s="151">
        <v>0</v>
      </c>
      <c r="D68" s="152">
        <v>0</v>
      </c>
      <c r="E68" s="26">
        <f t="shared" si="242"/>
        <v>11</v>
      </c>
      <c r="F68" s="150">
        <v>3</v>
      </c>
      <c r="G68" s="151">
        <v>0</v>
      </c>
      <c r="H68" s="152">
        <v>0</v>
      </c>
      <c r="I68" s="26">
        <f t="shared" si="243"/>
        <v>3</v>
      </c>
      <c r="J68" s="29">
        <f t="shared" si="244"/>
        <v>0.76041666666666641</v>
      </c>
      <c r="K68" s="150">
        <v>8</v>
      </c>
      <c r="L68" s="151">
        <v>0</v>
      </c>
      <c r="M68" s="152">
        <v>0</v>
      </c>
      <c r="N68" s="26">
        <f t="shared" si="245"/>
        <v>8</v>
      </c>
      <c r="O68" s="150">
        <v>0</v>
      </c>
      <c r="P68" s="151">
        <v>0</v>
      </c>
      <c r="Q68" s="152">
        <v>0</v>
      </c>
      <c r="R68" s="26">
        <f t="shared" si="246"/>
        <v>0</v>
      </c>
      <c r="S68" s="29">
        <f t="shared" si="247"/>
        <v>0.76041666666666641</v>
      </c>
      <c r="T68" s="150">
        <v>8</v>
      </c>
      <c r="U68" s="151">
        <v>0</v>
      </c>
      <c r="V68" s="152">
        <v>0</v>
      </c>
      <c r="W68" s="26">
        <f t="shared" si="248"/>
        <v>8</v>
      </c>
      <c r="X68" s="150">
        <v>2</v>
      </c>
      <c r="Y68" s="151">
        <v>0</v>
      </c>
      <c r="Z68" s="152">
        <v>0</v>
      </c>
      <c r="AA68" s="26">
        <f t="shared" si="249"/>
        <v>2</v>
      </c>
      <c r="AB68" s="29">
        <f t="shared" si="250"/>
        <v>0.76041666666666641</v>
      </c>
      <c r="AC68" s="150">
        <v>3</v>
      </c>
      <c r="AD68" s="151">
        <v>0</v>
      </c>
      <c r="AE68" s="152">
        <v>0</v>
      </c>
      <c r="AF68" s="26">
        <f t="shared" si="251"/>
        <v>3</v>
      </c>
      <c r="AG68" s="150">
        <v>0</v>
      </c>
      <c r="AH68" s="151">
        <v>0</v>
      </c>
      <c r="AI68" s="152">
        <v>0</v>
      </c>
      <c r="AJ68" s="32">
        <f t="shared" si="252"/>
        <v>0</v>
      </c>
    </row>
    <row r="69" spans="1:36" ht="13.5" customHeight="1">
      <c r="A69" s="13">
        <f t="shared" si="11"/>
        <v>0.77083333333333304</v>
      </c>
      <c r="B69" s="150">
        <v>8</v>
      </c>
      <c r="C69" s="151">
        <v>0</v>
      </c>
      <c r="D69" s="152">
        <v>0</v>
      </c>
      <c r="E69" s="26">
        <f t="shared" si="242"/>
        <v>8</v>
      </c>
      <c r="F69" s="150">
        <v>2</v>
      </c>
      <c r="G69" s="151">
        <v>0</v>
      </c>
      <c r="H69" s="152">
        <v>0</v>
      </c>
      <c r="I69" s="26">
        <f t="shared" si="243"/>
        <v>2</v>
      </c>
      <c r="J69" s="29">
        <f t="shared" si="244"/>
        <v>0.77083333333333304</v>
      </c>
      <c r="K69" s="150">
        <v>4</v>
      </c>
      <c r="L69" s="151">
        <v>0</v>
      </c>
      <c r="M69" s="152">
        <v>0</v>
      </c>
      <c r="N69" s="26">
        <f t="shared" si="245"/>
        <v>4</v>
      </c>
      <c r="O69" s="150">
        <v>0</v>
      </c>
      <c r="P69" s="151">
        <v>0</v>
      </c>
      <c r="Q69" s="152">
        <v>0</v>
      </c>
      <c r="R69" s="26">
        <f t="shared" si="246"/>
        <v>0</v>
      </c>
      <c r="S69" s="29">
        <f t="shared" si="247"/>
        <v>0.77083333333333304</v>
      </c>
      <c r="T69" s="150">
        <v>3</v>
      </c>
      <c r="U69" s="151">
        <v>0</v>
      </c>
      <c r="V69" s="152">
        <v>0</v>
      </c>
      <c r="W69" s="26">
        <f t="shared" si="248"/>
        <v>3</v>
      </c>
      <c r="X69" s="150">
        <v>5</v>
      </c>
      <c r="Y69" s="151">
        <v>0</v>
      </c>
      <c r="Z69" s="152">
        <v>0</v>
      </c>
      <c r="AA69" s="26">
        <f t="shared" si="249"/>
        <v>5</v>
      </c>
      <c r="AB69" s="29">
        <f t="shared" si="250"/>
        <v>0.77083333333333304</v>
      </c>
      <c r="AC69" s="150">
        <v>4</v>
      </c>
      <c r="AD69" s="151">
        <v>0</v>
      </c>
      <c r="AE69" s="152">
        <v>0</v>
      </c>
      <c r="AF69" s="26">
        <f t="shared" si="251"/>
        <v>4</v>
      </c>
      <c r="AG69" s="150">
        <v>2</v>
      </c>
      <c r="AH69" s="151">
        <v>0</v>
      </c>
      <c r="AI69" s="152">
        <v>0</v>
      </c>
      <c r="AJ69" s="32">
        <f t="shared" si="252"/>
        <v>2</v>
      </c>
    </row>
    <row r="70" spans="1:36" ht="13.5" customHeight="1">
      <c r="A70" s="16">
        <f t="shared" si="11"/>
        <v>0.78124999999999967</v>
      </c>
      <c r="B70" s="153">
        <v>6</v>
      </c>
      <c r="C70" s="154">
        <v>0</v>
      </c>
      <c r="D70" s="155">
        <v>0</v>
      </c>
      <c r="E70" s="27">
        <f t="shared" si="242"/>
        <v>6</v>
      </c>
      <c r="F70" s="153">
        <v>6</v>
      </c>
      <c r="G70" s="154">
        <v>0</v>
      </c>
      <c r="H70" s="155">
        <v>0</v>
      </c>
      <c r="I70" s="27">
        <f t="shared" si="243"/>
        <v>6</v>
      </c>
      <c r="J70" s="30">
        <f t="shared" si="244"/>
        <v>0.78124999999999967</v>
      </c>
      <c r="K70" s="153">
        <v>7</v>
      </c>
      <c r="L70" s="154">
        <v>0</v>
      </c>
      <c r="M70" s="155">
        <v>0</v>
      </c>
      <c r="N70" s="27">
        <f t="shared" si="245"/>
        <v>7</v>
      </c>
      <c r="O70" s="153">
        <v>3</v>
      </c>
      <c r="P70" s="154">
        <v>0</v>
      </c>
      <c r="Q70" s="155">
        <v>0</v>
      </c>
      <c r="R70" s="27">
        <f t="shared" si="246"/>
        <v>3</v>
      </c>
      <c r="S70" s="30">
        <f t="shared" si="247"/>
        <v>0.78124999999999967</v>
      </c>
      <c r="T70" s="153">
        <v>5</v>
      </c>
      <c r="U70" s="154">
        <v>0</v>
      </c>
      <c r="V70" s="155">
        <v>0</v>
      </c>
      <c r="W70" s="27">
        <f t="shared" si="248"/>
        <v>5</v>
      </c>
      <c r="X70" s="153">
        <v>2</v>
      </c>
      <c r="Y70" s="154">
        <v>0</v>
      </c>
      <c r="Z70" s="155">
        <v>0</v>
      </c>
      <c r="AA70" s="27">
        <f t="shared" si="249"/>
        <v>2</v>
      </c>
      <c r="AB70" s="30">
        <f t="shared" si="250"/>
        <v>0.78124999999999967</v>
      </c>
      <c r="AC70" s="153">
        <v>1</v>
      </c>
      <c r="AD70" s="154">
        <v>0</v>
      </c>
      <c r="AE70" s="155">
        <v>0</v>
      </c>
      <c r="AF70" s="27">
        <f t="shared" si="251"/>
        <v>1</v>
      </c>
      <c r="AG70" s="153">
        <v>2</v>
      </c>
      <c r="AH70" s="154">
        <v>0</v>
      </c>
      <c r="AI70" s="155">
        <v>0</v>
      </c>
      <c r="AJ70" s="33">
        <f t="shared" si="252"/>
        <v>2</v>
      </c>
    </row>
    <row r="71" spans="1:36" ht="13.5" customHeight="1">
      <c r="A71" s="19" t="s">
        <v>24</v>
      </c>
      <c r="B71" s="20">
        <f t="shared" ref="B71:I71" si="253">SUM(B67:B70)</f>
        <v>37</v>
      </c>
      <c r="C71" s="21">
        <f t="shared" si="253"/>
        <v>0</v>
      </c>
      <c r="D71" s="21">
        <f t="shared" si="253"/>
        <v>0</v>
      </c>
      <c r="E71" s="28">
        <f t="shared" si="253"/>
        <v>37</v>
      </c>
      <c r="F71" s="20">
        <f t="shared" si="253"/>
        <v>13</v>
      </c>
      <c r="G71" s="21">
        <f t="shared" si="253"/>
        <v>0</v>
      </c>
      <c r="H71" s="21">
        <f t="shared" si="253"/>
        <v>0</v>
      </c>
      <c r="I71" s="28">
        <f t="shared" si="253"/>
        <v>13</v>
      </c>
      <c r="J71" s="19" t="s">
        <v>24</v>
      </c>
      <c r="K71" s="20">
        <f t="shared" ref="K71:R71" si="254">SUM(K67:K70)</f>
        <v>32</v>
      </c>
      <c r="L71" s="21">
        <f t="shared" si="254"/>
        <v>3</v>
      </c>
      <c r="M71" s="21">
        <f t="shared" si="254"/>
        <v>0</v>
      </c>
      <c r="N71" s="28">
        <f t="shared" si="254"/>
        <v>35</v>
      </c>
      <c r="O71" s="20">
        <f t="shared" si="254"/>
        <v>6</v>
      </c>
      <c r="P71" s="21">
        <f t="shared" si="254"/>
        <v>0</v>
      </c>
      <c r="Q71" s="21">
        <f t="shared" si="254"/>
        <v>0</v>
      </c>
      <c r="R71" s="28">
        <f t="shared" si="254"/>
        <v>6</v>
      </c>
      <c r="S71" s="19" t="s">
        <v>24</v>
      </c>
      <c r="T71" s="20">
        <f t="shared" ref="T71:AA71" si="255">SUM(T67:T70)</f>
        <v>17</v>
      </c>
      <c r="U71" s="21">
        <f t="shared" si="255"/>
        <v>0</v>
      </c>
      <c r="V71" s="21">
        <f t="shared" si="255"/>
        <v>0</v>
      </c>
      <c r="W71" s="28">
        <f t="shared" si="255"/>
        <v>17</v>
      </c>
      <c r="X71" s="20">
        <f t="shared" si="255"/>
        <v>10</v>
      </c>
      <c r="Y71" s="21">
        <f t="shared" si="255"/>
        <v>0</v>
      </c>
      <c r="Z71" s="21">
        <f t="shared" si="255"/>
        <v>0</v>
      </c>
      <c r="AA71" s="28">
        <f t="shared" si="255"/>
        <v>10</v>
      </c>
      <c r="AB71" s="19" t="s">
        <v>24</v>
      </c>
      <c r="AC71" s="20">
        <f t="shared" ref="AC71:AJ71" si="256">SUM(AC67:AC70)</f>
        <v>13</v>
      </c>
      <c r="AD71" s="21">
        <f t="shared" si="256"/>
        <v>0</v>
      </c>
      <c r="AE71" s="21">
        <f t="shared" si="256"/>
        <v>0</v>
      </c>
      <c r="AF71" s="28">
        <f t="shared" si="256"/>
        <v>13</v>
      </c>
      <c r="AG71" s="20">
        <f t="shared" si="256"/>
        <v>4</v>
      </c>
      <c r="AH71" s="21">
        <f t="shared" si="256"/>
        <v>0</v>
      </c>
      <c r="AI71" s="21">
        <f t="shared" si="256"/>
        <v>0</v>
      </c>
      <c r="AJ71" s="28">
        <f t="shared" si="256"/>
        <v>4</v>
      </c>
    </row>
    <row r="72" spans="1:36" ht="13.5" customHeight="1">
      <c r="A72" s="19" t="s">
        <v>25</v>
      </c>
      <c r="B72" s="20">
        <f>B61+B66+B71</f>
        <v>91</v>
      </c>
      <c r="C72" s="21">
        <f t="shared" ref="C72:I72" si="257">C61+C66+C71</f>
        <v>1</v>
      </c>
      <c r="D72" s="21">
        <f t="shared" si="257"/>
        <v>0</v>
      </c>
      <c r="E72" s="28">
        <f t="shared" si="257"/>
        <v>92</v>
      </c>
      <c r="F72" s="20">
        <f t="shared" si="257"/>
        <v>38</v>
      </c>
      <c r="G72" s="21">
        <f t="shared" si="257"/>
        <v>0</v>
      </c>
      <c r="H72" s="21">
        <f t="shared" si="257"/>
        <v>0</v>
      </c>
      <c r="I72" s="28">
        <f t="shared" si="257"/>
        <v>38</v>
      </c>
      <c r="J72" s="19" t="s">
        <v>24</v>
      </c>
      <c r="K72" s="20">
        <f t="shared" ref="K72:R72" si="258">K61+K66+K71</f>
        <v>77</v>
      </c>
      <c r="L72" s="21">
        <f t="shared" si="258"/>
        <v>7</v>
      </c>
      <c r="M72" s="21">
        <f t="shared" si="258"/>
        <v>0</v>
      </c>
      <c r="N72" s="28">
        <f t="shared" si="258"/>
        <v>84</v>
      </c>
      <c r="O72" s="20">
        <f t="shared" si="258"/>
        <v>23</v>
      </c>
      <c r="P72" s="21">
        <f t="shared" si="258"/>
        <v>1</v>
      </c>
      <c r="Q72" s="21">
        <f t="shared" si="258"/>
        <v>0</v>
      </c>
      <c r="R72" s="28">
        <f t="shared" si="258"/>
        <v>24</v>
      </c>
      <c r="S72" s="19" t="s">
        <v>24</v>
      </c>
      <c r="T72" s="20">
        <f t="shared" ref="T72:AA72" si="259">T61+T66+T71</f>
        <v>45</v>
      </c>
      <c r="U72" s="21">
        <f t="shared" si="259"/>
        <v>3</v>
      </c>
      <c r="V72" s="21">
        <f t="shared" si="259"/>
        <v>0</v>
      </c>
      <c r="W72" s="28">
        <f t="shared" si="259"/>
        <v>48</v>
      </c>
      <c r="X72" s="20">
        <f t="shared" si="259"/>
        <v>32</v>
      </c>
      <c r="Y72" s="21">
        <f t="shared" si="259"/>
        <v>0</v>
      </c>
      <c r="Z72" s="21">
        <f t="shared" si="259"/>
        <v>0</v>
      </c>
      <c r="AA72" s="28">
        <f t="shared" si="259"/>
        <v>32</v>
      </c>
      <c r="AB72" s="19" t="s">
        <v>24</v>
      </c>
      <c r="AC72" s="20">
        <f t="shared" ref="AC72:AJ72" si="260">AC61+AC66+AC71</f>
        <v>41</v>
      </c>
      <c r="AD72" s="21">
        <f t="shared" si="260"/>
        <v>0</v>
      </c>
      <c r="AE72" s="21">
        <f t="shared" si="260"/>
        <v>0</v>
      </c>
      <c r="AF72" s="28">
        <f t="shared" si="260"/>
        <v>41</v>
      </c>
      <c r="AG72" s="20">
        <f t="shared" si="260"/>
        <v>15</v>
      </c>
      <c r="AH72" s="21">
        <f t="shared" si="260"/>
        <v>0</v>
      </c>
      <c r="AI72" s="21">
        <f t="shared" si="260"/>
        <v>0</v>
      </c>
      <c r="AJ72" s="28">
        <f t="shared" si="260"/>
        <v>15</v>
      </c>
    </row>
    <row r="73" spans="1:36" ht="13.5" customHeight="1">
      <c r="A73" s="34" t="s">
        <v>26</v>
      </c>
      <c r="B73" s="35">
        <f>SUM(B13,B18,B23,B29,B34,B39,B45,B50,B55,B61,B66,B71)</f>
        <v>213</v>
      </c>
      <c r="C73" s="36">
        <f t="shared" ref="C73:I73" si="261">SUM(C13,C18,C23,C29,C34,C39,C45,C50,C55,C61,C66,C71)</f>
        <v>4</v>
      </c>
      <c r="D73" s="36">
        <f t="shared" si="261"/>
        <v>2</v>
      </c>
      <c r="E73" s="38">
        <f t="shared" si="261"/>
        <v>219</v>
      </c>
      <c r="F73" s="35">
        <f t="shared" si="261"/>
        <v>248</v>
      </c>
      <c r="G73" s="36">
        <f t="shared" si="261"/>
        <v>10</v>
      </c>
      <c r="H73" s="36">
        <f t="shared" si="261"/>
        <v>1</v>
      </c>
      <c r="I73" s="38">
        <f t="shared" si="261"/>
        <v>259</v>
      </c>
      <c r="J73" s="34" t="s">
        <v>26</v>
      </c>
      <c r="K73" s="35">
        <f t="shared" ref="K73:R73" si="262">SUM(K13,K18,K23,K29,K34,K39,K45,K50,K55,K61,K66,K71)</f>
        <v>170</v>
      </c>
      <c r="L73" s="36">
        <f t="shared" si="262"/>
        <v>15</v>
      </c>
      <c r="M73" s="36">
        <f t="shared" si="262"/>
        <v>0</v>
      </c>
      <c r="N73" s="38">
        <f t="shared" si="262"/>
        <v>185</v>
      </c>
      <c r="O73" s="35">
        <f t="shared" si="262"/>
        <v>182</v>
      </c>
      <c r="P73" s="36">
        <f t="shared" si="262"/>
        <v>15</v>
      </c>
      <c r="Q73" s="36">
        <f t="shared" si="262"/>
        <v>2</v>
      </c>
      <c r="R73" s="38">
        <f t="shared" si="262"/>
        <v>199</v>
      </c>
      <c r="S73" s="34" t="s">
        <v>26</v>
      </c>
      <c r="T73" s="35">
        <f t="shared" ref="T73:AA73" si="263">SUM(T13,T18,T23,T29,T34,T39,T45,T50,T55,T61,T66,T71)</f>
        <v>113</v>
      </c>
      <c r="U73" s="36">
        <f t="shared" si="263"/>
        <v>5</v>
      </c>
      <c r="V73" s="36">
        <f t="shared" si="263"/>
        <v>0</v>
      </c>
      <c r="W73" s="38">
        <f t="shared" si="263"/>
        <v>118</v>
      </c>
      <c r="X73" s="35">
        <f t="shared" si="263"/>
        <v>137</v>
      </c>
      <c r="Y73" s="36">
        <f t="shared" si="263"/>
        <v>7</v>
      </c>
      <c r="Z73" s="36">
        <f t="shared" si="263"/>
        <v>0</v>
      </c>
      <c r="AA73" s="38">
        <f t="shared" si="263"/>
        <v>144</v>
      </c>
      <c r="AB73" s="34" t="s">
        <v>26</v>
      </c>
      <c r="AC73" s="35">
        <f t="shared" ref="AC73:AJ73" si="264">SUM(AC13,AC18,AC23,AC29,AC34,AC39,AC45,AC50,AC55,AC61,AC66,AC71)</f>
        <v>95</v>
      </c>
      <c r="AD73" s="36">
        <f t="shared" si="264"/>
        <v>1</v>
      </c>
      <c r="AE73" s="36">
        <f t="shared" si="264"/>
        <v>0</v>
      </c>
      <c r="AF73" s="38">
        <f t="shared" si="264"/>
        <v>96</v>
      </c>
      <c r="AG73" s="35">
        <f t="shared" si="264"/>
        <v>175</v>
      </c>
      <c r="AH73" s="36">
        <f t="shared" si="264"/>
        <v>9</v>
      </c>
      <c r="AI73" s="36">
        <f t="shared" si="264"/>
        <v>2</v>
      </c>
      <c r="AJ73" s="38">
        <f t="shared" si="264"/>
        <v>186</v>
      </c>
    </row>
    <row r="74" spans="1:36" ht="15" customHeight="1">
      <c r="A74" s="37"/>
      <c r="J74" s="37"/>
      <c r="S74" s="37"/>
      <c r="AB74" s="37"/>
    </row>
    <row r="75" spans="1:36" ht="15" customHeight="1">
      <c r="A75" s="37"/>
      <c r="J75" s="37"/>
      <c r="S75" s="37"/>
      <c r="AB75" s="37"/>
    </row>
    <row r="76" spans="1:36" ht="15" customHeight="1">
      <c r="A76" s="37"/>
      <c r="J76" s="37"/>
      <c r="S76" s="37"/>
      <c r="AB76" s="37"/>
    </row>
    <row r="77" spans="1:36" ht="15" customHeight="1">
      <c r="A77" s="37"/>
      <c r="J77" s="37"/>
      <c r="S77" s="37"/>
      <c r="AB77" s="37"/>
    </row>
    <row r="78" spans="1:36" ht="15" customHeight="1">
      <c r="A78" s="37"/>
      <c r="J78" s="37"/>
      <c r="S78" s="37"/>
      <c r="AB78" s="37"/>
    </row>
    <row r="79" spans="1:36" ht="15" customHeight="1">
      <c r="A79" s="37"/>
      <c r="J79" s="37"/>
      <c r="S79" s="37"/>
      <c r="AB79" s="37"/>
    </row>
    <row r="80" spans="1:36" ht="15" customHeight="1">
      <c r="A80" s="37"/>
      <c r="J80" s="37"/>
      <c r="S80" s="37"/>
      <c r="AB80" s="37"/>
    </row>
    <row r="81" spans="1:28" ht="15" customHeight="1">
      <c r="A81" s="37"/>
      <c r="J81" s="37"/>
      <c r="S81" s="37"/>
      <c r="AB81" s="37"/>
    </row>
    <row r="82" spans="1:28" ht="15" customHeight="1">
      <c r="A82" s="37"/>
      <c r="J82" s="37"/>
      <c r="S82" s="37"/>
      <c r="AB82" s="37"/>
    </row>
    <row r="83" spans="1:28" ht="15" customHeight="1">
      <c r="A83" s="37"/>
      <c r="J83" s="37"/>
      <c r="S83" s="37"/>
      <c r="AB83" s="37"/>
    </row>
    <row r="84" spans="1:28" ht="15" customHeight="1">
      <c r="A84" s="37"/>
      <c r="J84" s="37"/>
      <c r="S84" s="37"/>
      <c r="AB84" s="37"/>
    </row>
    <row r="85" spans="1:28" ht="15" customHeight="1">
      <c r="A85" s="37"/>
      <c r="J85" s="37"/>
      <c r="S85" s="37"/>
      <c r="AB85" s="37"/>
    </row>
    <row r="86" spans="1:28" ht="15" customHeight="1">
      <c r="A86" s="37"/>
      <c r="J86" s="37"/>
      <c r="S86" s="37"/>
      <c r="AB86" s="37"/>
    </row>
    <row r="87" spans="1:28" ht="15" customHeight="1">
      <c r="A87" s="37"/>
      <c r="J87" s="37"/>
      <c r="S87" s="37"/>
      <c r="AB87" s="37"/>
    </row>
    <row r="88" spans="1:28" ht="15" customHeight="1">
      <c r="A88" s="37"/>
      <c r="J88" s="37"/>
      <c r="S88" s="37"/>
      <c r="AB88" s="37"/>
    </row>
    <row r="89" spans="1:28" ht="15" customHeight="1">
      <c r="A89" s="37"/>
      <c r="J89" s="37"/>
      <c r="S89" s="37"/>
      <c r="AB89" s="37"/>
    </row>
    <row r="90" spans="1:28" ht="15" customHeight="1">
      <c r="A90" s="37"/>
      <c r="J90" s="37"/>
      <c r="S90" s="37"/>
      <c r="AB90" s="37"/>
    </row>
    <row r="91" spans="1:28" ht="15" customHeight="1">
      <c r="A91" s="37"/>
      <c r="J91" s="37"/>
      <c r="S91" s="37"/>
      <c r="AB91" s="37"/>
    </row>
    <row r="92" spans="1:28" ht="15" customHeight="1">
      <c r="A92" s="37"/>
      <c r="J92" s="37"/>
      <c r="S92" s="37"/>
      <c r="AB92" s="37"/>
    </row>
    <row r="93" spans="1:28" ht="15" customHeight="1">
      <c r="A93" s="37"/>
      <c r="J93" s="37"/>
      <c r="S93" s="37"/>
      <c r="AB93" s="37"/>
    </row>
    <row r="94" spans="1:28" ht="15" customHeight="1">
      <c r="A94" s="37"/>
      <c r="J94" s="37"/>
      <c r="S94" s="37"/>
      <c r="AB94" s="37"/>
    </row>
    <row r="95" spans="1:28" ht="15" customHeight="1">
      <c r="A95" s="37"/>
      <c r="J95" s="37"/>
      <c r="S95" s="37"/>
      <c r="AB95" s="37"/>
    </row>
    <row r="96" spans="1:28" ht="15" customHeight="1">
      <c r="A96" s="37"/>
      <c r="J96" s="37"/>
      <c r="S96" s="37"/>
      <c r="AB96" s="37"/>
    </row>
    <row r="97" spans="1:28" ht="15" customHeight="1">
      <c r="A97" s="37"/>
      <c r="J97" s="37"/>
      <c r="S97" s="37"/>
      <c r="AB97" s="37"/>
    </row>
    <row r="98" spans="1:28" ht="15" customHeight="1">
      <c r="A98" s="37"/>
      <c r="J98" s="37"/>
      <c r="S98" s="37"/>
      <c r="AB98" s="37"/>
    </row>
    <row r="99" spans="1:28" ht="15" customHeight="1">
      <c r="A99" s="37"/>
      <c r="J99" s="37"/>
      <c r="S99" s="37"/>
      <c r="AB99" s="37"/>
    </row>
    <row r="100" spans="1:28" ht="15" customHeight="1">
      <c r="A100" s="37"/>
      <c r="J100" s="37"/>
      <c r="S100" s="37"/>
      <c r="AB100" s="37"/>
    </row>
    <row r="101" spans="1:28" ht="15" customHeight="1">
      <c r="A101" s="37"/>
      <c r="J101" s="37"/>
      <c r="S101" s="37"/>
      <c r="AB101" s="37"/>
    </row>
    <row r="102" spans="1:28" ht="15" customHeight="1">
      <c r="A102" s="37"/>
      <c r="J102" s="37"/>
      <c r="S102" s="37"/>
      <c r="AB102" s="37"/>
    </row>
    <row r="103" spans="1:28" ht="15" customHeight="1">
      <c r="A103" s="37"/>
      <c r="J103" s="37"/>
      <c r="S103" s="37"/>
      <c r="AB103" s="37"/>
    </row>
    <row r="104" spans="1:28" ht="15" customHeight="1">
      <c r="A104" s="37"/>
      <c r="J104" s="37"/>
      <c r="S104" s="37"/>
      <c r="AB104" s="37"/>
    </row>
    <row r="105" spans="1:28" ht="15" customHeight="1">
      <c r="A105" s="37"/>
      <c r="J105" s="37"/>
      <c r="S105" s="37"/>
      <c r="AB105" s="37"/>
    </row>
    <row r="106" spans="1:28" ht="15" customHeight="1">
      <c r="A106" s="37"/>
      <c r="J106" s="37"/>
      <c r="S106" s="37"/>
      <c r="AB106" s="37"/>
    </row>
    <row r="107" spans="1:28" ht="15" customHeight="1">
      <c r="A107" s="37"/>
      <c r="J107" s="37"/>
      <c r="S107" s="37"/>
      <c r="AB107" s="37"/>
    </row>
    <row r="108" spans="1:28" ht="15" customHeight="1">
      <c r="A108" s="37"/>
      <c r="J108" s="37"/>
      <c r="S108" s="37"/>
      <c r="AB108" s="37"/>
    </row>
    <row r="109" spans="1:28" ht="15" customHeight="1">
      <c r="A109" s="37"/>
      <c r="J109" s="37"/>
      <c r="S109" s="37"/>
      <c r="AB109" s="37"/>
    </row>
    <row r="110" spans="1:28" ht="15" customHeight="1">
      <c r="A110" s="37"/>
      <c r="J110" s="37"/>
      <c r="S110" s="37"/>
      <c r="AB110" s="37"/>
    </row>
    <row r="111" spans="1:28" ht="15" customHeight="1">
      <c r="A111" s="37"/>
      <c r="J111" s="37"/>
      <c r="S111" s="37"/>
      <c r="AB111" s="37"/>
    </row>
    <row r="112" spans="1:28" ht="15" customHeight="1">
      <c r="A112" s="37"/>
      <c r="J112" s="37"/>
      <c r="S112" s="37"/>
      <c r="AB112" s="37"/>
    </row>
    <row r="113" spans="1:28" ht="15" customHeight="1">
      <c r="A113" s="37"/>
      <c r="J113" s="37"/>
      <c r="S113" s="37"/>
      <c r="AB113" s="37"/>
    </row>
  </sheetData>
  <mergeCells count="44">
    <mergeCell ref="A1:I1"/>
    <mergeCell ref="J1:R1"/>
    <mergeCell ref="S1:AA1"/>
    <mergeCell ref="AB1:AJ1"/>
    <mergeCell ref="A2:I2"/>
    <mergeCell ref="J2:R2"/>
    <mergeCell ref="S2:AA2"/>
    <mergeCell ref="AB2:AJ2"/>
    <mergeCell ref="A3:I3"/>
    <mergeCell ref="J3:R3"/>
    <mergeCell ref="S3:AA3"/>
    <mergeCell ref="AB3:AJ3"/>
    <mergeCell ref="B4:I4"/>
    <mergeCell ref="K4:R4"/>
    <mergeCell ref="T4:AA4"/>
    <mergeCell ref="AC4:AJ4"/>
    <mergeCell ref="AC5:AJ5"/>
    <mergeCell ref="B6:I6"/>
    <mergeCell ref="K6:R6"/>
    <mergeCell ref="T6:AA6"/>
    <mergeCell ref="AC6:AJ6"/>
    <mergeCell ref="F7:H7"/>
    <mergeCell ref="K7:M7"/>
    <mergeCell ref="O7:Q7"/>
    <mergeCell ref="T7:V7"/>
    <mergeCell ref="B5:I5"/>
    <mergeCell ref="K5:R5"/>
    <mergeCell ref="T5:AA5"/>
    <mergeCell ref="AJ7:AJ8"/>
    <mergeCell ref="X7:Z7"/>
    <mergeCell ref="AC7:AE7"/>
    <mergeCell ref="AG7:AI7"/>
    <mergeCell ref="A7:A8"/>
    <mergeCell ref="E7:E8"/>
    <mergeCell ref="I7:I8"/>
    <mergeCell ref="J7:J8"/>
    <mergeCell ref="N7:N8"/>
    <mergeCell ref="R7:R8"/>
    <mergeCell ref="S7:S8"/>
    <mergeCell ref="W7:W8"/>
    <mergeCell ref="AA7:AA8"/>
    <mergeCell ref="AB7:AB8"/>
    <mergeCell ref="AF7:AF8"/>
    <mergeCell ref="B7:D7"/>
  </mergeCells>
  <pageMargins left="0.35416666666666702" right="0.35416666666666702" top="0.27500000000000002" bottom="0.39305555555555599" header="0.39305555555555599" footer="0.196527777777778"/>
  <pageSetup paperSize="9" scale="85" orientation="portrait" horizontalDpi="200" verticalDpi="300"/>
  <headerFooter alignWithMargins="0">
    <oddFooter>&amp;L&amp;"Century Gothic,Regular"&amp;F - &amp;A&amp;R&amp;"Century Gothic,Regular"Nationwide Data Collection
for
Client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16" customWidth="1"/>
    <col min="8" max="10" width="3.7109375" style="116" customWidth="1"/>
    <col min="11" max="18" width="5.28515625" style="116" customWidth="1"/>
    <col min="19" max="21" width="3.7109375" style="116" customWidth="1"/>
    <col min="22" max="23" width="5.28515625" style="116" customWidth="1"/>
    <col min="24" max="111" width="5.28515625" style="101" customWidth="1"/>
    <col min="112" max="16384" width="5.42578125" style="101"/>
  </cols>
  <sheetData>
    <row r="1" spans="1:23" s="88" customFormat="1" ht="19.5" customHeight="1">
      <c r="A1" s="185" t="s">
        <v>57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</row>
    <row r="2" spans="1:23" s="88" customFormat="1" ht="19.5" customHeight="1">
      <c r="A2" s="186" t="s">
        <v>58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7"/>
    </row>
    <row r="3" spans="1:23" s="88" customFormat="1" ht="19.5" customHeight="1">
      <c r="A3" s="188" t="s">
        <v>49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90"/>
    </row>
    <row r="4" spans="1:23" s="88" customFormat="1" ht="15.95" customHeight="1">
      <c r="A4" s="182" t="s">
        <v>1</v>
      </c>
      <c r="B4" s="182"/>
      <c r="C4" s="191">
        <v>10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s="88" customFormat="1" ht="15.95" customHeight="1">
      <c r="A5" s="182" t="s">
        <v>2</v>
      </c>
      <c r="B5" s="182"/>
      <c r="C5" s="184" t="s">
        <v>3</v>
      </c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</row>
    <row r="6" spans="1:23" s="88" customFormat="1" ht="15.75" customHeight="1">
      <c r="A6" s="182" t="s">
        <v>4</v>
      </c>
      <c r="B6" s="182"/>
      <c r="C6" s="183">
        <v>43411</v>
      </c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</row>
    <row r="7" spans="1:23" s="88" customFormat="1" ht="15.75" customHeight="1" thickBot="1">
      <c r="A7" s="89" t="s">
        <v>50</v>
      </c>
      <c r="B7" s="90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</row>
    <row r="8" spans="1:23" s="92" customFormat="1" ht="14.45" customHeight="1" thickTop="1">
      <c r="A8" s="177" t="s">
        <v>5</v>
      </c>
      <c r="B8" s="179" t="s">
        <v>51</v>
      </c>
      <c r="C8" s="180"/>
      <c r="D8" s="180"/>
      <c r="E8" s="180"/>
      <c r="F8" s="180"/>
      <c r="G8" s="180"/>
      <c r="H8" s="180"/>
      <c r="I8" s="180"/>
      <c r="J8" s="181"/>
      <c r="K8" s="171" t="s">
        <v>52</v>
      </c>
      <c r="L8" s="171" t="s">
        <v>53</v>
      </c>
      <c r="M8" s="179" t="s">
        <v>54</v>
      </c>
      <c r="N8" s="180"/>
      <c r="O8" s="180"/>
      <c r="P8" s="180"/>
      <c r="Q8" s="180"/>
      <c r="R8" s="180"/>
      <c r="S8" s="180"/>
      <c r="T8" s="180"/>
      <c r="U8" s="181"/>
      <c r="V8" s="171" t="s">
        <v>52</v>
      </c>
      <c r="W8" s="171" t="s">
        <v>53</v>
      </c>
    </row>
    <row r="9" spans="1:23" s="92" customFormat="1" ht="14.45" customHeight="1">
      <c r="A9" s="172"/>
      <c r="B9" s="174" t="s">
        <v>55</v>
      </c>
      <c r="C9" s="175"/>
      <c r="D9" s="175"/>
      <c r="E9" s="175"/>
      <c r="F9" s="175"/>
      <c r="G9" s="175"/>
      <c r="H9" s="175"/>
      <c r="I9" s="175"/>
      <c r="J9" s="176"/>
      <c r="K9" s="172"/>
      <c r="L9" s="172"/>
      <c r="M9" s="174" t="s">
        <v>55</v>
      </c>
      <c r="N9" s="175"/>
      <c r="O9" s="175"/>
      <c r="P9" s="175"/>
      <c r="Q9" s="175"/>
      <c r="R9" s="175"/>
      <c r="S9" s="175"/>
      <c r="T9" s="175"/>
      <c r="U9" s="176"/>
      <c r="V9" s="172"/>
      <c r="W9" s="172"/>
    </row>
    <row r="10" spans="1:23" s="92" customFormat="1" ht="14.45" customHeight="1" thickBot="1">
      <c r="A10" s="178"/>
      <c r="B10" s="93">
        <v>1</v>
      </c>
      <c r="C10" s="94">
        <v>2</v>
      </c>
      <c r="D10" s="94">
        <v>3</v>
      </c>
      <c r="E10" s="94">
        <v>4</v>
      </c>
      <c r="F10" s="94">
        <v>5</v>
      </c>
      <c r="G10" s="94">
        <v>6</v>
      </c>
      <c r="H10" s="94">
        <v>7</v>
      </c>
      <c r="I10" s="94">
        <v>8</v>
      </c>
      <c r="J10" s="95">
        <v>9</v>
      </c>
      <c r="K10" s="173"/>
      <c r="L10" s="173"/>
      <c r="M10" s="96">
        <f>$B$10</f>
        <v>1</v>
      </c>
      <c r="N10" s="97">
        <f>$C$10</f>
        <v>2</v>
      </c>
      <c r="O10" s="97">
        <f>$D$10</f>
        <v>3</v>
      </c>
      <c r="P10" s="97">
        <f>$E$10</f>
        <v>4</v>
      </c>
      <c r="Q10" s="97">
        <f>$F$10</f>
        <v>5</v>
      </c>
      <c r="R10" s="97">
        <f>$G$10</f>
        <v>6</v>
      </c>
      <c r="S10" s="97">
        <f>$H$10</f>
        <v>7</v>
      </c>
      <c r="T10" s="97">
        <f>$I$10</f>
        <v>8</v>
      </c>
      <c r="U10" s="98">
        <f>$J$10</f>
        <v>9</v>
      </c>
      <c r="V10" s="173"/>
      <c r="W10" s="173"/>
    </row>
    <row r="11" spans="1:23" ht="14.45" customHeight="1" thickTop="1">
      <c r="A11" s="99">
        <v>0.29166666666666669</v>
      </c>
      <c r="B11" s="129">
        <v>7</v>
      </c>
      <c r="C11" s="130">
        <v>0</v>
      </c>
      <c r="D11" s="130">
        <v>0</v>
      </c>
      <c r="E11" s="130">
        <v>0</v>
      </c>
      <c r="F11" s="130">
        <v>0</v>
      </c>
      <c r="G11" s="130">
        <v>0</v>
      </c>
      <c r="H11" s="130">
        <v>0</v>
      </c>
      <c r="I11" s="130">
        <v>0</v>
      </c>
      <c r="J11" s="131">
        <v>0</v>
      </c>
      <c r="K11" s="132">
        <f>SUM(B11:J11)</f>
        <v>7</v>
      </c>
      <c r="L11" s="132">
        <f>SUM(1*B11,2*C11,3*D11,4*E11,5*F11,6*G11,7*H11,8*I11,9*J11)</f>
        <v>7</v>
      </c>
      <c r="M11" s="129">
        <v>23</v>
      </c>
      <c r="N11" s="130">
        <v>2</v>
      </c>
      <c r="O11" s="130">
        <v>0</v>
      </c>
      <c r="P11" s="130">
        <v>0</v>
      </c>
      <c r="Q11" s="130">
        <v>0</v>
      </c>
      <c r="R11" s="130">
        <v>0</v>
      </c>
      <c r="S11" s="130">
        <v>0</v>
      </c>
      <c r="T11" s="133">
        <v>0</v>
      </c>
      <c r="U11" s="134">
        <v>0</v>
      </c>
      <c r="V11" s="100">
        <f>SUM(M11:U11)</f>
        <v>25</v>
      </c>
      <c r="W11" s="100">
        <f>SUM(1*M11,2*N11,3*O11,4*P11,5*Q11,6*R11,7*S11,8*T11,9*U11)</f>
        <v>27</v>
      </c>
    </row>
    <row r="12" spans="1:23" ht="14.45" customHeight="1">
      <c r="A12" s="102">
        <f t="shared" ref="A12:A22" si="0">A11+"00:15"</f>
        <v>0.30208333333333337</v>
      </c>
      <c r="B12" s="135">
        <v>7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7">
        <v>0</v>
      </c>
      <c r="K12" s="138">
        <f t="shared" ref="K12:K22" si="1">SUM(B12:J12)</f>
        <v>7</v>
      </c>
      <c r="L12" s="138">
        <f t="shared" ref="L12:L22" si="2">SUM(1*B12,2*C12,3*D12,4*E12,5*F12,6*G12,7*H12,8*I12,9*J12)</f>
        <v>7</v>
      </c>
      <c r="M12" s="135">
        <v>24</v>
      </c>
      <c r="N12" s="136">
        <v>1</v>
      </c>
      <c r="O12" s="136">
        <v>0</v>
      </c>
      <c r="P12" s="136">
        <v>0</v>
      </c>
      <c r="Q12" s="136">
        <v>0</v>
      </c>
      <c r="R12" s="136">
        <v>0</v>
      </c>
      <c r="S12" s="136">
        <v>0</v>
      </c>
      <c r="T12" s="139">
        <v>0</v>
      </c>
      <c r="U12" s="140">
        <v>0</v>
      </c>
      <c r="V12" s="103">
        <f t="shared" ref="V12:V22" si="3">SUM(M12:U12)</f>
        <v>25</v>
      </c>
      <c r="W12" s="103">
        <f t="shared" ref="W12:W22" si="4">SUM(1*M12,2*N12,3*O12,4*P12,5*Q12,6*R12,7*S12,8*T12,9*U12)</f>
        <v>26</v>
      </c>
    </row>
    <row r="13" spans="1:23" ht="14.45" customHeight="1">
      <c r="A13" s="102">
        <f t="shared" si="0"/>
        <v>0.31250000000000006</v>
      </c>
      <c r="B13" s="135">
        <v>1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7">
        <v>0</v>
      </c>
      <c r="K13" s="138">
        <f t="shared" si="1"/>
        <v>1</v>
      </c>
      <c r="L13" s="138">
        <f t="shared" si="2"/>
        <v>1</v>
      </c>
      <c r="M13" s="135">
        <v>24</v>
      </c>
      <c r="N13" s="136">
        <v>1</v>
      </c>
      <c r="O13" s="136">
        <v>0</v>
      </c>
      <c r="P13" s="136">
        <v>0</v>
      </c>
      <c r="Q13" s="136">
        <v>0</v>
      </c>
      <c r="R13" s="136">
        <v>0</v>
      </c>
      <c r="S13" s="136">
        <v>0</v>
      </c>
      <c r="T13" s="139">
        <v>0</v>
      </c>
      <c r="U13" s="140">
        <v>0</v>
      </c>
      <c r="V13" s="103">
        <f t="shared" si="3"/>
        <v>25</v>
      </c>
      <c r="W13" s="103">
        <f t="shared" si="4"/>
        <v>26</v>
      </c>
    </row>
    <row r="14" spans="1:23" ht="14.45" customHeight="1">
      <c r="A14" s="104">
        <f t="shared" si="0"/>
        <v>0.32291666666666674</v>
      </c>
      <c r="B14" s="141">
        <v>3</v>
      </c>
      <c r="C14" s="142">
        <v>0</v>
      </c>
      <c r="D14" s="142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3">
        <v>0</v>
      </c>
      <c r="K14" s="144">
        <f t="shared" si="1"/>
        <v>3</v>
      </c>
      <c r="L14" s="144">
        <f t="shared" si="2"/>
        <v>3</v>
      </c>
      <c r="M14" s="141">
        <v>23</v>
      </c>
      <c r="N14" s="142">
        <v>2</v>
      </c>
      <c r="O14" s="142">
        <v>0</v>
      </c>
      <c r="P14" s="142">
        <v>0</v>
      </c>
      <c r="Q14" s="142">
        <v>0</v>
      </c>
      <c r="R14" s="142">
        <v>0</v>
      </c>
      <c r="S14" s="142">
        <v>0</v>
      </c>
      <c r="T14" s="145">
        <v>0</v>
      </c>
      <c r="U14" s="146">
        <v>0</v>
      </c>
      <c r="V14" s="105">
        <f t="shared" si="3"/>
        <v>25</v>
      </c>
      <c r="W14" s="105">
        <f t="shared" si="4"/>
        <v>27</v>
      </c>
    </row>
    <row r="15" spans="1:23" ht="14.45" customHeight="1">
      <c r="A15" s="106">
        <f>A14+"00:15"</f>
        <v>0.33333333333333343</v>
      </c>
      <c r="B15" s="129">
        <v>8</v>
      </c>
      <c r="C15" s="130">
        <v>0</v>
      </c>
      <c r="D15" s="130">
        <v>0</v>
      </c>
      <c r="E15" s="130">
        <v>0</v>
      </c>
      <c r="F15" s="130">
        <v>0</v>
      </c>
      <c r="G15" s="130">
        <v>0</v>
      </c>
      <c r="H15" s="130">
        <v>0</v>
      </c>
      <c r="I15" s="130">
        <v>0</v>
      </c>
      <c r="J15" s="131">
        <v>0</v>
      </c>
      <c r="K15" s="132">
        <f t="shared" si="1"/>
        <v>8</v>
      </c>
      <c r="L15" s="132">
        <f t="shared" si="2"/>
        <v>8</v>
      </c>
      <c r="M15" s="129">
        <v>22</v>
      </c>
      <c r="N15" s="130">
        <v>1</v>
      </c>
      <c r="O15" s="130">
        <v>2</v>
      </c>
      <c r="P15" s="130">
        <v>0</v>
      </c>
      <c r="Q15" s="130">
        <v>0</v>
      </c>
      <c r="R15" s="130">
        <v>0</v>
      </c>
      <c r="S15" s="130">
        <v>0</v>
      </c>
      <c r="T15" s="133">
        <v>0</v>
      </c>
      <c r="U15" s="134">
        <v>0</v>
      </c>
      <c r="V15" s="100">
        <f t="shared" si="3"/>
        <v>25</v>
      </c>
      <c r="W15" s="100">
        <f t="shared" si="4"/>
        <v>30</v>
      </c>
    </row>
    <row r="16" spans="1:23" ht="14.45" customHeight="1">
      <c r="A16" s="102">
        <f t="shared" si="0"/>
        <v>0.34375000000000011</v>
      </c>
      <c r="B16" s="135">
        <v>1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7">
        <v>0</v>
      </c>
      <c r="K16" s="138">
        <f t="shared" si="1"/>
        <v>1</v>
      </c>
      <c r="L16" s="138">
        <f t="shared" si="2"/>
        <v>1</v>
      </c>
      <c r="M16" s="135">
        <v>20</v>
      </c>
      <c r="N16" s="136">
        <v>5</v>
      </c>
      <c r="O16" s="136">
        <v>0</v>
      </c>
      <c r="P16" s="136">
        <v>0</v>
      </c>
      <c r="Q16" s="136">
        <v>0</v>
      </c>
      <c r="R16" s="136">
        <v>0</v>
      </c>
      <c r="S16" s="136">
        <v>0</v>
      </c>
      <c r="T16" s="139">
        <v>0</v>
      </c>
      <c r="U16" s="140">
        <v>0</v>
      </c>
      <c r="V16" s="103">
        <f t="shared" si="3"/>
        <v>25</v>
      </c>
      <c r="W16" s="103">
        <f t="shared" si="4"/>
        <v>30</v>
      </c>
    </row>
    <row r="17" spans="1:23" ht="14.45" customHeight="1">
      <c r="A17" s="102">
        <f t="shared" si="0"/>
        <v>0.3541666666666668</v>
      </c>
      <c r="B17" s="135">
        <v>5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7">
        <v>0</v>
      </c>
      <c r="K17" s="138">
        <f t="shared" si="1"/>
        <v>5</v>
      </c>
      <c r="L17" s="138">
        <f t="shared" si="2"/>
        <v>5</v>
      </c>
      <c r="M17" s="135">
        <v>20</v>
      </c>
      <c r="N17" s="136">
        <v>4</v>
      </c>
      <c r="O17" s="136">
        <v>1</v>
      </c>
      <c r="P17" s="136">
        <v>0</v>
      </c>
      <c r="Q17" s="136">
        <v>0</v>
      </c>
      <c r="R17" s="136">
        <v>0</v>
      </c>
      <c r="S17" s="136">
        <v>0</v>
      </c>
      <c r="T17" s="139">
        <v>0</v>
      </c>
      <c r="U17" s="140">
        <v>0</v>
      </c>
      <c r="V17" s="103">
        <f t="shared" si="3"/>
        <v>25</v>
      </c>
      <c r="W17" s="103">
        <f t="shared" si="4"/>
        <v>31</v>
      </c>
    </row>
    <row r="18" spans="1:23" ht="14.45" customHeight="1">
      <c r="A18" s="104">
        <f t="shared" si="0"/>
        <v>0.36458333333333348</v>
      </c>
      <c r="B18" s="141">
        <v>4</v>
      </c>
      <c r="C18" s="142">
        <v>1</v>
      </c>
      <c r="D18" s="142">
        <v>0</v>
      </c>
      <c r="E18" s="142">
        <v>0</v>
      </c>
      <c r="F18" s="142">
        <v>0</v>
      </c>
      <c r="G18" s="142">
        <v>0</v>
      </c>
      <c r="H18" s="142">
        <v>0</v>
      </c>
      <c r="I18" s="142">
        <v>0</v>
      </c>
      <c r="J18" s="143">
        <v>0</v>
      </c>
      <c r="K18" s="144">
        <f t="shared" si="1"/>
        <v>5</v>
      </c>
      <c r="L18" s="144">
        <f t="shared" si="2"/>
        <v>6</v>
      </c>
      <c r="M18" s="141">
        <v>23</v>
      </c>
      <c r="N18" s="142">
        <v>2</v>
      </c>
      <c r="O18" s="142">
        <v>0</v>
      </c>
      <c r="P18" s="142">
        <v>0</v>
      </c>
      <c r="Q18" s="142">
        <v>0</v>
      </c>
      <c r="R18" s="142">
        <v>0</v>
      </c>
      <c r="S18" s="142">
        <v>0</v>
      </c>
      <c r="T18" s="145">
        <v>0</v>
      </c>
      <c r="U18" s="146">
        <v>0</v>
      </c>
      <c r="V18" s="105">
        <f t="shared" si="3"/>
        <v>25</v>
      </c>
      <c r="W18" s="105">
        <f t="shared" si="4"/>
        <v>27</v>
      </c>
    </row>
    <row r="19" spans="1:23" ht="14.45" customHeight="1">
      <c r="A19" s="106">
        <f>A18+"00:15"</f>
        <v>0.37500000000000017</v>
      </c>
      <c r="B19" s="129">
        <v>7</v>
      </c>
      <c r="C19" s="130">
        <v>2</v>
      </c>
      <c r="D19" s="130">
        <v>1</v>
      </c>
      <c r="E19" s="130">
        <v>0</v>
      </c>
      <c r="F19" s="130">
        <v>0</v>
      </c>
      <c r="G19" s="130">
        <v>0</v>
      </c>
      <c r="H19" s="130">
        <v>0</v>
      </c>
      <c r="I19" s="130">
        <v>0</v>
      </c>
      <c r="J19" s="131">
        <v>0</v>
      </c>
      <c r="K19" s="132">
        <f t="shared" si="1"/>
        <v>10</v>
      </c>
      <c r="L19" s="132">
        <f t="shared" si="2"/>
        <v>14</v>
      </c>
      <c r="M19" s="129">
        <v>17</v>
      </c>
      <c r="N19" s="130">
        <v>7</v>
      </c>
      <c r="O19" s="130">
        <v>1</v>
      </c>
      <c r="P19" s="130">
        <v>0</v>
      </c>
      <c r="Q19" s="130">
        <v>0</v>
      </c>
      <c r="R19" s="130">
        <v>0</v>
      </c>
      <c r="S19" s="130">
        <v>0</v>
      </c>
      <c r="T19" s="133">
        <v>0</v>
      </c>
      <c r="U19" s="134">
        <v>0</v>
      </c>
      <c r="V19" s="100">
        <f t="shared" si="3"/>
        <v>25</v>
      </c>
      <c r="W19" s="100">
        <f t="shared" si="4"/>
        <v>34</v>
      </c>
    </row>
    <row r="20" spans="1:23" ht="14.45" customHeight="1">
      <c r="A20" s="102">
        <f t="shared" si="0"/>
        <v>0.38541666666666685</v>
      </c>
      <c r="B20" s="135">
        <v>5</v>
      </c>
      <c r="C20" s="136">
        <v>0</v>
      </c>
      <c r="D20" s="136">
        <v>1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7">
        <v>0</v>
      </c>
      <c r="K20" s="138">
        <f t="shared" si="1"/>
        <v>6</v>
      </c>
      <c r="L20" s="138">
        <f t="shared" si="2"/>
        <v>8</v>
      </c>
      <c r="M20" s="135">
        <v>19</v>
      </c>
      <c r="N20" s="136">
        <v>4</v>
      </c>
      <c r="O20" s="136">
        <v>2</v>
      </c>
      <c r="P20" s="136">
        <v>0</v>
      </c>
      <c r="Q20" s="136">
        <v>0</v>
      </c>
      <c r="R20" s="136">
        <v>0</v>
      </c>
      <c r="S20" s="136">
        <v>0</v>
      </c>
      <c r="T20" s="139">
        <v>0</v>
      </c>
      <c r="U20" s="140">
        <v>0</v>
      </c>
      <c r="V20" s="103">
        <f t="shared" si="3"/>
        <v>25</v>
      </c>
      <c r="W20" s="103">
        <f t="shared" si="4"/>
        <v>33</v>
      </c>
    </row>
    <row r="21" spans="1:23" ht="14.45" customHeight="1">
      <c r="A21" s="102">
        <f t="shared" si="0"/>
        <v>0.39583333333333354</v>
      </c>
      <c r="B21" s="135">
        <v>9</v>
      </c>
      <c r="C21" s="136">
        <v>2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7">
        <v>0</v>
      </c>
      <c r="K21" s="138">
        <f t="shared" si="1"/>
        <v>11</v>
      </c>
      <c r="L21" s="138">
        <f t="shared" si="2"/>
        <v>13</v>
      </c>
      <c r="M21" s="135">
        <v>21</v>
      </c>
      <c r="N21" s="136">
        <v>4</v>
      </c>
      <c r="O21" s="136">
        <v>0</v>
      </c>
      <c r="P21" s="136">
        <v>0</v>
      </c>
      <c r="Q21" s="136">
        <v>0</v>
      </c>
      <c r="R21" s="136">
        <v>0</v>
      </c>
      <c r="S21" s="136">
        <v>0</v>
      </c>
      <c r="T21" s="139">
        <v>0</v>
      </c>
      <c r="U21" s="140">
        <v>0</v>
      </c>
      <c r="V21" s="103">
        <f t="shared" si="3"/>
        <v>25</v>
      </c>
      <c r="W21" s="103">
        <f t="shared" si="4"/>
        <v>29</v>
      </c>
    </row>
    <row r="22" spans="1:23" ht="14.45" customHeight="1" thickBot="1">
      <c r="A22" s="104">
        <f t="shared" si="0"/>
        <v>0.40625000000000022</v>
      </c>
      <c r="B22" s="141">
        <v>3</v>
      </c>
      <c r="C22" s="142">
        <v>2</v>
      </c>
      <c r="D22" s="142">
        <v>2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3">
        <v>0</v>
      </c>
      <c r="K22" s="144">
        <f t="shared" si="1"/>
        <v>7</v>
      </c>
      <c r="L22" s="144">
        <f t="shared" si="2"/>
        <v>13</v>
      </c>
      <c r="M22" s="141">
        <v>21</v>
      </c>
      <c r="N22" s="142">
        <v>4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5">
        <v>0</v>
      </c>
      <c r="U22" s="146">
        <v>0</v>
      </c>
      <c r="V22" s="105">
        <f t="shared" si="3"/>
        <v>25</v>
      </c>
      <c r="W22" s="105">
        <f t="shared" si="4"/>
        <v>29</v>
      </c>
    </row>
    <row r="23" spans="1:23" ht="14.45" customHeight="1" thickTop="1" thickBot="1">
      <c r="A23" s="107" t="s">
        <v>26</v>
      </c>
      <c r="B23" s="108">
        <f>SUM(B11:B22)</f>
        <v>60</v>
      </c>
      <c r="C23" s="109">
        <f>SUM(C11:C22)*2</f>
        <v>14</v>
      </c>
      <c r="D23" s="109">
        <f>SUM(D11:D22)*3</f>
        <v>12</v>
      </c>
      <c r="E23" s="109">
        <f>SUM(E11:E22)*4</f>
        <v>0</v>
      </c>
      <c r="F23" s="109">
        <f>SUM(F11:F22)*5</f>
        <v>0</v>
      </c>
      <c r="G23" s="109">
        <f>SUM(G11:G22)*6</f>
        <v>0</v>
      </c>
      <c r="H23" s="109">
        <f>SUM(H11:H22)*7</f>
        <v>0</v>
      </c>
      <c r="I23" s="109">
        <f>SUM(I11:I22)*8</f>
        <v>0</v>
      </c>
      <c r="J23" s="110">
        <f>SUM(J11:J22)*9</f>
        <v>0</v>
      </c>
      <c r="K23" s="111">
        <f>SUM(K11:K22)</f>
        <v>71</v>
      </c>
      <c r="L23" s="111">
        <f>SUM(L11:L22)</f>
        <v>86</v>
      </c>
      <c r="M23" s="108">
        <f>SUM(M11:M22)</f>
        <v>257</v>
      </c>
      <c r="N23" s="109">
        <f>SUM(N11:N22)*2</f>
        <v>74</v>
      </c>
      <c r="O23" s="109">
        <f>SUM(O11:O22)*3</f>
        <v>18</v>
      </c>
      <c r="P23" s="109">
        <f>SUM(P11:P22)*4</f>
        <v>0</v>
      </c>
      <c r="Q23" s="109">
        <f>SUM(Q11:Q22)*5</f>
        <v>0</v>
      </c>
      <c r="R23" s="109">
        <f>SUM(R11:R22)*6</f>
        <v>0</v>
      </c>
      <c r="S23" s="109">
        <f>SUM(S11:S22)*7</f>
        <v>0</v>
      </c>
      <c r="T23" s="109">
        <f>SUM(T11:T22)*8</f>
        <v>0</v>
      </c>
      <c r="U23" s="110">
        <f>SUM(U11:U22)*9</f>
        <v>0</v>
      </c>
      <c r="V23" s="111">
        <f>SUM(V11:V22)</f>
        <v>300</v>
      </c>
      <c r="W23" s="111">
        <f>SUM(W11:W22)</f>
        <v>349</v>
      </c>
    </row>
    <row r="24" spans="1:23" ht="15" customHeight="1" thickTop="1">
      <c r="A24" s="112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</row>
    <row r="25" spans="1:23" s="115" customFormat="1" ht="15" customHeight="1" thickBot="1">
      <c r="A25" s="114" t="s">
        <v>56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</row>
    <row r="26" spans="1:23" s="92" customFormat="1" ht="14.45" customHeight="1" thickTop="1">
      <c r="A26" s="177" t="s">
        <v>5</v>
      </c>
      <c r="B26" s="179" t="str">
        <f>B8</f>
        <v xml:space="preserve">TAXIS - All </v>
      </c>
      <c r="C26" s="180"/>
      <c r="D26" s="180"/>
      <c r="E26" s="180"/>
      <c r="F26" s="180"/>
      <c r="G26" s="180"/>
      <c r="H26" s="180"/>
      <c r="I26" s="180"/>
      <c r="J26" s="181"/>
      <c r="K26" s="171" t="s">
        <v>52</v>
      </c>
      <c r="L26" s="171" t="s">
        <v>53</v>
      </c>
      <c r="M26" s="179" t="str">
        <f>M8</f>
        <v>CARS - 5 sample X 5</v>
      </c>
      <c r="N26" s="180"/>
      <c r="O26" s="180"/>
      <c r="P26" s="180"/>
      <c r="Q26" s="180"/>
      <c r="R26" s="180"/>
      <c r="S26" s="180"/>
      <c r="T26" s="180"/>
      <c r="U26" s="181"/>
      <c r="V26" s="171" t="s">
        <v>52</v>
      </c>
      <c r="W26" s="171" t="s">
        <v>53</v>
      </c>
    </row>
    <row r="27" spans="1:23" s="92" customFormat="1" ht="14.45" customHeight="1">
      <c r="A27" s="172"/>
      <c r="B27" s="174" t="s">
        <v>55</v>
      </c>
      <c r="C27" s="175"/>
      <c r="D27" s="175"/>
      <c r="E27" s="175"/>
      <c r="F27" s="175"/>
      <c r="G27" s="175"/>
      <c r="H27" s="175"/>
      <c r="I27" s="175"/>
      <c r="J27" s="176"/>
      <c r="K27" s="172"/>
      <c r="L27" s="172"/>
      <c r="M27" s="174" t="s">
        <v>55</v>
      </c>
      <c r="N27" s="175"/>
      <c r="O27" s="175"/>
      <c r="P27" s="175"/>
      <c r="Q27" s="175"/>
      <c r="R27" s="175"/>
      <c r="S27" s="175"/>
      <c r="T27" s="175"/>
      <c r="U27" s="176"/>
      <c r="V27" s="172"/>
      <c r="W27" s="172"/>
    </row>
    <row r="28" spans="1:23" s="92" customFormat="1" ht="14.45" customHeight="1" thickBot="1">
      <c r="A28" s="178"/>
      <c r="B28" s="93">
        <v>1</v>
      </c>
      <c r="C28" s="94">
        <v>2</v>
      </c>
      <c r="D28" s="94">
        <v>3</v>
      </c>
      <c r="E28" s="94">
        <v>4</v>
      </c>
      <c r="F28" s="94">
        <v>5</v>
      </c>
      <c r="G28" s="94">
        <v>6</v>
      </c>
      <c r="H28" s="94">
        <v>7</v>
      </c>
      <c r="I28" s="94">
        <v>8</v>
      </c>
      <c r="J28" s="95">
        <v>9</v>
      </c>
      <c r="K28" s="173"/>
      <c r="L28" s="173"/>
      <c r="M28" s="96">
        <f>$B$10</f>
        <v>1</v>
      </c>
      <c r="N28" s="97">
        <f>$C$10</f>
        <v>2</v>
      </c>
      <c r="O28" s="97">
        <f>$D$10</f>
        <v>3</v>
      </c>
      <c r="P28" s="97">
        <f>$E$10</f>
        <v>4</v>
      </c>
      <c r="Q28" s="97">
        <f>$F$10</f>
        <v>5</v>
      </c>
      <c r="R28" s="97">
        <f>$G$10</f>
        <v>6</v>
      </c>
      <c r="S28" s="97">
        <f>$H$10</f>
        <v>7</v>
      </c>
      <c r="T28" s="97">
        <f>$I$10</f>
        <v>8</v>
      </c>
      <c r="U28" s="98">
        <f>$J$10</f>
        <v>9</v>
      </c>
      <c r="V28" s="173"/>
      <c r="W28" s="173"/>
    </row>
    <row r="29" spans="1:23" ht="14.45" customHeight="1" thickTop="1">
      <c r="A29" s="99">
        <v>0.66666666666666663</v>
      </c>
      <c r="B29" s="129">
        <v>3</v>
      </c>
      <c r="C29" s="130">
        <v>2</v>
      </c>
      <c r="D29" s="130">
        <v>0</v>
      </c>
      <c r="E29" s="130">
        <v>0</v>
      </c>
      <c r="F29" s="130">
        <v>0</v>
      </c>
      <c r="G29" s="130">
        <v>0</v>
      </c>
      <c r="H29" s="130">
        <v>0</v>
      </c>
      <c r="I29" s="130">
        <v>0</v>
      </c>
      <c r="J29" s="131">
        <v>0</v>
      </c>
      <c r="K29" s="132">
        <f>SUM(B29:J29)</f>
        <v>5</v>
      </c>
      <c r="L29" s="132">
        <f>SUM(1*B29,2*C29,3*D29,4*E29,5*F29,6*G29,7*H29,8*I29,9*J29)</f>
        <v>7</v>
      </c>
      <c r="M29" s="129">
        <v>23</v>
      </c>
      <c r="N29" s="130">
        <v>2</v>
      </c>
      <c r="O29" s="130">
        <v>0</v>
      </c>
      <c r="P29" s="130">
        <v>0</v>
      </c>
      <c r="Q29" s="130">
        <v>0</v>
      </c>
      <c r="R29" s="130">
        <v>0</v>
      </c>
      <c r="S29" s="130">
        <v>0</v>
      </c>
      <c r="T29" s="133">
        <v>0</v>
      </c>
      <c r="U29" s="134">
        <v>0</v>
      </c>
      <c r="V29" s="100">
        <f>SUM(M29:U29)</f>
        <v>25</v>
      </c>
      <c r="W29" s="100">
        <f>SUM(1*M29,2*N29,3*O29,4*P29,5*Q29,6*R29,7*S29,8*T29,9*U29)</f>
        <v>27</v>
      </c>
    </row>
    <row r="30" spans="1:23" ht="14.45" customHeight="1">
      <c r="A30" s="102">
        <f t="shared" ref="A30:A40" si="5">A29+"00:15"</f>
        <v>0.67708333333333326</v>
      </c>
      <c r="B30" s="135">
        <v>3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7">
        <v>0</v>
      </c>
      <c r="K30" s="138">
        <f t="shared" ref="K30:K40" si="6">SUM(B30:J30)</f>
        <v>3</v>
      </c>
      <c r="L30" s="138">
        <f t="shared" ref="L30:L40" si="7">SUM(1*B30,2*C30,3*D30,4*E30,5*F30,6*G30,7*H30,8*I30,9*J30)</f>
        <v>3</v>
      </c>
      <c r="M30" s="135">
        <v>20</v>
      </c>
      <c r="N30" s="136">
        <v>4</v>
      </c>
      <c r="O30" s="136">
        <v>0</v>
      </c>
      <c r="P30" s="136">
        <v>1</v>
      </c>
      <c r="Q30" s="136">
        <v>0</v>
      </c>
      <c r="R30" s="136">
        <v>0</v>
      </c>
      <c r="S30" s="136">
        <v>0</v>
      </c>
      <c r="T30" s="139">
        <v>0</v>
      </c>
      <c r="U30" s="140">
        <v>0</v>
      </c>
      <c r="V30" s="103">
        <f t="shared" ref="V30:V40" si="8">SUM(M30:U30)</f>
        <v>25</v>
      </c>
      <c r="W30" s="103">
        <f t="shared" ref="W30:W40" si="9">SUM(1*M30,2*N30,3*O30,4*P30,5*Q30,6*R30,7*S30,8*T30,9*U30)</f>
        <v>32</v>
      </c>
    </row>
    <row r="31" spans="1:23" ht="14.45" customHeight="1">
      <c r="A31" s="102">
        <f t="shared" si="5"/>
        <v>0.68749999999999989</v>
      </c>
      <c r="B31" s="135">
        <v>2</v>
      </c>
      <c r="C31" s="136">
        <v>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7">
        <v>0</v>
      </c>
      <c r="K31" s="138">
        <f t="shared" si="6"/>
        <v>4</v>
      </c>
      <c r="L31" s="138">
        <f t="shared" si="7"/>
        <v>6</v>
      </c>
      <c r="M31" s="135">
        <v>25</v>
      </c>
      <c r="N31" s="136">
        <v>0</v>
      </c>
      <c r="O31" s="136">
        <v>0</v>
      </c>
      <c r="P31" s="136">
        <v>0</v>
      </c>
      <c r="Q31" s="136">
        <v>0</v>
      </c>
      <c r="R31" s="136">
        <v>0</v>
      </c>
      <c r="S31" s="136">
        <v>0</v>
      </c>
      <c r="T31" s="139">
        <v>0</v>
      </c>
      <c r="U31" s="140">
        <v>0</v>
      </c>
      <c r="V31" s="103">
        <f t="shared" si="8"/>
        <v>25</v>
      </c>
      <c r="W31" s="103">
        <f t="shared" si="9"/>
        <v>25</v>
      </c>
    </row>
    <row r="32" spans="1:23" ht="14.45" customHeight="1">
      <c r="A32" s="104">
        <f t="shared" si="5"/>
        <v>0.69791666666666652</v>
      </c>
      <c r="B32" s="141">
        <v>6</v>
      </c>
      <c r="C32" s="142">
        <v>0</v>
      </c>
      <c r="D32" s="142">
        <v>0</v>
      </c>
      <c r="E32" s="142">
        <v>0</v>
      </c>
      <c r="F32" s="142">
        <v>0</v>
      </c>
      <c r="G32" s="142">
        <v>0</v>
      </c>
      <c r="H32" s="142">
        <v>0</v>
      </c>
      <c r="I32" s="142">
        <v>0</v>
      </c>
      <c r="J32" s="143">
        <v>0</v>
      </c>
      <c r="K32" s="144">
        <f t="shared" si="6"/>
        <v>6</v>
      </c>
      <c r="L32" s="144">
        <f t="shared" si="7"/>
        <v>6</v>
      </c>
      <c r="M32" s="141">
        <v>24</v>
      </c>
      <c r="N32" s="142">
        <v>1</v>
      </c>
      <c r="O32" s="142">
        <v>0</v>
      </c>
      <c r="P32" s="142">
        <v>0</v>
      </c>
      <c r="Q32" s="142">
        <v>0</v>
      </c>
      <c r="R32" s="142">
        <v>0</v>
      </c>
      <c r="S32" s="142">
        <v>0</v>
      </c>
      <c r="T32" s="145">
        <v>0</v>
      </c>
      <c r="U32" s="146">
        <v>0</v>
      </c>
      <c r="V32" s="105">
        <f t="shared" si="8"/>
        <v>25</v>
      </c>
      <c r="W32" s="105">
        <f t="shared" si="9"/>
        <v>26</v>
      </c>
    </row>
    <row r="33" spans="1:23" ht="14.45" customHeight="1">
      <c r="A33" s="106">
        <f>A32+"00:15"</f>
        <v>0.70833333333333315</v>
      </c>
      <c r="B33" s="129">
        <v>4</v>
      </c>
      <c r="C33" s="130">
        <v>1</v>
      </c>
      <c r="D33" s="130">
        <v>0</v>
      </c>
      <c r="E33" s="130">
        <v>0</v>
      </c>
      <c r="F33" s="130">
        <v>0</v>
      </c>
      <c r="G33" s="130">
        <v>0</v>
      </c>
      <c r="H33" s="130">
        <v>0</v>
      </c>
      <c r="I33" s="130">
        <v>0</v>
      </c>
      <c r="J33" s="131">
        <v>0</v>
      </c>
      <c r="K33" s="132">
        <f t="shared" si="6"/>
        <v>5</v>
      </c>
      <c r="L33" s="132">
        <f t="shared" si="7"/>
        <v>6</v>
      </c>
      <c r="M33" s="129">
        <v>24</v>
      </c>
      <c r="N33" s="130">
        <v>1</v>
      </c>
      <c r="O33" s="130">
        <v>0</v>
      </c>
      <c r="P33" s="130">
        <v>0</v>
      </c>
      <c r="Q33" s="130">
        <v>0</v>
      </c>
      <c r="R33" s="130">
        <v>0</v>
      </c>
      <c r="S33" s="130">
        <v>0</v>
      </c>
      <c r="T33" s="133">
        <v>0</v>
      </c>
      <c r="U33" s="134">
        <v>0</v>
      </c>
      <c r="V33" s="100">
        <f t="shared" si="8"/>
        <v>25</v>
      </c>
      <c r="W33" s="100">
        <f t="shared" si="9"/>
        <v>26</v>
      </c>
    </row>
    <row r="34" spans="1:23" ht="14.45" customHeight="1">
      <c r="A34" s="102">
        <f t="shared" si="5"/>
        <v>0.71874999999999978</v>
      </c>
      <c r="B34" s="135">
        <v>3</v>
      </c>
      <c r="C34" s="136">
        <v>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7">
        <v>0</v>
      </c>
      <c r="K34" s="138">
        <f t="shared" si="6"/>
        <v>5</v>
      </c>
      <c r="L34" s="138">
        <f t="shared" si="7"/>
        <v>7</v>
      </c>
      <c r="M34" s="135">
        <v>24</v>
      </c>
      <c r="N34" s="136">
        <v>1</v>
      </c>
      <c r="O34" s="136">
        <v>0</v>
      </c>
      <c r="P34" s="136">
        <v>0</v>
      </c>
      <c r="Q34" s="136">
        <v>0</v>
      </c>
      <c r="R34" s="136">
        <v>0</v>
      </c>
      <c r="S34" s="136">
        <v>0</v>
      </c>
      <c r="T34" s="139">
        <v>0</v>
      </c>
      <c r="U34" s="140">
        <v>0</v>
      </c>
      <c r="V34" s="103">
        <f t="shared" si="8"/>
        <v>25</v>
      </c>
      <c r="W34" s="103">
        <f t="shared" si="9"/>
        <v>26</v>
      </c>
    </row>
    <row r="35" spans="1:23" ht="14.45" customHeight="1">
      <c r="A35" s="102">
        <f t="shared" si="5"/>
        <v>0.72916666666666641</v>
      </c>
      <c r="B35" s="135">
        <v>3</v>
      </c>
      <c r="C35" s="136">
        <v>0</v>
      </c>
      <c r="D35" s="136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7">
        <v>0</v>
      </c>
      <c r="K35" s="138">
        <f t="shared" si="6"/>
        <v>3</v>
      </c>
      <c r="L35" s="138">
        <f t="shared" si="7"/>
        <v>3</v>
      </c>
      <c r="M35" s="135">
        <v>22</v>
      </c>
      <c r="N35" s="136">
        <v>3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9">
        <v>0</v>
      </c>
      <c r="U35" s="140">
        <v>0</v>
      </c>
      <c r="V35" s="103">
        <f t="shared" si="8"/>
        <v>25</v>
      </c>
      <c r="W35" s="103">
        <f t="shared" si="9"/>
        <v>28</v>
      </c>
    </row>
    <row r="36" spans="1:23" ht="14.45" customHeight="1">
      <c r="A36" s="104">
        <f t="shared" si="5"/>
        <v>0.73958333333333304</v>
      </c>
      <c r="B36" s="141">
        <v>4</v>
      </c>
      <c r="C36" s="142">
        <v>2</v>
      </c>
      <c r="D36" s="142">
        <v>0</v>
      </c>
      <c r="E36" s="142">
        <v>0</v>
      </c>
      <c r="F36" s="142">
        <v>0</v>
      </c>
      <c r="G36" s="142">
        <v>0</v>
      </c>
      <c r="H36" s="142">
        <v>0</v>
      </c>
      <c r="I36" s="142">
        <v>0</v>
      </c>
      <c r="J36" s="143">
        <v>0</v>
      </c>
      <c r="K36" s="144">
        <f t="shared" si="6"/>
        <v>6</v>
      </c>
      <c r="L36" s="144">
        <f t="shared" si="7"/>
        <v>8</v>
      </c>
      <c r="M36" s="141">
        <v>22</v>
      </c>
      <c r="N36" s="142">
        <v>3</v>
      </c>
      <c r="O36" s="142">
        <v>0</v>
      </c>
      <c r="P36" s="142">
        <v>0</v>
      </c>
      <c r="Q36" s="142">
        <v>0</v>
      </c>
      <c r="R36" s="142">
        <v>0</v>
      </c>
      <c r="S36" s="142">
        <v>0</v>
      </c>
      <c r="T36" s="145">
        <v>0</v>
      </c>
      <c r="U36" s="146">
        <v>0</v>
      </c>
      <c r="V36" s="105">
        <f t="shared" si="8"/>
        <v>25</v>
      </c>
      <c r="W36" s="105">
        <f t="shared" si="9"/>
        <v>28</v>
      </c>
    </row>
    <row r="37" spans="1:23" ht="14.45" customHeight="1">
      <c r="A37" s="106">
        <f>A36+"00:15"</f>
        <v>0.74999999999999967</v>
      </c>
      <c r="B37" s="129">
        <v>4</v>
      </c>
      <c r="C37" s="130">
        <v>1</v>
      </c>
      <c r="D37" s="130">
        <v>1</v>
      </c>
      <c r="E37" s="130">
        <v>0</v>
      </c>
      <c r="F37" s="130">
        <v>0</v>
      </c>
      <c r="G37" s="130">
        <v>0</v>
      </c>
      <c r="H37" s="130">
        <v>0</v>
      </c>
      <c r="I37" s="130">
        <v>0</v>
      </c>
      <c r="J37" s="131">
        <v>0</v>
      </c>
      <c r="K37" s="132">
        <f t="shared" si="6"/>
        <v>6</v>
      </c>
      <c r="L37" s="132">
        <f t="shared" si="7"/>
        <v>9</v>
      </c>
      <c r="M37" s="129">
        <v>23</v>
      </c>
      <c r="N37" s="130">
        <v>2</v>
      </c>
      <c r="O37" s="130">
        <v>0</v>
      </c>
      <c r="P37" s="130">
        <v>0</v>
      </c>
      <c r="Q37" s="130">
        <v>0</v>
      </c>
      <c r="R37" s="130">
        <v>0</v>
      </c>
      <c r="S37" s="130">
        <v>0</v>
      </c>
      <c r="T37" s="133">
        <v>0</v>
      </c>
      <c r="U37" s="134">
        <v>0</v>
      </c>
      <c r="V37" s="100">
        <f t="shared" si="8"/>
        <v>25</v>
      </c>
      <c r="W37" s="100">
        <f t="shared" si="9"/>
        <v>27</v>
      </c>
    </row>
    <row r="38" spans="1:23" ht="14.45" customHeight="1">
      <c r="A38" s="102">
        <f t="shared" si="5"/>
        <v>0.7604166666666663</v>
      </c>
      <c r="B38" s="135">
        <v>6</v>
      </c>
      <c r="C38" s="136">
        <v>0</v>
      </c>
      <c r="D38" s="136">
        <v>0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7">
        <v>0</v>
      </c>
      <c r="K38" s="138">
        <f t="shared" si="6"/>
        <v>6</v>
      </c>
      <c r="L38" s="138">
        <f t="shared" si="7"/>
        <v>6</v>
      </c>
      <c r="M38" s="135">
        <v>23</v>
      </c>
      <c r="N38" s="136">
        <v>2</v>
      </c>
      <c r="O38" s="136">
        <v>0</v>
      </c>
      <c r="P38" s="136">
        <v>0</v>
      </c>
      <c r="Q38" s="136">
        <v>0</v>
      </c>
      <c r="R38" s="136">
        <v>0</v>
      </c>
      <c r="S38" s="136">
        <v>0</v>
      </c>
      <c r="T38" s="139">
        <v>0</v>
      </c>
      <c r="U38" s="140">
        <v>0</v>
      </c>
      <c r="V38" s="103">
        <f t="shared" si="8"/>
        <v>25</v>
      </c>
      <c r="W38" s="103">
        <f t="shared" si="9"/>
        <v>27</v>
      </c>
    </row>
    <row r="39" spans="1:23" ht="14.45" customHeight="1">
      <c r="A39" s="102">
        <f t="shared" si="5"/>
        <v>0.77083333333333293</v>
      </c>
      <c r="B39" s="135">
        <v>4</v>
      </c>
      <c r="C39" s="136">
        <v>1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7">
        <v>0</v>
      </c>
      <c r="K39" s="138">
        <f t="shared" si="6"/>
        <v>5</v>
      </c>
      <c r="L39" s="138">
        <f t="shared" si="7"/>
        <v>6</v>
      </c>
      <c r="M39" s="135">
        <v>22</v>
      </c>
      <c r="N39" s="136">
        <v>3</v>
      </c>
      <c r="O39" s="136">
        <v>0</v>
      </c>
      <c r="P39" s="136">
        <v>0</v>
      </c>
      <c r="Q39" s="136">
        <v>0</v>
      </c>
      <c r="R39" s="136">
        <v>0</v>
      </c>
      <c r="S39" s="136">
        <v>0</v>
      </c>
      <c r="T39" s="139">
        <v>0</v>
      </c>
      <c r="U39" s="140">
        <v>0</v>
      </c>
      <c r="V39" s="103">
        <f t="shared" si="8"/>
        <v>25</v>
      </c>
      <c r="W39" s="103">
        <f t="shared" si="9"/>
        <v>28</v>
      </c>
    </row>
    <row r="40" spans="1:23" ht="14.45" customHeight="1" thickBot="1">
      <c r="A40" s="104">
        <f t="shared" si="5"/>
        <v>0.78124999999999956</v>
      </c>
      <c r="B40" s="141">
        <v>3</v>
      </c>
      <c r="C40" s="142">
        <v>2</v>
      </c>
      <c r="D40" s="142">
        <v>0</v>
      </c>
      <c r="E40" s="142">
        <v>0</v>
      </c>
      <c r="F40" s="142">
        <v>0</v>
      </c>
      <c r="G40" s="142">
        <v>0</v>
      </c>
      <c r="H40" s="142">
        <v>0</v>
      </c>
      <c r="I40" s="142">
        <v>0</v>
      </c>
      <c r="J40" s="143">
        <v>0</v>
      </c>
      <c r="K40" s="144">
        <f t="shared" si="6"/>
        <v>5</v>
      </c>
      <c r="L40" s="144">
        <f t="shared" si="7"/>
        <v>7</v>
      </c>
      <c r="M40" s="141">
        <v>22</v>
      </c>
      <c r="N40" s="142">
        <v>3</v>
      </c>
      <c r="O40" s="142">
        <v>0</v>
      </c>
      <c r="P40" s="142">
        <v>0</v>
      </c>
      <c r="Q40" s="142">
        <v>0</v>
      </c>
      <c r="R40" s="142">
        <v>0</v>
      </c>
      <c r="S40" s="142">
        <v>0</v>
      </c>
      <c r="T40" s="145">
        <v>0</v>
      </c>
      <c r="U40" s="146">
        <v>0</v>
      </c>
      <c r="V40" s="105">
        <f t="shared" si="8"/>
        <v>25</v>
      </c>
      <c r="W40" s="105">
        <f t="shared" si="9"/>
        <v>28</v>
      </c>
    </row>
    <row r="41" spans="1:23" ht="14.45" customHeight="1" thickTop="1" thickBot="1">
      <c r="A41" s="107" t="s">
        <v>26</v>
      </c>
      <c r="B41" s="108">
        <f>SUM(B29:B40)</f>
        <v>45</v>
      </c>
      <c r="C41" s="109">
        <f>SUM(C29:C40)*2</f>
        <v>26</v>
      </c>
      <c r="D41" s="109">
        <f>SUM(D29:D40)*3</f>
        <v>3</v>
      </c>
      <c r="E41" s="109">
        <f>SUM(E29:E40)*4</f>
        <v>0</v>
      </c>
      <c r="F41" s="109">
        <f>SUM(F29:F40)*5</f>
        <v>0</v>
      </c>
      <c r="G41" s="109">
        <f>SUM(G29:G40)*6</f>
        <v>0</v>
      </c>
      <c r="H41" s="109">
        <f>SUM(H29:H40)*7</f>
        <v>0</v>
      </c>
      <c r="I41" s="109">
        <f>SUM(I29:I40)*8</f>
        <v>0</v>
      </c>
      <c r="J41" s="110">
        <f>SUM(J29:J40)*9</f>
        <v>0</v>
      </c>
      <c r="K41" s="111">
        <f>SUM(K29:K40)</f>
        <v>59</v>
      </c>
      <c r="L41" s="111">
        <f>SUM(L29:L40)</f>
        <v>74</v>
      </c>
      <c r="M41" s="108">
        <f>SUM(M29:M40)</f>
        <v>274</v>
      </c>
      <c r="N41" s="109">
        <f>SUM(N29:N40)*2</f>
        <v>50</v>
      </c>
      <c r="O41" s="109">
        <f>SUM(O29:O40)*3</f>
        <v>0</v>
      </c>
      <c r="P41" s="109">
        <f>SUM(P29:P40)*4</f>
        <v>4</v>
      </c>
      <c r="Q41" s="109">
        <f>SUM(Q29:Q40)*5</f>
        <v>0</v>
      </c>
      <c r="R41" s="109">
        <f>SUM(R29:R40)*6</f>
        <v>0</v>
      </c>
      <c r="S41" s="109">
        <f>SUM(S29:S40)*7</f>
        <v>0</v>
      </c>
      <c r="T41" s="109">
        <f>SUM(T29:T40)*8</f>
        <v>0</v>
      </c>
      <c r="U41" s="110">
        <f>SUM(U29:U40)*9</f>
        <v>0</v>
      </c>
      <c r="V41" s="111">
        <f>SUM(V29:V40)</f>
        <v>300</v>
      </c>
      <c r="W41" s="111">
        <f>SUM(W29:W40)</f>
        <v>328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30" width="8.140625" style="5" customWidth="1"/>
    <col min="31" max="31" width="11.7109375" style="40" hidden="1" customWidth="1"/>
    <col min="32" max="32" width="9.7109375" style="40" hidden="1" customWidth="1"/>
    <col min="33" max="33" width="5.28515625" style="40" hidden="1" customWidth="1"/>
    <col min="34" max="160" width="5.28515625" style="4" customWidth="1"/>
    <col min="161" max="16384" width="5.42578125" style="4"/>
  </cols>
  <sheetData>
    <row r="1" spans="1:33" s="1" customFormat="1" ht="12.75" customHeight="1">
      <c r="A1" s="208" t="s">
        <v>57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 t="str">
        <f>A1</f>
        <v>9093 / DCC Cordon Counts</v>
      </c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7"/>
      <c r="AF1" s="61"/>
      <c r="AG1" s="62"/>
    </row>
    <row r="2" spans="1:33" s="1" customFormat="1" ht="12.75" customHeight="1">
      <c r="A2" s="209" t="s">
        <v>58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10" t="str">
        <f>A2</f>
        <v>November 2018</v>
      </c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7"/>
      <c r="AF2" s="61"/>
      <c r="AG2" s="62"/>
    </row>
    <row r="3" spans="1:33" s="1" customFormat="1" ht="12.75" customHeight="1">
      <c r="A3" s="211" t="s">
        <v>0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 t="str">
        <f>A3</f>
        <v>Link/Pedestrian Counts</v>
      </c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63"/>
      <c r="AF3" s="64"/>
      <c r="AG3" s="65"/>
    </row>
    <row r="4" spans="1:33" s="1" customFormat="1" ht="12.75" customHeight="1">
      <c r="A4" s="196" t="s">
        <v>1</v>
      </c>
      <c r="B4" s="196"/>
      <c r="C4" s="206">
        <v>10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196" t="s">
        <v>1</v>
      </c>
      <c r="Q4" s="196"/>
      <c r="R4" s="206">
        <f t="shared" ref="R4:R6" si="0">C4</f>
        <v>10</v>
      </c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7"/>
      <c r="AF4" s="61"/>
      <c r="AG4" s="62"/>
    </row>
    <row r="5" spans="1:33" s="1" customFormat="1" ht="12.75" customHeight="1">
      <c r="A5" s="196" t="s">
        <v>2</v>
      </c>
      <c r="B5" s="196"/>
      <c r="C5" s="207" t="s">
        <v>29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196" t="s">
        <v>2</v>
      </c>
      <c r="Q5" s="196"/>
      <c r="R5" s="207" t="str">
        <f t="shared" si="0"/>
        <v>Donore Ave</v>
      </c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7"/>
      <c r="AF5" s="61"/>
      <c r="AG5" s="62"/>
    </row>
    <row r="6" spans="1:33" s="1" customFormat="1" ht="12.75" customHeight="1" thickBot="1">
      <c r="A6" s="196" t="s">
        <v>4</v>
      </c>
      <c r="B6" s="196"/>
      <c r="C6" s="197">
        <v>43411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6" t="s">
        <v>4</v>
      </c>
      <c r="Q6" s="196"/>
      <c r="R6" s="198">
        <f t="shared" si="0"/>
        <v>43411</v>
      </c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7"/>
      <c r="AF6" s="61"/>
    </row>
    <row r="7" spans="1:33" s="3" customFormat="1" ht="13.5" customHeight="1" thickTop="1">
      <c r="A7" s="202" t="s">
        <v>5</v>
      </c>
      <c r="B7" s="199" t="s">
        <v>6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1"/>
      <c r="N7" s="204" t="s">
        <v>7</v>
      </c>
      <c r="O7" s="204" t="s">
        <v>8</v>
      </c>
      <c r="P7" s="202" t="s">
        <v>5</v>
      </c>
      <c r="Q7" s="199" t="s">
        <v>9</v>
      </c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1"/>
      <c r="AC7" s="204" t="s">
        <v>7</v>
      </c>
      <c r="AD7" s="204" t="s">
        <v>8</v>
      </c>
      <c r="AE7" s="192" t="s">
        <v>10</v>
      </c>
      <c r="AF7" s="194" t="s">
        <v>11</v>
      </c>
      <c r="AG7" s="66"/>
    </row>
    <row r="8" spans="1:33" s="3" customFormat="1" ht="13.5" customHeight="1" thickBot="1">
      <c r="A8" s="203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10" t="s">
        <v>23</v>
      </c>
      <c r="N8" s="205"/>
      <c r="O8" s="205"/>
      <c r="P8" s="203"/>
      <c r="Q8" s="23" t="str">
        <f>$B$8</f>
        <v>P/C</v>
      </c>
      <c r="R8" s="24" t="str">
        <f>$C$8</f>
        <v>M/C</v>
      </c>
      <c r="S8" s="24" t="str">
        <f>$D$8</f>
        <v>Car</v>
      </c>
      <c r="T8" s="24" t="str">
        <f>$E$8</f>
        <v>LGV</v>
      </c>
      <c r="U8" s="24" t="str">
        <f>$F$8</f>
        <v>HGV 2X</v>
      </c>
      <c r="V8" s="24" t="str">
        <f>$G$8</f>
        <v>HGV 3X</v>
      </c>
      <c r="W8" s="24" t="str">
        <f>$H$8</f>
        <v>HGV 4x</v>
      </c>
      <c r="X8" s="24" t="str">
        <f>$I$8</f>
        <v>HGV 5+X</v>
      </c>
      <c r="Y8" s="24" t="str">
        <f>$J$8</f>
        <v>Dbus</v>
      </c>
      <c r="Z8" s="24" t="str">
        <f>$K$8</f>
        <v>Obus</v>
      </c>
      <c r="AA8" s="51" t="str">
        <f>L8</f>
        <v>Taxi</v>
      </c>
      <c r="AB8" s="51" t="str">
        <f>$M$8</f>
        <v>Ped</v>
      </c>
      <c r="AC8" s="205"/>
      <c r="AD8" s="205"/>
      <c r="AE8" s="193"/>
      <c r="AF8" s="195"/>
      <c r="AG8" s="66"/>
    </row>
    <row r="9" spans="1:33" ht="13.5" customHeight="1" thickTop="1">
      <c r="A9" s="11">
        <v>0.29166666666666702</v>
      </c>
      <c r="B9" s="41">
        <v>2</v>
      </c>
      <c r="C9" s="42">
        <v>1</v>
      </c>
      <c r="D9" s="42">
        <v>86</v>
      </c>
      <c r="E9" s="42">
        <v>11</v>
      </c>
      <c r="F9" s="42">
        <v>0</v>
      </c>
      <c r="G9" s="42">
        <v>0</v>
      </c>
      <c r="H9" s="42">
        <v>0</v>
      </c>
      <c r="I9" s="42">
        <v>0</v>
      </c>
      <c r="J9" s="42">
        <v>1</v>
      </c>
      <c r="K9" s="42">
        <v>0</v>
      </c>
      <c r="L9" s="52">
        <v>7</v>
      </c>
      <c r="M9" s="224">
        <v>3</v>
      </c>
      <c r="N9" s="31">
        <f>SUM(B9:L9)</f>
        <v>108</v>
      </c>
      <c r="O9" s="31">
        <f>ROUND((B9*0.333)+(C9*0.5)+(D9*1)+(E9*1)+(F9*2)+(G9*2)+(H9*2)+(I9*2)+(J9*2)+(K9*2)+(L9*1),0)</f>
        <v>107</v>
      </c>
      <c r="P9" s="29">
        <f t="shared" ref="P9:P12" si="1">$A9</f>
        <v>0.29166666666666702</v>
      </c>
      <c r="Q9" s="74">
        <v>3</v>
      </c>
      <c r="R9" s="75">
        <v>1</v>
      </c>
      <c r="S9" s="75">
        <v>15</v>
      </c>
      <c r="T9" s="75">
        <v>3</v>
      </c>
      <c r="U9" s="75">
        <v>0</v>
      </c>
      <c r="V9" s="75">
        <v>0</v>
      </c>
      <c r="W9" s="75">
        <v>0</v>
      </c>
      <c r="X9" s="75">
        <v>0</v>
      </c>
      <c r="Y9" s="75">
        <v>1</v>
      </c>
      <c r="Z9" s="75">
        <v>1</v>
      </c>
      <c r="AA9" s="80">
        <v>5</v>
      </c>
      <c r="AB9" s="224">
        <v>2</v>
      </c>
      <c r="AC9" s="31">
        <f t="shared" ref="AC9:AC12" si="2">SUM(Q9:AA9)</f>
        <v>29</v>
      </c>
      <c r="AD9" s="31">
        <f t="shared" ref="AD9:AD72" si="3">ROUND((Q9*0.333)+(R9*0.5)+(S9*1)+(T9*1)+(U9*2)+(V9*2)+(W9*2)+(X9*2)+(Y9*2)+(Z9*2)+(AA9*1),0)</f>
        <v>28</v>
      </c>
      <c r="AE9" s="67">
        <f t="shared" ref="AE9:AE12" si="4">SUM(N9,AC9)</f>
        <v>137</v>
      </c>
      <c r="AF9" s="67">
        <f>SUM(AE9:AE12)</f>
        <v>712</v>
      </c>
      <c r="AG9" s="22">
        <f t="shared" ref="AG9:AG12" si="5">$A9</f>
        <v>0.29166666666666702</v>
      </c>
    </row>
    <row r="10" spans="1:33" ht="13.5" customHeight="1">
      <c r="A10" s="13">
        <f t="shared" ref="A10:A12" si="6">A9+"00:15"</f>
        <v>0.3020833333333337</v>
      </c>
      <c r="B10" s="43">
        <v>6</v>
      </c>
      <c r="C10" s="44">
        <v>1</v>
      </c>
      <c r="D10" s="44">
        <v>117</v>
      </c>
      <c r="E10" s="44">
        <v>17</v>
      </c>
      <c r="F10" s="44">
        <v>1</v>
      </c>
      <c r="G10" s="44">
        <v>0</v>
      </c>
      <c r="H10" s="44">
        <v>0</v>
      </c>
      <c r="I10" s="44">
        <v>0</v>
      </c>
      <c r="J10" s="44">
        <v>1</v>
      </c>
      <c r="K10" s="44">
        <v>0</v>
      </c>
      <c r="L10" s="53">
        <v>7</v>
      </c>
      <c r="M10" s="225">
        <v>16</v>
      </c>
      <c r="N10" s="32">
        <f t="shared" ref="N10:N12" si="7">SUM(B10:L10)</f>
        <v>150</v>
      </c>
      <c r="O10" s="32">
        <f t="shared" ref="O10:O73" si="8">ROUND((B10*0.333)+(C10*0.5)+(D10*1)+(E10*1)+(F10*2)+(G10*2)+(H10*2)+(I10*2)+(J10*2)+(K10*2)+(L10*1),0)</f>
        <v>147</v>
      </c>
      <c r="P10" s="29">
        <f t="shared" si="1"/>
        <v>0.3020833333333337</v>
      </c>
      <c r="Q10" s="76">
        <v>4</v>
      </c>
      <c r="R10" s="77">
        <v>1</v>
      </c>
      <c r="S10" s="77">
        <v>21</v>
      </c>
      <c r="T10" s="77">
        <v>3</v>
      </c>
      <c r="U10" s="77">
        <v>0</v>
      </c>
      <c r="V10" s="77">
        <v>0</v>
      </c>
      <c r="W10" s="77">
        <v>0</v>
      </c>
      <c r="X10" s="77">
        <v>3</v>
      </c>
      <c r="Y10" s="77">
        <v>0</v>
      </c>
      <c r="Z10" s="77">
        <v>0</v>
      </c>
      <c r="AA10" s="81">
        <v>3</v>
      </c>
      <c r="AB10" s="225">
        <v>3</v>
      </c>
      <c r="AC10" s="32">
        <f t="shared" si="2"/>
        <v>35</v>
      </c>
      <c r="AD10" s="32">
        <f t="shared" si="3"/>
        <v>35</v>
      </c>
      <c r="AE10" s="67">
        <f t="shared" si="4"/>
        <v>185</v>
      </c>
      <c r="AF10" s="67">
        <f t="shared" ref="AF10:AF12" si="9">SUM(AE10:AE14)</f>
        <v>782</v>
      </c>
      <c r="AG10" s="22">
        <f t="shared" si="5"/>
        <v>0.3020833333333337</v>
      </c>
    </row>
    <row r="11" spans="1:33" ht="13.5" customHeight="1">
      <c r="A11" s="13">
        <f t="shared" si="6"/>
        <v>0.31250000000000039</v>
      </c>
      <c r="B11" s="43">
        <v>4</v>
      </c>
      <c r="C11" s="44">
        <v>2</v>
      </c>
      <c r="D11" s="44">
        <v>124</v>
      </c>
      <c r="E11" s="44">
        <v>15</v>
      </c>
      <c r="F11" s="44">
        <v>1</v>
      </c>
      <c r="G11" s="44">
        <v>0</v>
      </c>
      <c r="H11" s="44">
        <v>0</v>
      </c>
      <c r="I11" s="44">
        <v>0</v>
      </c>
      <c r="J11" s="44">
        <v>0</v>
      </c>
      <c r="K11" s="44">
        <v>1</v>
      </c>
      <c r="L11" s="53">
        <v>1</v>
      </c>
      <c r="M11" s="225">
        <v>9</v>
      </c>
      <c r="N11" s="32">
        <f t="shared" si="7"/>
        <v>148</v>
      </c>
      <c r="O11" s="32">
        <f t="shared" si="8"/>
        <v>146</v>
      </c>
      <c r="P11" s="29">
        <f t="shared" si="1"/>
        <v>0.31250000000000039</v>
      </c>
      <c r="Q11" s="76">
        <v>3</v>
      </c>
      <c r="R11" s="77">
        <v>0</v>
      </c>
      <c r="S11" s="77">
        <v>36</v>
      </c>
      <c r="T11" s="77">
        <v>5</v>
      </c>
      <c r="U11" s="77">
        <v>0</v>
      </c>
      <c r="V11" s="77">
        <v>0</v>
      </c>
      <c r="W11" s="77">
        <v>0</v>
      </c>
      <c r="X11" s="77">
        <v>1</v>
      </c>
      <c r="Y11" s="77">
        <v>1</v>
      </c>
      <c r="Z11" s="77">
        <v>0</v>
      </c>
      <c r="AA11" s="81">
        <v>0</v>
      </c>
      <c r="AB11" s="225">
        <v>3</v>
      </c>
      <c r="AC11" s="32">
        <f t="shared" si="2"/>
        <v>46</v>
      </c>
      <c r="AD11" s="32">
        <f t="shared" si="3"/>
        <v>46</v>
      </c>
      <c r="AE11" s="67">
        <f t="shared" si="4"/>
        <v>194</v>
      </c>
      <c r="AF11" s="67">
        <f t="shared" si="9"/>
        <v>788</v>
      </c>
      <c r="AG11" s="22">
        <f t="shared" si="5"/>
        <v>0.31250000000000039</v>
      </c>
    </row>
    <row r="12" spans="1:33" ht="13.5" customHeight="1">
      <c r="A12" s="16">
        <f t="shared" si="6"/>
        <v>0.32291666666666707</v>
      </c>
      <c r="B12" s="46">
        <v>10</v>
      </c>
      <c r="C12" s="47">
        <v>2</v>
      </c>
      <c r="D12" s="47">
        <v>131</v>
      </c>
      <c r="E12" s="47">
        <v>13</v>
      </c>
      <c r="F12" s="47">
        <v>0</v>
      </c>
      <c r="G12" s="47">
        <v>0</v>
      </c>
      <c r="H12" s="47">
        <v>0</v>
      </c>
      <c r="I12" s="47">
        <v>0</v>
      </c>
      <c r="J12" s="47">
        <v>1</v>
      </c>
      <c r="K12" s="47">
        <v>0</v>
      </c>
      <c r="L12" s="54">
        <v>3</v>
      </c>
      <c r="M12" s="226">
        <v>10</v>
      </c>
      <c r="N12" s="33">
        <f t="shared" si="7"/>
        <v>160</v>
      </c>
      <c r="O12" s="33">
        <f t="shared" si="8"/>
        <v>153</v>
      </c>
      <c r="P12" s="30">
        <f t="shared" si="1"/>
        <v>0.32291666666666707</v>
      </c>
      <c r="Q12" s="78">
        <v>6</v>
      </c>
      <c r="R12" s="79">
        <v>0</v>
      </c>
      <c r="S12" s="79">
        <v>25</v>
      </c>
      <c r="T12" s="79">
        <v>3</v>
      </c>
      <c r="U12" s="79">
        <v>0</v>
      </c>
      <c r="V12" s="79">
        <v>0</v>
      </c>
      <c r="W12" s="79">
        <v>0</v>
      </c>
      <c r="X12" s="79">
        <v>0</v>
      </c>
      <c r="Y12" s="79">
        <v>1</v>
      </c>
      <c r="Z12" s="79">
        <v>0</v>
      </c>
      <c r="AA12" s="82">
        <v>1</v>
      </c>
      <c r="AB12" s="226">
        <v>4</v>
      </c>
      <c r="AC12" s="33">
        <f t="shared" si="2"/>
        <v>36</v>
      </c>
      <c r="AD12" s="33">
        <f t="shared" si="3"/>
        <v>33</v>
      </c>
      <c r="AE12" s="68">
        <f t="shared" si="4"/>
        <v>196</v>
      </c>
      <c r="AF12" s="68">
        <f t="shared" si="9"/>
        <v>809</v>
      </c>
      <c r="AG12" s="45">
        <f t="shared" si="5"/>
        <v>0.32291666666666707</v>
      </c>
    </row>
    <row r="13" spans="1:33" s="39" customFormat="1" ht="12" customHeight="1">
      <c r="A13" s="48" t="s">
        <v>24</v>
      </c>
      <c r="B13" s="49">
        <f t="shared" ref="B13:N13" si="10">SUM(B9:B12)</f>
        <v>22</v>
      </c>
      <c r="C13" s="50">
        <f t="shared" si="10"/>
        <v>6</v>
      </c>
      <c r="D13" s="50">
        <f t="shared" si="10"/>
        <v>458</v>
      </c>
      <c r="E13" s="50">
        <f t="shared" si="10"/>
        <v>56</v>
      </c>
      <c r="F13" s="50">
        <f t="shared" si="10"/>
        <v>2</v>
      </c>
      <c r="G13" s="50">
        <f t="shared" si="10"/>
        <v>0</v>
      </c>
      <c r="H13" s="50">
        <f t="shared" si="10"/>
        <v>0</v>
      </c>
      <c r="I13" s="50">
        <f t="shared" si="10"/>
        <v>0</v>
      </c>
      <c r="J13" s="50">
        <f t="shared" si="10"/>
        <v>3</v>
      </c>
      <c r="K13" s="50">
        <f t="shared" si="10"/>
        <v>1</v>
      </c>
      <c r="L13" s="55">
        <f t="shared" si="10"/>
        <v>18</v>
      </c>
      <c r="M13" s="227">
        <f>SUM(M9:M12)</f>
        <v>38</v>
      </c>
      <c r="N13" s="60">
        <f t="shared" si="10"/>
        <v>566</v>
      </c>
      <c r="O13" s="60">
        <f t="shared" si="8"/>
        <v>554</v>
      </c>
      <c r="P13" s="48" t="s">
        <v>24</v>
      </c>
      <c r="Q13" s="49">
        <f t="shared" ref="Q13:AB13" si="11">SUM(Q9:Q12)</f>
        <v>16</v>
      </c>
      <c r="R13" s="50">
        <f t="shared" si="11"/>
        <v>2</v>
      </c>
      <c r="S13" s="50">
        <f t="shared" si="11"/>
        <v>97</v>
      </c>
      <c r="T13" s="50">
        <f t="shared" si="11"/>
        <v>14</v>
      </c>
      <c r="U13" s="50">
        <f t="shared" si="11"/>
        <v>0</v>
      </c>
      <c r="V13" s="50">
        <f t="shared" si="11"/>
        <v>0</v>
      </c>
      <c r="W13" s="50">
        <f t="shared" si="11"/>
        <v>0</v>
      </c>
      <c r="X13" s="50">
        <f t="shared" si="11"/>
        <v>4</v>
      </c>
      <c r="Y13" s="50">
        <f t="shared" si="11"/>
        <v>3</v>
      </c>
      <c r="Z13" s="50">
        <f t="shared" si="11"/>
        <v>1</v>
      </c>
      <c r="AA13" s="55">
        <f t="shared" si="11"/>
        <v>9</v>
      </c>
      <c r="AB13" s="227">
        <f>SUM(AB9:AB12)</f>
        <v>12</v>
      </c>
      <c r="AC13" s="60">
        <f t="shared" ref="AC13" si="12">SUM(AC9:AC12)</f>
        <v>146</v>
      </c>
      <c r="AD13" s="60">
        <f t="shared" si="3"/>
        <v>142</v>
      </c>
      <c r="AE13" s="69"/>
      <c r="AF13" s="69"/>
      <c r="AG13" s="48"/>
    </row>
    <row r="14" spans="1:33" ht="13.5" customHeight="1">
      <c r="A14" s="22">
        <f>A12+"00:15"</f>
        <v>0.33333333333333376</v>
      </c>
      <c r="B14" s="41">
        <v>7</v>
      </c>
      <c r="C14" s="42">
        <v>0</v>
      </c>
      <c r="D14" s="42">
        <v>126</v>
      </c>
      <c r="E14" s="42">
        <v>9</v>
      </c>
      <c r="F14" s="42">
        <v>0</v>
      </c>
      <c r="G14" s="42">
        <v>0</v>
      </c>
      <c r="H14" s="42">
        <v>0</v>
      </c>
      <c r="I14" s="42">
        <v>0</v>
      </c>
      <c r="J14" s="42">
        <v>1</v>
      </c>
      <c r="K14" s="42">
        <v>2</v>
      </c>
      <c r="L14" s="52">
        <v>8</v>
      </c>
      <c r="M14" s="228">
        <v>18</v>
      </c>
      <c r="N14" s="31">
        <f t="shared" ref="N14:N17" si="13">SUM(B14:L14)</f>
        <v>153</v>
      </c>
      <c r="O14" s="31">
        <f t="shared" si="8"/>
        <v>151</v>
      </c>
      <c r="P14" s="29">
        <f t="shared" ref="P14:P17" si="14">$A14</f>
        <v>0.33333333333333376</v>
      </c>
      <c r="Q14" s="74">
        <v>4</v>
      </c>
      <c r="R14" s="75">
        <v>0</v>
      </c>
      <c r="S14" s="75">
        <v>40</v>
      </c>
      <c r="T14" s="75">
        <v>5</v>
      </c>
      <c r="U14" s="75">
        <v>0</v>
      </c>
      <c r="V14" s="75">
        <v>1</v>
      </c>
      <c r="W14" s="75">
        <v>0</v>
      </c>
      <c r="X14" s="75">
        <v>0</v>
      </c>
      <c r="Y14" s="75">
        <v>0</v>
      </c>
      <c r="Z14" s="75">
        <v>0</v>
      </c>
      <c r="AA14" s="80">
        <v>4</v>
      </c>
      <c r="AB14" s="228">
        <v>9</v>
      </c>
      <c r="AC14" s="31">
        <f t="shared" ref="AC14:AC17" si="15">SUM(Q14:AA14)</f>
        <v>54</v>
      </c>
      <c r="AD14" s="31">
        <f t="shared" si="3"/>
        <v>52</v>
      </c>
      <c r="AE14" s="67">
        <f t="shared" ref="AE14:AE17" si="16">SUM(N14,AC14)</f>
        <v>207</v>
      </c>
      <c r="AF14" s="67">
        <f>SUM(AE14:AE17)</f>
        <v>847</v>
      </c>
      <c r="AG14" s="22">
        <f t="shared" ref="AG14:AG17" si="17">$A14</f>
        <v>0.33333333333333376</v>
      </c>
    </row>
    <row r="15" spans="1:33" ht="13.5" customHeight="1">
      <c r="A15" s="13">
        <f t="shared" ref="A15:A17" si="18">A14+"00:15"</f>
        <v>0.34375000000000044</v>
      </c>
      <c r="B15" s="43">
        <v>10</v>
      </c>
      <c r="C15" s="44">
        <v>3</v>
      </c>
      <c r="D15" s="44">
        <v>105</v>
      </c>
      <c r="E15" s="44">
        <v>5</v>
      </c>
      <c r="F15" s="44">
        <v>2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53">
        <v>2</v>
      </c>
      <c r="M15" s="225">
        <v>27</v>
      </c>
      <c r="N15" s="32">
        <f t="shared" si="13"/>
        <v>127</v>
      </c>
      <c r="O15" s="32">
        <f t="shared" si="8"/>
        <v>121</v>
      </c>
      <c r="P15" s="29">
        <f t="shared" si="14"/>
        <v>0.34375000000000044</v>
      </c>
      <c r="Q15" s="76">
        <v>17</v>
      </c>
      <c r="R15" s="77">
        <v>0</v>
      </c>
      <c r="S15" s="77">
        <v>39</v>
      </c>
      <c r="T15" s="77">
        <v>5</v>
      </c>
      <c r="U15" s="77">
        <v>2</v>
      </c>
      <c r="V15" s="77">
        <v>0</v>
      </c>
      <c r="W15" s="77">
        <v>0</v>
      </c>
      <c r="X15" s="77">
        <v>0</v>
      </c>
      <c r="Y15" s="77">
        <v>1</v>
      </c>
      <c r="Z15" s="77">
        <v>0</v>
      </c>
      <c r="AA15" s="81">
        <v>0</v>
      </c>
      <c r="AB15" s="225">
        <v>13</v>
      </c>
      <c r="AC15" s="32">
        <f t="shared" si="15"/>
        <v>64</v>
      </c>
      <c r="AD15" s="32">
        <f t="shared" si="3"/>
        <v>56</v>
      </c>
      <c r="AE15" s="67">
        <f t="shared" si="16"/>
        <v>191</v>
      </c>
      <c r="AF15" s="67">
        <f t="shared" ref="AF15:AF17" si="19">SUM(AE15:AE19)</f>
        <v>831</v>
      </c>
      <c r="AG15" s="22">
        <f t="shared" si="17"/>
        <v>0.34375000000000044</v>
      </c>
    </row>
    <row r="16" spans="1:33" ht="13.5" customHeight="1">
      <c r="A16" s="13">
        <f t="shared" si="18"/>
        <v>0.35416666666666713</v>
      </c>
      <c r="B16" s="43">
        <v>14</v>
      </c>
      <c r="C16" s="44">
        <v>2</v>
      </c>
      <c r="D16" s="44">
        <v>106</v>
      </c>
      <c r="E16" s="44">
        <v>9</v>
      </c>
      <c r="F16" s="44">
        <v>1</v>
      </c>
      <c r="G16" s="44">
        <v>0</v>
      </c>
      <c r="H16" s="44">
        <v>0</v>
      </c>
      <c r="I16" s="44">
        <v>0</v>
      </c>
      <c r="J16" s="44">
        <v>1</v>
      </c>
      <c r="K16" s="44">
        <v>1</v>
      </c>
      <c r="L16" s="53">
        <v>4</v>
      </c>
      <c r="M16" s="225">
        <v>50</v>
      </c>
      <c r="N16" s="32">
        <f t="shared" si="13"/>
        <v>138</v>
      </c>
      <c r="O16" s="32">
        <f t="shared" si="8"/>
        <v>131</v>
      </c>
      <c r="P16" s="29">
        <f t="shared" si="14"/>
        <v>0.35416666666666713</v>
      </c>
      <c r="Q16" s="76">
        <v>20</v>
      </c>
      <c r="R16" s="77">
        <v>2</v>
      </c>
      <c r="S16" s="77">
        <v>51</v>
      </c>
      <c r="T16" s="77">
        <v>3</v>
      </c>
      <c r="U16" s="77">
        <v>0</v>
      </c>
      <c r="V16" s="77">
        <v>0</v>
      </c>
      <c r="W16" s="77">
        <v>1</v>
      </c>
      <c r="X16" s="77">
        <v>0</v>
      </c>
      <c r="Y16" s="77">
        <v>0</v>
      </c>
      <c r="Z16" s="77">
        <v>0</v>
      </c>
      <c r="AA16" s="81">
        <v>0</v>
      </c>
      <c r="AB16" s="225">
        <v>13</v>
      </c>
      <c r="AC16" s="32">
        <f t="shared" si="15"/>
        <v>77</v>
      </c>
      <c r="AD16" s="32">
        <f t="shared" si="3"/>
        <v>64</v>
      </c>
      <c r="AE16" s="67">
        <f t="shared" si="16"/>
        <v>215</v>
      </c>
      <c r="AF16" s="67">
        <f t="shared" si="19"/>
        <v>863</v>
      </c>
      <c r="AG16" s="22">
        <f t="shared" si="17"/>
        <v>0.35416666666666713</v>
      </c>
    </row>
    <row r="17" spans="1:33" ht="13.5" customHeight="1">
      <c r="A17" s="16">
        <f t="shared" si="18"/>
        <v>0.36458333333333381</v>
      </c>
      <c r="B17" s="46">
        <v>9</v>
      </c>
      <c r="C17" s="47">
        <v>0</v>
      </c>
      <c r="D17" s="47">
        <v>128</v>
      </c>
      <c r="E17" s="47">
        <v>8</v>
      </c>
      <c r="F17" s="47">
        <v>1</v>
      </c>
      <c r="G17" s="47">
        <v>1</v>
      </c>
      <c r="H17" s="47">
        <v>1</v>
      </c>
      <c r="I17" s="47">
        <v>0</v>
      </c>
      <c r="J17" s="47">
        <v>2</v>
      </c>
      <c r="K17" s="47">
        <v>0</v>
      </c>
      <c r="L17" s="54">
        <v>5</v>
      </c>
      <c r="M17" s="226">
        <v>41</v>
      </c>
      <c r="N17" s="33">
        <f t="shared" si="13"/>
        <v>155</v>
      </c>
      <c r="O17" s="33">
        <f t="shared" si="8"/>
        <v>154</v>
      </c>
      <c r="P17" s="30">
        <f t="shared" si="14"/>
        <v>0.36458333333333381</v>
      </c>
      <c r="Q17" s="78">
        <v>14</v>
      </c>
      <c r="R17" s="79">
        <v>1</v>
      </c>
      <c r="S17" s="79">
        <v>53</v>
      </c>
      <c r="T17" s="79">
        <v>6</v>
      </c>
      <c r="U17" s="79">
        <v>0</v>
      </c>
      <c r="V17" s="79">
        <v>0</v>
      </c>
      <c r="W17" s="79">
        <v>0</v>
      </c>
      <c r="X17" s="79">
        <v>0</v>
      </c>
      <c r="Y17" s="79">
        <v>1</v>
      </c>
      <c r="Z17" s="79">
        <v>0</v>
      </c>
      <c r="AA17" s="82">
        <v>4</v>
      </c>
      <c r="AB17" s="226">
        <v>28</v>
      </c>
      <c r="AC17" s="33">
        <f t="shared" si="15"/>
        <v>79</v>
      </c>
      <c r="AD17" s="33">
        <f t="shared" si="3"/>
        <v>70</v>
      </c>
      <c r="AE17" s="68">
        <f t="shared" si="16"/>
        <v>234</v>
      </c>
      <c r="AF17" s="68">
        <f t="shared" si="19"/>
        <v>864</v>
      </c>
      <c r="AG17" s="45">
        <f t="shared" si="17"/>
        <v>0.36458333333333381</v>
      </c>
    </row>
    <row r="18" spans="1:33" s="39" customFormat="1" ht="12" customHeight="1">
      <c r="A18" s="48" t="s">
        <v>24</v>
      </c>
      <c r="B18" s="49">
        <f t="shared" ref="B18:N18" si="20">SUM(B14:B17)</f>
        <v>40</v>
      </c>
      <c r="C18" s="50">
        <f t="shared" si="20"/>
        <v>5</v>
      </c>
      <c r="D18" s="50">
        <f t="shared" si="20"/>
        <v>465</v>
      </c>
      <c r="E18" s="50">
        <f t="shared" si="20"/>
        <v>31</v>
      </c>
      <c r="F18" s="50">
        <f t="shared" si="20"/>
        <v>4</v>
      </c>
      <c r="G18" s="50">
        <f t="shared" si="20"/>
        <v>1</v>
      </c>
      <c r="H18" s="50">
        <f t="shared" si="20"/>
        <v>1</v>
      </c>
      <c r="I18" s="50">
        <f t="shared" si="20"/>
        <v>0</v>
      </c>
      <c r="J18" s="50">
        <f t="shared" si="20"/>
        <v>4</v>
      </c>
      <c r="K18" s="50">
        <f t="shared" si="20"/>
        <v>3</v>
      </c>
      <c r="L18" s="55">
        <f t="shared" si="20"/>
        <v>19</v>
      </c>
      <c r="M18" s="227">
        <f>SUM(M14:M17)</f>
        <v>136</v>
      </c>
      <c r="N18" s="60">
        <f t="shared" si="20"/>
        <v>573</v>
      </c>
      <c r="O18" s="60">
        <f t="shared" si="8"/>
        <v>557</v>
      </c>
      <c r="P18" s="48" t="s">
        <v>24</v>
      </c>
      <c r="Q18" s="49">
        <f t="shared" ref="Q18:AB18" si="21">SUM(Q14:Q17)</f>
        <v>55</v>
      </c>
      <c r="R18" s="50">
        <f t="shared" si="21"/>
        <v>3</v>
      </c>
      <c r="S18" s="50">
        <f t="shared" si="21"/>
        <v>183</v>
      </c>
      <c r="T18" s="50">
        <f t="shared" si="21"/>
        <v>19</v>
      </c>
      <c r="U18" s="50">
        <f t="shared" si="21"/>
        <v>2</v>
      </c>
      <c r="V18" s="50">
        <f t="shared" si="21"/>
        <v>1</v>
      </c>
      <c r="W18" s="50">
        <f t="shared" si="21"/>
        <v>1</v>
      </c>
      <c r="X18" s="50">
        <f t="shared" si="21"/>
        <v>0</v>
      </c>
      <c r="Y18" s="50">
        <f t="shared" si="21"/>
        <v>2</v>
      </c>
      <c r="Z18" s="50">
        <f t="shared" si="21"/>
        <v>0</v>
      </c>
      <c r="AA18" s="55">
        <f t="shared" si="21"/>
        <v>8</v>
      </c>
      <c r="AB18" s="227">
        <f>SUM(AB14:AB17)</f>
        <v>63</v>
      </c>
      <c r="AC18" s="60">
        <f t="shared" ref="AC18" si="22">SUM(AC14:AC17)</f>
        <v>274</v>
      </c>
      <c r="AD18" s="60">
        <f t="shared" si="3"/>
        <v>242</v>
      </c>
      <c r="AE18" s="69"/>
      <c r="AF18" s="69"/>
      <c r="AG18" s="48"/>
    </row>
    <row r="19" spans="1:33" ht="13.5" customHeight="1">
      <c r="A19" s="22">
        <f>A17+"00:15"</f>
        <v>0.3750000000000005</v>
      </c>
      <c r="B19" s="41">
        <v>9</v>
      </c>
      <c r="C19" s="42">
        <v>1</v>
      </c>
      <c r="D19" s="42">
        <v>98</v>
      </c>
      <c r="E19" s="42">
        <v>9</v>
      </c>
      <c r="F19" s="42">
        <v>1</v>
      </c>
      <c r="G19" s="42">
        <v>0</v>
      </c>
      <c r="H19" s="42">
        <v>0</v>
      </c>
      <c r="I19" s="42">
        <v>0</v>
      </c>
      <c r="J19" s="42">
        <v>1</v>
      </c>
      <c r="K19" s="42">
        <v>0</v>
      </c>
      <c r="L19" s="52">
        <v>10</v>
      </c>
      <c r="M19" s="228">
        <v>17</v>
      </c>
      <c r="N19" s="31">
        <f t="shared" ref="N19:N22" si="23">SUM(B19:L19)</f>
        <v>129</v>
      </c>
      <c r="O19" s="31">
        <f t="shared" si="8"/>
        <v>124</v>
      </c>
      <c r="P19" s="29">
        <f t="shared" ref="P19:P22" si="24">$A19</f>
        <v>0.3750000000000005</v>
      </c>
      <c r="Q19" s="74">
        <v>12</v>
      </c>
      <c r="R19" s="75">
        <v>0</v>
      </c>
      <c r="S19" s="75">
        <v>40</v>
      </c>
      <c r="T19" s="75">
        <v>3</v>
      </c>
      <c r="U19" s="75">
        <v>1</v>
      </c>
      <c r="V19" s="75">
        <v>0</v>
      </c>
      <c r="W19" s="75">
        <v>1</v>
      </c>
      <c r="X19" s="75">
        <v>0</v>
      </c>
      <c r="Y19" s="75">
        <v>0</v>
      </c>
      <c r="Z19" s="75">
        <v>2</v>
      </c>
      <c r="AA19" s="80">
        <v>3</v>
      </c>
      <c r="AB19" s="228">
        <v>8</v>
      </c>
      <c r="AC19" s="31">
        <f t="shared" ref="AC19:AC22" si="25">SUM(Q19:AA19)</f>
        <v>62</v>
      </c>
      <c r="AD19" s="31">
        <f t="shared" si="3"/>
        <v>58</v>
      </c>
      <c r="AE19" s="67">
        <f t="shared" ref="AE19:AE22" si="26">SUM(N19,AC19)</f>
        <v>191</v>
      </c>
      <c r="AF19" s="67">
        <f>SUM(AE19:AE22)</f>
        <v>830</v>
      </c>
      <c r="AG19" s="22">
        <f t="shared" ref="AG19:AG22" si="27">$A19</f>
        <v>0.3750000000000005</v>
      </c>
    </row>
    <row r="20" spans="1:33" ht="13.5" customHeight="1">
      <c r="A20" s="13">
        <f t="shared" ref="A20:A22" si="28">A19+"00:15"</f>
        <v>0.38541666666666718</v>
      </c>
      <c r="B20" s="43">
        <v>6</v>
      </c>
      <c r="C20" s="44">
        <v>2</v>
      </c>
      <c r="D20" s="44">
        <v>115</v>
      </c>
      <c r="E20" s="44">
        <v>22</v>
      </c>
      <c r="F20" s="44">
        <v>4</v>
      </c>
      <c r="G20" s="44">
        <v>0</v>
      </c>
      <c r="H20" s="44">
        <v>0</v>
      </c>
      <c r="I20" s="44">
        <v>0</v>
      </c>
      <c r="J20" s="44">
        <v>1</v>
      </c>
      <c r="K20" s="44">
        <v>0</v>
      </c>
      <c r="L20" s="53">
        <v>6</v>
      </c>
      <c r="M20" s="225">
        <v>16</v>
      </c>
      <c r="N20" s="32">
        <f t="shared" si="23"/>
        <v>156</v>
      </c>
      <c r="O20" s="32">
        <f t="shared" si="8"/>
        <v>156</v>
      </c>
      <c r="P20" s="29">
        <f t="shared" si="24"/>
        <v>0.38541666666666718</v>
      </c>
      <c r="Q20" s="76">
        <v>11</v>
      </c>
      <c r="R20" s="77">
        <v>0</v>
      </c>
      <c r="S20" s="77">
        <v>49</v>
      </c>
      <c r="T20" s="77">
        <v>3</v>
      </c>
      <c r="U20" s="77">
        <v>1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81">
        <v>3</v>
      </c>
      <c r="AB20" s="225">
        <v>6</v>
      </c>
      <c r="AC20" s="32">
        <f t="shared" si="25"/>
        <v>67</v>
      </c>
      <c r="AD20" s="32">
        <f t="shared" si="3"/>
        <v>61</v>
      </c>
      <c r="AE20" s="67">
        <f t="shared" si="26"/>
        <v>223</v>
      </c>
      <c r="AF20" s="67">
        <f t="shared" ref="AF20:AF22" si="29">SUM(AE20:AE25)</f>
        <v>786</v>
      </c>
      <c r="AG20" s="22">
        <f t="shared" si="27"/>
        <v>0.38541666666666718</v>
      </c>
    </row>
    <row r="21" spans="1:33" ht="13.5" customHeight="1">
      <c r="A21" s="13">
        <f t="shared" si="28"/>
        <v>0.39583333333333387</v>
      </c>
      <c r="B21" s="43">
        <v>6</v>
      </c>
      <c r="C21" s="44">
        <v>1</v>
      </c>
      <c r="D21" s="44">
        <v>127</v>
      </c>
      <c r="E21" s="44">
        <v>13</v>
      </c>
      <c r="F21" s="44">
        <v>4</v>
      </c>
      <c r="G21" s="44">
        <v>1</v>
      </c>
      <c r="H21" s="44">
        <v>0</v>
      </c>
      <c r="I21" s="44">
        <v>0</v>
      </c>
      <c r="J21" s="44">
        <v>1</v>
      </c>
      <c r="K21" s="44">
        <v>1</v>
      </c>
      <c r="L21" s="53">
        <v>11</v>
      </c>
      <c r="M21" s="225">
        <v>12</v>
      </c>
      <c r="N21" s="32">
        <f t="shared" si="23"/>
        <v>165</v>
      </c>
      <c r="O21" s="32">
        <f t="shared" si="8"/>
        <v>167</v>
      </c>
      <c r="P21" s="29">
        <f t="shared" si="24"/>
        <v>0.39583333333333387</v>
      </c>
      <c r="Q21" s="76">
        <v>3</v>
      </c>
      <c r="R21" s="77">
        <v>1</v>
      </c>
      <c r="S21" s="77">
        <v>36</v>
      </c>
      <c r="T21" s="77">
        <v>6</v>
      </c>
      <c r="U21" s="77">
        <v>2</v>
      </c>
      <c r="V21" s="77">
        <v>0</v>
      </c>
      <c r="W21" s="77">
        <v>1</v>
      </c>
      <c r="X21" s="77">
        <v>0</v>
      </c>
      <c r="Y21" s="77">
        <v>1</v>
      </c>
      <c r="Z21" s="77">
        <v>0</v>
      </c>
      <c r="AA21" s="81">
        <v>1</v>
      </c>
      <c r="AB21" s="225">
        <v>1</v>
      </c>
      <c r="AC21" s="32">
        <f t="shared" si="25"/>
        <v>51</v>
      </c>
      <c r="AD21" s="32">
        <f t="shared" si="3"/>
        <v>52</v>
      </c>
      <c r="AE21" s="67">
        <f t="shared" si="26"/>
        <v>216</v>
      </c>
      <c r="AF21" s="67">
        <f t="shared" si="29"/>
        <v>727</v>
      </c>
      <c r="AG21" s="22">
        <f t="shared" si="27"/>
        <v>0.39583333333333387</v>
      </c>
    </row>
    <row r="22" spans="1:33" ht="13.5" customHeight="1">
      <c r="A22" s="16">
        <f t="shared" si="28"/>
        <v>0.40625000000000056</v>
      </c>
      <c r="B22" s="46">
        <v>5</v>
      </c>
      <c r="C22" s="47">
        <v>2</v>
      </c>
      <c r="D22" s="47">
        <v>97</v>
      </c>
      <c r="E22" s="47">
        <v>17</v>
      </c>
      <c r="F22" s="47">
        <v>5</v>
      </c>
      <c r="G22" s="47">
        <v>0</v>
      </c>
      <c r="H22" s="47">
        <v>0</v>
      </c>
      <c r="I22" s="47">
        <v>0</v>
      </c>
      <c r="J22" s="47">
        <v>1</v>
      </c>
      <c r="K22" s="47">
        <v>0</v>
      </c>
      <c r="L22" s="54">
        <v>7</v>
      </c>
      <c r="M22" s="226">
        <v>11</v>
      </c>
      <c r="N22" s="33">
        <f t="shared" si="23"/>
        <v>134</v>
      </c>
      <c r="O22" s="33">
        <f t="shared" si="8"/>
        <v>136</v>
      </c>
      <c r="P22" s="30">
        <f t="shared" si="24"/>
        <v>0.40625000000000056</v>
      </c>
      <c r="Q22" s="78">
        <v>4</v>
      </c>
      <c r="R22" s="79">
        <v>0</v>
      </c>
      <c r="S22" s="79">
        <v>41</v>
      </c>
      <c r="T22" s="79">
        <v>8</v>
      </c>
      <c r="U22" s="79">
        <v>2</v>
      </c>
      <c r="V22" s="79">
        <v>0</v>
      </c>
      <c r="W22" s="79">
        <v>1</v>
      </c>
      <c r="X22" s="79">
        <v>1</v>
      </c>
      <c r="Y22" s="79">
        <v>0</v>
      </c>
      <c r="Z22" s="79">
        <v>1</v>
      </c>
      <c r="AA22" s="82">
        <v>8</v>
      </c>
      <c r="AB22" s="226">
        <v>4</v>
      </c>
      <c r="AC22" s="33">
        <f t="shared" si="25"/>
        <v>66</v>
      </c>
      <c r="AD22" s="33">
        <f t="shared" si="3"/>
        <v>68</v>
      </c>
      <c r="AE22" s="68">
        <f t="shared" si="26"/>
        <v>200</v>
      </c>
      <c r="AF22" s="68">
        <f t="shared" si="29"/>
        <v>640</v>
      </c>
      <c r="AG22" s="45">
        <f t="shared" si="27"/>
        <v>0.40625000000000056</v>
      </c>
    </row>
    <row r="23" spans="1:33" s="39" customFormat="1" ht="12" customHeight="1">
      <c r="A23" s="48" t="s">
        <v>24</v>
      </c>
      <c r="B23" s="49">
        <f t="shared" ref="B23:N23" si="30">SUM(B19:B22)</f>
        <v>26</v>
      </c>
      <c r="C23" s="50">
        <f t="shared" si="30"/>
        <v>6</v>
      </c>
      <c r="D23" s="50">
        <f t="shared" si="30"/>
        <v>437</v>
      </c>
      <c r="E23" s="50">
        <f t="shared" si="30"/>
        <v>61</v>
      </c>
      <c r="F23" s="50">
        <f t="shared" si="30"/>
        <v>14</v>
      </c>
      <c r="G23" s="50">
        <f t="shared" si="30"/>
        <v>1</v>
      </c>
      <c r="H23" s="50">
        <f t="shared" si="30"/>
        <v>0</v>
      </c>
      <c r="I23" s="50">
        <f t="shared" si="30"/>
        <v>0</v>
      </c>
      <c r="J23" s="50">
        <f t="shared" si="30"/>
        <v>4</v>
      </c>
      <c r="K23" s="50">
        <f t="shared" si="30"/>
        <v>1</v>
      </c>
      <c r="L23" s="55">
        <f t="shared" si="30"/>
        <v>34</v>
      </c>
      <c r="M23" s="230">
        <f t="shared" si="30"/>
        <v>56</v>
      </c>
      <c r="N23" s="60">
        <f t="shared" si="30"/>
        <v>584</v>
      </c>
      <c r="O23" s="60">
        <f t="shared" ref="O23:O24" si="31">ROUND((B23*0.333)+(C23*0.5)+(D23*1)+(E23*1)+(F23*2)+(G23*2)+(H23*2)+(I23*2)+(J23*2)+(K23*2)+(L23*1),0)</f>
        <v>584</v>
      </c>
      <c r="P23" s="48" t="s">
        <v>24</v>
      </c>
      <c r="Q23" s="49">
        <f t="shared" ref="Q23:AB23" si="32">SUM(Q19:Q22)</f>
        <v>30</v>
      </c>
      <c r="R23" s="50">
        <f t="shared" si="32"/>
        <v>1</v>
      </c>
      <c r="S23" s="50">
        <f t="shared" si="32"/>
        <v>166</v>
      </c>
      <c r="T23" s="50">
        <f t="shared" si="32"/>
        <v>20</v>
      </c>
      <c r="U23" s="50">
        <f t="shared" si="32"/>
        <v>6</v>
      </c>
      <c r="V23" s="50">
        <f t="shared" si="32"/>
        <v>0</v>
      </c>
      <c r="W23" s="50">
        <f t="shared" si="32"/>
        <v>3</v>
      </c>
      <c r="X23" s="50">
        <f t="shared" si="32"/>
        <v>1</v>
      </c>
      <c r="Y23" s="50">
        <f t="shared" si="32"/>
        <v>1</v>
      </c>
      <c r="Z23" s="50">
        <f t="shared" si="32"/>
        <v>3</v>
      </c>
      <c r="AA23" s="55">
        <f t="shared" si="32"/>
        <v>15</v>
      </c>
      <c r="AB23" s="230">
        <f t="shared" si="32"/>
        <v>19</v>
      </c>
      <c r="AC23" s="60">
        <f t="shared" ref="AC23" si="33">SUM(AC19:AC22)</f>
        <v>246</v>
      </c>
      <c r="AD23" s="60">
        <f t="shared" si="3"/>
        <v>239</v>
      </c>
      <c r="AE23" s="69"/>
      <c r="AF23" s="69"/>
      <c r="AG23" s="48"/>
    </row>
    <row r="24" spans="1:33" s="39" customFormat="1" ht="12" customHeight="1">
      <c r="A24" s="48" t="s">
        <v>25</v>
      </c>
      <c r="B24" s="49">
        <f t="shared" ref="B24:N24" si="34">SUM(B13,B18,B23)</f>
        <v>88</v>
      </c>
      <c r="C24" s="50">
        <f t="shared" si="34"/>
        <v>17</v>
      </c>
      <c r="D24" s="50">
        <f t="shared" si="34"/>
        <v>1360</v>
      </c>
      <c r="E24" s="50">
        <f t="shared" si="34"/>
        <v>148</v>
      </c>
      <c r="F24" s="50">
        <f t="shared" si="34"/>
        <v>20</v>
      </c>
      <c r="G24" s="50">
        <f t="shared" si="34"/>
        <v>2</v>
      </c>
      <c r="H24" s="50">
        <f t="shared" si="34"/>
        <v>1</v>
      </c>
      <c r="I24" s="50">
        <f t="shared" si="34"/>
        <v>0</v>
      </c>
      <c r="J24" s="50">
        <f t="shared" si="34"/>
        <v>11</v>
      </c>
      <c r="K24" s="50">
        <f t="shared" si="34"/>
        <v>5</v>
      </c>
      <c r="L24" s="55">
        <f t="shared" si="34"/>
        <v>71</v>
      </c>
      <c r="M24" s="230">
        <f t="shared" si="34"/>
        <v>230</v>
      </c>
      <c r="N24" s="60">
        <f t="shared" si="34"/>
        <v>1723</v>
      </c>
      <c r="O24" s="60">
        <f t="shared" si="31"/>
        <v>1695</v>
      </c>
      <c r="P24" s="48" t="s">
        <v>25</v>
      </c>
      <c r="Q24" s="49">
        <f t="shared" ref="Q24:AB24" si="35">SUM(Q13,Q18,Q23)</f>
        <v>101</v>
      </c>
      <c r="R24" s="50">
        <f t="shared" si="35"/>
        <v>6</v>
      </c>
      <c r="S24" s="50">
        <f t="shared" si="35"/>
        <v>446</v>
      </c>
      <c r="T24" s="50">
        <f t="shared" si="35"/>
        <v>53</v>
      </c>
      <c r="U24" s="50">
        <f t="shared" si="35"/>
        <v>8</v>
      </c>
      <c r="V24" s="50">
        <f t="shared" si="35"/>
        <v>1</v>
      </c>
      <c r="W24" s="50">
        <f t="shared" si="35"/>
        <v>4</v>
      </c>
      <c r="X24" s="50">
        <f t="shared" si="35"/>
        <v>5</v>
      </c>
      <c r="Y24" s="50">
        <f t="shared" si="35"/>
        <v>6</v>
      </c>
      <c r="Z24" s="50">
        <f t="shared" si="35"/>
        <v>4</v>
      </c>
      <c r="AA24" s="55">
        <f t="shared" si="35"/>
        <v>32</v>
      </c>
      <c r="AB24" s="230">
        <f t="shared" si="35"/>
        <v>94</v>
      </c>
      <c r="AC24" s="60">
        <f t="shared" ref="AC24" si="36">SUM(AC13,AC18,AC23)</f>
        <v>666</v>
      </c>
      <c r="AD24" s="60">
        <f t="shared" si="3"/>
        <v>624</v>
      </c>
      <c r="AE24" s="69"/>
      <c r="AF24" s="69"/>
      <c r="AG24" s="48"/>
    </row>
    <row r="25" spans="1:33" ht="13.5" customHeight="1">
      <c r="A25" s="22">
        <f>A22+"00:15"</f>
        <v>0.41666666666666724</v>
      </c>
      <c r="B25" s="41">
        <v>1</v>
      </c>
      <c r="C25" s="42">
        <v>2</v>
      </c>
      <c r="D25" s="42">
        <v>79</v>
      </c>
      <c r="E25" s="42">
        <v>11</v>
      </c>
      <c r="F25" s="42">
        <v>3</v>
      </c>
      <c r="G25" s="42">
        <v>0</v>
      </c>
      <c r="H25" s="42">
        <v>0</v>
      </c>
      <c r="I25" s="42">
        <v>0</v>
      </c>
      <c r="J25" s="42">
        <v>0</v>
      </c>
      <c r="K25" s="42">
        <v>2</v>
      </c>
      <c r="L25" s="52">
        <v>4</v>
      </c>
      <c r="M25" s="228">
        <v>10</v>
      </c>
      <c r="N25" s="31">
        <f t="shared" ref="N25:N28" si="37">SUM(B25:L25)</f>
        <v>102</v>
      </c>
      <c r="O25" s="31">
        <f t="shared" si="8"/>
        <v>105</v>
      </c>
      <c r="P25" s="29">
        <f t="shared" ref="P25:P28" si="38">$A25</f>
        <v>0.41666666666666724</v>
      </c>
      <c r="Q25" s="74">
        <v>2</v>
      </c>
      <c r="R25" s="75">
        <v>0</v>
      </c>
      <c r="S25" s="75">
        <v>35</v>
      </c>
      <c r="T25" s="75">
        <v>2</v>
      </c>
      <c r="U25" s="75">
        <v>0</v>
      </c>
      <c r="V25" s="75">
        <v>0</v>
      </c>
      <c r="W25" s="75">
        <v>0</v>
      </c>
      <c r="X25" s="75">
        <v>1</v>
      </c>
      <c r="Y25" s="75">
        <v>0</v>
      </c>
      <c r="Z25" s="75">
        <v>1</v>
      </c>
      <c r="AA25" s="80">
        <v>4</v>
      </c>
      <c r="AB25" s="228">
        <v>5</v>
      </c>
      <c r="AC25" s="31">
        <f t="shared" ref="AC25:AC28" si="39">SUM(Q25:AA25)</f>
        <v>45</v>
      </c>
      <c r="AD25" s="31">
        <f t="shared" si="3"/>
        <v>46</v>
      </c>
      <c r="AE25" s="67">
        <f t="shared" ref="AE25:AE28" si="40">SUM(N25,AC25)</f>
        <v>147</v>
      </c>
      <c r="AF25" s="67">
        <f>SUM(AE25:AE28)</f>
        <v>580</v>
      </c>
      <c r="AG25" s="22">
        <f t="shared" ref="AG25:AG28" si="41">$A25</f>
        <v>0.41666666666666724</v>
      </c>
    </row>
    <row r="26" spans="1:33" ht="13.5" customHeight="1">
      <c r="A26" s="13">
        <f t="shared" ref="A26:A28" si="42">A25+"00:15"</f>
        <v>0.42708333333333393</v>
      </c>
      <c r="B26" s="43">
        <v>3</v>
      </c>
      <c r="C26" s="44">
        <v>1</v>
      </c>
      <c r="D26" s="44">
        <v>83</v>
      </c>
      <c r="E26" s="44">
        <v>8</v>
      </c>
      <c r="F26" s="44">
        <v>6</v>
      </c>
      <c r="G26" s="44">
        <v>0</v>
      </c>
      <c r="H26" s="44">
        <v>0</v>
      </c>
      <c r="I26" s="44">
        <v>1</v>
      </c>
      <c r="J26" s="44">
        <v>1</v>
      </c>
      <c r="K26" s="44">
        <v>2</v>
      </c>
      <c r="L26" s="53">
        <v>6</v>
      </c>
      <c r="M26" s="225">
        <v>14</v>
      </c>
      <c r="N26" s="32">
        <f t="shared" si="37"/>
        <v>111</v>
      </c>
      <c r="O26" s="32">
        <f t="shared" si="8"/>
        <v>118</v>
      </c>
      <c r="P26" s="29">
        <f t="shared" si="38"/>
        <v>0.42708333333333393</v>
      </c>
      <c r="Q26" s="76">
        <v>3</v>
      </c>
      <c r="R26" s="77">
        <v>0</v>
      </c>
      <c r="S26" s="77">
        <v>35</v>
      </c>
      <c r="T26" s="77">
        <v>9</v>
      </c>
      <c r="U26" s="77">
        <v>0</v>
      </c>
      <c r="V26" s="77">
        <v>0</v>
      </c>
      <c r="W26" s="77">
        <v>0</v>
      </c>
      <c r="X26" s="77">
        <v>0</v>
      </c>
      <c r="Y26" s="77">
        <v>2</v>
      </c>
      <c r="Z26" s="77">
        <v>1</v>
      </c>
      <c r="AA26" s="81">
        <v>3</v>
      </c>
      <c r="AB26" s="225">
        <v>11</v>
      </c>
      <c r="AC26" s="32">
        <f t="shared" si="39"/>
        <v>53</v>
      </c>
      <c r="AD26" s="32">
        <f t="shared" si="3"/>
        <v>54</v>
      </c>
      <c r="AE26" s="67">
        <f t="shared" si="40"/>
        <v>164</v>
      </c>
      <c r="AF26" s="67">
        <f t="shared" ref="AF26:AF28" si="43">SUM(AE26:AE30)</f>
        <v>556</v>
      </c>
      <c r="AG26" s="22">
        <f t="shared" si="41"/>
        <v>0.42708333333333393</v>
      </c>
    </row>
    <row r="27" spans="1:33" ht="13.5" customHeight="1">
      <c r="A27" s="13">
        <f t="shared" si="42"/>
        <v>0.43750000000000061</v>
      </c>
      <c r="B27" s="43">
        <v>2</v>
      </c>
      <c r="C27" s="44">
        <v>0</v>
      </c>
      <c r="D27" s="44">
        <v>41</v>
      </c>
      <c r="E27" s="44">
        <v>23</v>
      </c>
      <c r="F27" s="44">
        <v>1</v>
      </c>
      <c r="G27" s="44">
        <v>0</v>
      </c>
      <c r="H27" s="44">
        <v>0</v>
      </c>
      <c r="I27" s="44">
        <v>0</v>
      </c>
      <c r="J27" s="44">
        <v>1</v>
      </c>
      <c r="K27" s="44">
        <v>1</v>
      </c>
      <c r="L27" s="53">
        <v>4</v>
      </c>
      <c r="M27" s="225">
        <v>8</v>
      </c>
      <c r="N27" s="32">
        <f t="shared" si="37"/>
        <v>73</v>
      </c>
      <c r="O27" s="32">
        <f t="shared" si="8"/>
        <v>75</v>
      </c>
      <c r="P27" s="29">
        <f t="shared" si="38"/>
        <v>0.43750000000000061</v>
      </c>
      <c r="Q27" s="76">
        <v>3</v>
      </c>
      <c r="R27" s="77">
        <v>2</v>
      </c>
      <c r="S27" s="77">
        <v>36</v>
      </c>
      <c r="T27" s="77">
        <v>3</v>
      </c>
      <c r="U27" s="77">
        <v>5</v>
      </c>
      <c r="V27" s="77">
        <v>2</v>
      </c>
      <c r="W27" s="77">
        <v>1</v>
      </c>
      <c r="X27" s="77">
        <v>0</v>
      </c>
      <c r="Y27" s="77">
        <v>0</v>
      </c>
      <c r="Z27" s="77">
        <v>1</v>
      </c>
      <c r="AA27" s="81">
        <v>3</v>
      </c>
      <c r="AB27" s="225">
        <v>8</v>
      </c>
      <c r="AC27" s="32">
        <f t="shared" si="39"/>
        <v>56</v>
      </c>
      <c r="AD27" s="32">
        <f t="shared" si="3"/>
        <v>62</v>
      </c>
      <c r="AE27" s="67">
        <f t="shared" si="40"/>
        <v>129</v>
      </c>
      <c r="AF27" s="67">
        <f t="shared" si="43"/>
        <v>518</v>
      </c>
      <c r="AG27" s="22">
        <f t="shared" si="41"/>
        <v>0.43750000000000061</v>
      </c>
    </row>
    <row r="28" spans="1:33" ht="13.5" customHeight="1">
      <c r="A28" s="16">
        <f t="shared" si="42"/>
        <v>0.4479166666666673</v>
      </c>
      <c r="B28" s="46">
        <v>3</v>
      </c>
      <c r="C28" s="47">
        <v>2</v>
      </c>
      <c r="D28" s="47">
        <v>58</v>
      </c>
      <c r="E28" s="47">
        <v>12</v>
      </c>
      <c r="F28" s="47">
        <v>2</v>
      </c>
      <c r="G28" s="47">
        <v>0</v>
      </c>
      <c r="H28" s="47">
        <v>1</v>
      </c>
      <c r="I28" s="47">
        <v>0</v>
      </c>
      <c r="J28" s="47">
        <v>0</v>
      </c>
      <c r="K28" s="47">
        <v>1</v>
      </c>
      <c r="L28" s="54">
        <v>0</v>
      </c>
      <c r="M28" s="226">
        <v>3</v>
      </c>
      <c r="N28" s="33">
        <f t="shared" si="37"/>
        <v>79</v>
      </c>
      <c r="O28" s="33">
        <f t="shared" si="8"/>
        <v>80</v>
      </c>
      <c r="P28" s="30">
        <f t="shared" si="38"/>
        <v>0.4479166666666673</v>
      </c>
      <c r="Q28" s="78">
        <v>4</v>
      </c>
      <c r="R28" s="79">
        <v>1</v>
      </c>
      <c r="S28" s="79">
        <v>38</v>
      </c>
      <c r="T28" s="79">
        <v>12</v>
      </c>
      <c r="U28" s="79">
        <v>2</v>
      </c>
      <c r="V28" s="79">
        <v>0</v>
      </c>
      <c r="W28" s="79">
        <v>0</v>
      </c>
      <c r="X28" s="79">
        <v>0</v>
      </c>
      <c r="Y28" s="79">
        <v>1</v>
      </c>
      <c r="Z28" s="79">
        <v>0</v>
      </c>
      <c r="AA28" s="82">
        <v>3</v>
      </c>
      <c r="AB28" s="226">
        <v>4</v>
      </c>
      <c r="AC28" s="33">
        <f t="shared" si="39"/>
        <v>61</v>
      </c>
      <c r="AD28" s="33">
        <f t="shared" si="3"/>
        <v>61</v>
      </c>
      <c r="AE28" s="68">
        <f t="shared" si="40"/>
        <v>140</v>
      </c>
      <c r="AF28" s="68">
        <f t="shared" si="43"/>
        <v>522</v>
      </c>
      <c r="AG28" s="45">
        <f t="shared" si="41"/>
        <v>0.4479166666666673</v>
      </c>
    </row>
    <row r="29" spans="1:33" s="39" customFormat="1" ht="12" customHeight="1">
      <c r="A29" s="48" t="s">
        <v>24</v>
      </c>
      <c r="B29" s="49">
        <f t="shared" ref="B29:N29" si="44">SUM(B25:B28)</f>
        <v>9</v>
      </c>
      <c r="C29" s="50">
        <f t="shared" si="44"/>
        <v>5</v>
      </c>
      <c r="D29" s="50">
        <f t="shared" si="44"/>
        <v>261</v>
      </c>
      <c r="E29" s="50">
        <f t="shared" si="44"/>
        <v>54</v>
      </c>
      <c r="F29" s="50">
        <f t="shared" si="44"/>
        <v>12</v>
      </c>
      <c r="G29" s="50">
        <f t="shared" si="44"/>
        <v>0</v>
      </c>
      <c r="H29" s="50">
        <f t="shared" si="44"/>
        <v>1</v>
      </c>
      <c r="I29" s="50">
        <f t="shared" si="44"/>
        <v>1</v>
      </c>
      <c r="J29" s="50">
        <f t="shared" si="44"/>
        <v>2</v>
      </c>
      <c r="K29" s="50">
        <f t="shared" si="44"/>
        <v>6</v>
      </c>
      <c r="L29" s="55">
        <f t="shared" si="44"/>
        <v>14</v>
      </c>
      <c r="M29" s="227">
        <f>SUM(M25:M28)</f>
        <v>35</v>
      </c>
      <c r="N29" s="60">
        <f t="shared" si="44"/>
        <v>365</v>
      </c>
      <c r="O29" s="60">
        <f t="shared" si="8"/>
        <v>378</v>
      </c>
      <c r="P29" s="48" t="s">
        <v>24</v>
      </c>
      <c r="Q29" s="49">
        <f t="shared" ref="Q29:AB29" si="45">SUM(Q25:Q28)</f>
        <v>12</v>
      </c>
      <c r="R29" s="50">
        <f t="shared" si="45"/>
        <v>3</v>
      </c>
      <c r="S29" s="50">
        <f t="shared" si="45"/>
        <v>144</v>
      </c>
      <c r="T29" s="50">
        <f t="shared" si="45"/>
        <v>26</v>
      </c>
      <c r="U29" s="50">
        <f t="shared" si="45"/>
        <v>7</v>
      </c>
      <c r="V29" s="50">
        <f t="shared" si="45"/>
        <v>2</v>
      </c>
      <c r="W29" s="50">
        <f t="shared" si="45"/>
        <v>1</v>
      </c>
      <c r="X29" s="50">
        <f t="shared" si="45"/>
        <v>1</v>
      </c>
      <c r="Y29" s="50">
        <f t="shared" si="45"/>
        <v>3</v>
      </c>
      <c r="Z29" s="50">
        <f t="shared" si="45"/>
        <v>3</v>
      </c>
      <c r="AA29" s="55">
        <f t="shared" si="45"/>
        <v>13</v>
      </c>
      <c r="AB29" s="227">
        <f>SUM(AB25:AB28)</f>
        <v>28</v>
      </c>
      <c r="AC29" s="60">
        <f t="shared" ref="AC29" si="46">SUM(AC25:AC28)</f>
        <v>215</v>
      </c>
      <c r="AD29" s="60">
        <f t="shared" si="3"/>
        <v>222</v>
      </c>
      <c r="AE29" s="69"/>
      <c r="AF29" s="69"/>
      <c r="AG29" s="48"/>
    </row>
    <row r="30" spans="1:33" ht="13.5" customHeight="1">
      <c r="A30" s="22">
        <f>A28+"00:15"</f>
        <v>0.45833333333333398</v>
      </c>
      <c r="B30" s="41">
        <v>1</v>
      </c>
      <c r="C30" s="42">
        <v>0</v>
      </c>
      <c r="D30" s="42">
        <v>43</v>
      </c>
      <c r="E30" s="42">
        <v>7</v>
      </c>
      <c r="F30" s="42">
        <v>3</v>
      </c>
      <c r="G30" s="42">
        <v>0</v>
      </c>
      <c r="H30" s="42">
        <v>0</v>
      </c>
      <c r="I30" s="42">
        <v>0</v>
      </c>
      <c r="J30" s="42">
        <v>1</v>
      </c>
      <c r="K30" s="42">
        <v>0</v>
      </c>
      <c r="L30" s="52">
        <v>5</v>
      </c>
      <c r="M30" s="228">
        <v>6</v>
      </c>
      <c r="N30" s="31">
        <f t="shared" ref="N30:N33" si="47">SUM(B30:L30)</f>
        <v>60</v>
      </c>
      <c r="O30" s="31">
        <f t="shared" si="8"/>
        <v>63</v>
      </c>
      <c r="P30" s="29">
        <f t="shared" ref="P30:P33" si="48">$A30</f>
        <v>0.45833333333333398</v>
      </c>
      <c r="Q30" s="74">
        <v>2</v>
      </c>
      <c r="R30" s="75">
        <v>0</v>
      </c>
      <c r="S30" s="75">
        <v>37</v>
      </c>
      <c r="T30" s="75">
        <v>12</v>
      </c>
      <c r="U30" s="75">
        <v>5</v>
      </c>
      <c r="V30" s="75">
        <v>0</v>
      </c>
      <c r="W30" s="75">
        <v>0</v>
      </c>
      <c r="X30" s="75">
        <v>1</v>
      </c>
      <c r="Y30" s="75">
        <v>0</v>
      </c>
      <c r="Z30" s="75">
        <v>0</v>
      </c>
      <c r="AA30" s="80">
        <v>6</v>
      </c>
      <c r="AB30" s="228">
        <v>4</v>
      </c>
      <c r="AC30" s="31">
        <f t="shared" ref="AC30:AC33" si="49">SUM(Q30:AA30)</f>
        <v>63</v>
      </c>
      <c r="AD30" s="31">
        <f t="shared" si="3"/>
        <v>68</v>
      </c>
      <c r="AE30" s="67">
        <f t="shared" ref="AE30:AE33" si="50">SUM(N30,AC30)</f>
        <v>123</v>
      </c>
      <c r="AF30" s="67">
        <f>SUM(AE30:AE33)</f>
        <v>523</v>
      </c>
      <c r="AG30" s="22">
        <f t="shared" ref="AG30:AG33" si="51">$A30</f>
        <v>0.45833333333333398</v>
      </c>
    </row>
    <row r="31" spans="1:33" ht="13.5" customHeight="1">
      <c r="A31" s="13">
        <f t="shared" ref="A31:A33" si="52">A30+"00:15"</f>
        <v>0.46875000000000067</v>
      </c>
      <c r="B31" s="43">
        <v>3</v>
      </c>
      <c r="C31" s="44">
        <v>0</v>
      </c>
      <c r="D31" s="44">
        <v>48</v>
      </c>
      <c r="E31" s="44">
        <v>13</v>
      </c>
      <c r="F31" s="44">
        <v>3</v>
      </c>
      <c r="G31" s="44">
        <v>0</v>
      </c>
      <c r="H31" s="44">
        <v>0</v>
      </c>
      <c r="I31" s="44">
        <v>0</v>
      </c>
      <c r="J31" s="44">
        <v>1</v>
      </c>
      <c r="K31" s="44">
        <v>0</v>
      </c>
      <c r="L31" s="53">
        <v>5</v>
      </c>
      <c r="M31" s="225">
        <v>3</v>
      </c>
      <c r="N31" s="32">
        <f t="shared" si="47"/>
        <v>73</v>
      </c>
      <c r="O31" s="32">
        <f t="shared" si="8"/>
        <v>75</v>
      </c>
      <c r="P31" s="29">
        <f t="shared" si="48"/>
        <v>0.46875000000000067</v>
      </c>
      <c r="Q31" s="76">
        <v>2</v>
      </c>
      <c r="R31" s="77">
        <v>0</v>
      </c>
      <c r="S31" s="77">
        <v>32</v>
      </c>
      <c r="T31" s="77">
        <v>7</v>
      </c>
      <c r="U31" s="77">
        <v>3</v>
      </c>
      <c r="V31" s="77">
        <v>0</v>
      </c>
      <c r="W31" s="77">
        <v>2</v>
      </c>
      <c r="X31" s="77">
        <v>0</v>
      </c>
      <c r="Y31" s="77">
        <v>1</v>
      </c>
      <c r="Z31" s="77">
        <v>0</v>
      </c>
      <c r="AA31" s="81">
        <v>6</v>
      </c>
      <c r="AB31" s="225">
        <v>6</v>
      </c>
      <c r="AC31" s="32">
        <f t="shared" si="49"/>
        <v>53</v>
      </c>
      <c r="AD31" s="32">
        <f t="shared" si="3"/>
        <v>58</v>
      </c>
      <c r="AE31" s="67">
        <f t="shared" si="50"/>
        <v>126</v>
      </c>
      <c r="AF31" s="67">
        <f t="shared" ref="AF31:AF33" si="53">SUM(AE31:AE35)</f>
        <v>536</v>
      </c>
      <c r="AG31" s="22">
        <f t="shared" si="51"/>
        <v>0.46875000000000067</v>
      </c>
    </row>
    <row r="32" spans="1:33" ht="13.5" customHeight="1">
      <c r="A32" s="13">
        <f t="shared" si="52"/>
        <v>0.47916666666666735</v>
      </c>
      <c r="B32" s="43">
        <v>4</v>
      </c>
      <c r="C32" s="44">
        <v>0</v>
      </c>
      <c r="D32" s="44">
        <v>61</v>
      </c>
      <c r="E32" s="44">
        <v>9</v>
      </c>
      <c r="F32" s="44">
        <v>2</v>
      </c>
      <c r="G32" s="44">
        <v>0</v>
      </c>
      <c r="H32" s="44">
        <v>0</v>
      </c>
      <c r="I32" s="44">
        <v>0</v>
      </c>
      <c r="J32" s="44">
        <v>1</v>
      </c>
      <c r="K32" s="44">
        <v>1</v>
      </c>
      <c r="L32" s="53">
        <v>5</v>
      </c>
      <c r="M32" s="225">
        <v>4</v>
      </c>
      <c r="N32" s="32">
        <f t="shared" si="47"/>
        <v>83</v>
      </c>
      <c r="O32" s="32">
        <f t="shared" si="8"/>
        <v>84</v>
      </c>
      <c r="P32" s="29">
        <f t="shared" si="48"/>
        <v>0.47916666666666735</v>
      </c>
      <c r="Q32" s="76">
        <v>3</v>
      </c>
      <c r="R32" s="77">
        <v>0</v>
      </c>
      <c r="S32" s="77">
        <v>27</v>
      </c>
      <c r="T32" s="77">
        <v>9</v>
      </c>
      <c r="U32" s="77">
        <v>4</v>
      </c>
      <c r="V32" s="77">
        <v>0</v>
      </c>
      <c r="W32" s="77">
        <v>0</v>
      </c>
      <c r="X32" s="77">
        <v>1</v>
      </c>
      <c r="Y32" s="77">
        <v>1</v>
      </c>
      <c r="Z32" s="77">
        <v>0</v>
      </c>
      <c r="AA32" s="81">
        <v>5</v>
      </c>
      <c r="AB32" s="225">
        <v>8</v>
      </c>
      <c r="AC32" s="32">
        <f t="shared" si="49"/>
        <v>50</v>
      </c>
      <c r="AD32" s="32">
        <f t="shared" si="3"/>
        <v>54</v>
      </c>
      <c r="AE32" s="67">
        <f t="shared" si="50"/>
        <v>133</v>
      </c>
      <c r="AF32" s="67">
        <f t="shared" si="53"/>
        <v>556</v>
      </c>
      <c r="AG32" s="22">
        <f t="shared" si="51"/>
        <v>0.47916666666666735</v>
      </c>
    </row>
    <row r="33" spans="1:33" ht="13.5" customHeight="1">
      <c r="A33" s="16">
        <f t="shared" si="52"/>
        <v>0.48958333333333404</v>
      </c>
      <c r="B33" s="46">
        <v>3</v>
      </c>
      <c r="C33" s="47">
        <v>0</v>
      </c>
      <c r="D33" s="47">
        <v>52</v>
      </c>
      <c r="E33" s="47">
        <v>13</v>
      </c>
      <c r="F33" s="47">
        <v>3</v>
      </c>
      <c r="G33" s="47">
        <v>0</v>
      </c>
      <c r="H33" s="47">
        <v>0</v>
      </c>
      <c r="I33" s="47">
        <v>0</v>
      </c>
      <c r="J33" s="47">
        <v>1</v>
      </c>
      <c r="K33" s="47">
        <v>0</v>
      </c>
      <c r="L33" s="54">
        <v>3</v>
      </c>
      <c r="M33" s="226">
        <v>4</v>
      </c>
      <c r="N33" s="33">
        <f t="shared" si="47"/>
        <v>75</v>
      </c>
      <c r="O33" s="33">
        <f t="shared" si="8"/>
        <v>77</v>
      </c>
      <c r="P33" s="30">
        <f t="shared" si="48"/>
        <v>0.48958333333333404</v>
      </c>
      <c r="Q33" s="78">
        <v>2</v>
      </c>
      <c r="R33" s="79">
        <v>1</v>
      </c>
      <c r="S33" s="79">
        <v>42</v>
      </c>
      <c r="T33" s="79">
        <v>12</v>
      </c>
      <c r="U33" s="79">
        <v>1</v>
      </c>
      <c r="V33" s="79">
        <v>1</v>
      </c>
      <c r="W33" s="79">
        <v>1</v>
      </c>
      <c r="X33" s="79">
        <v>1</v>
      </c>
      <c r="Y33" s="79">
        <v>1</v>
      </c>
      <c r="Z33" s="79">
        <v>0</v>
      </c>
      <c r="AA33" s="82">
        <v>4</v>
      </c>
      <c r="AB33" s="226">
        <v>4</v>
      </c>
      <c r="AC33" s="33">
        <f t="shared" si="49"/>
        <v>66</v>
      </c>
      <c r="AD33" s="33">
        <f t="shared" si="3"/>
        <v>69</v>
      </c>
      <c r="AE33" s="68">
        <f t="shared" si="50"/>
        <v>141</v>
      </c>
      <c r="AF33" s="68">
        <f t="shared" si="53"/>
        <v>582</v>
      </c>
      <c r="AG33" s="45">
        <f t="shared" si="51"/>
        <v>0.48958333333333404</v>
      </c>
    </row>
    <row r="34" spans="1:33" s="39" customFormat="1" ht="12" customHeight="1">
      <c r="A34" s="48" t="s">
        <v>24</v>
      </c>
      <c r="B34" s="49">
        <f t="shared" ref="B34:N34" si="54">SUM(B30:B33)</f>
        <v>11</v>
      </c>
      <c r="C34" s="50">
        <f t="shared" si="54"/>
        <v>0</v>
      </c>
      <c r="D34" s="50">
        <f t="shared" si="54"/>
        <v>204</v>
      </c>
      <c r="E34" s="50">
        <f t="shared" si="54"/>
        <v>42</v>
      </c>
      <c r="F34" s="50">
        <f t="shared" si="54"/>
        <v>11</v>
      </c>
      <c r="G34" s="50">
        <f t="shared" si="54"/>
        <v>0</v>
      </c>
      <c r="H34" s="50">
        <f t="shared" si="54"/>
        <v>0</v>
      </c>
      <c r="I34" s="50">
        <f t="shared" si="54"/>
        <v>0</v>
      </c>
      <c r="J34" s="50">
        <f t="shared" si="54"/>
        <v>4</v>
      </c>
      <c r="K34" s="50">
        <f t="shared" si="54"/>
        <v>1</v>
      </c>
      <c r="L34" s="55">
        <f t="shared" si="54"/>
        <v>18</v>
      </c>
      <c r="M34" s="227">
        <f>SUM(M30:M33)</f>
        <v>17</v>
      </c>
      <c r="N34" s="60">
        <f t="shared" si="54"/>
        <v>291</v>
      </c>
      <c r="O34" s="60">
        <f t="shared" si="8"/>
        <v>300</v>
      </c>
      <c r="P34" s="48" t="s">
        <v>24</v>
      </c>
      <c r="Q34" s="49">
        <f t="shared" ref="Q34:AB34" si="55">SUM(Q30:Q33)</f>
        <v>9</v>
      </c>
      <c r="R34" s="50">
        <f t="shared" si="55"/>
        <v>1</v>
      </c>
      <c r="S34" s="50">
        <f t="shared" si="55"/>
        <v>138</v>
      </c>
      <c r="T34" s="50">
        <f t="shared" si="55"/>
        <v>40</v>
      </c>
      <c r="U34" s="50">
        <f t="shared" si="55"/>
        <v>13</v>
      </c>
      <c r="V34" s="50">
        <f t="shared" si="55"/>
        <v>1</v>
      </c>
      <c r="W34" s="50">
        <f t="shared" si="55"/>
        <v>3</v>
      </c>
      <c r="X34" s="50">
        <f t="shared" si="55"/>
        <v>3</v>
      </c>
      <c r="Y34" s="50">
        <f t="shared" si="55"/>
        <v>3</v>
      </c>
      <c r="Z34" s="50">
        <f t="shared" si="55"/>
        <v>0</v>
      </c>
      <c r="AA34" s="55">
        <f t="shared" si="55"/>
        <v>21</v>
      </c>
      <c r="AB34" s="227">
        <f>SUM(AB30:AB33)</f>
        <v>22</v>
      </c>
      <c r="AC34" s="60">
        <f t="shared" ref="AC34" si="56">SUM(AC30:AC33)</f>
        <v>232</v>
      </c>
      <c r="AD34" s="60">
        <f t="shared" si="3"/>
        <v>248</v>
      </c>
      <c r="AE34" s="69"/>
      <c r="AF34" s="69"/>
      <c r="AG34" s="48"/>
    </row>
    <row r="35" spans="1:33" ht="13.5" customHeight="1">
      <c r="A35" s="22">
        <f>A33+"00:15"</f>
        <v>0.50000000000000067</v>
      </c>
      <c r="B35" s="41">
        <v>0</v>
      </c>
      <c r="C35" s="42">
        <v>0</v>
      </c>
      <c r="D35" s="42">
        <v>43</v>
      </c>
      <c r="E35" s="42">
        <v>10</v>
      </c>
      <c r="F35" s="42">
        <v>3</v>
      </c>
      <c r="G35" s="42">
        <v>0</v>
      </c>
      <c r="H35" s="42">
        <v>0</v>
      </c>
      <c r="I35" s="42">
        <v>0</v>
      </c>
      <c r="J35" s="42">
        <v>1</v>
      </c>
      <c r="K35" s="42">
        <v>0</v>
      </c>
      <c r="L35" s="52">
        <v>2</v>
      </c>
      <c r="M35" s="228">
        <v>7</v>
      </c>
      <c r="N35" s="31">
        <f t="shared" ref="N35:N38" si="57">SUM(B35:L35)</f>
        <v>59</v>
      </c>
      <c r="O35" s="31">
        <f t="shared" si="8"/>
        <v>63</v>
      </c>
      <c r="P35" s="29">
        <f t="shared" ref="P35:P38" si="58">$A35</f>
        <v>0.50000000000000067</v>
      </c>
      <c r="Q35" s="74">
        <v>3</v>
      </c>
      <c r="R35" s="75">
        <v>1</v>
      </c>
      <c r="S35" s="75">
        <v>45</v>
      </c>
      <c r="T35" s="75">
        <v>15</v>
      </c>
      <c r="U35" s="75">
        <v>4</v>
      </c>
      <c r="V35" s="75">
        <v>1</v>
      </c>
      <c r="W35" s="75">
        <v>0</v>
      </c>
      <c r="X35" s="75">
        <v>0</v>
      </c>
      <c r="Y35" s="75">
        <v>1</v>
      </c>
      <c r="Z35" s="75">
        <v>1</v>
      </c>
      <c r="AA35" s="80">
        <v>6</v>
      </c>
      <c r="AB35" s="228">
        <v>5</v>
      </c>
      <c r="AC35" s="31">
        <f t="shared" ref="AC35:AC38" si="59">SUM(Q35:AA35)</f>
        <v>77</v>
      </c>
      <c r="AD35" s="31">
        <f t="shared" si="3"/>
        <v>81</v>
      </c>
      <c r="AE35" s="67">
        <f t="shared" ref="AE35:AE38" si="60">SUM(N35,AC35)</f>
        <v>136</v>
      </c>
      <c r="AF35" s="67">
        <f>SUM(AE35:AE38)</f>
        <v>607</v>
      </c>
      <c r="AG35" s="22">
        <f t="shared" ref="AG35:AG38" si="61">$A35</f>
        <v>0.50000000000000067</v>
      </c>
    </row>
    <row r="36" spans="1:33" ht="13.5" customHeight="1">
      <c r="A36" s="13">
        <f t="shared" ref="A36:A38" si="62">A35+"00:15"</f>
        <v>0.5104166666666673</v>
      </c>
      <c r="B36" s="43">
        <v>5</v>
      </c>
      <c r="C36" s="44">
        <v>2</v>
      </c>
      <c r="D36" s="44">
        <v>45</v>
      </c>
      <c r="E36" s="44">
        <v>8</v>
      </c>
      <c r="F36" s="44">
        <v>2</v>
      </c>
      <c r="G36" s="44">
        <v>0</v>
      </c>
      <c r="H36" s="44">
        <v>1</v>
      </c>
      <c r="I36" s="44">
        <v>0</v>
      </c>
      <c r="J36" s="44">
        <v>1</v>
      </c>
      <c r="K36" s="44">
        <v>0</v>
      </c>
      <c r="L36" s="53">
        <v>6</v>
      </c>
      <c r="M36" s="225">
        <v>7</v>
      </c>
      <c r="N36" s="32">
        <f t="shared" si="57"/>
        <v>70</v>
      </c>
      <c r="O36" s="32">
        <f t="shared" si="8"/>
        <v>70</v>
      </c>
      <c r="P36" s="29">
        <f t="shared" si="58"/>
        <v>0.5104166666666673</v>
      </c>
      <c r="Q36" s="76">
        <v>0</v>
      </c>
      <c r="R36" s="77">
        <v>0</v>
      </c>
      <c r="S36" s="77">
        <v>53</v>
      </c>
      <c r="T36" s="77">
        <v>15</v>
      </c>
      <c r="U36" s="77">
        <v>5</v>
      </c>
      <c r="V36" s="77">
        <v>0</v>
      </c>
      <c r="W36" s="77">
        <v>0</v>
      </c>
      <c r="X36" s="77">
        <v>1</v>
      </c>
      <c r="Y36" s="77">
        <v>0</v>
      </c>
      <c r="Z36" s="77">
        <v>0</v>
      </c>
      <c r="AA36" s="81">
        <v>2</v>
      </c>
      <c r="AB36" s="225">
        <v>4</v>
      </c>
      <c r="AC36" s="32">
        <f t="shared" si="59"/>
        <v>76</v>
      </c>
      <c r="AD36" s="32">
        <f t="shared" si="3"/>
        <v>82</v>
      </c>
      <c r="AE36" s="67">
        <f t="shared" si="60"/>
        <v>146</v>
      </c>
      <c r="AF36" s="67">
        <f t="shared" ref="AF36:AF38" si="63">SUM(AE36:AE41)</f>
        <v>660</v>
      </c>
      <c r="AG36" s="22">
        <f t="shared" si="61"/>
        <v>0.5104166666666673</v>
      </c>
    </row>
    <row r="37" spans="1:33" ht="13.5" customHeight="1">
      <c r="A37" s="13">
        <f t="shared" si="62"/>
        <v>0.52083333333333393</v>
      </c>
      <c r="B37" s="43">
        <v>3</v>
      </c>
      <c r="C37" s="44">
        <v>1</v>
      </c>
      <c r="D37" s="44">
        <v>51</v>
      </c>
      <c r="E37" s="44">
        <v>6</v>
      </c>
      <c r="F37" s="44">
        <v>5</v>
      </c>
      <c r="G37" s="44">
        <v>1</v>
      </c>
      <c r="H37" s="44">
        <v>0</v>
      </c>
      <c r="I37" s="44">
        <v>0</v>
      </c>
      <c r="J37" s="44">
        <v>1</v>
      </c>
      <c r="K37" s="44">
        <v>0</v>
      </c>
      <c r="L37" s="53">
        <v>7</v>
      </c>
      <c r="M37" s="225">
        <v>8</v>
      </c>
      <c r="N37" s="32">
        <f t="shared" si="57"/>
        <v>75</v>
      </c>
      <c r="O37" s="32">
        <f t="shared" si="8"/>
        <v>79</v>
      </c>
      <c r="P37" s="29">
        <f t="shared" si="58"/>
        <v>0.52083333333333393</v>
      </c>
      <c r="Q37" s="76">
        <v>6</v>
      </c>
      <c r="R37" s="77">
        <v>3</v>
      </c>
      <c r="S37" s="77">
        <v>55</v>
      </c>
      <c r="T37" s="77">
        <v>9</v>
      </c>
      <c r="U37" s="77">
        <v>2</v>
      </c>
      <c r="V37" s="77">
        <v>0</v>
      </c>
      <c r="W37" s="77">
        <v>0</v>
      </c>
      <c r="X37" s="77">
        <v>1</v>
      </c>
      <c r="Y37" s="77">
        <v>1</v>
      </c>
      <c r="Z37" s="77">
        <v>0</v>
      </c>
      <c r="AA37" s="81">
        <v>7</v>
      </c>
      <c r="AB37" s="225">
        <v>7</v>
      </c>
      <c r="AC37" s="32">
        <f t="shared" si="59"/>
        <v>84</v>
      </c>
      <c r="AD37" s="32">
        <f t="shared" si="3"/>
        <v>82</v>
      </c>
      <c r="AE37" s="67">
        <f t="shared" si="60"/>
        <v>159</v>
      </c>
      <c r="AF37" s="67">
        <f t="shared" si="63"/>
        <v>681</v>
      </c>
      <c r="AG37" s="22">
        <f t="shared" si="61"/>
        <v>0.52083333333333393</v>
      </c>
    </row>
    <row r="38" spans="1:33" ht="13.5" customHeight="1">
      <c r="A38" s="16">
        <f t="shared" si="62"/>
        <v>0.53125000000000056</v>
      </c>
      <c r="B38" s="46">
        <v>4</v>
      </c>
      <c r="C38" s="47">
        <v>0</v>
      </c>
      <c r="D38" s="47">
        <v>46</v>
      </c>
      <c r="E38" s="47">
        <v>7</v>
      </c>
      <c r="F38" s="47">
        <v>1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54">
        <v>4</v>
      </c>
      <c r="M38" s="226">
        <v>11</v>
      </c>
      <c r="N38" s="33">
        <f t="shared" si="57"/>
        <v>62</v>
      </c>
      <c r="O38" s="33">
        <f t="shared" si="8"/>
        <v>60</v>
      </c>
      <c r="P38" s="30">
        <f t="shared" si="58"/>
        <v>0.53125000000000056</v>
      </c>
      <c r="Q38" s="78">
        <v>8</v>
      </c>
      <c r="R38" s="79">
        <v>2</v>
      </c>
      <c r="S38" s="79">
        <v>74</v>
      </c>
      <c r="T38" s="79">
        <v>9</v>
      </c>
      <c r="U38" s="79">
        <v>2</v>
      </c>
      <c r="V38" s="79">
        <v>0</v>
      </c>
      <c r="W38" s="79">
        <v>0</v>
      </c>
      <c r="X38" s="79">
        <v>1</v>
      </c>
      <c r="Y38" s="79">
        <v>1</v>
      </c>
      <c r="Z38" s="79">
        <v>0</v>
      </c>
      <c r="AA38" s="82">
        <v>7</v>
      </c>
      <c r="AB38" s="226">
        <v>13</v>
      </c>
      <c r="AC38" s="33">
        <f t="shared" si="59"/>
        <v>104</v>
      </c>
      <c r="AD38" s="33">
        <f t="shared" si="3"/>
        <v>102</v>
      </c>
      <c r="AE38" s="68">
        <f t="shared" si="60"/>
        <v>166</v>
      </c>
      <c r="AF38" s="68">
        <f t="shared" si="63"/>
        <v>701</v>
      </c>
      <c r="AG38" s="45">
        <f t="shared" si="61"/>
        <v>0.53125000000000056</v>
      </c>
    </row>
    <row r="39" spans="1:33" s="39" customFormat="1" ht="12" customHeight="1">
      <c r="A39" s="48" t="s">
        <v>24</v>
      </c>
      <c r="B39" s="49">
        <f t="shared" ref="B39:N39" si="64">SUM(B35:B38)</f>
        <v>12</v>
      </c>
      <c r="C39" s="50">
        <f t="shared" si="64"/>
        <v>3</v>
      </c>
      <c r="D39" s="50">
        <f t="shared" si="64"/>
        <v>185</v>
      </c>
      <c r="E39" s="50">
        <f t="shared" si="64"/>
        <v>31</v>
      </c>
      <c r="F39" s="50">
        <f t="shared" si="64"/>
        <v>11</v>
      </c>
      <c r="G39" s="50">
        <f t="shared" si="64"/>
        <v>1</v>
      </c>
      <c r="H39" s="50">
        <f t="shared" si="64"/>
        <v>1</v>
      </c>
      <c r="I39" s="50">
        <f t="shared" si="64"/>
        <v>0</v>
      </c>
      <c r="J39" s="50">
        <f t="shared" si="64"/>
        <v>3</v>
      </c>
      <c r="K39" s="50">
        <f t="shared" si="64"/>
        <v>0</v>
      </c>
      <c r="L39" s="55">
        <f t="shared" si="64"/>
        <v>19</v>
      </c>
      <c r="M39" s="230">
        <f t="shared" si="64"/>
        <v>33</v>
      </c>
      <c r="N39" s="60">
        <f t="shared" si="64"/>
        <v>266</v>
      </c>
      <c r="O39" s="60">
        <f t="shared" ref="O39:O40" si="65">ROUND((B39*0.333)+(C39*0.5)+(D39*1)+(E39*1)+(F39*2)+(G39*2)+(H39*2)+(I39*2)+(J39*2)+(K39*2)+(L39*1),0)</f>
        <v>272</v>
      </c>
      <c r="P39" s="48" t="s">
        <v>24</v>
      </c>
      <c r="Q39" s="49">
        <f t="shared" ref="Q39:AB39" si="66">SUM(Q35:Q38)</f>
        <v>17</v>
      </c>
      <c r="R39" s="50">
        <f t="shared" si="66"/>
        <v>6</v>
      </c>
      <c r="S39" s="50">
        <f t="shared" si="66"/>
        <v>227</v>
      </c>
      <c r="T39" s="50">
        <f t="shared" si="66"/>
        <v>48</v>
      </c>
      <c r="U39" s="50">
        <f t="shared" si="66"/>
        <v>13</v>
      </c>
      <c r="V39" s="50">
        <f t="shared" si="66"/>
        <v>1</v>
      </c>
      <c r="W39" s="50">
        <f t="shared" si="66"/>
        <v>0</v>
      </c>
      <c r="X39" s="50">
        <f t="shared" si="66"/>
        <v>3</v>
      </c>
      <c r="Y39" s="50">
        <f t="shared" si="66"/>
        <v>3</v>
      </c>
      <c r="Z39" s="50">
        <f t="shared" si="66"/>
        <v>1</v>
      </c>
      <c r="AA39" s="55">
        <f t="shared" si="66"/>
        <v>22</v>
      </c>
      <c r="AB39" s="230">
        <f t="shared" si="66"/>
        <v>29</v>
      </c>
      <c r="AC39" s="60">
        <f t="shared" ref="AC39" si="67">SUM(AC35:AC38)</f>
        <v>341</v>
      </c>
      <c r="AD39" s="60">
        <f t="shared" si="3"/>
        <v>348</v>
      </c>
      <c r="AE39" s="69"/>
      <c r="AF39" s="69"/>
      <c r="AG39" s="48"/>
    </row>
    <row r="40" spans="1:33" s="39" customFormat="1" ht="12" customHeight="1">
      <c r="A40" s="48" t="s">
        <v>25</v>
      </c>
      <c r="B40" s="49">
        <f t="shared" ref="B40:N40" si="68">SUM(B29,B34,B39)</f>
        <v>32</v>
      </c>
      <c r="C40" s="50">
        <f t="shared" si="68"/>
        <v>8</v>
      </c>
      <c r="D40" s="50">
        <f t="shared" si="68"/>
        <v>650</v>
      </c>
      <c r="E40" s="50">
        <f t="shared" si="68"/>
        <v>127</v>
      </c>
      <c r="F40" s="50">
        <f t="shared" si="68"/>
        <v>34</v>
      </c>
      <c r="G40" s="50">
        <f t="shared" si="68"/>
        <v>1</v>
      </c>
      <c r="H40" s="50">
        <f t="shared" si="68"/>
        <v>2</v>
      </c>
      <c r="I40" s="50">
        <f t="shared" si="68"/>
        <v>1</v>
      </c>
      <c r="J40" s="50">
        <f t="shared" si="68"/>
        <v>9</v>
      </c>
      <c r="K40" s="50">
        <f t="shared" si="68"/>
        <v>7</v>
      </c>
      <c r="L40" s="55">
        <f t="shared" si="68"/>
        <v>51</v>
      </c>
      <c r="M40" s="230">
        <f t="shared" si="68"/>
        <v>85</v>
      </c>
      <c r="N40" s="60">
        <f t="shared" si="68"/>
        <v>922</v>
      </c>
      <c r="O40" s="60">
        <f t="shared" si="65"/>
        <v>951</v>
      </c>
      <c r="P40" s="48" t="s">
        <v>25</v>
      </c>
      <c r="Q40" s="49">
        <f t="shared" ref="Q40:AB40" si="69">SUM(Q29,Q34,Q39)</f>
        <v>38</v>
      </c>
      <c r="R40" s="50">
        <f t="shared" si="69"/>
        <v>10</v>
      </c>
      <c r="S40" s="50">
        <f t="shared" si="69"/>
        <v>509</v>
      </c>
      <c r="T40" s="50">
        <f t="shared" si="69"/>
        <v>114</v>
      </c>
      <c r="U40" s="50">
        <f t="shared" si="69"/>
        <v>33</v>
      </c>
      <c r="V40" s="50">
        <f t="shared" si="69"/>
        <v>4</v>
      </c>
      <c r="W40" s="50">
        <f t="shared" si="69"/>
        <v>4</v>
      </c>
      <c r="X40" s="50">
        <f t="shared" si="69"/>
        <v>7</v>
      </c>
      <c r="Y40" s="50">
        <f t="shared" si="69"/>
        <v>9</v>
      </c>
      <c r="Z40" s="50">
        <f t="shared" si="69"/>
        <v>4</v>
      </c>
      <c r="AA40" s="55">
        <f t="shared" si="69"/>
        <v>56</v>
      </c>
      <c r="AB40" s="230">
        <f t="shared" si="69"/>
        <v>79</v>
      </c>
      <c r="AC40" s="60">
        <f t="shared" ref="AC40" si="70">SUM(AC29,AC34,AC39)</f>
        <v>788</v>
      </c>
      <c r="AD40" s="60">
        <f t="shared" si="3"/>
        <v>819</v>
      </c>
      <c r="AE40" s="69"/>
      <c r="AF40" s="69"/>
      <c r="AG40" s="48"/>
    </row>
    <row r="41" spans="1:33" ht="13.5" customHeight="1">
      <c r="A41" s="22">
        <f>A38+"00:15"</f>
        <v>0.54166666666666718</v>
      </c>
      <c r="B41" s="41">
        <v>5</v>
      </c>
      <c r="C41" s="42">
        <v>1</v>
      </c>
      <c r="D41" s="42">
        <v>62</v>
      </c>
      <c r="E41" s="42">
        <v>11</v>
      </c>
      <c r="F41" s="42">
        <v>2</v>
      </c>
      <c r="G41" s="42">
        <v>0</v>
      </c>
      <c r="H41" s="42">
        <v>2</v>
      </c>
      <c r="I41" s="42">
        <v>0</v>
      </c>
      <c r="J41" s="42">
        <v>1</v>
      </c>
      <c r="K41" s="42">
        <v>0</v>
      </c>
      <c r="L41" s="52">
        <v>6</v>
      </c>
      <c r="M41" s="228">
        <v>15</v>
      </c>
      <c r="N41" s="31">
        <f t="shared" ref="N41:N44" si="71">SUM(B41:L41)</f>
        <v>90</v>
      </c>
      <c r="O41" s="31">
        <f t="shared" si="8"/>
        <v>91</v>
      </c>
      <c r="P41" s="29">
        <f t="shared" ref="P41:P44" si="72">$A41</f>
        <v>0.54166666666666718</v>
      </c>
      <c r="Q41" s="74">
        <v>5</v>
      </c>
      <c r="R41" s="75">
        <v>0</v>
      </c>
      <c r="S41" s="75">
        <v>67</v>
      </c>
      <c r="T41" s="75">
        <v>16</v>
      </c>
      <c r="U41" s="75">
        <v>1</v>
      </c>
      <c r="V41" s="75">
        <v>0</v>
      </c>
      <c r="W41" s="75">
        <v>0</v>
      </c>
      <c r="X41" s="75">
        <v>0</v>
      </c>
      <c r="Y41" s="75">
        <v>1</v>
      </c>
      <c r="Z41" s="75">
        <v>0</v>
      </c>
      <c r="AA41" s="80">
        <v>9</v>
      </c>
      <c r="AB41" s="228">
        <v>8</v>
      </c>
      <c r="AC41" s="31">
        <f t="shared" ref="AC41:AC44" si="73">SUM(Q41:AA41)</f>
        <v>99</v>
      </c>
      <c r="AD41" s="31">
        <f t="shared" si="3"/>
        <v>98</v>
      </c>
      <c r="AE41" s="67">
        <f t="shared" ref="AE41:AE44" si="74">SUM(N41,AC41)</f>
        <v>189</v>
      </c>
      <c r="AF41" s="67">
        <f>SUM(AE41:AE44)</f>
        <v>716</v>
      </c>
      <c r="AG41" s="22">
        <f t="shared" ref="AG41:AG44" si="75">$A41</f>
        <v>0.54166666666666718</v>
      </c>
    </row>
    <row r="42" spans="1:33" ht="13.5" customHeight="1">
      <c r="A42" s="13">
        <f t="shared" ref="A42:A44" si="76">A41+"00:15"</f>
        <v>0.55208333333333381</v>
      </c>
      <c r="B42" s="43">
        <v>4</v>
      </c>
      <c r="C42" s="44">
        <v>3</v>
      </c>
      <c r="D42" s="44">
        <v>57</v>
      </c>
      <c r="E42" s="44">
        <v>6</v>
      </c>
      <c r="F42" s="44">
        <v>2</v>
      </c>
      <c r="G42" s="44">
        <v>0</v>
      </c>
      <c r="H42" s="44">
        <v>0</v>
      </c>
      <c r="I42" s="44">
        <v>0</v>
      </c>
      <c r="J42" s="44">
        <v>1</v>
      </c>
      <c r="K42" s="44">
        <v>1</v>
      </c>
      <c r="L42" s="53">
        <v>2</v>
      </c>
      <c r="M42" s="225">
        <v>29</v>
      </c>
      <c r="N42" s="32">
        <f t="shared" si="71"/>
        <v>76</v>
      </c>
      <c r="O42" s="32">
        <f t="shared" si="8"/>
        <v>76</v>
      </c>
      <c r="P42" s="29">
        <f t="shared" si="72"/>
        <v>0.55208333333333381</v>
      </c>
      <c r="Q42" s="76">
        <v>4</v>
      </c>
      <c r="R42" s="77">
        <v>0</v>
      </c>
      <c r="S42" s="77">
        <v>67</v>
      </c>
      <c r="T42" s="77">
        <v>10</v>
      </c>
      <c r="U42" s="77">
        <v>2</v>
      </c>
      <c r="V42" s="77">
        <v>0</v>
      </c>
      <c r="W42" s="77">
        <v>0</v>
      </c>
      <c r="X42" s="77">
        <v>1</v>
      </c>
      <c r="Y42" s="77">
        <v>1</v>
      </c>
      <c r="Z42" s="77">
        <v>0</v>
      </c>
      <c r="AA42" s="81">
        <v>6</v>
      </c>
      <c r="AB42" s="225">
        <v>12</v>
      </c>
      <c r="AC42" s="32">
        <f t="shared" si="73"/>
        <v>91</v>
      </c>
      <c r="AD42" s="32">
        <f t="shared" si="3"/>
        <v>92</v>
      </c>
      <c r="AE42" s="67">
        <f t="shared" si="74"/>
        <v>167</v>
      </c>
      <c r="AF42" s="67">
        <f t="shared" ref="AF42:AF44" si="77">SUM(AE42:AE46)</f>
        <v>684</v>
      </c>
      <c r="AG42" s="22">
        <f t="shared" si="75"/>
        <v>0.55208333333333381</v>
      </c>
    </row>
    <row r="43" spans="1:33" ht="13.5" customHeight="1">
      <c r="A43" s="13">
        <f t="shared" si="76"/>
        <v>0.56250000000000044</v>
      </c>
      <c r="B43" s="43">
        <v>3</v>
      </c>
      <c r="C43" s="44">
        <v>0</v>
      </c>
      <c r="D43" s="44">
        <v>54</v>
      </c>
      <c r="E43" s="44">
        <v>13</v>
      </c>
      <c r="F43" s="44">
        <v>1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53">
        <v>7</v>
      </c>
      <c r="M43" s="225">
        <v>12</v>
      </c>
      <c r="N43" s="32">
        <f t="shared" si="71"/>
        <v>78</v>
      </c>
      <c r="O43" s="32">
        <f t="shared" si="8"/>
        <v>77</v>
      </c>
      <c r="P43" s="29">
        <f t="shared" si="72"/>
        <v>0.56250000000000044</v>
      </c>
      <c r="Q43" s="76">
        <v>3</v>
      </c>
      <c r="R43" s="77">
        <v>1</v>
      </c>
      <c r="S43" s="77">
        <v>70</v>
      </c>
      <c r="T43" s="77">
        <v>18</v>
      </c>
      <c r="U43" s="77">
        <v>1</v>
      </c>
      <c r="V43" s="77">
        <v>0</v>
      </c>
      <c r="W43" s="77">
        <v>1</v>
      </c>
      <c r="X43" s="77">
        <v>1</v>
      </c>
      <c r="Y43" s="77">
        <v>0</v>
      </c>
      <c r="Z43" s="77">
        <v>1</v>
      </c>
      <c r="AA43" s="81">
        <v>5</v>
      </c>
      <c r="AB43" s="225">
        <v>10</v>
      </c>
      <c r="AC43" s="32">
        <f t="shared" si="73"/>
        <v>101</v>
      </c>
      <c r="AD43" s="32">
        <f t="shared" si="3"/>
        <v>102</v>
      </c>
      <c r="AE43" s="67">
        <f t="shared" si="74"/>
        <v>179</v>
      </c>
      <c r="AF43" s="67">
        <f t="shared" si="77"/>
        <v>699</v>
      </c>
      <c r="AG43" s="22">
        <f t="shared" si="75"/>
        <v>0.56250000000000044</v>
      </c>
    </row>
    <row r="44" spans="1:33" ht="13.5" customHeight="1">
      <c r="A44" s="16">
        <f t="shared" si="76"/>
        <v>0.57291666666666707</v>
      </c>
      <c r="B44" s="46">
        <v>10</v>
      </c>
      <c r="C44" s="47">
        <v>1</v>
      </c>
      <c r="D44" s="47">
        <v>53</v>
      </c>
      <c r="E44" s="47">
        <v>7</v>
      </c>
      <c r="F44" s="47">
        <v>5</v>
      </c>
      <c r="G44" s="47">
        <v>0</v>
      </c>
      <c r="H44" s="47">
        <v>1</v>
      </c>
      <c r="I44" s="47">
        <v>0</v>
      </c>
      <c r="J44" s="47">
        <v>1</v>
      </c>
      <c r="K44" s="47">
        <v>1</v>
      </c>
      <c r="L44" s="54">
        <v>9</v>
      </c>
      <c r="M44" s="226">
        <v>8</v>
      </c>
      <c r="N44" s="33">
        <f t="shared" si="71"/>
        <v>88</v>
      </c>
      <c r="O44" s="33">
        <f t="shared" si="8"/>
        <v>89</v>
      </c>
      <c r="P44" s="30">
        <f t="shared" si="72"/>
        <v>0.57291666666666707</v>
      </c>
      <c r="Q44" s="78">
        <v>2</v>
      </c>
      <c r="R44" s="79">
        <v>2</v>
      </c>
      <c r="S44" s="79">
        <v>68</v>
      </c>
      <c r="T44" s="79">
        <v>10</v>
      </c>
      <c r="U44" s="79">
        <v>3</v>
      </c>
      <c r="V44" s="79">
        <v>0</v>
      </c>
      <c r="W44" s="79">
        <v>0</v>
      </c>
      <c r="X44" s="79">
        <v>1</v>
      </c>
      <c r="Y44" s="79">
        <v>1</v>
      </c>
      <c r="Z44" s="79">
        <v>0</v>
      </c>
      <c r="AA44" s="82">
        <v>6</v>
      </c>
      <c r="AB44" s="226">
        <v>10</v>
      </c>
      <c r="AC44" s="33">
        <f t="shared" si="73"/>
        <v>93</v>
      </c>
      <c r="AD44" s="33">
        <f t="shared" si="3"/>
        <v>96</v>
      </c>
      <c r="AE44" s="68">
        <f t="shared" si="74"/>
        <v>181</v>
      </c>
      <c r="AF44" s="68">
        <f t="shared" si="77"/>
        <v>689</v>
      </c>
      <c r="AG44" s="45">
        <f t="shared" si="75"/>
        <v>0.57291666666666707</v>
      </c>
    </row>
    <row r="45" spans="1:33" s="39" customFormat="1" ht="12" customHeight="1">
      <c r="A45" s="48" t="s">
        <v>24</v>
      </c>
      <c r="B45" s="49">
        <f t="shared" ref="B45:N45" si="78">SUM(B41:B44)</f>
        <v>22</v>
      </c>
      <c r="C45" s="50">
        <f t="shared" si="78"/>
        <v>5</v>
      </c>
      <c r="D45" s="50">
        <f t="shared" si="78"/>
        <v>226</v>
      </c>
      <c r="E45" s="50">
        <f t="shared" si="78"/>
        <v>37</v>
      </c>
      <c r="F45" s="50">
        <f t="shared" si="78"/>
        <v>10</v>
      </c>
      <c r="G45" s="50">
        <f t="shared" si="78"/>
        <v>0</v>
      </c>
      <c r="H45" s="50">
        <f t="shared" si="78"/>
        <v>3</v>
      </c>
      <c r="I45" s="50">
        <f t="shared" si="78"/>
        <v>0</v>
      </c>
      <c r="J45" s="50">
        <f t="shared" si="78"/>
        <v>3</v>
      </c>
      <c r="K45" s="50">
        <f t="shared" si="78"/>
        <v>2</v>
      </c>
      <c r="L45" s="55">
        <f t="shared" si="78"/>
        <v>24</v>
      </c>
      <c r="M45" s="227">
        <f>SUM(M41:M44)</f>
        <v>64</v>
      </c>
      <c r="N45" s="60">
        <f t="shared" si="78"/>
        <v>332</v>
      </c>
      <c r="O45" s="60">
        <f t="shared" si="8"/>
        <v>333</v>
      </c>
      <c r="P45" s="48" t="s">
        <v>24</v>
      </c>
      <c r="Q45" s="49">
        <f t="shared" ref="Q45:AB45" si="79">SUM(Q41:Q44)</f>
        <v>14</v>
      </c>
      <c r="R45" s="50">
        <f t="shared" si="79"/>
        <v>3</v>
      </c>
      <c r="S45" s="50">
        <f t="shared" si="79"/>
        <v>272</v>
      </c>
      <c r="T45" s="50">
        <f t="shared" si="79"/>
        <v>54</v>
      </c>
      <c r="U45" s="50">
        <f t="shared" si="79"/>
        <v>7</v>
      </c>
      <c r="V45" s="50">
        <f t="shared" si="79"/>
        <v>0</v>
      </c>
      <c r="W45" s="50">
        <f t="shared" si="79"/>
        <v>1</v>
      </c>
      <c r="X45" s="50">
        <f t="shared" si="79"/>
        <v>3</v>
      </c>
      <c r="Y45" s="50">
        <f t="shared" si="79"/>
        <v>3</v>
      </c>
      <c r="Z45" s="50">
        <f t="shared" si="79"/>
        <v>1</v>
      </c>
      <c r="AA45" s="55">
        <f t="shared" si="79"/>
        <v>26</v>
      </c>
      <c r="AB45" s="227">
        <f>SUM(AB41:AB44)</f>
        <v>40</v>
      </c>
      <c r="AC45" s="60">
        <f t="shared" ref="AC45" si="80">SUM(AC41:AC44)</f>
        <v>384</v>
      </c>
      <c r="AD45" s="60">
        <f t="shared" si="3"/>
        <v>388</v>
      </c>
      <c r="AE45" s="69"/>
      <c r="AF45" s="69"/>
      <c r="AG45" s="48"/>
    </row>
    <row r="46" spans="1:33" ht="13.5" customHeight="1">
      <c r="A46" s="22">
        <f>A44+"00:15"</f>
        <v>0.5833333333333337</v>
      </c>
      <c r="B46" s="41">
        <v>3</v>
      </c>
      <c r="C46" s="42">
        <v>1</v>
      </c>
      <c r="D46" s="42">
        <v>51</v>
      </c>
      <c r="E46" s="42">
        <v>6</v>
      </c>
      <c r="F46" s="42">
        <v>1</v>
      </c>
      <c r="G46" s="42">
        <v>0</v>
      </c>
      <c r="H46" s="42">
        <v>0</v>
      </c>
      <c r="I46" s="42">
        <v>1</v>
      </c>
      <c r="J46" s="42">
        <v>1</v>
      </c>
      <c r="K46" s="42">
        <v>1</v>
      </c>
      <c r="L46" s="52">
        <v>6</v>
      </c>
      <c r="M46" s="228">
        <v>10</v>
      </c>
      <c r="N46" s="31">
        <f t="shared" ref="N46:N49" si="81">SUM(B46:L46)</f>
        <v>71</v>
      </c>
      <c r="O46" s="31">
        <f t="shared" si="8"/>
        <v>72</v>
      </c>
      <c r="P46" s="29">
        <f t="shared" ref="P46:P49" si="82">$A46</f>
        <v>0.5833333333333337</v>
      </c>
      <c r="Q46" s="74">
        <v>4</v>
      </c>
      <c r="R46" s="75">
        <v>3</v>
      </c>
      <c r="S46" s="75">
        <v>64</v>
      </c>
      <c r="T46" s="75">
        <v>10</v>
      </c>
      <c r="U46" s="75">
        <v>0</v>
      </c>
      <c r="V46" s="75">
        <v>0</v>
      </c>
      <c r="W46" s="75">
        <v>0</v>
      </c>
      <c r="X46" s="75">
        <v>0</v>
      </c>
      <c r="Y46" s="75">
        <v>1</v>
      </c>
      <c r="Z46" s="75">
        <v>0</v>
      </c>
      <c r="AA46" s="80">
        <v>4</v>
      </c>
      <c r="AB46" s="228">
        <v>13</v>
      </c>
      <c r="AC46" s="31">
        <f t="shared" ref="AC46:AC49" si="83">SUM(Q46:AA46)</f>
        <v>86</v>
      </c>
      <c r="AD46" s="31">
        <f t="shared" si="3"/>
        <v>83</v>
      </c>
      <c r="AE46" s="67">
        <f t="shared" ref="AE46:AE49" si="84">SUM(N46,AC46)</f>
        <v>157</v>
      </c>
      <c r="AF46" s="67">
        <f>SUM(AE46:AE49)</f>
        <v>685</v>
      </c>
      <c r="AG46" s="22">
        <f t="shared" ref="AG46:AG49" si="85">$A46</f>
        <v>0.5833333333333337</v>
      </c>
    </row>
    <row r="47" spans="1:33" ht="13.5" customHeight="1">
      <c r="A47" s="13">
        <f t="shared" ref="A47:A49" si="86">A46+"00:15"</f>
        <v>0.59375000000000033</v>
      </c>
      <c r="B47" s="43">
        <v>7</v>
      </c>
      <c r="C47" s="44">
        <v>1</v>
      </c>
      <c r="D47" s="44">
        <v>58</v>
      </c>
      <c r="E47" s="44">
        <v>12</v>
      </c>
      <c r="F47" s="44">
        <v>2</v>
      </c>
      <c r="G47" s="44">
        <v>0</v>
      </c>
      <c r="H47" s="44">
        <v>0</v>
      </c>
      <c r="I47" s="44">
        <v>0</v>
      </c>
      <c r="J47" s="44">
        <v>1</v>
      </c>
      <c r="K47" s="44">
        <v>0</v>
      </c>
      <c r="L47" s="53">
        <v>8</v>
      </c>
      <c r="M47" s="225">
        <v>11</v>
      </c>
      <c r="N47" s="32">
        <f t="shared" si="81"/>
        <v>89</v>
      </c>
      <c r="O47" s="32">
        <f t="shared" si="8"/>
        <v>87</v>
      </c>
      <c r="P47" s="29">
        <f t="shared" si="82"/>
        <v>0.59375000000000033</v>
      </c>
      <c r="Q47" s="76">
        <v>5</v>
      </c>
      <c r="R47" s="77">
        <v>1</v>
      </c>
      <c r="S47" s="77">
        <v>64</v>
      </c>
      <c r="T47" s="77">
        <v>9</v>
      </c>
      <c r="U47" s="77">
        <v>3</v>
      </c>
      <c r="V47" s="77">
        <v>0</v>
      </c>
      <c r="W47" s="77">
        <v>0</v>
      </c>
      <c r="X47" s="77">
        <v>0</v>
      </c>
      <c r="Y47" s="77">
        <v>0</v>
      </c>
      <c r="Z47" s="77">
        <v>1</v>
      </c>
      <c r="AA47" s="81">
        <v>10</v>
      </c>
      <c r="AB47" s="225">
        <v>17</v>
      </c>
      <c r="AC47" s="32">
        <f t="shared" si="83"/>
        <v>93</v>
      </c>
      <c r="AD47" s="32">
        <f t="shared" si="3"/>
        <v>93</v>
      </c>
      <c r="AE47" s="67">
        <f t="shared" si="84"/>
        <v>182</v>
      </c>
      <c r="AF47" s="67">
        <f t="shared" ref="AF47:AF49" si="87">SUM(AE47:AE51)</f>
        <v>709</v>
      </c>
      <c r="AG47" s="22">
        <f t="shared" si="85"/>
        <v>0.59375000000000033</v>
      </c>
    </row>
    <row r="48" spans="1:33" ht="13.5" customHeight="1">
      <c r="A48" s="13">
        <f t="shared" si="86"/>
        <v>0.60416666666666696</v>
      </c>
      <c r="B48" s="43">
        <v>7</v>
      </c>
      <c r="C48" s="44">
        <v>0</v>
      </c>
      <c r="D48" s="44">
        <v>53</v>
      </c>
      <c r="E48" s="44">
        <v>11</v>
      </c>
      <c r="F48" s="44">
        <v>1</v>
      </c>
      <c r="G48" s="44">
        <v>0</v>
      </c>
      <c r="H48" s="44">
        <v>0</v>
      </c>
      <c r="I48" s="44">
        <v>0</v>
      </c>
      <c r="J48" s="44">
        <v>1</v>
      </c>
      <c r="K48" s="44">
        <v>0</v>
      </c>
      <c r="L48" s="53">
        <v>11</v>
      </c>
      <c r="M48" s="225">
        <v>4</v>
      </c>
      <c r="N48" s="32">
        <f t="shared" si="81"/>
        <v>84</v>
      </c>
      <c r="O48" s="32">
        <f t="shared" si="8"/>
        <v>81</v>
      </c>
      <c r="P48" s="29">
        <f t="shared" si="82"/>
        <v>0.60416666666666696</v>
      </c>
      <c r="Q48" s="76">
        <v>4</v>
      </c>
      <c r="R48" s="77">
        <v>2</v>
      </c>
      <c r="S48" s="77">
        <v>60</v>
      </c>
      <c r="T48" s="77">
        <v>7</v>
      </c>
      <c r="U48" s="77">
        <v>2</v>
      </c>
      <c r="V48" s="77">
        <v>0</v>
      </c>
      <c r="W48" s="77">
        <v>2</v>
      </c>
      <c r="X48" s="77">
        <v>2</v>
      </c>
      <c r="Y48" s="77">
        <v>1</v>
      </c>
      <c r="Z48" s="77">
        <v>0</v>
      </c>
      <c r="AA48" s="81">
        <v>5</v>
      </c>
      <c r="AB48" s="225">
        <v>16</v>
      </c>
      <c r="AC48" s="32">
        <f t="shared" si="83"/>
        <v>85</v>
      </c>
      <c r="AD48" s="32">
        <f t="shared" si="3"/>
        <v>88</v>
      </c>
      <c r="AE48" s="67">
        <f t="shared" si="84"/>
        <v>169</v>
      </c>
      <c r="AF48" s="67">
        <f t="shared" si="87"/>
        <v>708</v>
      </c>
      <c r="AG48" s="22">
        <f t="shared" si="85"/>
        <v>0.60416666666666696</v>
      </c>
    </row>
    <row r="49" spans="1:33" ht="13.5" customHeight="1">
      <c r="A49" s="16">
        <f t="shared" si="86"/>
        <v>0.61458333333333359</v>
      </c>
      <c r="B49" s="46">
        <v>7</v>
      </c>
      <c r="C49" s="47">
        <v>1</v>
      </c>
      <c r="D49" s="47">
        <v>40</v>
      </c>
      <c r="E49" s="47">
        <v>12</v>
      </c>
      <c r="F49" s="47">
        <v>2</v>
      </c>
      <c r="G49" s="47">
        <v>0</v>
      </c>
      <c r="H49" s="47">
        <v>1</v>
      </c>
      <c r="I49" s="47">
        <v>0</v>
      </c>
      <c r="J49" s="47">
        <v>0</v>
      </c>
      <c r="K49" s="47">
        <v>0</v>
      </c>
      <c r="L49" s="54">
        <v>2</v>
      </c>
      <c r="M49" s="226">
        <v>10</v>
      </c>
      <c r="N49" s="33">
        <f t="shared" si="81"/>
        <v>65</v>
      </c>
      <c r="O49" s="33">
        <f t="shared" si="8"/>
        <v>63</v>
      </c>
      <c r="P49" s="30">
        <f t="shared" si="82"/>
        <v>0.61458333333333359</v>
      </c>
      <c r="Q49" s="78">
        <v>2</v>
      </c>
      <c r="R49" s="79">
        <v>1</v>
      </c>
      <c r="S49" s="79">
        <v>80</v>
      </c>
      <c r="T49" s="79">
        <v>17</v>
      </c>
      <c r="U49" s="79">
        <v>2</v>
      </c>
      <c r="V49" s="79">
        <v>0</v>
      </c>
      <c r="W49" s="79">
        <v>1</v>
      </c>
      <c r="X49" s="79">
        <v>1</v>
      </c>
      <c r="Y49" s="79">
        <v>1</v>
      </c>
      <c r="Z49" s="79">
        <v>0</v>
      </c>
      <c r="AA49" s="82">
        <v>7</v>
      </c>
      <c r="AB49" s="226">
        <v>11</v>
      </c>
      <c r="AC49" s="33">
        <f t="shared" si="83"/>
        <v>112</v>
      </c>
      <c r="AD49" s="33">
        <f t="shared" si="3"/>
        <v>115</v>
      </c>
      <c r="AE49" s="68">
        <f t="shared" si="84"/>
        <v>177</v>
      </c>
      <c r="AF49" s="68">
        <f t="shared" si="87"/>
        <v>699</v>
      </c>
      <c r="AG49" s="45">
        <f t="shared" si="85"/>
        <v>0.61458333333333359</v>
      </c>
    </row>
    <row r="50" spans="1:33" s="39" customFormat="1" ht="12" customHeight="1">
      <c r="A50" s="48" t="s">
        <v>24</v>
      </c>
      <c r="B50" s="49">
        <f t="shared" ref="B50:N50" si="88">SUM(B46:B49)</f>
        <v>24</v>
      </c>
      <c r="C50" s="50">
        <f t="shared" si="88"/>
        <v>3</v>
      </c>
      <c r="D50" s="50">
        <f t="shared" si="88"/>
        <v>202</v>
      </c>
      <c r="E50" s="50">
        <f t="shared" si="88"/>
        <v>41</v>
      </c>
      <c r="F50" s="50">
        <f t="shared" si="88"/>
        <v>6</v>
      </c>
      <c r="G50" s="50">
        <f t="shared" si="88"/>
        <v>0</v>
      </c>
      <c r="H50" s="50">
        <f t="shared" si="88"/>
        <v>1</v>
      </c>
      <c r="I50" s="50">
        <f t="shared" si="88"/>
        <v>1</v>
      </c>
      <c r="J50" s="50">
        <f t="shared" si="88"/>
        <v>3</v>
      </c>
      <c r="K50" s="50">
        <f t="shared" si="88"/>
        <v>1</v>
      </c>
      <c r="L50" s="55">
        <f t="shared" si="88"/>
        <v>27</v>
      </c>
      <c r="M50" s="227">
        <f>SUM(M46:M49)</f>
        <v>35</v>
      </c>
      <c r="N50" s="60">
        <f t="shared" si="88"/>
        <v>309</v>
      </c>
      <c r="O50" s="60">
        <f t="shared" si="8"/>
        <v>303</v>
      </c>
      <c r="P50" s="48" t="s">
        <v>24</v>
      </c>
      <c r="Q50" s="49">
        <f t="shared" ref="Q50:AB50" si="89">SUM(Q46:Q49)</f>
        <v>15</v>
      </c>
      <c r="R50" s="50">
        <f t="shared" si="89"/>
        <v>7</v>
      </c>
      <c r="S50" s="50">
        <f t="shared" si="89"/>
        <v>268</v>
      </c>
      <c r="T50" s="50">
        <f t="shared" si="89"/>
        <v>43</v>
      </c>
      <c r="U50" s="50">
        <f t="shared" si="89"/>
        <v>7</v>
      </c>
      <c r="V50" s="50">
        <f t="shared" si="89"/>
        <v>0</v>
      </c>
      <c r="W50" s="50">
        <f t="shared" si="89"/>
        <v>3</v>
      </c>
      <c r="X50" s="50">
        <f t="shared" si="89"/>
        <v>3</v>
      </c>
      <c r="Y50" s="50">
        <f t="shared" si="89"/>
        <v>3</v>
      </c>
      <c r="Z50" s="50">
        <f t="shared" si="89"/>
        <v>1</v>
      </c>
      <c r="AA50" s="55">
        <f t="shared" si="89"/>
        <v>26</v>
      </c>
      <c r="AB50" s="227">
        <f>SUM(AB46:AB49)</f>
        <v>57</v>
      </c>
      <c r="AC50" s="60">
        <f t="shared" ref="AC50" si="90">SUM(AC46:AC49)</f>
        <v>376</v>
      </c>
      <c r="AD50" s="60">
        <f t="shared" si="3"/>
        <v>379</v>
      </c>
      <c r="AE50" s="69"/>
      <c r="AF50" s="69"/>
      <c r="AG50" s="48"/>
    </row>
    <row r="51" spans="1:33" ht="13.5" customHeight="1">
      <c r="A51" s="22">
        <f>A49+"00:15"</f>
        <v>0.62500000000000022</v>
      </c>
      <c r="B51" s="41">
        <v>4</v>
      </c>
      <c r="C51" s="42">
        <v>1</v>
      </c>
      <c r="D51" s="42">
        <v>50</v>
      </c>
      <c r="E51" s="42">
        <v>9</v>
      </c>
      <c r="F51" s="42">
        <v>1</v>
      </c>
      <c r="G51" s="42">
        <v>0</v>
      </c>
      <c r="H51" s="42">
        <v>0</v>
      </c>
      <c r="I51" s="42">
        <v>0</v>
      </c>
      <c r="J51" s="42">
        <v>1</v>
      </c>
      <c r="K51" s="42">
        <v>0</v>
      </c>
      <c r="L51" s="52">
        <v>3</v>
      </c>
      <c r="M51" s="228">
        <v>13</v>
      </c>
      <c r="N51" s="31">
        <f t="shared" ref="N51:N54" si="91">SUM(B51:L51)</f>
        <v>69</v>
      </c>
      <c r="O51" s="31">
        <f t="shared" si="8"/>
        <v>68</v>
      </c>
      <c r="P51" s="29">
        <f t="shared" ref="P51:P54" si="92">$A51</f>
        <v>0.62500000000000022</v>
      </c>
      <c r="Q51" s="74">
        <v>1</v>
      </c>
      <c r="R51" s="75">
        <v>1</v>
      </c>
      <c r="S51" s="75">
        <v>83</v>
      </c>
      <c r="T51" s="75">
        <v>11</v>
      </c>
      <c r="U51" s="75">
        <v>3</v>
      </c>
      <c r="V51" s="75">
        <v>1</v>
      </c>
      <c r="W51" s="75">
        <v>3</v>
      </c>
      <c r="X51" s="75">
        <v>0</v>
      </c>
      <c r="Y51" s="75">
        <v>1</v>
      </c>
      <c r="Z51" s="75">
        <v>0</v>
      </c>
      <c r="AA51" s="80">
        <v>8</v>
      </c>
      <c r="AB51" s="228">
        <v>14</v>
      </c>
      <c r="AC51" s="31">
        <f t="shared" ref="AC51:AC54" si="93">SUM(Q51:AA51)</f>
        <v>112</v>
      </c>
      <c r="AD51" s="31">
        <f t="shared" si="3"/>
        <v>119</v>
      </c>
      <c r="AE51" s="67">
        <f t="shared" ref="AE51:AE54" si="94">SUM(N51,AC51)</f>
        <v>181</v>
      </c>
      <c r="AF51" s="67">
        <f>SUM(AE51:AE54)</f>
        <v>703</v>
      </c>
      <c r="AG51" s="22">
        <f t="shared" ref="AG51:AG54" si="95">$A51</f>
        <v>0.62500000000000022</v>
      </c>
    </row>
    <row r="52" spans="1:33" ht="13.5" customHeight="1">
      <c r="A52" s="13">
        <f t="shared" ref="A52:A54" si="96">A51+"00:15"</f>
        <v>0.63541666666666685</v>
      </c>
      <c r="B52" s="43">
        <v>9</v>
      </c>
      <c r="C52" s="44">
        <v>0</v>
      </c>
      <c r="D52" s="44">
        <v>48</v>
      </c>
      <c r="E52" s="44">
        <v>6</v>
      </c>
      <c r="F52" s="44">
        <v>1</v>
      </c>
      <c r="G52" s="44">
        <v>0</v>
      </c>
      <c r="H52" s="44">
        <v>0</v>
      </c>
      <c r="I52" s="44">
        <v>0</v>
      </c>
      <c r="J52" s="44">
        <v>2</v>
      </c>
      <c r="K52" s="44">
        <v>0</v>
      </c>
      <c r="L52" s="53">
        <v>4</v>
      </c>
      <c r="M52" s="225">
        <v>14</v>
      </c>
      <c r="N52" s="32">
        <f t="shared" si="91"/>
        <v>70</v>
      </c>
      <c r="O52" s="32">
        <f t="shared" si="8"/>
        <v>67</v>
      </c>
      <c r="P52" s="29">
        <f t="shared" si="92"/>
        <v>0.63541666666666685</v>
      </c>
      <c r="Q52" s="76">
        <v>6</v>
      </c>
      <c r="R52" s="77">
        <v>1</v>
      </c>
      <c r="S52" s="77">
        <v>75</v>
      </c>
      <c r="T52" s="77">
        <v>14</v>
      </c>
      <c r="U52" s="77">
        <v>2</v>
      </c>
      <c r="V52" s="77">
        <v>0</v>
      </c>
      <c r="W52" s="77">
        <v>0</v>
      </c>
      <c r="X52" s="77">
        <v>0</v>
      </c>
      <c r="Y52" s="77">
        <v>1</v>
      </c>
      <c r="Z52" s="77">
        <v>4</v>
      </c>
      <c r="AA52" s="81">
        <v>8</v>
      </c>
      <c r="AB52" s="225">
        <v>16</v>
      </c>
      <c r="AC52" s="32">
        <f t="shared" si="93"/>
        <v>111</v>
      </c>
      <c r="AD52" s="32">
        <f t="shared" si="3"/>
        <v>113</v>
      </c>
      <c r="AE52" s="67">
        <f t="shared" si="94"/>
        <v>181</v>
      </c>
      <c r="AF52" s="67">
        <f t="shared" ref="AF52:AF54" si="97">SUM(AE52:AE57)</f>
        <v>715</v>
      </c>
      <c r="AG52" s="22">
        <f t="shared" si="95"/>
        <v>0.63541666666666685</v>
      </c>
    </row>
    <row r="53" spans="1:33" ht="13.5" customHeight="1">
      <c r="A53" s="13">
        <f t="shared" si="96"/>
        <v>0.64583333333333348</v>
      </c>
      <c r="B53" s="43">
        <v>1</v>
      </c>
      <c r="C53" s="44">
        <v>1</v>
      </c>
      <c r="D53" s="44">
        <v>53</v>
      </c>
      <c r="E53" s="44">
        <v>9</v>
      </c>
      <c r="F53" s="44">
        <v>6</v>
      </c>
      <c r="G53" s="44">
        <v>0</v>
      </c>
      <c r="H53" s="44">
        <v>1</v>
      </c>
      <c r="I53" s="44">
        <v>0</v>
      </c>
      <c r="J53" s="44">
        <v>1</v>
      </c>
      <c r="K53" s="44">
        <v>1</v>
      </c>
      <c r="L53" s="53">
        <v>3</v>
      </c>
      <c r="M53" s="225">
        <v>10</v>
      </c>
      <c r="N53" s="32">
        <f t="shared" si="91"/>
        <v>76</v>
      </c>
      <c r="O53" s="32">
        <f t="shared" si="8"/>
        <v>84</v>
      </c>
      <c r="P53" s="29">
        <f t="shared" si="92"/>
        <v>0.64583333333333348</v>
      </c>
      <c r="Q53" s="76">
        <v>3</v>
      </c>
      <c r="R53" s="77">
        <v>2</v>
      </c>
      <c r="S53" s="77">
        <v>56</v>
      </c>
      <c r="T53" s="77">
        <v>13</v>
      </c>
      <c r="U53" s="77">
        <v>3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81">
        <v>7</v>
      </c>
      <c r="AB53" s="225">
        <v>8</v>
      </c>
      <c r="AC53" s="32">
        <f t="shared" si="93"/>
        <v>84</v>
      </c>
      <c r="AD53" s="32">
        <f t="shared" si="3"/>
        <v>84</v>
      </c>
      <c r="AE53" s="67">
        <f t="shared" si="94"/>
        <v>160</v>
      </c>
      <c r="AF53" s="67">
        <f t="shared" si="97"/>
        <v>731</v>
      </c>
      <c r="AG53" s="22">
        <f t="shared" si="95"/>
        <v>0.64583333333333348</v>
      </c>
    </row>
    <row r="54" spans="1:33" ht="13.5" customHeight="1">
      <c r="A54" s="16">
        <f t="shared" si="96"/>
        <v>0.65625000000000011</v>
      </c>
      <c r="B54" s="46">
        <v>3</v>
      </c>
      <c r="C54" s="47">
        <v>0</v>
      </c>
      <c r="D54" s="47">
        <v>49</v>
      </c>
      <c r="E54" s="47">
        <v>4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54">
        <v>4</v>
      </c>
      <c r="M54" s="226">
        <v>20</v>
      </c>
      <c r="N54" s="33">
        <f t="shared" si="91"/>
        <v>60</v>
      </c>
      <c r="O54" s="33">
        <f t="shared" si="8"/>
        <v>58</v>
      </c>
      <c r="P54" s="30">
        <f t="shared" si="92"/>
        <v>0.65625000000000011</v>
      </c>
      <c r="Q54" s="78">
        <v>7</v>
      </c>
      <c r="R54" s="79">
        <v>1</v>
      </c>
      <c r="S54" s="79">
        <v>87</v>
      </c>
      <c r="T54" s="79">
        <v>14</v>
      </c>
      <c r="U54" s="79">
        <v>3</v>
      </c>
      <c r="V54" s="79">
        <v>0</v>
      </c>
      <c r="W54" s="79">
        <v>2</v>
      </c>
      <c r="X54" s="79">
        <v>0</v>
      </c>
      <c r="Y54" s="79">
        <v>1</v>
      </c>
      <c r="Z54" s="79">
        <v>0</v>
      </c>
      <c r="AA54" s="82">
        <v>6</v>
      </c>
      <c r="AB54" s="226">
        <v>19</v>
      </c>
      <c r="AC54" s="33">
        <f t="shared" si="93"/>
        <v>121</v>
      </c>
      <c r="AD54" s="33">
        <f t="shared" si="3"/>
        <v>122</v>
      </c>
      <c r="AE54" s="68">
        <f t="shared" si="94"/>
        <v>181</v>
      </c>
      <c r="AF54" s="68">
        <f t="shared" si="97"/>
        <v>768</v>
      </c>
      <c r="AG54" s="45">
        <f t="shared" si="95"/>
        <v>0.65625000000000011</v>
      </c>
    </row>
    <row r="55" spans="1:33" s="39" customFormat="1" ht="12" customHeight="1">
      <c r="A55" s="48" t="s">
        <v>24</v>
      </c>
      <c r="B55" s="49">
        <f t="shared" ref="B55:N55" si="98">SUM(B51:B54)</f>
        <v>17</v>
      </c>
      <c r="C55" s="50">
        <f t="shared" si="98"/>
        <v>2</v>
      </c>
      <c r="D55" s="50">
        <f t="shared" si="98"/>
        <v>200</v>
      </c>
      <c r="E55" s="50">
        <f t="shared" si="98"/>
        <v>28</v>
      </c>
      <c r="F55" s="50">
        <f t="shared" si="98"/>
        <v>8</v>
      </c>
      <c r="G55" s="50">
        <f t="shared" si="98"/>
        <v>0</v>
      </c>
      <c r="H55" s="50">
        <f t="shared" si="98"/>
        <v>1</v>
      </c>
      <c r="I55" s="50">
        <f t="shared" si="98"/>
        <v>0</v>
      </c>
      <c r="J55" s="50">
        <f t="shared" si="98"/>
        <v>4</v>
      </c>
      <c r="K55" s="50">
        <f t="shared" si="98"/>
        <v>1</v>
      </c>
      <c r="L55" s="55">
        <f t="shared" si="98"/>
        <v>14</v>
      </c>
      <c r="M55" s="230">
        <f t="shared" si="98"/>
        <v>57</v>
      </c>
      <c r="N55" s="60">
        <f t="shared" si="98"/>
        <v>275</v>
      </c>
      <c r="O55" s="60">
        <f t="shared" ref="O55:O56" si="99">ROUND((B55*0.333)+(C55*0.5)+(D55*1)+(E55*1)+(F55*2)+(G55*2)+(H55*2)+(I55*2)+(J55*2)+(K55*2)+(L55*1),0)</f>
        <v>277</v>
      </c>
      <c r="P55" s="48" t="s">
        <v>24</v>
      </c>
      <c r="Q55" s="49">
        <f t="shared" ref="Q55:AB55" si="100">SUM(Q51:Q54)</f>
        <v>17</v>
      </c>
      <c r="R55" s="50">
        <f t="shared" si="100"/>
        <v>5</v>
      </c>
      <c r="S55" s="50">
        <f t="shared" si="100"/>
        <v>301</v>
      </c>
      <c r="T55" s="50">
        <f t="shared" si="100"/>
        <v>52</v>
      </c>
      <c r="U55" s="50">
        <f t="shared" si="100"/>
        <v>11</v>
      </c>
      <c r="V55" s="50">
        <f t="shared" si="100"/>
        <v>1</v>
      </c>
      <c r="W55" s="50">
        <f t="shared" si="100"/>
        <v>5</v>
      </c>
      <c r="X55" s="50">
        <f t="shared" si="100"/>
        <v>0</v>
      </c>
      <c r="Y55" s="50">
        <f t="shared" si="100"/>
        <v>3</v>
      </c>
      <c r="Z55" s="50">
        <f t="shared" si="100"/>
        <v>4</v>
      </c>
      <c r="AA55" s="55">
        <f t="shared" si="100"/>
        <v>29</v>
      </c>
      <c r="AB55" s="230">
        <f t="shared" si="100"/>
        <v>57</v>
      </c>
      <c r="AC55" s="60">
        <f t="shared" ref="AC55" si="101">SUM(AC51:AC54)</f>
        <v>428</v>
      </c>
      <c r="AD55" s="60">
        <f t="shared" si="3"/>
        <v>438</v>
      </c>
      <c r="AE55" s="69"/>
      <c r="AF55" s="69"/>
      <c r="AG55" s="48"/>
    </row>
    <row r="56" spans="1:33" s="39" customFormat="1" ht="12" customHeight="1">
      <c r="A56" s="48" t="s">
        <v>25</v>
      </c>
      <c r="B56" s="49">
        <f t="shared" ref="B56:N56" si="102">SUM(B45,B50,B55)</f>
        <v>63</v>
      </c>
      <c r="C56" s="50">
        <f t="shared" si="102"/>
        <v>10</v>
      </c>
      <c r="D56" s="50">
        <f t="shared" si="102"/>
        <v>628</v>
      </c>
      <c r="E56" s="50">
        <f t="shared" si="102"/>
        <v>106</v>
      </c>
      <c r="F56" s="50">
        <f t="shared" si="102"/>
        <v>24</v>
      </c>
      <c r="G56" s="50">
        <f t="shared" si="102"/>
        <v>0</v>
      </c>
      <c r="H56" s="50">
        <f t="shared" si="102"/>
        <v>5</v>
      </c>
      <c r="I56" s="50">
        <f t="shared" si="102"/>
        <v>1</v>
      </c>
      <c r="J56" s="50">
        <f t="shared" si="102"/>
        <v>10</v>
      </c>
      <c r="K56" s="50">
        <f t="shared" si="102"/>
        <v>4</v>
      </c>
      <c r="L56" s="55">
        <f t="shared" si="102"/>
        <v>65</v>
      </c>
      <c r="M56" s="230">
        <f t="shared" si="102"/>
        <v>156</v>
      </c>
      <c r="N56" s="60">
        <f t="shared" si="102"/>
        <v>916</v>
      </c>
      <c r="O56" s="60">
        <f t="shared" si="99"/>
        <v>913</v>
      </c>
      <c r="P56" s="48" t="s">
        <v>25</v>
      </c>
      <c r="Q56" s="49">
        <f t="shared" ref="Q56:AB56" si="103">SUM(Q45,Q50,Q55)</f>
        <v>46</v>
      </c>
      <c r="R56" s="50">
        <f t="shared" si="103"/>
        <v>15</v>
      </c>
      <c r="S56" s="50">
        <f t="shared" si="103"/>
        <v>841</v>
      </c>
      <c r="T56" s="50">
        <f t="shared" si="103"/>
        <v>149</v>
      </c>
      <c r="U56" s="50">
        <f t="shared" si="103"/>
        <v>25</v>
      </c>
      <c r="V56" s="50">
        <f t="shared" si="103"/>
        <v>1</v>
      </c>
      <c r="W56" s="50">
        <f t="shared" si="103"/>
        <v>9</v>
      </c>
      <c r="X56" s="50">
        <f t="shared" si="103"/>
        <v>6</v>
      </c>
      <c r="Y56" s="50">
        <f t="shared" si="103"/>
        <v>9</v>
      </c>
      <c r="Z56" s="50">
        <f t="shared" si="103"/>
        <v>6</v>
      </c>
      <c r="AA56" s="55">
        <f t="shared" si="103"/>
        <v>81</v>
      </c>
      <c r="AB56" s="230">
        <f t="shared" si="103"/>
        <v>154</v>
      </c>
      <c r="AC56" s="60">
        <f t="shared" ref="AC56" si="104">SUM(AC45,AC50,AC55)</f>
        <v>1188</v>
      </c>
      <c r="AD56" s="60">
        <f t="shared" si="3"/>
        <v>1206</v>
      </c>
      <c r="AE56" s="69"/>
      <c r="AF56" s="69"/>
      <c r="AG56" s="48"/>
    </row>
    <row r="57" spans="1:33" ht="13.5" customHeight="1">
      <c r="A57" s="22">
        <f>A54+"00:15"</f>
        <v>0.66666666666666674</v>
      </c>
      <c r="B57" s="41">
        <v>4</v>
      </c>
      <c r="C57" s="42">
        <v>0</v>
      </c>
      <c r="D57" s="42">
        <v>47</v>
      </c>
      <c r="E57" s="42">
        <v>5</v>
      </c>
      <c r="F57" s="42">
        <v>4</v>
      </c>
      <c r="G57" s="42">
        <v>0</v>
      </c>
      <c r="H57" s="42">
        <v>0</v>
      </c>
      <c r="I57" s="42">
        <v>0</v>
      </c>
      <c r="J57" s="42">
        <v>1</v>
      </c>
      <c r="K57" s="42">
        <v>0</v>
      </c>
      <c r="L57" s="52">
        <v>6</v>
      </c>
      <c r="M57" s="228">
        <v>5</v>
      </c>
      <c r="N57" s="31">
        <f t="shared" ref="N57:N60" si="105">SUM(B57:L57)</f>
        <v>67</v>
      </c>
      <c r="O57" s="31">
        <f t="shared" si="8"/>
        <v>69</v>
      </c>
      <c r="P57" s="29">
        <f t="shared" ref="P57:P60" si="106">$A57</f>
        <v>0.66666666666666674</v>
      </c>
      <c r="Q57" s="74">
        <v>6</v>
      </c>
      <c r="R57" s="75">
        <v>0</v>
      </c>
      <c r="S57" s="75">
        <v>97</v>
      </c>
      <c r="T57" s="75">
        <v>16</v>
      </c>
      <c r="U57" s="75">
        <v>0</v>
      </c>
      <c r="V57" s="75">
        <v>1</v>
      </c>
      <c r="W57" s="75">
        <v>0</v>
      </c>
      <c r="X57" s="75">
        <v>0</v>
      </c>
      <c r="Y57" s="75">
        <v>0</v>
      </c>
      <c r="Z57" s="75">
        <v>1</v>
      </c>
      <c r="AA57" s="80">
        <v>5</v>
      </c>
      <c r="AB57" s="228">
        <v>8</v>
      </c>
      <c r="AC57" s="31">
        <f t="shared" ref="AC57:AC70" si="107">SUM(Q57:AA57)</f>
        <v>126</v>
      </c>
      <c r="AD57" s="31">
        <f t="shared" si="3"/>
        <v>124</v>
      </c>
      <c r="AE57" s="67">
        <f t="shared" ref="AE57:AE60" si="108">SUM(N57,AC57)</f>
        <v>193</v>
      </c>
      <c r="AF57" s="67">
        <f>SUM(AE57:AE60)</f>
        <v>795</v>
      </c>
      <c r="AG57" s="22">
        <f t="shared" ref="AG57:AG60" si="109">$A57</f>
        <v>0.66666666666666674</v>
      </c>
    </row>
    <row r="58" spans="1:33" ht="13.5" customHeight="1">
      <c r="A58" s="13">
        <f t="shared" ref="A58:A60" si="110">A57+"00:15"</f>
        <v>0.67708333333333337</v>
      </c>
      <c r="B58" s="43">
        <v>4</v>
      </c>
      <c r="C58" s="44">
        <v>1</v>
      </c>
      <c r="D58" s="44">
        <v>47</v>
      </c>
      <c r="E58" s="44">
        <v>11</v>
      </c>
      <c r="F58" s="44">
        <v>1</v>
      </c>
      <c r="G58" s="44">
        <v>0</v>
      </c>
      <c r="H58" s="44">
        <v>0</v>
      </c>
      <c r="I58" s="44">
        <v>0</v>
      </c>
      <c r="J58" s="44">
        <v>1</v>
      </c>
      <c r="K58" s="44">
        <v>1</v>
      </c>
      <c r="L58" s="53">
        <v>5</v>
      </c>
      <c r="M58" s="225">
        <v>9</v>
      </c>
      <c r="N58" s="32">
        <f t="shared" si="105"/>
        <v>71</v>
      </c>
      <c r="O58" s="32">
        <f t="shared" si="8"/>
        <v>71</v>
      </c>
      <c r="P58" s="29">
        <f t="shared" si="106"/>
        <v>0.67708333333333337</v>
      </c>
      <c r="Q58" s="76">
        <v>10</v>
      </c>
      <c r="R58" s="77">
        <v>3</v>
      </c>
      <c r="S58" s="77">
        <v>99</v>
      </c>
      <c r="T58" s="77">
        <v>10</v>
      </c>
      <c r="U58" s="77">
        <v>0</v>
      </c>
      <c r="V58" s="77">
        <v>0</v>
      </c>
      <c r="W58" s="77">
        <v>0</v>
      </c>
      <c r="X58" s="77">
        <v>0</v>
      </c>
      <c r="Y58" s="77">
        <v>1</v>
      </c>
      <c r="Z58" s="77">
        <v>0</v>
      </c>
      <c r="AA58" s="81">
        <v>3</v>
      </c>
      <c r="AB58" s="225">
        <v>18</v>
      </c>
      <c r="AC58" s="32">
        <f t="shared" si="107"/>
        <v>126</v>
      </c>
      <c r="AD58" s="32">
        <f t="shared" si="3"/>
        <v>119</v>
      </c>
      <c r="AE58" s="67">
        <f t="shared" si="108"/>
        <v>197</v>
      </c>
      <c r="AF58" s="67">
        <f t="shared" ref="AF58:AF60" si="111">SUM(AE58:AE62)</f>
        <v>830</v>
      </c>
      <c r="AG58" s="22">
        <f t="shared" si="109"/>
        <v>0.67708333333333337</v>
      </c>
    </row>
    <row r="59" spans="1:33" ht="13.5" customHeight="1">
      <c r="A59" s="13">
        <f t="shared" si="110"/>
        <v>0.6875</v>
      </c>
      <c r="B59" s="43">
        <v>1</v>
      </c>
      <c r="C59" s="44">
        <v>0</v>
      </c>
      <c r="D59" s="44">
        <v>40</v>
      </c>
      <c r="E59" s="44">
        <v>3</v>
      </c>
      <c r="F59" s="44">
        <v>1</v>
      </c>
      <c r="G59" s="44">
        <v>0</v>
      </c>
      <c r="H59" s="44">
        <v>0</v>
      </c>
      <c r="I59" s="44">
        <v>0</v>
      </c>
      <c r="J59" s="44">
        <v>1</v>
      </c>
      <c r="K59" s="44">
        <v>1</v>
      </c>
      <c r="L59" s="53">
        <v>5</v>
      </c>
      <c r="M59" s="225">
        <v>13</v>
      </c>
      <c r="N59" s="32">
        <f t="shared" si="105"/>
        <v>52</v>
      </c>
      <c r="O59" s="32">
        <f t="shared" si="8"/>
        <v>54</v>
      </c>
      <c r="P59" s="29">
        <f t="shared" si="106"/>
        <v>0.6875</v>
      </c>
      <c r="Q59" s="76">
        <v>6</v>
      </c>
      <c r="R59" s="77">
        <v>4</v>
      </c>
      <c r="S59" s="77">
        <v>115</v>
      </c>
      <c r="T59" s="77">
        <v>14</v>
      </c>
      <c r="U59" s="77">
        <v>1</v>
      </c>
      <c r="V59" s="77">
        <v>0</v>
      </c>
      <c r="W59" s="77">
        <v>0</v>
      </c>
      <c r="X59" s="77">
        <v>0</v>
      </c>
      <c r="Y59" s="77">
        <v>1</v>
      </c>
      <c r="Z59" s="77">
        <v>0</v>
      </c>
      <c r="AA59" s="81">
        <v>4</v>
      </c>
      <c r="AB59" s="225">
        <v>11</v>
      </c>
      <c r="AC59" s="32">
        <f t="shared" si="107"/>
        <v>145</v>
      </c>
      <c r="AD59" s="32">
        <f t="shared" si="3"/>
        <v>141</v>
      </c>
      <c r="AE59" s="67">
        <f t="shared" si="108"/>
        <v>197</v>
      </c>
      <c r="AF59" s="67">
        <f t="shared" si="111"/>
        <v>855</v>
      </c>
      <c r="AG59" s="22">
        <f t="shared" si="109"/>
        <v>0.6875</v>
      </c>
    </row>
    <row r="60" spans="1:33" ht="13.5" customHeight="1">
      <c r="A60" s="16">
        <f t="shared" si="110"/>
        <v>0.69791666666666663</v>
      </c>
      <c r="B60" s="46">
        <v>4</v>
      </c>
      <c r="C60" s="47">
        <v>1</v>
      </c>
      <c r="D60" s="47">
        <v>49</v>
      </c>
      <c r="E60" s="47">
        <v>5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54">
        <v>2</v>
      </c>
      <c r="M60" s="226">
        <v>13</v>
      </c>
      <c r="N60" s="33">
        <f t="shared" si="105"/>
        <v>61</v>
      </c>
      <c r="O60" s="33">
        <f t="shared" si="8"/>
        <v>58</v>
      </c>
      <c r="P60" s="30">
        <f t="shared" si="106"/>
        <v>0.69791666666666663</v>
      </c>
      <c r="Q60" s="78">
        <v>6</v>
      </c>
      <c r="R60" s="79">
        <v>2</v>
      </c>
      <c r="S60" s="79">
        <v>123</v>
      </c>
      <c r="T60" s="79">
        <v>8</v>
      </c>
      <c r="U60" s="79">
        <v>0</v>
      </c>
      <c r="V60" s="79">
        <v>0</v>
      </c>
      <c r="W60" s="79">
        <v>0</v>
      </c>
      <c r="X60" s="79">
        <v>0</v>
      </c>
      <c r="Y60" s="79">
        <v>1</v>
      </c>
      <c r="Z60" s="79">
        <v>1</v>
      </c>
      <c r="AA60" s="82">
        <v>6</v>
      </c>
      <c r="AB60" s="226">
        <v>17</v>
      </c>
      <c r="AC60" s="33">
        <f t="shared" si="107"/>
        <v>147</v>
      </c>
      <c r="AD60" s="33">
        <f t="shared" si="3"/>
        <v>144</v>
      </c>
      <c r="AE60" s="68">
        <f t="shared" si="108"/>
        <v>208</v>
      </c>
      <c r="AF60" s="68">
        <f t="shared" si="111"/>
        <v>856</v>
      </c>
      <c r="AG60" s="45">
        <f t="shared" si="109"/>
        <v>0.69791666666666663</v>
      </c>
    </row>
    <row r="61" spans="1:33" s="39" customFormat="1" ht="12" customHeight="1">
      <c r="A61" s="48" t="s">
        <v>24</v>
      </c>
      <c r="B61" s="49">
        <f t="shared" ref="B61:N61" si="112">SUM(B57:B60)</f>
        <v>13</v>
      </c>
      <c r="C61" s="50">
        <f t="shared" si="112"/>
        <v>2</v>
      </c>
      <c r="D61" s="50">
        <f t="shared" si="112"/>
        <v>183</v>
      </c>
      <c r="E61" s="50">
        <f t="shared" si="112"/>
        <v>24</v>
      </c>
      <c r="F61" s="50">
        <f t="shared" si="112"/>
        <v>6</v>
      </c>
      <c r="G61" s="50">
        <f t="shared" si="112"/>
        <v>0</v>
      </c>
      <c r="H61" s="50">
        <f t="shared" si="112"/>
        <v>0</v>
      </c>
      <c r="I61" s="50">
        <f t="shared" si="112"/>
        <v>0</v>
      </c>
      <c r="J61" s="50">
        <f t="shared" si="112"/>
        <v>3</v>
      </c>
      <c r="K61" s="50">
        <f t="shared" si="112"/>
        <v>2</v>
      </c>
      <c r="L61" s="55">
        <f t="shared" si="112"/>
        <v>18</v>
      </c>
      <c r="M61" s="227">
        <f>SUM(M57:M60)</f>
        <v>40</v>
      </c>
      <c r="N61" s="60">
        <f t="shared" si="112"/>
        <v>251</v>
      </c>
      <c r="O61" s="60">
        <f t="shared" si="8"/>
        <v>252</v>
      </c>
      <c r="P61" s="48" t="s">
        <v>24</v>
      </c>
      <c r="Q61" s="49">
        <f t="shared" ref="Q61:AB61" si="113">SUM(Q57:Q60)</f>
        <v>28</v>
      </c>
      <c r="R61" s="50">
        <f t="shared" si="113"/>
        <v>9</v>
      </c>
      <c r="S61" s="50">
        <f t="shared" si="113"/>
        <v>434</v>
      </c>
      <c r="T61" s="50">
        <f t="shared" si="113"/>
        <v>48</v>
      </c>
      <c r="U61" s="50">
        <f t="shared" si="113"/>
        <v>1</v>
      </c>
      <c r="V61" s="50">
        <f t="shared" si="113"/>
        <v>1</v>
      </c>
      <c r="W61" s="50">
        <f t="shared" si="113"/>
        <v>0</v>
      </c>
      <c r="X61" s="50">
        <f t="shared" si="113"/>
        <v>0</v>
      </c>
      <c r="Y61" s="50">
        <f t="shared" si="113"/>
        <v>3</v>
      </c>
      <c r="Z61" s="50">
        <f t="shared" si="113"/>
        <v>2</v>
      </c>
      <c r="AA61" s="55">
        <f t="shared" si="113"/>
        <v>18</v>
      </c>
      <c r="AB61" s="227">
        <f>SUM(AB57:AB60)</f>
        <v>54</v>
      </c>
      <c r="AC61" s="60">
        <f t="shared" ref="AC61" si="114">SUM(AC57:AC60)</f>
        <v>544</v>
      </c>
      <c r="AD61" s="60">
        <f t="shared" si="3"/>
        <v>528</v>
      </c>
      <c r="AE61" s="69"/>
      <c r="AF61" s="69"/>
      <c r="AG61" s="48"/>
    </row>
    <row r="62" spans="1:33" ht="13.5" customHeight="1">
      <c r="A62" s="22">
        <f>A60+"00:15"</f>
        <v>0.70833333333333326</v>
      </c>
      <c r="B62" s="41">
        <v>7</v>
      </c>
      <c r="C62" s="42">
        <v>1</v>
      </c>
      <c r="D62" s="42">
        <v>44</v>
      </c>
      <c r="E62" s="42">
        <v>6</v>
      </c>
      <c r="F62" s="42">
        <v>0</v>
      </c>
      <c r="G62" s="42">
        <v>0</v>
      </c>
      <c r="H62" s="42">
        <v>0</v>
      </c>
      <c r="I62" s="42">
        <v>0</v>
      </c>
      <c r="J62" s="42">
        <v>1</v>
      </c>
      <c r="K62" s="42">
        <v>0</v>
      </c>
      <c r="L62" s="52">
        <v>5</v>
      </c>
      <c r="M62" s="228">
        <v>7</v>
      </c>
      <c r="N62" s="31">
        <f t="shared" ref="N62:N65" si="115">SUM(B62:L62)</f>
        <v>64</v>
      </c>
      <c r="O62" s="31">
        <f t="shared" si="8"/>
        <v>60</v>
      </c>
      <c r="P62" s="29">
        <f t="shared" ref="P62:P65" si="116">$A62</f>
        <v>0.70833333333333326</v>
      </c>
      <c r="Q62" s="74">
        <v>13</v>
      </c>
      <c r="R62" s="75">
        <v>5</v>
      </c>
      <c r="S62" s="75">
        <v>129</v>
      </c>
      <c r="T62" s="75">
        <v>11</v>
      </c>
      <c r="U62" s="75">
        <v>0</v>
      </c>
      <c r="V62" s="75">
        <v>0</v>
      </c>
      <c r="W62" s="75">
        <v>0</v>
      </c>
      <c r="X62" s="75">
        <v>0</v>
      </c>
      <c r="Y62" s="75">
        <v>1</v>
      </c>
      <c r="Z62" s="75">
        <v>0</v>
      </c>
      <c r="AA62" s="80">
        <v>5</v>
      </c>
      <c r="AB62" s="228">
        <v>23</v>
      </c>
      <c r="AC62" s="31">
        <f t="shared" si="107"/>
        <v>164</v>
      </c>
      <c r="AD62" s="31">
        <f t="shared" si="3"/>
        <v>154</v>
      </c>
      <c r="AE62" s="67">
        <f t="shared" ref="AE62:AE65" si="117">SUM(N62,AC62)</f>
        <v>228</v>
      </c>
      <c r="AF62" s="67">
        <f>SUM(AE62:AE65)</f>
        <v>876</v>
      </c>
      <c r="AG62" s="22">
        <f t="shared" ref="AG62:AG65" si="118">$A62</f>
        <v>0.70833333333333326</v>
      </c>
    </row>
    <row r="63" spans="1:33" ht="13.5" customHeight="1">
      <c r="A63" s="13">
        <f t="shared" ref="A63:A65" si="119">A62+"00:15"</f>
        <v>0.71874999999999989</v>
      </c>
      <c r="B63" s="43">
        <v>9</v>
      </c>
      <c r="C63" s="44">
        <v>1</v>
      </c>
      <c r="D63" s="44">
        <v>58</v>
      </c>
      <c r="E63" s="44">
        <v>8</v>
      </c>
      <c r="F63" s="44">
        <v>0</v>
      </c>
      <c r="G63" s="44">
        <v>0</v>
      </c>
      <c r="H63" s="44">
        <v>0</v>
      </c>
      <c r="I63" s="44">
        <v>0</v>
      </c>
      <c r="J63" s="44">
        <v>1</v>
      </c>
      <c r="K63" s="44">
        <v>0</v>
      </c>
      <c r="L63" s="53">
        <v>2</v>
      </c>
      <c r="M63" s="225">
        <v>16</v>
      </c>
      <c r="N63" s="32">
        <f t="shared" si="115"/>
        <v>79</v>
      </c>
      <c r="O63" s="32">
        <f t="shared" si="8"/>
        <v>73</v>
      </c>
      <c r="P63" s="29">
        <f t="shared" si="116"/>
        <v>0.71874999999999989</v>
      </c>
      <c r="Q63" s="76">
        <v>9</v>
      </c>
      <c r="R63" s="77">
        <v>2</v>
      </c>
      <c r="S63" s="77">
        <v>115</v>
      </c>
      <c r="T63" s="77">
        <v>9</v>
      </c>
      <c r="U63" s="77">
        <v>1</v>
      </c>
      <c r="V63" s="77">
        <v>0</v>
      </c>
      <c r="W63" s="77">
        <v>0</v>
      </c>
      <c r="X63" s="77">
        <v>0</v>
      </c>
      <c r="Y63" s="77">
        <v>2</v>
      </c>
      <c r="Z63" s="77">
        <v>0</v>
      </c>
      <c r="AA63" s="81">
        <v>5</v>
      </c>
      <c r="AB63" s="225">
        <v>22</v>
      </c>
      <c r="AC63" s="32">
        <f t="shared" si="107"/>
        <v>143</v>
      </c>
      <c r="AD63" s="32">
        <f t="shared" si="3"/>
        <v>139</v>
      </c>
      <c r="AE63" s="67">
        <f t="shared" si="117"/>
        <v>222</v>
      </c>
      <c r="AF63" s="67">
        <f t="shared" ref="AF63:AF65" si="120">SUM(AE63:AE67)</f>
        <v>874</v>
      </c>
      <c r="AG63" s="22">
        <f t="shared" si="118"/>
        <v>0.71874999999999989</v>
      </c>
    </row>
    <row r="64" spans="1:33" ht="13.5" customHeight="1">
      <c r="A64" s="13">
        <f t="shared" si="119"/>
        <v>0.72916666666666652</v>
      </c>
      <c r="B64" s="43">
        <v>10</v>
      </c>
      <c r="C64" s="44">
        <v>1</v>
      </c>
      <c r="D64" s="44">
        <v>46</v>
      </c>
      <c r="E64" s="44">
        <v>6</v>
      </c>
      <c r="F64" s="44">
        <v>0</v>
      </c>
      <c r="G64" s="44">
        <v>0</v>
      </c>
      <c r="H64" s="44">
        <v>0</v>
      </c>
      <c r="I64" s="44">
        <v>0</v>
      </c>
      <c r="J64" s="44">
        <v>1</v>
      </c>
      <c r="K64" s="44">
        <v>0</v>
      </c>
      <c r="L64" s="53">
        <v>0</v>
      </c>
      <c r="M64" s="225">
        <v>13</v>
      </c>
      <c r="N64" s="32">
        <f t="shared" si="115"/>
        <v>64</v>
      </c>
      <c r="O64" s="32">
        <f t="shared" si="8"/>
        <v>58</v>
      </c>
      <c r="P64" s="29">
        <f t="shared" si="116"/>
        <v>0.72916666666666652</v>
      </c>
      <c r="Q64" s="76">
        <v>14</v>
      </c>
      <c r="R64" s="77">
        <v>4</v>
      </c>
      <c r="S64" s="77">
        <v>107</v>
      </c>
      <c r="T64" s="77">
        <v>6</v>
      </c>
      <c r="U64" s="77">
        <v>0</v>
      </c>
      <c r="V64" s="77">
        <v>0</v>
      </c>
      <c r="W64" s="77">
        <v>0</v>
      </c>
      <c r="X64" s="77">
        <v>0</v>
      </c>
      <c r="Y64" s="77">
        <v>0</v>
      </c>
      <c r="Z64" s="77">
        <v>0</v>
      </c>
      <c r="AA64" s="81">
        <v>3</v>
      </c>
      <c r="AB64" s="225">
        <v>26</v>
      </c>
      <c r="AC64" s="32">
        <f t="shared" si="107"/>
        <v>134</v>
      </c>
      <c r="AD64" s="32">
        <f t="shared" si="3"/>
        <v>123</v>
      </c>
      <c r="AE64" s="67">
        <f t="shared" si="117"/>
        <v>198</v>
      </c>
      <c r="AF64" s="67">
        <f t="shared" si="120"/>
        <v>861</v>
      </c>
      <c r="AG64" s="22">
        <f t="shared" si="118"/>
        <v>0.72916666666666652</v>
      </c>
    </row>
    <row r="65" spans="1:33" ht="13.5" customHeight="1">
      <c r="A65" s="16">
        <f t="shared" si="119"/>
        <v>0.73958333333333315</v>
      </c>
      <c r="B65" s="46">
        <v>1</v>
      </c>
      <c r="C65" s="47">
        <v>3</v>
      </c>
      <c r="D65" s="47">
        <v>46</v>
      </c>
      <c r="E65" s="47">
        <v>3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54">
        <v>5</v>
      </c>
      <c r="M65" s="226">
        <v>13</v>
      </c>
      <c r="N65" s="33">
        <f t="shared" si="115"/>
        <v>58</v>
      </c>
      <c r="O65" s="33">
        <f t="shared" si="8"/>
        <v>56</v>
      </c>
      <c r="P65" s="30">
        <f t="shared" si="116"/>
        <v>0.73958333333333315</v>
      </c>
      <c r="Q65" s="78">
        <v>16</v>
      </c>
      <c r="R65" s="79">
        <v>5</v>
      </c>
      <c r="S65" s="79">
        <v>132</v>
      </c>
      <c r="T65" s="79">
        <v>10</v>
      </c>
      <c r="U65" s="79">
        <v>0</v>
      </c>
      <c r="V65" s="79">
        <v>0</v>
      </c>
      <c r="W65" s="79">
        <v>0</v>
      </c>
      <c r="X65" s="79">
        <v>0</v>
      </c>
      <c r="Y65" s="79">
        <v>1</v>
      </c>
      <c r="Z65" s="79">
        <v>0</v>
      </c>
      <c r="AA65" s="82">
        <v>6</v>
      </c>
      <c r="AB65" s="226">
        <v>25</v>
      </c>
      <c r="AC65" s="33">
        <f t="shared" si="107"/>
        <v>170</v>
      </c>
      <c r="AD65" s="33">
        <f t="shared" si="3"/>
        <v>158</v>
      </c>
      <c r="AE65" s="68">
        <f t="shared" si="117"/>
        <v>228</v>
      </c>
      <c r="AF65" s="68">
        <f t="shared" si="120"/>
        <v>872</v>
      </c>
      <c r="AG65" s="45">
        <f t="shared" si="118"/>
        <v>0.73958333333333315</v>
      </c>
    </row>
    <row r="66" spans="1:33" s="39" customFormat="1" ht="12" customHeight="1">
      <c r="A66" s="48" t="s">
        <v>24</v>
      </c>
      <c r="B66" s="49">
        <f t="shared" ref="B66:N66" si="121">SUM(B62:B65)</f>
        <v>27</v>
      </c>
      <c r="C66" s="50">
        <f t="shared" si="121"/>
        <v>6</v>
      </c>
      <c r="D66" s="50">
        <f t="shared" si="121"/>
        <v>194</v>
      </c>
      <c r="E66" s="50">
        <f t="shared" si="121"/>
        <v>23</v>
      </c>
      <c r="F66" s="50">
        <f t="shared" si="121"/>
        <v>0</v>
      </c>
      <c r="G66" s="50">
        <f t="shared" si="121"/>
        <v>0</v>
      </c>
      <c r="H66" s="50">
        <f t="shared" si="121"/>
        <v>0</v>
      </c>
      <c r="I66" s="50">
        <f t="shared" si="121"/>
        <v>0</v>
      </c>
      <c r="J66" s="50">
        <f t="shared" si="121"/>
        <v>3</v>
      </c>
      <c r="K66" s="50">
        <f t="shared" si="121"/>
        <v>0</v>
      </c>
      <c r="L66" s="55">
        <f t="shared" si="121"/>
        <v>12</v>
      </c>
      <c r="M66" s="227">
        <f>SUM(M62:M65)</f>
        <v>49</v>
      </c>
      <c r="N66" s="60">
        <f t="shared" si="121"/>
        <v>265</v>
      </c>
      <c r="O66" s="60">
        <f t="shared" si="8"/>
        <v>247</v>
      </c>
      <c r="P66" s="48" t="s">
        <v>24</v>
      </c>
      <c r="Q66" s="49">
        <f t="shared" ref="Q66:AB66" si="122">SUM(Q62:Q65)</f>
        <v>52</v>
      </c>
      <c r="R66" s="50">
        <f t="shared" si="122"/>
        <v>16</v>
      </c>
      <c r="S66" s="50">
        <f t="shared" si="122"/>
        <v>483</v>
      </c>
      <c r="T66" s="50">
        <f t="shared" si="122"/>
        <v>36</v>
      </c>
      <c r="U66" s="50">
        <f t="shared" si="122"/>
        <v>1</v>
      </c>
      <c r="V66" s="50">
        <f t="shared" si="122"/>
        <v>0</v>
      </c>
      <c r="W66" s="50">
        <f t="shared" si="122"/>
        <v>0</v>
      </c>
      <c r="X66" s="50">
        <f t="shared" si="122"/>
        <v>0</v>
      </c>
      <c r="Y66" s="50">
        <f t="shared" si="122"/>
        <v>4</v>
      </c>
      <c r="Z66" s="50">
        <f t="shared" si="122"/>
        <v>0</v>
      </c>
      <c r="AA66" s="55">
        <f t="shared" si="122"/>
        <v>19</v>
      </c>
      <c r="AB66" s="227">
        <f>SUM(AB62:AB65)</f>
        <v>96</v>
      </c>
      <c r="AC66" s="60">
        <f t="shared" ref="AC66" si="123">SUM(AC62:AC65)</f>
        <v>611</v>
      </c>
      <c r="AD66" s="60">
        <f t="shared" si="3"/>
        <v>573</v>
      </c>
      <c r="AE66" s="69"/>
      <c r="AF66" s="69"/>
      <c r="AG66" s="48"/>
    </row>
    <row r="67" spans="1:33" ht="13.5" customHeight="1">
      <c r="A67" s="22">
        <f>A65+"00:15"</f>
        <v>0.74999999999999978</v>
      </c>
      <c r="B67" s="41">
        <v>4</v>
      </c>
      <c r="C67" s="42">
        <v>0</v>
      </c>
      <c r="D67" s="42">
        <v>61</v>
      </c>
      <c r="E67" s="42">
        <v>2</v>
      </c>
      <c r="F67" s="42">
        <v>0</v>
      </c>
      <c r="G67" s="42">
        <v>0</v>
      </c>
      <c r="H67" s="42">
        <v>0</v>
      </c>
      <c r="I67" s="42">
        <v>0</v>
      </c>
      <c r="J67" s="42">
        <v>1</v>
      </c>
      <c r="K67" s="42">
        <v>0</v>
      </c>
      <c r="L67" s="52">
        <v>3</v>
      </c>
      <c r="M67" s="228">
        <v>11</v>
      </c>
      <c r="N67" s="31">
        <f t="shared" ref="N67:N70" si="124">SUM(B67:L67)</f>
        <v>71</v>
      </c>
      <c r="O67" s="31">
        <f t="shared" si="8"/>
        <v>69</v>
      </c>
      <c r="P67" s="29">
        <f t="shared" ref="P67:P70" si="125">$A67</f>
        <v>0.74999999999999978</v>
      </c>
      <c r="Q67" s="74">
        <v>24</v>
      </c>
      <c r="R67" s="75">
        <v>5</v>
      </c>
      <c r="S67" s="75">
        <v>111</v>
      </c>
      <c r="T67" s="75">
        <v>7</v>
      </c>
      <c r="U67" s="75">
        <v>1</v>
      </c>
      <c r="V67" s="75">
        <v>0</v>
      </c>
      <c r="W67" s="75">
        <v>0</v>
      </c>
      <c r="X67" s="75">
        <v>0</v>
      </c>
      <c r="Y67" s="75">
        <v>1</v>
      </c>
      <c r="Z67" s="75">
        <v>0</v>
      </c>
      <c r="AA67" s="80">
        <v>6</v>
      </c>
      <c r="AB67" s="228">
        <v>40</v>
      </c>
      <c r="AC67" s="31">
        <f t="shared" si="107"/>
        <v>155</v>
      </c>
      <c r="AD67" s="31">
        <f t="shared" si="3"/>
        <v>138</v>
      </c>
      <c r="AE67" s="67">
        <f t="shared" ref="AE67:AE70" si="126">SUM(N67,AC67)</f>
        <v>226</v>
      </c>
      <c r="AF67" s="67">
        <f>SUM(AE67:AE70)</f>
        <v>813</v>
      </c>
      <c r="AG67" s="22">
        <f t="shared" ref="AG67:AG70" si="127">$A67</f>
        <v>0.74999999999999978</v>
      </c>
    </row>
    <row r="68" spans="1:33" ht="13.5" customHeight="1">
      <c r="A68" s="13">
        <f t="shared" ref="A68:A70" si="128">A67+"00:15"</f>
        <v>0.76041666666666641</v>
      </c>
      <c r="B68" s="43">
        <v>6</v>
      </c>
      <c r="C68" s="44">
        <v>0</v>
      </c>
      <c r="D68" s="44">
        <v>75</v>
      </c>
      <c r="E68" s="44">
        <v>7</v>
      </c>
      <c r="F68" s="44">
        <v>0</v>
      </c>
      <c r="G68" s="44">
        <v>0</v>
      </c>
      <c r="H68" s="44">
        <v>0</v>
      </c>
      <c r="I68" s="44">
        <v>0</v>
      </c>
      <c r="J68" s="44">
        <v>1</v>
      </c>
      <c r="K68" s="44">
        <v>0</v>
      </c>
      <c r="L68" s="53">
        <v>2</v>
      </c>
      <c r="M68" s="225">
        <v>13</v>
      </c>
      <c r="N68" s="32">
        <f t="shared" si="124"/>
        <v>91</v>
      </c>
      <c r="O68" s="32">
        <f t="shared" si="8"/>
        <v>88</v>
      </c>
      <c r="P68" s="29">
        <f t="shared" si="125"/>
        <v>0.76041666666666641</v>
      </c>
      <c r="Q68" s="76">
        <v>17</v>
      </c>
      <c r="R68" s="77">
        <v>4</v>
      </c>
      <c r="S68" s="77">
        <v>85</v>
      </c>
      <c r="T68" s="77">
        <v>4</v>
      </c>
      <c r="U68" s="77">
        <v>0</v>
      </c>
      <c r="V68" s="77">
        <v>1</v>
      </c>
      <c r="W68" s="77">
        <v>0</v>
      </c>
      <c r="X68" s="77">
        <v>0</v>
      </c>
      <c r="Y68" s="77">
        <v>1</v>
      </c>
      <c r="Z68" s="77">
        <v>0</v>
      </c>
      <c r="AA68" s="81">
        <v>6</v>
      </c>
      <c r="AB68" s="225">
        <v>15</v>
      </c>
      <c r="AC68" s="32">
        <f t="shared" si="107"/>
        <v>118</v>
      </c>
      <c r="AD68" s="32">
        <f t="shared" si="3"/>
        <v>107</v>
      </c>
      <c r="AE68" s="67">
        <f t="shared" si="126"/>
        <v>209</v>
      </c>
      <c r="AF68" s="67">
        <f>SUM(AE68:AE70)</f>
        <v>587</v>
      </c>
      <c r="AG68" s="22">
        <f t="shared" si="127"/>
        <v>0.76041666666666641</v>
      </c>
    </row>
    <row r="69" spans="1:33" ht="13.5" customHeight="1">
      <c r="A69" s="13">
        <f t="shared" si="128"/>
        <v>0.77083333333333304</v>
      </c>
      <c r="B69" s="43">
        <v>6</v>
      </c>
      <c r="C69" s="44">
        <v>0</v>
      </c>
      <c r="D69" s="44">
        <v>64</v>
      </c>
      <c r="E69" s="44">
        <v>2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53">
        <v>1</v>
      </c>
      <c r="M69" s="225">
        <v>15</v>
      </c>
      <c r="N69" s="32">
        <f t="shared" si="124"/>
        <v>73</v>
      </c>
      <c r="O69" s="32">
        <f t="shared" si="8"/>
        <v>69</v>
      </c>
      <c r="P69" s="29">
        <f t="shared" si="125"/>
        <v>0.77083333333333304</v>
      </c>
      <c r="Q69" s="76">
        <v>8</v>
      </c>
      <c r="R69" s="77">
        <v>3</v>
      </c>
      <c r="S69" s="77">
        <v>113</v>
      </c>
      <c r="T69" s="77">
        <v>6</v>
      </c>
      <c r="U69" s="77">
        <v>0</v>
      </c>
      <c r="V69" s="77">
        <v>0</v>
      </c>
      <c r="W69" s="77">
        <v>0</v>
      </c>
      <c r="X69" s="77">
        <v>0</v>
      </c>
      <c r="Y69" s="77">
        <v>1</v>
      </c>
      <c r="Z69" s="77">
        <v>0</v>
      </c>
      <c r="AA69" s="81">
        <v>5</v>
      </c>
      <c r="AB69" s="225">
        <v>25</v>
      </c>
      <c r="AC69" s="32">
        <f t="shared" si="107"/>
        <v>136</v>
      </c>
      <c r="AD69" s="32">
        <f t="shared" si="3"/>
        <v>130</v>
      </c>
      <c r="AE69" s="67">
        <f t="shared" si="126"/>
        <v>209</v>
      </c>
      <c r="AF69" s="67">
        <f>SUM(AE69:AE70)</f>
        <v>378</v>
      </c>
      <c r="AG69" s="22">
        <f t="shared" si="127"/>
        <v>0.77083333333333304</v>
      </c>
    </row>
    <row r="70" spans="1:33" ht="13.5" customHeight="1">
      <c r="A70" s="16">
        <f t="shared" si="128"/>
        <v>0.78124999999999967</v>
      </c>
      <c r="B70" s="46">
        <v>5</v>
      </c>
      <c r="C70" s="47">
        <v>0</v>
      </c>
      <c r="D70" s="47">
        <v>59</v>
      </c>
      <c r="E70" s="47">
        <v>5</v>
      </c>
      <c r="F70" s="47">
        <v>1</v>
      </c>
      <c r="G70" s="47">
        <v>0</v>
      </c>
      <c r="H70" s="47">
        <v>0</v>
      </c>
      <c r="I70" s="47">
        <v>0</v>
      </c>
      <c r="J70" s="47">
        <v>1</v>
      </c>
      <c r="K70" s="47">
        <v>0</v>
      </c>
      <c r="L70" s="54">
        <v>3</v>
      </c>
      <c r="M70" s="226">
        <v>17</v>
      </c>
      <c r="N70" s="33">
        <f t="shared" si="124"/>
        <v>74</v>
      </c>
      <c r="O70" s="33">
        <f t="shared" si="8"/>
        <v>73</v>
      </c>
      <c r="P70" s="30">
        <f t="shared" si="125"/>
        <v>0.78124999999999967</v>
      </c>
      <c r="Q70" s="78">
        <v>10</v>
      </c>
      <c r="R70" s="79">
        <v>1</v>
      </c>
      <c r="S70" s="79">
        <v>73</v>
      </c>
      <c r="T70" s="79">
        <v>5</v>
      </c>
      <c r="U70" s="79">
        <v>0</v>
      </c>
      <c r="V70" s="79">
        <v>0</v>
      </c>
      <c r="W70" s="79">
        <v>0</v>
      </c>
      <c r="X70" s="79">
        <v>0</v>
      </c>
      <c r="Y70" s="79">
        <v>1</v>
      </c>
      <c r="Z70" s="79">
        <v>0</v>
      </c>
      <c r="AA70" s="82">
        <v>5</v>
      </c>
      <c r="AB70" s="226">
        <v>32</v>
      </c>
      <c r="AC70" s="33">
        <f t="shared" si="107"/>
        <v>95</v>
      </c>
      <c r="AD70" s="33">
        <f t="shared" si="3"/>
        <v>89</v>
      </c>
      <c r="AE70" s="68">
        <f t="shared" si="126"/>
        <v>169</v>
      </c>
      <c r="AF70" s="68">
        <f>SUM(AE70:AE70)</f>
        <v>169</v>
      </c>
      <c r="AG70" s="45">
        <f t="shared" si="127"/>
        <v>0.78124999999999967</v>
      </c>
    </row>
    <row r="71" spans="1:33" s="39" customFormat="1" ht="12" customHeight="1">
      <c r="A71" s="48" t="s">
        <v>24</v>
      </c>
      <c r="B71" s="49">
        <f t="shared" ref="B71:N71" si="129">SUM(B67:B70)</f>
        <v>21</v>
      </c>
      <c r="C71" s="50">
        <f t="shared" si="129"/>
        <v>0</v>
      </c>
      <c r="D71" s="50">
        <f t="shared" si="129"/>
        <v>259</v>
      </c>
      <c r="E71" s="50">
        <f t="shared" si="129"/>
        <v>16</v>
      </c>
      <c r="F71" s="50">
        <f t="shared" si="129"/>
        <v>1</v>
      </c>
      <c r="G71" s="50">
        <f t="shared" si="129"/>
        <v>0</v>
      </c>
      <c r="H71" s="50">
        <f t="shared" si="129"/>
        <v>0</v>
      </c>
      <c r="I71" s="50">
        <f t="shared" si="129"/>
        <v>0</v>
      </c>
      <c r="J71" s="50">
        <f t="shared" si="129"/>
        <v>3</v>
      </c>
      <c r="K71" s="50">
        <f t="shared" si="129"/>
        <v>0</v>
      </c>
      <c r="L71" s="55">
        <f t="shared" si="129"/>
        <v>9</v>
      </c>
      <c r="M71" s="55">
        <f t="shared" si="129"/>
        <v>56</v>
      </c>
      <c r="N71" s="60">
        <f t="shared" si="129"/>
        <v>309</v>
      </c>
      <c r="O71" s="60">
        <f t="shared" si="8"/>
        <v>299</v>
      </c>
      <c r="P71" s="48" t="s">
        <v>24</v>
      </c>
      <c r="Q71" s="49">
        <f t="shared" ref="Q71:AC71" si="130">SUM(Q67:Q70)</f>
        <v>59</v>
      </c>
      <c r="R71" s="50">
        <f t="shared" si="130"/>
        <v>13</v>
      </c>
      <c r="S71" s="50">
        <f t="shared" si="130"/>
        <v>382</v>
      </c>
      <c r="T71" s="50">
        <f t="shared" si="130"/>
        <v>22</v>
      </c>
      <c r="U71" s="50">
        <f t="shared" si="130"/>
        <v>1</v>
      </c>
      <c r="V71" s="50">
        <f t="shared" si="130"/>
        <v>1</v>
      </c>
      <c r="W71" s="50">
        <f t="shared" si="130"/>
        <v>0</v>
      </c>
      <c r="X71" s="50">
        <f t="shared" si="130"/>
        <v>0</v>
      </c>
      <c r="Y71" s="50">
        <f t="shared" si="130"/>
        <v>4</v>
      </c>
      <c r="Z71" s="50">
        <f t="shared" si="130"/>
        <v>0</v>
      </c>
      <c r="AA71" s="55">
        <f t="shared" si="130"/>
        <v>22</v>
      </c>
      <c r="AB71" s="55">
        <f t="shared" si="130"/>
        <v>112</v>
      </c>
      <c r="AC71" s="60">
        <f t="shared" si="130"/>
        <v>504</v>
      </c>
      <c r="AD71" s="60">
        <f t="shared" si="3"/>
        <v>464</v>
      </c>
      <c r="AE71" s="69"/>
      <c r="AF71" s="69"/>
      <c r="AG71" s="48"/>
    </row>
    <row r="72" spans="1:33" s="39" customFormat="1" ht="12" customHeight="1" thickBot="1">
      <c r="A72" s="48" t="s">
        <v>25</v>
      </c>
      <c r="B72" s="49">
        <f t="shared" ref="B72:N72" si="131">SUM(B61,B66,B71)</f>
        <v>61</v>
      </c>
      <c r="C72" s="50">
        <f t="shared" si="131"/>
        <v>8</v>
      </c>
      <c r="D72" s="50">
        <f t="shared" si="131"/>
        <v>636</v>
      </c>
      <c r="E72" s="50">
        <f t="shared" si="131"/>
        <v>63</v>
      </c>
      <c r="F72" s="50">
        <f t="shared" si="131"/>
        <v>7</v>
      </c>
      <c r="G72" s="50">
        <f t="shared" si="131"/>
        <v>0</v>
      </c>
      <c r="H72" s="50">
        <f t="shared" si="131"/>
        <v>0</v>
      </c>
      <c r="I72" s="50">
        <f t="shared" si="131"/>
        <v>0</v>
      </c>
      <c r="J72" s="50">
        <f t="shared" si="131"/>
        <v>9</v>
      </c>
      <c r="K72" s="50">
        <f t="shared" si="131"/>
        <v>2</v>
      </c>
      <c r="L72" s="55">
        <f t="shared" si="131"/>
        <v>39</v>
      </c>
      <c r="M72" s="55">
        <f t="shared" si="131"/>
        <v>145</v>
      </c>
      <c r="N72" s="60">
        <f t="shared" si="131"/>
        <v>825</v>
      </c>
      <c r="O72" s="60">
        <f t="shared" si="8"/>
        <v>798</v>
      </c>
      <c r="P72" s="48" t="s">
        <v>25</v>
      </c>
      <c r="Q72" s="49">
        <f t="shared" ref="Q72:AC72" si="132">SUM(Q61,Q66,Q71)</f>
        <v>139</v>
      </c>
      <c r="R72" s="50">
        <f t="shared" si="132"/>
        <v>38</v>
      </c>
      <c r="S72" s="50">
        <f t="shared" si="132"/>
        <v>1299</v>
      </c>
      <c r="T72" s="50">
        <f t="shared" si="132"/>
        <v>106</v>
      </c>
      <c r="U72" s="50">
        <f t="shared" si="132"/>
        <v>3</v>
      </c>
      <c r="V72" s="50">
        <f t="shared" si="132"/>
        <v>2</v>
      </c>
      <c r="W72" s="50">
        <f t="shared" si="132"/>
        <v>0</v>
      </c>
      <c r="X72" s="50">
        <f t="shared" si="132"/>
        <v>0</v>
      </c>
      <c r="Y72" s="50">
        <f t="shared" si="132"/>
        <v>11</v>
      </c>
      <c r="Z72" s="50">
        <f t="shared" si="132"/>
        <v>2</v>
      </c>
      <c r="AA72" s="55">
        <f t="shared" si="132"/>
        <v>59</v>
      </c>
      <c r="AB72" s="55">
        <f t="shared" si="132"/>
        <v>262</v>
      </c>
      <c r="AC72" s="60">
        <f t="shared" si="132"/>
        <v>1659</v>
      </c>
      <c r="AD72" s="60">
        <f t="shared" si="3"/>
        <v>1565</v>
      </c>
      <c r="AE72" s="69"/>
      <c r="AF72" s="69"/>
      <c r="AG72" s="48"/>
    </row>
    <row r="73" spans="1:33" ht="13.5" customHeight="1" thickTop="1" thickBot="1">
      <c r="A73" s="34" t="s">
        <v>26</v>
      </c>
      <c r="B73" s="35">
        <f t="shared" ref="B73:N73" si="133">SUM(B13,B18,B23,B29,B34,B39,B45,B50,B55,B61,B66,B71)</f>
        <v>244</v>
      </c>
      <c r="C73" s="36">
        <f t="shared" si="133"/>
        <v>43</v>
      </c>
      <c r="D73" s="36">
        <f t="shared" si="133"/>
        <v>3274</v>
      </c>
      <c r="E73" s="36">
        <f t="shared" si="133"/>
        <v>444</v>
      </c>
      <c r="F73" s="36">
        <f t="shared" si="133"/>
        <v>85</v>
      </c>
      <c r="G73" s="36">
        <f t="shared" si="133"/>
        <v>3</v>
      </c>
      <c r="H73" s="36">
        <f t="shared" si="133"/>
        <v>8</v>
      </c>
      <c r="I73" s="36">
        <f t="shared" si="133"/>
        <v>2</v>
      </c>
      <c r="J73" s="36">
        <f t="shared" si="133"/>
        <v>39</v>
      </c>
      <c r="K73" s="36">
        <f t="shared" si="133"/>
        <v>18</v>
      </c>
      <c r="L73" s="70">
        <f t="shared" si="133"/>
        <v>226</v>
      </c>
      <c r="M73" s="70">
        <f t="shared" si="133"/>
        <v>616</v>
      </c>
      <c r="N73" s="38">
        <f t="shared" si="133"/>
        <v>4386</v>
      </c>
      <c r="O73" s="38">
        <f t="shared" si="8"/>
        <v>4357</v>
      </c>
      <c r="P73" s="34" t="s">
        <v>26</v>
      </c>
      <c r="Q73" s="35">
        <f t="shared" ref="Q73:AC73" si="134">SUM(Q13,Q18,Q23,Q29,Q34,Q39,Q45,Q50,Q55,Q61,Q66,Q71)</f>
        <v>324</v>
      </c>
      <c r="R73" s="36">
        <f t="shared" si="134"/>
        <v>69</v>
      </c>
      <c r="S73" s="36">
        <f t="shared" si="134"/>
        <v>3095</v>
      </c>
      <c r="T73" s="36">
        <f t="shared" si="134"/>
        <v>422</v>
      </c>
      <c r="U73" s="36">
        <f t="shared" si="134"/>
        <v>69</v>
      </c>
      <c r="V73" s="36">
        <f t="shared" si="134"/>
        <v>8</v>
      </c>
      <c r="W73" s="36">
        <f t="shared" si="134"/>
        <v>17</v>
      </c>
      <c r="X73" s="36">
        <f t="shared" si="134"/>
        <v>18</v>
      </c>
      <c r="Y73" s="36">
        <f t="shared" si="134"/>
        <v>35</v>
      </c>
      <c r="Z73" s="36">
        <f t="shared" si="134"/>
        <v>16</v>
      </c>
      <c r="AA73" s="70">
        <f t="shared" si="134"/>
        <v>228</v>
      </c>
      <c r="AB73" s="70">
        <f t="shared" si="134"/>
        <v>589</v>
      </c>
      <c r="AC73" s="38">
        <f t="shared" si="134"/>
        <v>4301</v>
      </c>
      <c r="AD73" s="38">
        <f t="shared" ref="AD73" si="135">ROUND((Q73*0.333)+(R73*0.5)+(S73*1)+(T73*1)+(U73*2)+(V73*2)+(W73*2)+(X73*2)+(Y73*2)+(Z73*2)+(AA73*1),0)</f>
        <v>4213</v>
      </c>
      <c r="AF73" s="67">
        <f>MAX(AF9:AF70)</f>
        <v>876</v>
      </c>
      <c r="AG73" s="13">
        <f>VLOOKUP(AF73,AF9:AG70,2,FALSE)</f>
        <v>0.70833333333333326</v>
      </c>
    </row>
    <row r="74" spans="1:33" ht="15" customHeight="1" thickTop="1">
      <c r="A74" s="37"/>
      <c r="P74" s="37"/>
    </row>
    <row r="75" spans="1:33" ht="15" customHeight="1">
      <c r="A75" s="37"/>
      <c r="P75" s="37"/>
    </row>
    <row r="76" spans="1:33" ht="15" customHeight="1">
      <c r="A76" s="37"/>
      <c r="P76" s="37"/>
    </row>
    <row r="77" spans="1:33" ht="15" customHeight="1">
      <c r="A77" s="37"/>
      <c r="P77" s="37"/>
    </row>
    <row r="78" spans="1:33" ht="15" customHeight="1">
      <c r="A78" s="37"/>
      <c r="P78" s="37"/>
    </row>
    <row r="79" spans="1:33" ht="15" customHeight="1">
      <c r="A79" s="37"/>
      <c r="P79" s="37"/>
    </row>
    <row r="80" spans="1:33" ht="15" customHeight="1">
      <c r="A80" s="37"/>
      <c r="P80" s="37"/>
    </row>
    <row r="81" spans="1:16" ht="15" customHeight="1">
      <c r="A81" s="37"/>
      <c r="P81" s="37"/>
    </row>
    <row r="82" spans="1:16" ht="15" customHeight="1">
      <c r="A82" s="37"/>
      <c r="P82" s="37"/>
    </row>
    <row r="83" spans="1:16" ht="15" customHeight="1">
      <c r="A83" s="37"/>
      <c r="P83" s="37"/>
    </row>
    <row r="84" spans="1:16" ht="15" customHeight="1">
      <c r="A84" s="37"/>
      <c r="P84" s="37"/>
    </row>
    <row r="85" spans="1:16" ht="15" customHeight="1">
      <c r="A85" s="37"/>
      <c r="P85" s="37"/>
    </row>
    <row r="86" spans="1:16" ht="15" customHeight="1">
      <c r="A86" s="37"/>
      <c r="P86" s="37"/>
    </row>
    <row r="87" spans="1:16" ht="15" customHeight="1">
      <c r="A87" s="37"/>
      <c r="P87" s="37"/>
    </row>
    <row r="88" spans="1:16" ht="15" customHeight="1">
      <c r="A88" s="37"/>
      <c r="P88" s="37"/>
    </row>
    <row r="89" spans="1:16" ht="15" customHeight="1">
      <c r="A89" s="37"/>
      <c r="P89" s="37"/>
    </row>
    <row r="90" spans="1:16" ht="15" customHeight="1">
      <c r="A90" s="37"/>
      <c r="P90" s="37"/>
    </row>
    <row r="91" spans="1:16" ht="15" customHeight="1">
      <c r="A91" s="37"/>
      <c r="P91" s="37"/>
    </row>
    <row r="92" spans="1:16" ht="15" customHeight="1">
      <c r="A92" s="37"/>
      <c r="P92" s="37"/>
    </row>
    <row r="93" spans="1:16" ht="15" customHeight="1">
      <c r="A93" s="37"/>
      <c r="P93" s="37"/>
    </row>
    <row r="94" spans="1:16" ht="15" customHeight="1">
      <c r="A94" s="37"/>
      <c r="P94" s="37"/>
    </row>
    <row r="95" spans="1:16" ht="15" customHeight="1">
      <c r="A95" s="37"/>
      <c r="P95" s="37"/>
    </row>
    <row r="96" spans="1:16" ht="15" customHeight="1">
      <c r="A96" s="37"/>
      <c r="P96" s="37"/>
    </row>
    <row r="97" spans="1:16" ht="15" customHeight="1">
      <c r="A97" s="37"/>
      <c r="P97" s="37"/>
    </row>
    <row r="98" spans="1:16" ht="15" customHeight="1">
      <c r="A98" s="37"/>
      <c r="P98" s="37"/>
    </row>
    <row r="99" spans="1:16" ht="15" customHeight="1">
      <c r="A99" s="37"/>
      <c r="P99" s="37"/>
    </row>
    <row r="100" spans="1:16" ht="15" customHeight="1">
      <c r="A100" s="37"/>
      <c r="P100" s="37"/>
    </row>
    <row r="101" spans="1:16" ht="15" customHeight="1">
      <c r="A101" s="37"/>
      <c r="P101" s="37"/>
    </row>
    <row r="102" spans="1:16" ht="15" customHeight="1">
      <c r="A102" s="37"/>
      <c r="P102" s="37"/>
    </row>
    <row r="103" spans="1:16" ht="15" customHeight="1">
      <c r="A103" s="37"/>
      <c r="P103" s="37"/>
    </row>
    <row r="104" spans="1:16" ht="15" customHeight="1">
      <c r="A104" s="37"/>
      <c r="P104" s="37"/>
    </row>
    <row r="105" spans="1:16" ht="15" customHeight="1">
      <c r="A105" s="37"/>
      <c r="P105" s="37"/>
    </row>
    <row r="106" spans="1:16" ht="15" customHeight="1">
      <c r="A106" s="37"/>
      <c r="P106" s="37"/>
    </row>
    <row r="107" spans="1:16" ht="15" customHeight="1">
      <c r="A107" s="37"/>
      <c r="P107" s="37"/>
    </row>
    <row r="108" spans="1:16" ht="15" customHeight="1">
      <c r="A108" s="37"/>
      <c r="P108" s="37"/>
    </row>
    <row r="109" spans="1:16" ht="15" customHeight="1">
      <c r="A109" s="37"/>
      <c r="P109" s="37"/>
    </row>
    <row r="110" spans="1:16" ht="15" customHeight="1">
      <c r="A110" s="37"/>
      <c r="P110" s="37"/>
    </row>
    <row r="111" spans="1:16" ht="15" customHeight="1">
      <c r="A111" s="37"/>
      <c r="P111" s="37"/>
    </row>
    <row r="112" spans="1:16" ht="15" customHeight="1">
      <c r="A112" s="37"/>
      <c r="P112" s="37"/>
    </row>
    <row r="113" spans="1:16" ht="15" customHeight="1">
      <c r="A113" s="37"/>
      <c r="P113" s="37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W113"/>
  <sheetViews>
    <sheetView workbookViewId="0">
      <selection activeCell="A7" sqref="A7:A8"/>
    </sheetView>
  </sheetViews>
  <sheetFormatPr defaultColWidth="5.42578125" defaultRowHeight="15" customHeight="1"/>
  <cols>
    <col min="1" max="168" width="8.140625" style="5" customWidth="1"/>
    <col min="284" max="410" width="5.28515625" style="4" customWidth="1"/>
    <col min="411" max="16384" width="5.42578125" style="4"/>
  </cols>
  <sheetData>
    <row r="1" spans="1:168" s="1" customFormat="1" ht="12.75" customHeight="1">
      <c r="A1" s="208" t="s">
        <v>59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 t="str">
        <f>A1</f>
        <v>9093 / DCC Counts</v>
      </c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 t="str">
        <f>O1</f>
        <v>9093 / DCC Counts</v>
      </c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 t="str">
        <f>AC1</f>
        <v>9093 / DCC Counts</v>
      </c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 t="str">
        <f>AQ1</f>
        <v>9093 / DCC Counts</v>
      </c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 t="str">
        <f>BE1</f>
        <v>9093 / DCC Counts</v>
      </c>
      <c r="BT1" s="208"/>
      <c r="BU1" s="208"/>
      <c r="BV1" s="208"/>
      <c r="BW1" s="208"/>
      <c r="BX1" s="208"/>
      <c r="BY1" s="208"/>
      <c r="BZ1" s="208"/>
      <c r="CA1" s="208"/>
      <c r="CB1" s="208"/>
      <c r="CC1" s="208"/>
      <c r="CD1" s="208"/>
      <c r="CE1" s="208"/>
      <c r="CF1" s="208"/>
      <c r="CG1" s="208" t="str">
        <f>BS1</f>
        <v>9093 / DCC Counts</v>
      </c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 t="str">
        <f>CG1</f>
        <v>9093 / DCC Counts</v>
      </c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8"/>
      <c r="DI1" s="208" t="str">
        <f>CU1</f>
        <v>9093 / DCC Counts</v>
      </c>
      <c r="DJ1" s="208"/>
      <c r="DK1" s="208"/>
      <c r="DL1" s="208"/>
      <c r="DM1" s="208"/>
      <c r="DN1" s="208"/>
      <c r="DO1" s="208"/>
      <c r="DP1" s="208"/>
      <c r="DQ1" s="208"/>
      <c r="DR1" s="208"/>
      <c r="DS1" s="208"/>
      <c r="DT1" s="208"/>
      <c r="DU1" s="208"/>
      <c r="DV1" s="208"/>
      <c r="DW1" s="208" t="str">
        <f>DI1</f>
        <v>9093 / DCC Counts</v>
      </c>
      <c r="DX1" s="208"/>
      <c r="DY1" s="208"/>
      <c r="DZ1" s="208"/>
      <c r="EA1" s="208"/>
      <c r="EB1" s="208"/>
      <c r="EC1" s="208"/>
      <c r="ED1" s="208"/>
      <c r="EE1" s="208"/>
      <c r="EF1" s="208"/>
      <c r="EG1" s="208"/>
      <c r="EH1" s="208"/>
      <c r="EI1" s="208"/>
      <c r="EJ1" s="208"/>
      <c r="EK1" s="208" t="str">
        <f>DW1</f>
        <v>9093 / DCC Counts</v>
      </c>
      <c r="EL1" s="208"/>
      <c r="EM1" s="208"/>
      <c r="EN1" s="208"/>
      <c r="EO1" s="208"/>
      <c r="EP1" s="208"/>
      <c r="EQ1" s="208"/>
      <c r="ER1" s="208"/>
      <c r="ES1" s="208"/>
      <c r="ET1" s="208"/>
      <c r="EU1" s="208"/>
      <c r="EV1" s="208"/>
      <c r="EW1" s="208"/>
      <c r="EX1" s="208"/>
      <c r="EY1" s="208" t="str">
        <f>EK1</f>
        <v>9093 / DCC Counts</v>
      </c>
      <c r="EZ1" s="208"/>
      <c r="FA1" s="208"/>
      <c r="FB1" s="208"/>
      <c r="FC1" s="208"/>
      <c r="FD1" s="208"/>
      <c r="FE1" s="208"/>
      <c r="FF1" s="208"/>
      <c r="FG1" s="208"/>
      <c r="FH1" s="208"/>
      <c r="FI1" s="208"/>
      <c r="FJ1" s="208"/>
      <c r="FK1" s="208"/>
      <c r="FL1" s="208"/>
    </row>
    <row r="2" spans="1:168" s="1" customFormat="1" ht="12.75" customHeight="1">
      <c r="A2" s="210" t="s">
        <v>58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10" t="str">
        <f>A2</f>
        <v>November 2018</v>
      </c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10" t="str">
        <f>O2</f>
        <v>November 2018</v>
      </c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10" t="str">
        <f>AC2</f>
        <v>November 2018</v>
      </c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10" t="str">
        <f>AQ2</f>
        <v>November 2018</v>
      </c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10" t="str">
        <f>BE2</f>
        <v>November 2018</v>
      </c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10" t="str">
        <f>BS2</f>
        <v>November 2018</v>
      </c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10" t="str">
        <f>CG2</f>
        <v>November 2018</v>
      </c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210" t="str">
        <f>CU2</f>
        <v>November 2018</v>
      </c>
      <c r="DJ2" s="208"/>
      <c r="DK2" s="208"/>
      <c r="DL2" s="208"/>
      <c r="DM2" s="208"/>
      <c r="DN2" s="208"/>
      <c r="DO2" s="208"/>
      <c r="DP2" s="208"/>
      <c r="DQ2" s="208"/>
      <c r="DR2" s="208"/>
      <c r="DS2" s="208"/>
      <c r="DT2" s="208"/>
      <c r="DU2" s="208"/>
      <c r="DV2" s="208"/>
      <c r="DW2" s="210" t="str">
        <f>DI2</f>
        <v>November 2018</v>
      </c>
      <c r="DX2" s="208"/>
      <c r="DY2" s="208"/>
      <c r="DZ2" s="208"/>
      <c r="EA2" s="208"/>
      <c r="EB2" s="208"/>
      <c r="EC2" s="208"/>
      <c r="ED2" s="208"/>
      <c r="EE2" s="208"/>
      <c r="EF2" s="208"/>
      <c r="EG2" s="208"/>
      <c r="EH2" s="208"/>
      <c r="EI2" s="208"/>
      <c r="EJ2" s="208"/>
      <c r="EK2" s="210" t="str">
        <f>DW2</f>
        <v>November 2018</v>
      </c>
      <c r="EL2" s="208"/>
      <c r="EM2" s="208"/>
      <c r="EN2" s="208"/>
      <c r="EO2" s="208"/>
      <c r="EP2" s="208"/>
      <c r="EQ2" s="208"/>
      <c r="ER2" s="208"/>
      <c r="ES2" s="208"/>
      <c r="ET2" s="208"/>
      <c r="EU2" s="208"/>
      <c r="EV2" s="208"/>
      <c r="EW2" s="208"/>
      <c r="EX2" s="208"/>
      <c r="EY2" s="210" t="str">
        <f>EK2</f>
        <v>November 2018</v>
      </c>
      <c r="EZ2" s="208"/>
      <c r="FA2" s="208"/>
      <c r="FB2" s="208"/>
      <c r="FC2" s="208"/>
      <c r="FD2" s="208"/>
      <c r="FE2" s="208"/>
      <c r="FF2" s="208"/>
      <c r="FG2" s="208"/>
      <c r="FH2" s="208"/>
      <c r="FI2" s="208"/>
      <c r="FJ2" s="208"/>
      <c r="FK2" s="208"/>
      <c r="FL2" s="208"/>
    </row>
    <row r="3" spans="1:168" s="1" customFormat="1" ht="12.75" customHeight="1">
      <c r="A3" s="211" t="s">
        <v>27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 t="str">
        <f>A3</f>
        <v>Junction Turning Count</v>
      </c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 t="str">
        <f>O3</f>
        <v>Junction Turning Count</v>
      </c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 t="str">
        <f>AC3</f>
        <v>Junction Turning Count</v>
      </c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 t="str">
        <f>AQ3</f>
        <v>Junction Turning Count</v>
      </c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 t="str">
        <f>BE3</f>
        <v>Junction Turning Count</v>
      </c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 t="str">
        <f>BS3</f>
        <v>Junction Turning Count</v>
      </c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  <c r="CT3" s="211"/>
      <c r="CU3" s="211" t="str">
        <f>CG3</f>
        <v>Junction Turning Count</v>
      </c>
      <c r="CV3" s="211"/>
      <c r="CW3" s="211"/>
      <c r="CX3" s="211"/>
      <c r="CY3" s="211"/>
      <c r="CZ3" s="211"/>
      <c r="DA3" s="211"/>
      <c r="DB3" s="211"/>
      <c r="DC3" s="211"/>
      <c r="DD3" s="211"/>
      <c r="DE3" s="211"/>
      <c r="DF3" s="211"/>
      <c r="DG3" s="211"/>
      <c r="DH3" s="211"/>
      <c r="DI3" s="211" t="str">
        <f>CU3</f>
        <v>Junction Turning Count</v>
      </c>
      <c r="DJ3" s="211"/>
      <c r="DK3" s="211"/>
      <c r="DL3" s="211"/>
      <c r="DM3" s="211"/>
      <c r="DN3" s="211"/>
      <c r="DO3" s="211"/>
      <c r="DP3" s="211"/>
      <c r="DQ3" s="211"/>
      <c r="DR3" s="211"/>
      <c r="DS3" s="211"/>
      <c r="DT3" s="211"/>
      <c r="DU3" s="211"/>
      <c r="DV3" s="211"/>
      <c r="DW3" s="211" t="str">
        <f>DI3</f>
        <v>Junction Turning Count</v>
      </c>
      <c r="DX3" s="211"/>
      <c r="DY3" s="211"/>
      <c r="DZ3" s="211"/>
      <c r="EA3" s="211"/>
      <c r="EB3" s="211"/>
      <c r="EC3" s="211"/>
      <c r="ED3" s="211"/>
      <c r="EE3" s="211"/>
      <c r="EF3" s="211"/>
      <c r="EG3" s="211"/>
      <c r="EH3" s="211"/>
      <c r="EI3" s="211"/>
      <c r="EJ3" s="211"/>
      <c r="EK3" s="211" t="str">
        <f>DW3</f>
        <v>Junction Turning Count</v>
      </c>
      <c r="EL3" s="211"/>
      <c r="EM3" s="211"/>
      <c r="EN3" s="211"/>
      <c r="EO3" s="211"/>
      <c r="EP3" s="211"/>
      <c r="EQ3" s="211"/>
      <c r="ER3" s="211"/>
      <c r="ES3" s="211"/>
      <c r="ET3" s="211"/>
      <c r="EU3" s="211"/>
      <c r="EV3" s="211"/>
      <c r="EW3" s="211"/>
      <c r="EX3" s="211"/>
      <c r="EY3" s="211" t="str">
        <f>EK3</f>
        <v>Junction Turning Count</v>
      </c>
      <c r="EZ3" s="211"/>
      <c r="FA3" s="211"/>
      <c r="FB3" s="211"/>
      <c r="FC3" s="211"/>
      <c r="FD3" s="211"/>
      <c r="FE3" s="211"/>
      <c r="FF3" s="211"/>
      <c r="FG3" s="211"/>
      <c r="FH3" s="211"/>
      <c r="FI3" s="211"/>
      <c r="FJ3" s="211"/>
      <c r="FK3" s="211"/>
      <c r="FL3" s="211"/>
    </row>
    <row r="4" spans="1:168" s="1" customFormat="1" ht="12.75" customHeight="1">
      <c r="A4" s="196" t="s">
        <v>1</v>
      </c>
      <c r="B4" s="196"/>
      <c r="C4" s="206">
        <v>10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196" t="s">
        <v>1</v>
      </c>
      <c r="P4" s="196"/>
      <c r="Q4" s="206">
        <f t="shared" ref="Q4:Q6" si="0">C4</f>
        <v>10</v>
      </c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196" t="s">
        <v>1</v>
      </c>
      <c r="AD4" s="196"/>
      <c r="AE4" s="206">
        <f t="shared" ref="AE4:AE6" si="1">Q4</f>
        <v>10</v>
      </c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196" t="s">
        <v>1</v>
      </c>
      <c r="AR4" s="196"/>
      <c r="AS4" s="206">
        <f t="shared" ref="AS4:AS6" si="2">AE4</f>
        <v>10</v>
      </c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196" t="s">
        <v>1</v>
      </c>
      <c r="BF4" s="196"/>
      <c r="BG4" s="206">
        <f t="shared" ref="BG4:BG6" si="3">AS4</f>
        <v>10</v>
      </c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96" t="s">
        <v>1</v>
      </c>
      <c r="BT4" s="196"/>
      <c r="BU4" s="206">
        <f t="shared" ref="BU4:BU6" si="4">BG4</f>
        <v>10</v>
      </c>
      <c r="BV4" s="206"/>
      <c r="BW4" s="206"/>
      <c r="BX4" s="206"/>
      <c r="BY4" s="206"/>
      <c r="BZ4" s="206"/>
      <c r="CA4" s="206"/>
      <c r="CB4" s="206"/>
      <c r="CC4" s="206"/>
      <c r="CD4" s="206"/>
      <c r="CE4" s="206"/>
      <c r="CF4" s="206"/>
      <c r="CG4" s="196" t="s">
        <v>1</v>
      </c>
      <c r="CH4" s="196"/>
      <c r="CI4" s="206">
        <f t="shared" ref="CI4:CI6" si="5">BU4</f>
        <v>10</v>
      </c>
      <c r="CJ4" s="206"/>
      <c r="CK4" s="206"/>
      <c r="CL4" s="206"/>
      <c r="CM4" s="206"/>
      <c r="CN4" s="206"/>
      <c r="CO4" s="206"/>
      <c r="CP4" s="206"/>
      <c r="CQ4" s="206"/>
      <c r="CR4" s="206"/>
      <c r="CS4" s="206"/>
      <c r="CT4" s="206"/>
      <c r="CU4" s="196" t="s">
        <v>1</v>
      </c>
      <c r="CV4" s="196"/>
      <c r="CW4" s="206">
        <f t="shared" ref="CW4:CW6" si="6">CI4</f>
        <v>10</v>
      </c>
      <c r="CX4" s="206"/>
      <c r="CY4" s="206"/>
      <c r="CZ4" s="206"/>
      <c r="DA4" s="206"/>
      <c r="DB4" s="206"/>
      <c r="DC4" s="206"/>
      <c r="DD4" s="206"/>
      <c r="DE4" s="206"/>
      <c r="DF4" s="206"/>
      <c r="DG4" s="206"/>
      <c r="DH4" s="206"/>
      <c r="DI4" s="196" t="s">
        <v>1</v>
      </c>
      <c r="DJ4" s="196"/>
      <c r="DK4" s="206">
        <f t="shared" ref="DK4:DK6" si="7">CW4</f>
        <v>10</v>
      </c>
      <c r="DL4" s="206"/>
      <c r="DM4" s="206"/>
      <c r="DN4" s="206"/>
      <c r="DO4" s="206"/>
      <c r="DP4" s="206"/>
      <c r="DQ4" s="206"/>
      <c r="DR4" s="206"/>
      <c r="DS4" s="206"/>
      <c r="DT4" s="206"/>
      <c r="DU4" s="206"/>
      <c r="DV4" s="206"/>
      <c r="DW4" s="196" t="s">
        <v>1</v>
      </c>
      <c r="DX4" s="196"/>
      <c r="DY4" s="206">
        <f t="shared" ref="DY4:DY6" si="8">DK4</f>
        <v>10</v>
      </c>
      <c r="DZ4" s="206"/>
      <c r="EA4" s="206"/>
      <c r="EB4" s="206"/>
      <c r="EC4" s="206"/>
      <c r="ED4" s="206"/>
      <c r="EE4" s="206"/>
      <c r="EF4" s="206"/>
      <c r="EG4" s="206"/>
      <c r="EH4" s="206"/>
      <c r="EI4" s="206"/>
      <c r="EJ4" s="206"/>
      <c r="EK4" s="196" t="s">
        <v>1</v>
      </c>
      <c r="EL4" s="196"/>
      <c r="EM4" s="206">
        <f t="shared" ref="EM4:EM6" si="9">DY4</f>
        <v>10</v>
      </c>
      <c r="EN4" s="206"/>
      <c r="EO4" s="206"/>
      <c r="EP4" s="206"/>
      <c r="EQ4" s="206"/>
      <c r="ER4" s="206"/>
      <c r="ES4" s="206"/>
      <c r="ET4" s="206"/>
      <c r="EU4" s="206"/>
      <c r="EV4" s="206"/>
      <c r="EW4" s="206"/>
      <c r="EX4" s="206"/>
      <c r="EY4" s="196" t="s">
        <v>1</v>
      </c>
      <c r="EZ4" s="196"/>
      <c r="FA4" s="206">
        <f t="shared" ref="FA4:FA6" si="10">EM4</f>
        <v>10</v>
      </c>
      <c r="FB4" s="206"/>
      <c r="FC4" s="206"/>
      <c r="FD4" s="206"/>
      <c r="FE4" s="206"/>
      <c r="FF4" s="206"/>
      <c r="FG4" s="206"/>
      <c r="FH4" s="206"/>
      <c r="FI4" s="206"/>
      <c r="FJ4" s="206"/>
      <c r="FK4" s="206"/>
      <c r="FL4" s="206"/>
    </row>
    <row r="5" spans="1:168" s="1" customFormat="1" ht="12.75" customHeight="1">
      <c r="A5" s="196" t="s">
        <v>2</v>
      </c>
      <c r="B5" s="196"/>
      <c r="C5" s="207" t="str">
        <f>'JTC - Site 10 - Day 2 Arms'!DJ1&amp;" / "&amp;'JTC - Site 10 - Day 2 Arms'!DJ2&amp;" / "&amp;'JTC - Site 10 - Day 2 Arms'!DJ3&amp;" / "&amp;'JTC - Site 10 - Day 2 Arms'!DJ4</f>
        <v>Donore Ave / Parnell Rd(W) / Clogher Rd / Parnell RD(E)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196" t="s">
        <v>2</v>
      </c>
      <c r="P5" s="196"/>
      <c r="Q5" s="207" t="str">
        <f t="shared" si="0"/>
        <v>Donore Ave / Parnell Rd(W) / Clogher Rd / Parnell RD(E)</v>
      </c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196" t="s">
        <v>2</v>
      </c>
      <c r="AD5" s="196"/>
      <c r="AE5" s="207" t="str">
        <f t="shared" si="1"/>
        <v>Donore Ave / Parnell Rd(W) / Clogher Rd / Parnell RD(E)</v>
      </c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196" t="s">
        <v>2</v>
      </c>
      <c r="AR5" s="196"/>
      <c r="AS5" s="207" t="str">
        <f t="shared" si="2"/>
        <v>Donore Ave / Parnell Rd(W) / Clogher Rd / Parnell RD(E)</v>
      </c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196" t="s">
        <v>2</v>
      </c>
      <c r="BF5" s="196"/>
      <c r="BG5" s="207" t="str">
        <f t="shared" si="3"/>
        <v>Donore Ave / Parnell Rd(W) / Clogher Rd / Parnell RD(E)</v>
      </c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196" t="s">
        <v>2</v>
      </c>
      <c r="BT5" s="196"/>
      <c r="BU5" s="207" t="str">
        <f t="shared" si="4"/>
        <v>Donore Ave / Parnell Rd(W) / Clogher Rd / Parnell RD(E)</v>
      </c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196" t="s">
        <v>2</v>
      </c>
      <c r="CH5" s="196"/>
      <c r="CI5" s="207" t="str">
        <f t="shared" si="5"/>
        <v>Donore Ave / Parnell Rd(W) / Clogher Rd / Parnell RD(E)</v>
      </c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196" t="s">
        <v>2</v>
      </c>
      <c r="CV5" s="196"/>
      <c r="CW5" s="207" t="str">
        <f t="shared" si="6"/>
        <v>Donore Ave / Parnell Rd(W) / Clogher Rd / Parnell RD(E)</v>
      </c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196" t="s">
        <v>2</v>
      </c>
      <c r="DJ5" s="196"/>
      <c r="DK5" s="207" t="str">
        <f t="shared" si="7"/>
        <v>Donore Ave / Parnell Rd(W) / Clogher Rd / Parnell RD(E)</v>
      </c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196" t="s">
        <v>2</v>
      </c>
      <c r="DX5" s="196"/>
      <c r="DY5" s="207" t="str">
        <f t="shared" si="8"/>
        <v>Donore Ave / Parnell Rd(W) / Clogher Rd / Parnell RD(E)</v>
      </c>
      <c r="DZ5" s="207"/>
      <c r="EA5" s="207"/>
      <c r="EB5" s="207"/>
      <c r="EC5" s="207"/>
      <c r="ED5" s="207"/>
      <c r="EE5" s="207"/>
      <c r="EF5" s="207"/>
      <c r="EG5" s="207"/>
      <c r="EH5" s="207"/>
      <c r="EI5" s="207"/>
      <c r="EJ5" s="207"/>
      <c r="EK5" s="196" t="s">
        <v>2</v>
      </c>
      <c r="EL5" s="196"/>
      <c r="EM5" s="207" t="str">
        <f t="shared" si="9"/>
        <v>Donore Ave / Parnell Rd(W) / Clogher Rd / Parnell RD(E)</v>
      </c>
      <c r="EN5" s="207"/>
      <c r="EO5" s="207"/>
      <c r="EP5" s="207"/>
      <c r="EQ5" s="207"/>
      <c r="ER5" s="207"/>
      <c r="ES5" s="207"/>
      <c r="ET5" s="207"/>
      <c r="EU5" s="207"/>
      <c r="EV5" s="207"/>
      <c r="EW5" s="207"/>
      <c r="EX5" s="207"/>
      <c r="EY5" s="196" t="s">
        <v>2</v>
      </c>
      <c r="EZ5" s="196"/>
      <c r="FA5" s="207" t="str">
        <f t="shared" si="10"/>
        <v>Donore Ave / Parnell Rd(W) / Clogher Rd / Parnell RD(E)</v>
      </c>
      <c r="FB5" s="207"/>
      <c r="FC5" s="207"/>
      <c r="FD5" s="207"/>
      <c r="FE5" s="207"/>
      <c r="FF5" s="207"/>
      <c r="FG5" s="207"/>
      <c r="FH5" s="207"/>
      <c r="FI5" s="207"/>
      <c r="FJ5" s="207"/>
      <c r="FK5" s="207"/>
      <c r="FL5" s="207"/>
    </row>
    <row r="6" spans="1:168" s="1" customFormat="1" ht="12.75" customHeight="1">
      <c r="A6" s="196" t="s">
        <v>4</v>
      </c>
      <c r="B6" s="196"/>
      <c r="C6" s="197">
        <v>43411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6" t="s">
        <v>4</v>
      </c>
      <c r="P6" s="196"/>
      <c r="Q6" s="198">
        <f t="shared" si="0"/>
        <v>43411</v>
      </c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6" t="s">
        <v>4</v>
      </c>
      <c r="AD6" s="196"/>
      <c r="AE6" s="198">
        <f t="shared" si="1"/>
        <v>43411</v>
      </c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6" t="s">
        <v>4</v>
      </c>
      <c r="AR6" s="196"/>
      <c r="AS6" s="198">
        <f t="shared" si="2"/>
        <v>43411</v>
      </c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6" t="s">
        <v>4</v>
      </c>
      <c r="BF6" s="196"/>
      <c r="BG6" s="198">
        <f t="shared" si="3"/>
        <v>43411</v>
      </c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6" t="s">
        <v>4</v>
      </c>
      <c r="BT6" s="196"/>
      <c r="BU6" s="198">
        <f t="shared" si="4"/>
        <v>43411</v>
      </c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6" t="s">
        <v>4</v>
      </c>
      <c r="CH6" s="196"/>
      <c r="CI6" s="198">
        <f t="shared" si="5"/>
        <v>43411</v>
      </c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6" t="s">
        <v>4</v>
      </c>
      <c r="CV6" s="196"/>
      <c r="CW6" s="198">
        <f t="shared" si="6"/>
        <v>43411</v>
      </c>
      <c r="CX6" s="198"/>
      <c r="CY6" s="198"/>
      <c r="CZ6" s="198"/>
      <c r="DA6" s="198"/>
      <c r="DB6" s="198"/>
      <c r="DC6" s="198"/>
      <c r="DD6" s="198"/>
      <c r="DE6" s="198"/>
      <c r="DF6" s="198"/>
      <c r="DG6" s="198"/>
      <c r="DH6" s="198"/>
      <c r="DI6" s="196" t="s">
        <v>4</v>
      </c>
      <c r="DJ6" s="196"/>
      <c r="DK6" s="198">
        <f t="shared" si="7"/>
        <v>43411</v>
      </c>
      <c r="DL6" s="198"/>
      <c r="DM6" s="198"/>
      <c r="DN6" s="198"/>
      <c r="DO6" s="198"/>
      <c r="DP6" s="198"/>
      <c r="DQ6" s="198"/>
      <c r="DR6" s="198"/>
      <c r="DS6" s="198"/>
      <c r="DT6" s="198"/>
      <c r="DU6" s="198"/>
      <c r="DV6" s="198"/>
      <c r="DW6" s="196" t="s">
        <v>4</v>
      </c>
      <c r="DX6" s="196"/>
      <c r="DY6" s="198">
        <f t="shared" si="8"/>
        <v>43411</v>
      </c>
      <c r="DZ6" s="198"/>
      <c r="EA6" s="198"/>
      <c r="EB6" s="198"/>
      <c r="EC6" s="198"/>
      <c r="ED6" s="198"/>
      <c r="EE6" s="198"/>
      <c r="EF6" s="198"/>
      <c r="EG6" s="198"/>
      <c r="EH6" s="198"/>
      <c r="EI6" s="198"/>
      <c r="EJ6" s="198"/>
      <c r="EK6" s="196" t="s">
        <v>4</v>
      </c>
      <c r="EL6" s="196"/>
      <c r="EM6" s="198">
        <f t="shared" si="9"/>
        <v>43411</v>
      </c>
      <c r="EN6" s="198"/>
      <c r="EO6" s="198"/>
      <c r="EP6" s="198"/>
      <c r="EQ6" s="198"/>
      <c r="ER6" s="198"/>
      <c r="ES6" s="198"/>
      <c r="ET6" s="198"/>
      <c r="EU6" s="198"/>
      <c r="EV6" s="198"/>
      <c r="EW6" s="198"/>
      <c r="EX6" s="198"/>
      <c r="EY6" s="196" t="s">
        <v>4</v>
      </c>
      <c r="EZ6" s="196"/>
      <c r="FA6" s="198">
        <f t="shared" si="10"/>
        <v>43411</v>
      </c>
      <c r="FB6" s="198"/>
      <c r="FC6" s="198"/>
      <c r="FD6" s="198"/>
      <c r="FE6" s="198"/>
      <c r="FF6" s="198"/>
      <c r="FG6" s="198"/>
      <c r="FH6" s="198"/>
      <c r="FI6" s="198"/>
      <c r="FJ6" s="198"/>
      <c r="FK6" s="198"/>
      <c r="FL6" s="198"/>
    </row>
    <row r="7" spans="1:168" s="3" customFormat="1" ht="13.5" customHeight="1">
      <c r="A7" s="202" t="s">
        <v>5</v>
      </c>
      <c r="B7" s="199" t="str">
        <f>"A to D - "&amp;'JTC - Site 10 - Day 2 Arms'!$DJ$1&amp;" to "&amp;'JTC - Site 10 - Day 2 Arms'!$DJ$4</f>
        <v>A to D - Donore Ave to Parnell RD(E)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204" t="s">
        <v>7</v>
      </c>
      <c r="N7" s="204" t="s">
        <v>8</v>
      </c>
      <c r="O7" s="202" t="s">
        <v>5</v>
      </c>
      <c r="P7" s="199" t="str">
        <f>"A to C - "&amp;'JTC - Site 10 - Day 2 Arms'!$DJ$1&amp;" to "&amp;'JTC - Site 10 - Day 2 Arms'!$DJ$3</f>
        <v>A to C - Donore Ave to Clogher Rd</v>
      </c>
      <c r="Q7" s="200"/>
      <c r="R7" s="200"/>
      <c r="S7" s="200"/>
      <c r="T7" s="200"/>
      <c r="U7" s="200"/>
      <c r="V7" s="200"/>
      <c r="W7" s="200"/>
      <c r="X7" s="200"/>
      <c r="Y7" s="200"/>
      <c r="Z7" s="201"/>
      <c r="AA7" s="204" t="s">
        <v>7</v>
      </c>
      <c r="AB7" s="204" t="s">
        <v>8</v>
      </c>
      <c r="AC7" s="202" t="s">
        <v>5</v>
      </c>
      <c r="AD7" s="199" t="str">
        <f>"A to B - "&amp;'JTC - Site 10 - Day 2 Arms'!$DJ$1&amp;" to "&amp;'JTC - Site 10 - Day 2 Arms'!$DJ$2</f>
        <v>A to B - Donore Ave to Parnell Rd(W)</v>
      </c>
      <c r="AE7" s="200"/>
      <c r="AF7" s="200"/>
      <c r="AG7" s="200"/>
      <c r="AH7" s="200"/>
      <c r="AI7" s="200"/>
      <c r="AJ7" s="200"/>
      <c r="AK7" s="200"/>
      <c r="AL7" s="200"/>
      <c r="AM7" s="200"/>
      <c r="AN7" s="201"/>
      <c r="AO7" s="204" t="s">
        <v>7</v>
      </c>
      <c r="AP7" s="204" t="s">
        <v>8</v>
      </c>
      <c r="AQ7" s="202" t="s">
        <v>5</v>
      </c>
      <c r="AR7" s="199" t="str">
        <f>"B to A - "&amp;'JTC - Site 10 - Day 2 Arms'!$DJ$2&amp;" to "&amp;'JTC - Site 10 - Day 2 Arms'!$DJ$1</f>
        <v>B to A - Parnell Rd(W) to Donore Ave</v>
      </c>
      <c r="AS7" s="200"/>
      <c r="AT7" s="200"/>
      <c r="AU7" s="200"/>
      <c r="AV7" s="200"/>
      <c r="AW7" s="200"/>
      <c r="AX7" s="200"/>
      <c r="AY7" s="200"/>
      <c r="AZ7" s="200"/>
      <c r="BA7" s="200"/>
      <c r="BB7" s="201"/>
      <c r="BC7" s="204" t="s">
        <v>7</v>
      </c>
      <c r="BD7" s="204" t="s">
        <v>8</v>
      </c>
      <c r="BE7" s="202" t="s">
        <v>5</v>
      </c>
      <c r="BF7" s="199" t="str">
        <f>"B to D - "&amp;'JTC - Site 10 - Day 2 Arms'!$DJ$2&amp;" to "&amp;'JTC - Site 10 - Day 2 Arms'!$DJ$4</f>
        <v>B to D - Parnell Rd(W) to Parnell RD(E)</v>
      </c>
      <c r="BG7" s="200"/>
      <c r="BH7" s="200"/>
      <c r="BI7" s="200"/>
      <c r="BJ7" s="200"/>
      <c r="BK7" s="200"/>
      <c r="BL7" s="200"/>
      <c r="BM7" s="200"/>
      <c r="BN7" s="200"/>
      <c r="BO7" s="200"/>
      <c r="BP7" s="201"/>
      <c r="BQ7" s="204" t="s">
        <v>7</v>
      </c>
      <c r="BR7" s="204" t="s">
        <v>8</v>
      </c>
      <c r="BS7" s="202" t="s">
        <v>5</v>
      </c>
      <c r="BT7" s="199" t="str">
        <f>"B to C - "&amp;'JTC - Site 10 - Day 2 Arms'!$DJ$2&amp;" to "&amp;'JTC - Site 10 - Day 2 Arms'!$DJ$3</f>
        <v>B to C - Parnell Rd(W) to Clogher Rd</v>
      </c>
      <c r="BU7" s="200"/>
      <c r="BV7" s="200"/>
      <c r="BW7" s="200"/>
      <c r="BX7" s="200"/>
      <c r="BY7" s="200"/>
      <c r="BZ7" s="200"/>
      <c r="CA7" s="200"/>
      <c r="CB7" s="200"/>
      <c r="CC7" s="200"/>
      <c r="CD7" s="201"/>
      <c r="CE7" s="204" t="s">
        <v>7</v>
      </c>
      <c r="CF7" s="204" t="s">
        <v>8</v>
      </c>
      <c r="CG7" s="202" t="s">
        <v>5</v>
      </c>
      <c r="CH7" s="199" t="str">
        <f>"C to B - "&amp;'JTC - Site 10 - Day 2 Arms'!$DJ$3&amp;" to "&amp;'JTC - Site 10 - Day 2 Arms'!$DJ$2</f>
        <v>C to B - Clogher Rd to Parnell Rd(W)</v>
      </c>
      <c r="CI7" s="200"/>
      <c r="CJ7" s="200"/>
      <c r="CK7" s="200"/>
      <c r="CL7" s="200"/>
      <c r="CM7" s="200"/>
      <c r="CN7" s="200"/>
      <c r="CO7" s="200"/>
      <c r="CP7" s="200"/>
      <c r="CQ7" s="200"/>
      <c r="CR7" s="201"/>
      <c r="CS7" s="204" t="s">
        <v>7</v>
      </c>
      <c r="CT7" s="204" t="s">
        <v>8</v>
      </c>
      <c r="CU7" s="202" t="s">
        <v>5</v>
      </c>
      <c r="CV7" s="199" t="str">
        <f>"C to A - "&amp;'JTC - Site 10 - Day 2 Arms'!$DJ$3&amp;" to "&amp;'JTC - Site 10 - Day 2 Arms'!$DJ$1</f>
        <v>C to A - Clogher Rd to Donore Ave</v>
      </c>
      <c r="CW7" s="200"/>
      <c r="CX7" s="200"/>
      <c r="CY7" s="200"/>
      <c r="CZ7" s="200"/>
      <c r="DA7" s="200"/>
      <c r="DB7" s="200"/>
      <c r="DC7" s="200"/>
      <c r="DD7" s="200"/>
      <c r="DE7" s="200"/>
      <c r="DF7" s="201"/>
      <c r="DG7" s="204" t="s">
        <v>7</v>
      </c>
      <c r="DH7" s="204" t="s">
        <v>8</v>
      </c>
      <c r="DI7" s="202" t="s">
        <v>5</v>
      </c>
      <c r="DJ7" s="199" t="str">
        <f>"C to D - "&amp;'JTC - Site 10 - Day 2 Arms'!$DJ$3&amp;" to "&amp;'JTC - Site 10 - Day 2 Arms'!$DJ$4</f>
        <v>C to D - Clogher Rd to Parnell RD(E)</v>
      </c>
      <c r="DK7" s="200"/>
      <c r="DL7" s="200"/>
      <c r="DM7" s="200"/>
      <c r="DN7" s="200"/>
      <c r="DO7" s="200"/>
      <c r="DP7" s="200"/>
      <c r="DQ7" s="200"/>
      <c r="DR7" s="200"/>
      <c r="DS7" s="200"/>
      <c r="DT7" s="201"/>
      <c r="DU7" s="204" t="s">
        <v>7</v>
      </c>
      <c r="DV7" s="204" t="s">
        <v>8</v>
      </c>
      <c r="DW7" s="202" t="s">
        <v>5</v>
      </c>
      <c r="DX7" s="199" t="str">
        <f>"D to C - "&amp;'JTC - Site 10 - Day 2 Arms'!$DJ$4&amp;" to "&amp;'JTC - Site 10 - Day 2 Arms'!$DJ$3</f>
        <v>D to C - Parnell RD(E) to Clogher Rd</v>
      </c>
      <c r="DY7" s="200"/>
      <c r="DZ7" s="200"/>
      <c r="EA7" s="200"/>
      <c r="EB7" s="200"/>
      <c r="EC7" s="200"/>
      <c r="ED7" s="200"/>
      <c r="EE7" s="200"/>
      <c r="EF7" s="200"/>
      <c r="EG7" s="200"/>
      <c r="EH7" s="201"/>
      <c r="EI7" s="204" t="s">
        <v>7</v>
      </c>
      <c r="EJ7" s="204" t="s">
        <v>8</v>
      </c>
      <c r="EK7" s="202" t="s">
        <v>5</v>
      </c>
      <c r="EL7" s="199" t="str">
        <f>"D to B - "&amp;'JTC - Site 10 - Day 2 Arms'!$DJ$4&amp;" to "&amp;'JTC - Site 10 - Day 2 Arms'!$DJ$2</f>
        <v>D to B - Parnell RD(E) to Parnell Rd(W)</v>
      </c>
      <c r="EM7" s="200"/>
      <c r="EN7" s="200"/>
      <c r="EO7" s="200"/>
      <c r="EP7" s="200"/>
      <c r="EQ7" s="200"/>
      <c r="ER7" s="200"/>
      <c r="ES7" s="200"/>
      <c r="ET7" s="200"/>
      <c r="EU7" s="200"/>
      <c r="EV7" s="201"/>
      <c r="EW7" s="204" t="s">
        <v>7</v>
      </c>
      <c r="EX7" s="204" t="s">
        <v>8</v>
      </c>
      <c r="EY7" s="202" t="s">
        <v>5</v>
      </c>
      <c r="EZ7" s="199" t="str">
        <f>"D to A - "&amp;'JTC - Site 10 - Day 2 Arms'!$DJ$4&amp;" to "&amp;'JTC - Site 10 - Day 2 Arms'!$DJ$1</f>
        <v>D to A - Parnell RD(E) to Donore Ave</v>
      </c>
      <c r="FA7" s="200"/>
      <c r="FB7" s="200"/>
      <c r="FC7" s="200"/>
      <c r="FD7" s="200"/>
      <c r="FE7" s="200"/>
      <c r="FF7" s="200"/>
      <c r="FG7" s="200"/>
      <c r="FH7" s="200"/>
      <c r="FI7" s="200"/>
      <c r="FJ7" s="201"/>
      <c r="FK7" s="204" t="s">
        <v>7</v>
      </c>
      <c r="FL7" s="204" t="s">
        <v>8</v>
      </c>
    </row>
    <row r="8" spans="1:168" s="3" customFormat="1" ht="13.5" customHeight="1">
      <c r="A8" s="203"/>
      <c r="B8" s="9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I8" s="10" t="s">
        <v>19</v>
      </c>
      <c r="J8" s="10" t="s">
        <v>20</v>
      </c>
      <c r="K8" s="10" t="s">
        <v>21</v>
      </c>
      <c r="L8" s="10" t="s">
        <v>22</v>
      </c>
      <c r="M8" s="205"/>
      <c r="N8" s="205"/>
      <c r="O8" s="203"/>
      <c r="P8" s="23" t="str">
        <f>$B$8</f>
        <v>P/C</v>
      </c>
      <c r="Q8" s="24" t="str">
        <f>$C$8</f>
        <v>M/C</v>
      </c>
      <c r="R8" s="24" t="str">
        <f>$D$8</f>
        <v>Car</v>
      </c>
      <c r="S8" s="24" t="str">
        <f>$E$8</f>
        <v>LGV</v>
      </c>
      <c r="T8" s="24" t="str">
        <f>$F$8</f>
        <v>HGV 2X</v>
      </c>
      <c r="U8" s="24" t="str">
        <f>$G$8</f>
        <v>HGV 3X</v>
      </c>
      <c r="V8" s="24" t="str">
        <f>$H$8</f>
        <v>HGV 4x</v>
      </c>
      <c r="W8" s="24" t="str">
        <f>$I$8</f>
        <v>HGV 5+X</v>
      </c>
      <c r="X8" s="24" t="str">
        <f>$J$8</f>
        <v>Dbus</v>
      </c>
      <c r="Y8" s="24" t="str">
        <f>$K$8</f>
        <v>Obus</v>
      </c>
      <c r="Z8" s="51" t="str">
        <f>$L$8</f>
        <v>Taxi</v>
      </c>
      <c r="AA8" s="205"/>
      <c r="AB8" s="205"/>
      <c r="AC8" s="203"/>
      <c r="AD8" s="23" t="str">
        <f>$B$8</f>
        <v>P/C</v>
      </c>
      <c r="AE8" s="24" t="str">
        <f>$C$8</f>
        <v>M/C</v>
      </c>
      <c r="AF8" s="24" t="str">
        <f>$D$8</f>
        <v>Car</v>
      </c>
      <c r="AG8" s="24" t="str">
        <f>$E$8</f>
        <v>LGV</v>
      </c>
      <c r="AH8" s="24" t="str">
        <f>$F$8</f>
        <v>HGV 2X</v>
      </c>
      <c r="AI8" s="24" t="str">
        <f>$G$8</f>
        <v>HGV 3X</v>
      </c>
      <c r="AJ8" s="24" t="str">
        <f>$H$8</f>
        <v>HGV 4x</v>
      </c>
      <c r="AK8" s="24" t="str">
        <f>$I$8</f>
        <v>HGV 5+X</v>
      </c>
      <c r="AL8" s="24" t="str">
        <f>$J$8</f>
        <v>Dbus</v>
      </c>
      <c r="AM8" s="24" t="str">
        <f>$K$8</f>
        <v>Obus</v>
      </c>
      <c r="AN8" s="51" t="str">
        <f>$L$8</f>
        <v>Taxi</v>
      </c>
      <c r="AO8" s="205"/>
      <c r="AP8" s="205"/>
      <c r="AQ8" s="203"/>
      <c r="AR8" s="23" t="str">
        <f>$B$8</f>
        <v>P/C</v>
      </c>
      <c r="AS8" s="24" t="str">
        <f>$C$8</f>
        <v>M/C</v>
      </c>
      <c r="AT8" s="24" t="str">
        <f>$D$8</f>
        <v>Car</v>
      </c>
      <c r="AU8" s="24" t="str">
        <f>$E$8</f>
        <v>LGV</v>
      </c>
      <c r="AV8" s="24" t="str">
        <f>$F$8</f>
        <v>HGV 2X</v>
      </c>
      <c r="AW8" s="24" t="str">
        <f>$G$8</f>
        <v>HGV 3X</v>
      </c>
      <c r="AX8" s="24" t="str">
        <f>$H$8</f>
        <v>HGV 4x</v>
      </c>
      <c r="AY8" s="24" t="str">
        <f>$I$8</f>
        <v>HGV 5+X</v>
      </c>
      <c r="AZ8" s="24" t="str">
        <f>$J$8</f>
        <v>Dbus</v>
      </c>
      <c r="BA8" s="24" t="str">
        <f>$K$8</f>
        <v>Obus</v>
      </c>
      <c r="BB8" s="51" t="str">
        <f>$L$8</f>
        <v>Taxi</v>
      </c>
      <c r="BC8" s="205"/>
      <c r="BD8" s="205"/>
      <c r="BE8" s="203"/>
      <c r="BF8" s="23" t="str">
        <f>$B$8</f>
        <v>P/C</v>
      </c>
      <c r="BG8" s="24" t="str">
        <f>$C$8</f>
        <v>M/C</v>
      </c>
      <c r="BH8" s="24" t="str">
        <f>$D$8</f>
        <v>Car</v>
      </c>
      <c r="BI8" s="24" t="str">
        <f>$E$8</f>
        <v>LGV</v>
      </c>
      <c r="BJ8" s="24" t="str">
        <f>$F$8</f>
        <v>HGV 2X</v>
      </c>
      <c r="BK8" s="24" t="str">
        <f>$G$8</f>
        <v>HGV 3X</v>
      </c>
      <c r="BL8" s="24" t="str">
        <f>$H$8</f>
        <v>HGV 4x</v>
      </c>
      <c r="BM8" s="24" t="str">
        <f>$I$8</f>
        <v>HGV 5+X</v>
      </c>
      <c r="BN8" s="24" t="str">
        <f>$J$8</f>
        <v>Dbus</v>
      </c>
      <c r="BO8" s="24" t="str">
        <f>$K$8</f>
        <v>Obus</v>
      </c>
      <c r="BP8" s="51" t="str">
        <f>$L$8</f>
        <v>Taxi</v>
      </c>
      <c r="BQ8" s="205"/>
      <c r="BR8" s="205"/>
      <c r="BS8" s="203"/>
      <c r="BT8" s="23" t="str">
        <f>$B$8</f>
        <v>P/C</v>
      </c>
      <c r="BU8" s="24" t="str">
        <f>$C$8</f>
        <v>M/C</v>
      </c>
      <c r="BV8" s="24" t="str">
        <f>$D$8</f>
        <v>Car</v>
      </c>
      <c r="BW8" s="24" t="str">
        <f>$E$8</f>
        <v>LGV</v>
      </c>
      <c r="BX8" s="24" t="str">
        <f>$F$8</f>
        <v>HGV 2X</v>
      </c>
      <c r="BY8" s="24" t="str">
        <f>$G$8</f>
        <v>HGV 3X</v>
      </c>
      <c r="BZ8" s="24" t="str">
        <f>$H$8</f>
        <v>HGV 4x</v>
      </c>
      <c r="CA8" s="24" t="str">
        <f>$I$8</f>
        <v>HGV 5+X</v>
      </c>
      <c r="CB8" s="24" t="str">
        <f>$J$8</f>
        <v>Dbus</v>
      </c>
      <c r="CC8" s="24" t="str">
        <f>$K$8</f>
        <v>Obus</v>
      </c>
      <c r="CD8" s="51" t="str">
        <f>$L$8</f>
        <v>Taxi</v>
      </c>
      <c r="CE8" s="205"/>
      <c r="CF8" s="205"/>
      <c r="CG8" s="203"/>
      <c r="CH8" s="23" t="str">
        <f>$B$8</f>
        <v>P/C</v>
      </c>
      <c r="CI8" s="24" t="str">
        <f>$C$8</f>
        <v>M/C</v>
      </c>
      <c r="CJ8" s="24" t="str">
        <f>$D$8</f>
        <v>Car</v>
      </c>
      <c r="CK8" s="24" t="str">
        <f>$E$8</f>
        <v>LGV</v>
      </c>
      <c r="CL8" s="24" t="str">
        <f>$F$8</f>
        <v>HGV 2X</v>
      </c>
      <c r="CM8" s="24" t="str">
        <f>$G$8</f>
        <v>HGV 3X</v>
      </c>
      <c r="CN8" s="24" t="str">
        <f>$H$8</f>
        <v>HGV 4x</v>
      </c>
      <c r="CO8" s="24" t="str">
        <f>$I$8</f>
        <v>HGV 5+X</v>
      </c>
      <c r="CP8" s="24" t="str">
        <f>$J$8</f>
        <v>Dbus</v>
      </c>
      <c r="CQ8" s="24" t="str">
        <f>$K$8</f>
        <v>Obus</v>
      </c>
      <c r="CR8" s="51" t="str">
        <f>$L$8</f>
        <v>Taxi</v>
      </c>
      <c r="CS8" s="205"/>
      <c r="CT8" s="205"/>
      <c r="CU8" s="203"/>
      <c r="CV8" s="23" t="str">
        <f>$B$8</f>
        <v>P/C</v>
      </c>
      <c r="CW8" s="24" t="str">
        <f>$C$8</f>
        <v>M/C</v>
      </c>
      <c r="CX8" s="24" t="str">
        <f>$D$8</f>
        <v>Car</v>
      </c>
      <c r="CY8" s="24" t="str">
        <f>$E$8</f>
        <v>LGV</v>
      </c>
      <c r="CZ8" s="24" t="str">
        <f>$F$8</f>
        <v>HGV 2X</v>
      </c>
      <c r="DA8" s="24" t="str">
        <f>$G$8</f>
        <v>HGV 3X</v>
      </c>
      <c r="DB8" s="24" t="str">
        <f>$H$8</f>
        <v>HGV 4x</v>
      </c>
      <c r="DC8" s="24" t="str">
        <f>$I$8</f>
        <v>HGV 5+X</v>
      </c>
      <c r="DD8" s="24" t="str">
        <f>$J$8</f>
        <v>Dbus</v>
      </c>
      <c r="DE8" s="24" t="str">
        <f>$K$8</f>
        <v>Obus</v>
      </c>
      <c r="DF8" s="51" t="str">
        <f>$L$8</f>
        <v>Taxi</v>
      </c>
      <c r="DG8" s="205"/>
      <c r="DH8" s="205"/>
      <c r="DI8" s="203"/>
      <c r="DJ8" s="23" t="str">
        <f>$B$8</f>
        <v>P/C</v>
      </c>
      <c r="DK8" s="24" t="str">
        <f>$C$8</f>
        <v>M/C</v>
      </c>
      <c r="DL8" s="24" t="str">
        <f>$D$8</f>
        <v>Car</v>
      </c>
      <c r="DM8" s="24" t="str">
        <f>$E$8</f>
        <v>LGV</v>
      </c>
      <c r="DN8" s="24" t="str">
        <f>$F$8</f>
        <v>HGV 2X</v>
      </c>
      <c r="DO8" s="24" t="str">
        <f>$G$8</f>
        <v>HGV 3X</v>
      </c>
      <c r="DP8" s="24" t="str">
        <f>$H$8</f>
        <v>HGV 4x</v>
      </c>
      <c r="DQ8" s="24" t="str">
        <f>$I$8</f>
        <v>HGV 5+X</v>
      </c>
      <c r="DR8" s="24" t="str">
        <f>$J$8</f>
        <v>Dbus</v>
      </c>
      <c r="DS8" s="24" t="str">
        <f>$K$8</f>
        <v>Obus</v>
      </c>
      <c r="DT8" s="51" t="str">
        <f>$L$8</f>
        <v>Taxi</v>
      </c>
      <c r="DU8" s="205"/>
      <c r="DV8" s="205"/>
      <c r="DW8" s="203"/>
      <c r="DX8" s="23" t="str">
        <f>$B$8</f>
        <v>P/C</v>
      </c>
      <c r="DY8" s="24" t="str">
        <f>$C$8</f>
        <v>M/C</v>
      </c>
      <c r="DZ8" s="24" t="str">
        <f>$D$8</f>
        <v>Car</v>
      </c>
      <c r="EA8" s="24" t="str">
        <f>$E$8</f>
        <v>LGV</v>
      </c>
      <c r="EB8" s="24" t="str">
        <f>$F$8</f>
        <v>HGV 2X</v>
      </c>
      <c r="EC8" s="24" t="str">
        <f>$G$8</f>
        <v>HGV 3X</v>
      </c>
      <c r="ED8" s="24" t="str">
        <f>$H$8</f>
        <v>HGV 4x</v>
      </c>
      <c r="EE8" s="24" t="str">
        <f>$I$8</f>
        <v>HGV 5+X</v>
      </c>
      <c r="EF8" s="24" t="str">
        <f>$J$8</f>
        <v>Dbus</v>
      </c>
      <c r="EG8" s="24" t="str">
        <f>$K$8</f>
        <v>Obus</v>
      </c>
      <c r="EH8" s="51" t="str">
        <f>$L$8</f>
        <v>Taxi</v>
      </c>
      <c r="EI8" s="205"/>
      <c r="EJ8" s="205"/>
      <c r="EK8" s="203"/>
      <c r="EL8" s="23" t="str">
        <f>$B$8</f>
        <v>P/C</v>
      </c>
      <c r="EM8" s="24" t="str">
        <f>$C$8</f>
        <v>M/C</v>
      </c>
      <c r="EN8" s="24" t="str">
        <f>$D$8</f>
        <v>Car</v>
      </c>
      <c r="EO8" s="24" t="str">
        <f>$E$8</f>
        <v>LGV</v>
      </c>
      <c r="EP8" s="24" t="str">
        <f>$F$8</f>
        <v>HGV 2X</v>
      </c>
      <c r="EQ8" s="24" t="str">
        <f>$G$8</f>
        <v>HGV 3X</v>
      </c>
      <c r="ER8" s="24" t="str">
        <f>$H$8</f>
        <v>HGV 4x</v>
      </c>
      <c r="ES8" s="24" t="str">
        <f>$I$8</f>
        <v>HGV 5+X</v>
      </c>
      <c r="ET8" s="24" t="str">
        <f>$J$8</f>
        <v>Dbus</v>
      </c>
      <c r="EU8" s="24" t="str">
        <f>$K$8</f>
        <v>Obus</v>
      </c>
      <c r="EV8" s="51" t="str">
        <f>$L$8</f>
        <v>Taxi</v>
      </c>
      <c r="EW8" s="205"/>
      <c r="EX8" s="205"/>
      <c r="EY8" s="203"/>
      <c r="EZ8" s="23" t="str">
        <f>$B$8</f>
        <v>P/C</v>
      </c>
      <c r="FA8" s="24" t="str">
        <f>$C$8</f>
        <v>M/C</v>
      </c>
      <c r="FB8" s="24" t="str">
        <f>$D$8</f>
        <v>Car</v>
      </c>
      <c r="FC8" s="24" t="str">
        <f>$E$8</f>
        <v>LGV</v>
      </c>
      <c r="FD8" s="24" t="str">
        <f>$F$8</f>
        <v>HGV 2X</v>
      </c>
      <c r="FE8" s="24" t="str">
        <f>$G$8</f>
        <v>HGV 3X</v>
      </c>
      <c r="FF8" s="24" t="str">
        <f>$H$8</f>
        <v>HGV 4x</v>
      </c>
      <c r="FG8" s="24" t="str">
        <f>$I$8</f>
        <v>HGV 5+X</v>
      </c>
      <c r="FH8" s="24" t="str">
        <f>$J$8</f>
        <v>Dbus</v>
      </c>
      <c r="FI8" s="24" t="str">
        <f>$K$8</f>
        <v>Obus</v>
      </c>
      <c r="FJ8" s="51" t="str">
        <f>$L$8</f>
        <v>Taxi</v>
      </c>
      <c r="FK8" s="205"/>
      <c r="FL8" s="205"/>
    </row>
    <row r="9" spans="1:168" ht="13.5" customHeight="1">
      <c r="A9" s="11">
        <v>0.29166666666666702</v>
      </c>
      <c r="B9" s="159">
        <v>2</v>
      </c>
      <c r="C9" s="163">
        <v>0</v>
      </c>
      <c r="D9" s="167">
        <v>5</v>
      </c>
      <c r="E9" s="163">
        <v>1</v>
      </c>
      <c r="F9" s="163">
        <v>0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25">
        <f t="shared" ref="M9:M70" si="11">SUM(B9:L9)</f>
        <v>8</v>
      </c>
      <c r="N9" s="25">
        <f t="shared" ref="N9:N70" si="12">ROUND((B9*0.333)+(C9*0.5)+(D9*1)+(E9*1)+(F9*2)+(G9*2)+(H9*2)+(I9*2)+(J9*2)+(K9*2)+(L9*1),0)</f>
        <v>7</v>
      </c>
      <c r="O9" s="29">
        <f t="shared" ref="O9:O12" si="13">$A9</f>
        <v>0.29166666666666702</v>
      </c>
      <c r="P9" s="159">
        <v>1</v>
      </c>
      <c r="Q9" s="163">
        <v>1</v>
      </c>
      <c r="R9" s="167">
        <v>9</v>
      </c>
      <c r="S9" s="163">
        <v>2</v>
      </c>
      <c r="T9" s="163">
        <v>0</v>
      </c>
      <c r="U9" s="163">
        <v>0</v>
      </c>
      <c r="V9" s="163">
        <v>0</v>
      </c>
      <c r="W9" s="163">
        <v>0</v>
      </c>
      <c r="X9" s="163">
        <v>1</v>
      </c>
      <c r="Y9" s="163">
        <v>0</v>
      </c>
      <c r="Z9" s="163">
        <v>3</v>
      </c>
      <c r="AA9" s="25">
        <f t="shared" ref="AA9:AA70" si="14">SUM(P9:Z9)</f>
        <v>17</v>
      </c>
      <c r="AB9" s="25">
        <f t="shared" ref="AB9:AB70" si="15">ROUND((P9*0.333)+(Q9*0.5)+(R9*1)+(S9*1)+(T9*2)+(U9*2)+(V9*2)+(W9*2)+(X9*2)+(Y9*2)+(Z9*1),0)</f>
        <v>17</v>
      </c>
      <c r="AC9" s="29">
        <f t="shared" ref="AC9:AC12" si="16">$A9</f>
        <v>0.29166666666666702</v>
      </c>
      <c r="AD9" s="159">
        <v>0</v>
      </c>
      <c r="AE9" s="163">
        <v>0</v>
      </c>
      <c r="AF9" s="167">
        <v>1</v>
      </c>
      <c r="AG9" s="163">
        <v>0</v>
      </c>
      <c r="AH9" s="163">
        <v>0</v>
      </c>
      <c r="AI9" s="163">
        <v>0</v>
      </c>
      <c r="AJ9" s="163">
        <v>0</v>
      </c>
      <c r="AK9" s="163">
        <v>0</v>
      </c>
      <c r="AL9" s="163">
        <v>0</v>
      </c>
      <c r="AM9" s="163">
        <v>1</v>
      </c>
      <c r="AN9" s="163">
        <v>2</v>
      </c>
      <c r="AO9" s="25">
        <f t="shared" ref="AO9:AO70" si="17">SUM(AD9:AN9)</f>
        <v>4</v>
      </c>
      <c r="AP9" s="25">
        <f t="shared" ref="AP9:AP70" si="18">ROUND((AD9*0.333)+(AE9*0.5)+(AF9*1)+(AG9*1)+(AH9*2)+(AI9*2)+(AJ9*2)+(AK9*2)+(AL9*2)+(AM9*2)+(AN9*1),0)</f>
        <v>5</v>
      </c>
      <c r="AQ9" s="29">
        <f t="shared" ref="AQ9:AQ12" si="19">$A9</f>
        <v>0.29166666666666702</v>
      </c>
      <c r="AR9" s="159">
        <v>0</v>
      </c>
      <c r="AS9" s="163">
        <v>0</v>
      </c>
      <c r="AT9" s="167">
        <v>8</v>
      </c>
      <c r="AU9" s="163">
        <v>4</v>
      </c>
      <c r="AV9" s="163">
        <v>0</v>
      </c>
      <c r="AW9" s="163">
        <v>0</v>
      </c>
      <c r="AX9" s="163">
        <v>0</v>
      </c>
      <c r="AY9" s="163">
        <v>0</v>
      </c>
      <c r="AZ9" s="163">
        <v>0</v>
      </c>
      <c r="BA9" s="163">
        <v>0</v>
      </c>
      <c r="BB9" s="163">
        <v>0</v>
      </c>
      <c r="BC9" s="25">
        <f t="shared" ref="BC9:BC70" si="20">SUM(AR9:BB9)</f>
        <v>12</v>
      </c>
      <c r="BD9" s="25">
        <f t="shared" ref="BD9:BD70" si="21">ROUND((AR9*0.333)+(AS9*0.5)+(AT9*1)+(AU9*1)+(AV9*2)+(AW9*2)+(AX9*2)+(AY9*2)+(AZ9*2)+(BA9*2)+(BB9*1),0)</f>
        <v>12</v>
      </c>
      <c r="BE9" s="29">
        <f t="shared" ref="BE9:BE12" si="22">$A9</f>
        <v>0.29166666666666702</v>
      </c>
      <c r="BF9" s="159">
        <v>23</v>
      </c>
      <c r="BG9" s="163">
        <v>2</v>
      </c>
      <c r="BH9" s="167">
        <v>68</v>
      </c>
      <c r="BI9" s="163">
        <v>11</v>
      </c>
      <c r="BJ9" s="163">
        <v>3</v>
      </c>
      <c r="BK9" s="163">
        <v>0</v>
      </c>
      <c r="BL9" s="163">
        <v>3</v>
      </c>
      <c r="BM9" s="163">
        <v>0</v>
      </c>
      <c r="BN9" s="163">
        <v>0</v>
      </c>
      <c r="BO9" s="163">
        <v>0</v>
      </c>
      <c r="BP9" s="163">
        <v>0</v>
      </c>
      <c r="BQ9" s="25">
        <f t="shared" ref="BQ9:BQ70" si="23">SUM(BF9:BP9)</f>
        <v>110</v>
      </c>
      <c r="BR9" s="25">
        <f t="shared" ref="BR9:BR70" si="24">ROUND((BF9*0.333)+(BG9*0.5)+(BH9*1)+(BI9*1)+(BJ9*2)+(BK9*2)+(BL9*2)+(BM9*2)+(BN9*2)+(BO9*2)+(BP9*1),0)</f>
        <v>100</v>
      </c>
      <c r="BS9" s="29">
        <f t="shared" ref="BS9:BS12" si="25">$A9</f>
        <v>0.29166666666666702</v>
      </c>
      <c r="BT9" s="159">
        <v>0</v>
      </c>
      <c r="BU9" s="163">
        <v>0</v>
      </c>
      <c r="BV9" s="167">
        <v>0</v>
      </c>
      <c r="BW9" s="163">
        <v>0</v>
      </c>
      <c r="BX9" s="163">
        <v>0</v>
      </c>
      <c r="BY9" s="163">
        <v>0</v>
      </c>
      <c r="BZ9" s="163">
        <v>0</v>
      </c>
      <c r="CA9" s="163">
        <v>0</v>
      </c>
      <c r="CB9" s="163">
        <v>0</v>
      </c>
      <c r="CC9" s="163">
        <v>0</v>
      </c>
      <c r="CD9" s="163">
        <v>0</v>
      </c>
      <c r="CE9" s="25">
        <f t="shared" ref="CE9:CE70" si="26">SUM(BT9:CD9)</f>
        <v>0</v>
      </c>
      <c r="CF9" s="25">
        <f t="shared" ref="CF9:CF70" si="27">ROUND((BT9*0.333)+(BU9*0.5)+(BV9*1)+(BW9*1)+(BX9*2)+(BY9*2)+(BZ9*2)+(CA9*2)+(CB9*2)+(CC9*2)+(CD9*1),0)</f>
        <v>0</v>
      </c>
      <c r="CG9" s="29">
        <f t="shared" ref="CG9:CG12" si="28">$A9</f>
        <v>0.29166666666666702</v>
      </c>
      <c r="CH9" s="159">
        <v>0</v>
      </c>
      <c r="CI9" s="163">
        <v>0</v>
      </c>
      <c r="CJ9" s="167">
        <v>0</v>
      </c>
      <c r="CK9" s="163">
        <v>0</v>
      </c>
      <c r="CL9" s="163">
        <v>0</v>
      </c>
      <c r="CM9" s="163">
        <v>0</v>
      </c>
      <c r="CN9" s="163">
        <v>0</v>
      </c>
      <c r="CO9" s="163">
        <v>0</v>
      </c>
      <c r="CP9" s="163">
        <v>0</v>
      </c>
      <c r="CQ9" s="163">
        <v>0</v>
      </c>
      <c r="CR9" s="163">
        <v>0</v>
      </c>
      <c r="CS9" s="25">
        <f t="shared" ref="CS9:CS70" si="29">SUM(CH9:CR9)</f>
        <v>0</v>
      </c>
      <c r="CT9" s="25">
        <f t="shared" ref="CT9:CT70" si="30">ROUND((CH9*0.333)+(CI9*0.5)+(CJ9*1)+(CK9*1)+(CL9*2)+(CM9*2)+(CN9*2)+(CO9*2)+(CP9*2)+(CQ9*2)+(CR9*1),0)</f>
        <v>0</v>
      </c>
      <c r="CU9" s="29">
        <f t="shared" ref="CU9:CU12" si="31">$A9</f>
        <v>0.29166666666666702</v>
      </c>
      <c r="CV9" s="159">
        <v>2</v>
      </c>
      <c r="CW9" s="163">
        <v>1</v>
      </c>
      <c r="CX9" s="167">
        <v>71</v>
      </c>
      <c r="CY9" s="163">
        <v>5</v>
      </c>
      <c r="CZ9" s="163">
        <v>0</v>
      </c>
      <c r="DA9" s="163">
        <v>0</v>
      </c>
      <c r="DB9" s="163">
        <v>0</v>
      </c>
      <c r="DC9" s="163">
        <v>0</v>
      </c>
      <c r="DD9" s="163">
        <v>1</v>
      </c>
      <c r="DE9" s="163">
        <v>0</v>
      </c>
      <c r="DF9" s="163">
        <v>6</v>
      </c>
      <c r="DG9" s="25">
        <f t="shared" ref="DG9:DG70" si="32">SUM(CV9:DF9)</f>
        <v>86</v>
      </c>
      <c r="DH9" s="25">
        <f t="shared" ref="DH9:DH70" si="33">ROUND((CV9*0.333)+(CW9*0.5)+(CX9*1)+(CY9*1)+(CZ9*2)+(DA9*2)+(DB9*2)+(DC9*2)+(DD9*2)+(DE9*2)+(DF9*1),0)</f>
        <v>85</v>
      </c>
      <c r="DI9" s="29">
        <f t="shared" ref="DI9:DI12" si="34">$A9</f>
        <v>0.29166666666666702</v>
      </c>
      <c r="DJ9" s="159">
        <v>4</v>
      </c>
      <c r="DK9" s="163">
        <v>0</v>
      </c>
      <c r="DL9" s="167">
        <v>13</v>
      </c>
      <c r="DM9" s="163">
        <v>4</v>
      </c>
      <c r="DN9" s="163">
        <v>0</v>
      </c>
      <c r="DO9" s="163">
        <v>0</v>
      </c>
      <c r="DP9" s="163">
        <v>0</v>
      </c>
      <c r="DQ9" s="163">
        <v>0</v>
      </c>
      <c r="DR9" s="163">
        <v>0</v>
      </c>
      <c r="DS9" s="163">
        <v>0</v>
      </c>
      <c r="DT9" s="163">
        <v>1</v>
      </c>
      <c r="DU9" s="25">
        <f t="shared" ref="DU9:DU70" si="35">SUM(DJ9:DT9)</f>
        <v>22</v>
      </c>
      <c r="DV9" s="25">
        <f t="shared" ref="DV9:DV70" si="36">ROUND((DJ9*0.333)+(DK9*0.5)+(DL9*1)+(DM9*1)+(DN9*2)+(DO9*2)+(DP9*2)+(DQ9*2)+(DR9*2)+(DS9*2)+(DT9*1),0)</f>
        <v>19</v>
      </c>
      <c r="DW9" s="29">
        <f t="shared" ref="DW9:DW12" si="37">$A9</f>
        <v>0.29166666666666702</v>
      </c>
      <c r="DX9" s="159">
        <v>0</v>
      </c>
      <c r="DY9" s="163">
        <v>0</v>
      </c>
      <c r="DZ9" s="167">
        <v>8</v>
      </c>
      <c r="EA9" s="163">
        <v>1</v>
      </c>
      <c r="EB9" s="163">
        <v>0</v>
      </c>
      <c r="EC9" s="163">
        <v>0</v>
      </c>
      <c r="ED9" s="163">
        <v>0</v>
      </c>
      <c r="EE9" s="163">
        <v>0</v>
      </c>
      <c r="EF9" s="163">
        <v>0</v>
      </c>
      <c r="EG9" s="163">
        <v>0</v>
      </c>
      <c r="EH9" s="163">
        <v>0</v>
      </c>
      <c r="EI9" s="25">
        <f t="shared" ref="EI9:EI70" si="38">SUM(DX9:EH9)</f>
        <v>9</v>
      </c>
      <c r="EJ9" s="25">
        <f t="shared" ref="EJ9:EJ70" si="39">ROUND((DX9*0.333)+(DY9*0.5)+(DZ9*1)+(EA9*1)+(EB9*2)+(EC9*2)+(ED9*2)+(EE9*2)+(EF9*2)+(EG9*2)+(EH9*1),0)</f>
        <v>9</v>
      </c>
      <c r="EK9" s="29">
        <f t="shared" ref="EK9:EK12" si="40">$A9</f>
        <v>0.29166666666666702</v>
      </c>
      <c r="EL9" s="159">
        <v>5</v>
      </c>
      <c r="EM9" s="163">
        <v>2</v>
      </c>
      <c r="EN9" s="167">
        <v>64</v>
      </c>
      <c r="EO9" s="163">
        <v>8</v>
      </c>
      <c r="EP9" s="163">
        <v>0</v>
      </c>
      <c r="EQ9" s="163">
        <v>0</v>
      </c>
      <c r="ER9" s="163">
        <v>1</v>
      </c>
      <c r="ES9" s="163">
        <v>0</v>
      </c>
      <c r="ET9" s="163">
        <v>0</v>
      </c>
      <c r="EU9" s="163">
        <v>1</v>
      </c>
      <c r="EV9" s="163">
        <v>2</v>
      </c>
      <c r="EW9" s="25">
        <f t="shared" ref="EW9:EW70" si="41">SUM(EL9:EV9)</f>
        <v>83</v>
      </c>
      <c r="EX9" s="25">
        <f t="shared" ref="EX9:EX70" si="42">ROUND((EL9*0.333)+(EM9*0.5)+(EN9*1)+(EO9*1)+(EP9*2)+(EQ9*2)+(ER9*2)+(ES9*2)+(ET9*2)+(EU9*2)+(EV9*1),0)</f>
        <v>81</v>
      </c>
      <c r="EY9" s="29">
        <f t="shared" ref="EY9:EY12" si="43">$A9</f>
        <v>0.29166666666666702</v>
      </c>
      <c r="EZ9" s="159">
        <v>0</v>
      </c>
      <c r="FA9" s="163">
        <v>0</v>
      </c>
      <c r="FB9" s="167">
        <v>7</v>
      </c>
      <c r="FC9" s="163">
        <v>2</v>
      </c>
      <c r="FD9" s="163">
        <v>0</v>
      </c>
      <c r="FE9" s="163">
        <v>0</v>
      </c>
      <c r="FF9" s="163">
        <v>0</v>
      </c>
      <c r="FG9" s="163">
        <v>0</v>
      </c>
      <c r="FH9" s="163">
        <v>0</v>
      </c>
      <c r="FI9" s="163">
        <v>0</v>
      </c>
      <c r="FJ9" s="163">
        <v>1</v>
      </c>
      <c r="FK9" s="25">
        <f>SUM(EZ9:FJ9)</f>
        <v>10</v>
      </c>
      <c r="FL9" s="31">
        <f>ROUND((EZ9*0.333)+(FA9*0.5)+(FB9*1)+(FC9*1)+(FD9*2)+(FE9*2)+(FF9*2)+(FG9*2)+(FH9*2)+(FI9*2)+(FJ9*1),0)</f>
        <v>10</v>
      </c>
    </row>
    <row r="10" spans="1:168" ht="13.5" customHeight="1">
      <c r="A10" s="13">
        <f t="shared" ref="A10:A12" si="44">A9+"00:15"</f>
        <v>0.3020833333333337</v>
      </c>
      <c r="B10" s="160">
        <v>4</v>
      </c>
      <c r="C10" s="164">
        <v>0</v>
      </c>
      <c r="D10" s="168">
        <v>6</v>
      </c>
      <c r="E10" s="164">
        <v>2</v>
      </c>
      <c r="F10" s="164">
        <v>0</v>
      </c>
      <c r="G10" s="164">
        <v>0</v>
      </c>
      <c r="H10" s="164">
        <v>0</v>
      </c>
      <c r="I10" s="164">
        <v>0</v>
      </c>
      <c r="J10" s="164">
        <v>0</v>
      </c>
      <c r="K10" s="164">
        <v>0</v>
      </c>
      <c r="L10" s="164">
        <v>0</v>
      </c>
      <c r="M10" s="26">
        <f t="shared" si="11"/>
        <v>12</v>
      </c>
      <c r="N10" s="26">
        <f t="shared" si="12"/>
        <v>9</v>
      </c>
      <c r="O10" s="29">
        <f t="shared" si="13"/>
        <v>0.3020833333333337</v>
      </c>
      <c r="P10" s="160">
        <v>0</v>
      </c>
      <c r="Q10" s="164">
        <v>1</v>
      </c>
      <c r="R10" s="168">
        <v>14</v>
      </c>
      <c r="S10" s="164">
        <v>0</v>
      </c>
      <c r="T10" s="164">
        <v>0</v>
      </c>
      <c r="U10" s="164">
        <v>0</v>
      </c>
      <c r="V10" s="164">
        <v>0</v>
      </c>
      <c r="W10" s="164">
        <v>0</v>
      </c>
      <c r="X10" s="164">
        <v>0</v>
      </c>
      <c r="Y10" s="164">
        <v>0</v>
      </c>
      <c r="Z10" s="164">
        <v>3</v>
      </c>
      <c r="AA10" s="26">
        <f t="shared" si="14"/>
        <v>18</v>
      </c>
      <c r="AB10" s="26">
        <f t="shared" si="15"/>
        <v>18</v>
      </c>
      <c r="AC10" s="29">
        <f t="shared" si="16"/>
        <v>0.3020833333333337</v>
      </c>
      <c r="AD10" s="160">
        <v>0</v>
      </c>
      <c r="AE10" s="164">
        <v>0</v>
      </c>
      <c r="AF10" s="168">
        <v>1</v>
      </c>
      <c r="AG10" s="164">
        <v>1</v>
      </c>
      <c r="AH10" s="164">
        <v>0</v>
      </c>
      <c r="AI10" s="164">
        <v>0</v>
      </c>
      <c r="AJ10" s="164">
        <v>0</v>
      </c>
      <c r="AK10" s="164">
        <v>3</v>
      </c>
      <c r="AL10" s="164">
        <v>0</v>
      </c>
      <c r="AM10" s="164">
        <v>0</v>
      </c>
      <c r="AN10" s="164">
        <v>0</v>
      </c>
      <c r="AO10" s="26">
        <f t="shared" si="17"/>
        <v>5</v>
      </c>
      <c r="AP10" s="26">
        <f t="shared" si="18"/>
        <v>8</v>
      </c>
      <c r="AQ10" s="29">
        <f t="shared" si="19"/>
        <v>0.3020833333333337</v>
      </c>
      <c r="AR10" s="160">
        <v>1</v>
      </c>
      <c r="AS10" s="164">
        <v>0</v>
      </c>
      <c r="AT10" s="168">
        <v>15</v>
      </c>
      <c r="AU10" s="164">
        <v>1</v>
      </c>
      <c r="AV10" s="164">
        <v>0</v>
      </c>
      <c r="AW10" s="164">
        <v>0</v>
      </c>
      <c r="AX10" s="164">
        <v>0</v>
      </c>
      <c r="AY10" s="164">
        <v>0</v>
      </c>
      <c r="AZ10" s="164">
        <v>0</v>
      </c>
      <c r="BA10" s="164">
        <v>0</v>
      </c>
      <c r="BB10" s="164">
        <v>0</v>
      </c>
      <c r="BC10" s="26">
        <f t="shared" si="20"/>
        <v>17</v>
      </c>
      <c r="BD10" s="26">
        <f t="shared" si="21"/>
        <v>16</v>
      </c>
      <c r="BE10" s="29">
        <f t="shared" si="22"/>
        <v>0.3020833333333337</v>
      </c>
      <c r="BF10" s="160">
        <v>27</v>
      </c>
      <c r="BG10" s="164">
        <v>3</v>
      </c>
      <c r="BH10" s="168">
        <v>61</v>
      </c>
      <c r="BI10" s="164">
        <v>7</v>
      </c>
      <c r="BJ10" s="164">
        <v>0</v>
      </c>
      <c r="BK10" s="164">
        <v>0</v>
      </c>
      <c r="BL10" s="164">
        <v>2</v>
      </c>
      <c r="BM10" s="164">
        <v>0</v>
      </c>
      <c r="BN10" s="164">
        <v>0</v>
      </c>
      <c r="BO10" s="164">
        <v>0</v>
      </c>
      <c r="BP10" s="164">
        <v>1</v>
      </c>
      <c r="BQ10" s="26">
        <f t="shared" si="23"/>
        <v>101</v>
      </c>
      <c r="BR10" s="26">
        <f t="shared" si="24"/>
        <v>83</v>
      </c>
      <c r="BS10" s="29">
        <f t="shared" si="25"/>
        <v>0.3020833333333337</v>
      </c>
      <c r="BT10" s="160">
        <v>0</v>
      </c>
      <c r="BU10" s="164">
        <v>0</v>
      </c>
      <c r="BV10" s="168">
        <v>1</v>
      </c>
      <c r="BW10" s="164">
        <v>0</v>
      </c>
      <c r="BX10" s="164">
        <v>0</v>
      </c>
      <c r="BY10" s="164">
        <v>0</v>
      </c>
      <c r="BZ10" s="164">
        <v>0</v>
      </c>
      <c r="CA10" s="164">
        <v>0</v>
      </c>
      <c r="CB10" s="164">
        <v>0</v>
      </c>
      <c r="CC10" s="164">
        <v>0</v>
      </c>
      <c r="CD10" s="164">
        <v>0</v>
      </c>
      <c r="CE10" s="26">
        <f t="shared" si="26"/>
        <v>1</v>
      </c>
      <c r="CF10" s="26">
        <f t="shared" si="27"/>
        <v>1</v>
      </c>
      <c r="CG10" s="29">
        <f t="shared" si="28"/>
        <v>0.3020833333333337</v>
      </c>
      <c r="CH10" s="160">
        <v>0</v>
      </c>
      <c r="CI10" s="164">
        <v>0</v>
      </c>
      <c r="CJ10" s="168">
        <v>0</v>
      </c>
      <c r="CK10" s="164">
        <v>0</v>
      </c>
      <c r="CL10" s="164">
        <v>0</v>
      </c>
      <c r="CM10" s="164">
        <v>0</v>
      </c>
      <c r="CN10" s="164">
        <v>0</v>
      </c>
      <c r="CO10" s="164">
        <v>0</v>
      </c>
      <c r="CP10" s="164">
        <v>0</v>
      </c>
      <c r="CQ10" s="164">
        <v>0</v>
      </c>
      <c r="CR10" s="164">
        <v>0</v>
      </c>
      <c r="CS10" s="26">
        <f t="shared" si="29"/>
        <v>0</v>
      </c>
      <c r="CT10" s="26">
        <f t="shared" si="30"/>
        <v>0</v>
      </c>
      <c r="CU10" s="29">
        <f t="shared" si="31"/>
        <v>0.3020833333333337</v>
      </c>
      <c r="CV10" s="160">
        <v>3</v>
      </c>
      <c r="CW10" s="164">
        <v>1</v>
      </c>
      <c r="CX10" s="168">
        <v>90</v>
      </c>
      <c r="CY10" s="164">
        <v>16</v>
      </c>
      <c r="CZ10" s="164">
        <v>1</v>
      </c>
      <c r="DA10" s="164">
        <v>0</v>
      </c>
      <c r="DB10" s="164">
        <v>0</v>
      </c>
      <c r="DC10" s="164">
        <v>0</v>
      </c>
      <c r="DD10" s="164">
        <v>1</v>
      </c>
      <c r="DE10" s="164">
        <v>0</v>
      </c>
      <c r="DF10" s="164">
        <v>7</v>
      </c>
      <c r="DG10" s="26">
        <f t="shared" si="32"/>
        <v>119</v>
      </c>
      <c r="DH10" s="26">
        <f t="shared" si="33"/>
        <v>118</v>
      </c>
      <c r="DI10" s="29">
        <f t="shared" si="34"/>
        <v>0.3020833333333337</v>
      </c>
      <c r="DJ10" s="160">
        <v>6</v>
      </c>
      <c r="DK10" s="164">
        <v>0</v>
      </c>
      <c r="DL10" s="168">
        <v>15</v>
      </c>
      <c r="DM10" s="164">
        <v>1</v>
      </c>
      <c r="DN10" s="164">
        <v>0</v>
      </c>
      <c r="DO10" s="164">
        <v>0</v>
      </c>
      <c r="DP10" s="164">
        <v>0</v>
      </c>
      <c r="DQ10" s="164">
        <v>0</v>
      </c>
      <c r="DR10" s="164">
        <v>0</v>
      </c>
      <c r="DS10" s="164">
        <v>0</v>
      </c>
      <c r="DT10" s="164">
        <v>0</v>
      </c>
      <c r="DU10" s="26">
        <f t="shared" si="35"/>
        <v>22</v>
      </c>
      <c r="DV10" s="26">
        <f t="shared" si="36"/>
        <v>18</v>
      </c>
      <c r="DW10" s="29">
        <f t="shared" si="37"/>
        <v>0.3020833333333337</v>
      </c>
      <c r="DX10" s="160">
        <v>0</v>
      </c>
      <c r="DY10" s="164">
        <v>0</v>
      </c>
      <c r="DZ10" s="168">
        <v>9</v>
      </c>
      <c r="EA10" s="164">
        <v>2</v>
      </c>
      <c r="EB10" s="164">
        <v>1</v>
      </c>
      <c r="EC10" s="164">
        <v>0</v>
      </c>
      <c r="ED10" s="164">
        <v>0</v>
      </c>
      <c r="EE10" s="164">
        <v>0</v>
      </c>
      <c r="EF10" s="164">
        <v>0</v>
      </c>
      <c r="EG10" s="164">
        <v>0</v>
      </c>
      <c r="EH10" s="164">
        <v>0</v>
      </c>
      <c r="EI10" s="26">
        <f t="shared" si="38"/>
        <v>12</v>
      </c>
      <c r="EJ10" s="26">
        <f t="shared" si="39"/>
        <v>13</v>
      </c>
      <c r="EK10" s="29">
        <f t="shared" si="40"/>
        <v>0.3020833333333337</v>
      </c>
      <c r="EL10" s="160">
        <v>10</v>
      </c>
      <c r="EM10" s="164">
        <v>2</v>
      </c>
      <c r="EN10" s="168">
        <v>65</v>
      </c>
      <c r="EO10" s="164">
        <v>6</v>
      </c>
      <c r="EP10" s="164">
        <v>0</v>
      </c>
      <c r="EQ10" s="164">
        <v>0</v>
      </c>
      <c r="ER10" s="164">
        <v>2</v>
      </c>
      <c r="ES10" s="164">
        <v>0</v>
      </c>
      <c r="ET10" s="164">
        <v>0</v>
      </c>
      <c r="EU10" s="164">
        <v>1</v>
      </c>
      <c r="EV10" s="164">
        <v>1</v>
      </c>
      <c r="EW10" s="26">
        <f t="shared" si="41"/>
        <v>87</v>
      </c>
      <c r="EX10" s="26">
        <f t="shared" si="42"/>
        <v>82</v>
      </c>
      <c r="EY10" s="29">
        <f t="shared" si="43"/>
        <v>0.3020833333333337</v>
      </c>
      <c r="EZ10" s="160">
        <v>2</v>
      </c>
      <c r="FA10" s="164">
        <v>0</v>
      </c>
      <c r="FB10" s="168">
        <v>12</v>
      </c>
      <c r="FC10" s="164">
        <v>0</v>
      </c>
      <c r="FD10" s="164">
        <v>0</v>
      </c>
      <c r="FE10" s="164">
        <v>0</v>
      </c>
      <c r="FF10" s="164">
        <v>0</v>
      </c>
      <c r="FG10" s="164">
        <v>0</v>
      </c>
      <c r="FH10" s="164">
        <v>0</v>
      </c>
      <c r="FI10" s="164">
        <v>0</v>
      </c>
      <c r="FJ10" s="164">
        <v>0</v>
      </c>
      <c r="FK10" s="32">
        <f t="shared" ref="FK10:FK73" si="45">SUM(EZ10:FJ10)</f>
        <v>14</v>
      </c>
      <c r="FL10" s="32">
        <f t="shared" ref="FL10:FL73" si="46">ROUND((EZ10*0.333)+(FA10*0.5)+(FB10*1)+(FC10*1)+(FD10*2)+(FE10*2)+(FF10*2)+(FG10*2)+(FH10*2)+(FI10*2)+(FJ10*1),0)</f>
        <v>13</v>
      </c>
    </row>
    <row r="11" spans="1:168" ht="13.5" customHeight="1">
      <c r="A11" s="13">
        <f t="shared" si="44"/>
        <v>0.31250000000000039</v>
      </c>
      <c r="B11" s="160">
        <v>3</v>
      </c>
      <c r="C11" s="164">
        <v>0</v>
      </c>
      <c r="D11" s="168">
        <v>10</v>
      </c>
      <c r="E11" s="164">
        <v>1</v>
      </c>
      <c r="F11" s="164">
        <v>0</v>
      </c>
      <c r="G11" s="164">
        <v>0</v>
      </c>
      <c r="H11" s="164">
        <v>0</v>
      </c>
      <c r="I11" s="164">
        <v>0</v>
      </c>
      <c r="J11" s="164">
        <v>0</v>
      </c>
      <c r="K11" s="164">
        <v>0</v>
      </c>
      <c r="L11" s="164">
        <v>0</v>
      </c>
      <c r="M11" s="26">
        <f t="shared" si="11"/>
        <v>14</v>
      </c>
      <c r="N11" s="26">
        <f t="shared" si="12"/>
        <v>12</v>
      </c>
      <c r="O11" s="29">
        <f t="shared" si="13"/>
        <v>0.31250000000000039</v>
      </c>
      <c r="P11" s="160">
        <v>0</v>
      </c>
      <c r="Q11" s="164">
        <v>0</v>
      </c>
      <c r="R11" s="168">
        <v>22</v>
      </c>
      <c r="S11" s="164">
        <v>2</v>
      </c>
      <c r="T11" s="164">
        <v>0</v>
      </c>
      <c r="U11" s="164">
        <v>0</v>
      </c>
      <c r="V11" s="164">
        <v>0</v>
      </c>
      <c r="W11" s="164">
        <v>0</v>
      </c>
      <c r="X11" s="164">
        <v>1</v>
      </c>
      <c r="Y11" s="164">
        <v>0</v>
      </c>
      <c r="Z11" s="164">
        <v>0</v>
      </c>
      <c r="AA11" s="26">
        <f t="shared" si="14"/>
        <v>25</v>
      </c>
      <c r="AB11" s="26">
        <f t="shared" si="15"/>
        <v>26</v>
      </c>
      <c r="AC11" s="29">
        <f t="shared" si="16"/>
        <v>0.31250000000000039</v>
      </c>
      <c r="AD11" s="160">
        <v>0</v>
      </c>
      <c r="AE11" s="164">
        <v>0</v>
      </c>
      <c r="AF11" s="168">
        <v>4</v>
      </c>
      <c r="AG11" s="164">
        <v>2</v>
      </c>
      <c r="AH11" s="164">
        <v>0</v>
      </c>
      <c r="AI11" s="164">
        <v>0</v>
      </c>
      <c r="AJ11" s="164">
        <v>0</v>
      </c>
      <c r="AK11" s="164">
        <v>1</v>
      </c>
      <c r="AL11" s="164">
        <v>0</v>
      </c>
      <c r="AM11" s="164">
        <v>0</v>
      </c>
      <c r="AN11" s="164">
        <v>0</v>
      </c>
      <c r="AO11" s="26">
        <f t="shared" si="17"/>
        <v>7</v>
      </c>
      <c r="AP11" s="26">
        <f t="shared" si="18"/>
        <v>8</v>
      </c>
      <c r="AQ11" s="29">
        <f t="shared" si="19"/>
        <v>0.31250000000000039</v>
      </c>
      <c r="AR11" s="160">
        <v>0</v>
      </c>
      <c r="AS11" s="164">
        <v>1</v>
      </c>
      <c r="AT11" s="168">
        <v>13</v>
      </c>
      <c r="AU11" s="164">
        <v>4</v>
      </c>
      <c r="AV11" s="164">
        <v>0</v>
      </c>
      <c r="AW11" s="164">
        <v>0</v>
      </c>
      <c r="AX11" s="164">
        <v>0</v>
      </c>
      <c r="AY11" s="164">
        <v>0</v>
      </c>
      <c r="AZ11" s="164">
        <v>0</v>
      </c>
      <c r="BA11" s="164">
        <v>1</v>
      </c>
      <c r="BB11" s="164">
        <v>0</v>
      </c>
      <c r="BC11" s="26">
        <f t="shared" si="20"/>
        <v>19</v>
      </c>
      <c r="BD11" s="26">
        <f t="shared" si="21"/>
        <v>20</v>
      </c>
      <c r="BE11" s="29">
        <f t="shared" si="22"/>
        <v>0.31250000000000039</v>
      </c>
      <c r="BF11" s="160">
        <v>40</v>
      </c>
      <c r="BG11" s="164">
        <v>2</v>
      </c>
      <c r="BH11" s="168">
        <v>45</v>
      </c>
      <c r="BI11" s="164">
        <v>13</v>
      </c>
      <c r="BJ11" s="164">
        <v>4</v>
      </c>
      <c r="BK11" s="164">
        <v>0</v>
      </c>
      <c r="BL11" s="164">
        <v>0</v>
      </c>
      <c r="BM11" s="164">
        <v>0</v>
      </c>
      <c r="BN11" s="164">
        <v>0</v>
      </c>
      <c r="BO11" s="164">
        <v>1</v>
      </c>
      <c r="BP11" s="164">
        <v>0</v>
      </c>
      <c r="BQ11" s="26">
        <f t="shared" si="23"/>
        <v>105</v>
      </c>
      <c r="BR11" s="26">
        <f t="shared" si="24"/>
        <v>82</v>
      </c>
      <c r="BS11" s="29">
        <f t="shared" si="25"/>
        <v>0.31250000000000039</v>
      </c>
      <c r="BT11" s="160">
        <v>0</v>
      </c>
      <c r="BU11" s="164">
        <v>0</v>
      </c>
      <c r="BV11" s="168">
        <v>0</v>
      </c>
      <c r="BW11" s="164">
        <v>1</v>
      </c>
      <c r="BX11" s="164">
        <v>0</v>
      </c>
      <c r="BY11" s="164">
        <v>0</v>
      </c>
      <c r="BZ11" s="164">
        <v>0</v>
      </c>
      <c r="CA11" s="164">
        <v>0</v>
      </c>
      <c r="CB11" s="164">
        <v>0</v>
      </c>
      <c r="CC11" s="164">
        <v>0</v>
      </c>
      <c r="CD11" s="164">
        <v>0</v>
      </c>
      <c r="CE11" s="26">
        <f t="shared" si="26"/>
        <v>1</v>
      </c>
      <c r="CF11" s="26">
        <f t="shared" si="27"/>
        <v>1</v>
      </c>
      <c r="CG11" s="29">
        <f t="shared" si="28"/>
        <v>0.31250000000000039</v>
      </c>
      <c r="CH11" s="160">
        <v>0</v>
      </c>
      <c r="CI11" s="164">
        <v>0</v>
      </c>
      <c r="CJ11" s="168">
        <v>2</v>
      </c>
      <c r="CK11" s="164">
        <v>0</v>
      </c>
      <c r="CL11" s="164">
        <v>0</v>
      </c>
      <c r="CM11" s="164">
        <v>0</v>
      </c>
      <c r="CN11" s="164">
        <v>0</v>
      </c>
      <c r="CO11" s="164">
        <v>0</v>
      </c>
      <c r="CP11" s="164">
        <v>0</v>
      </c>
      <c r="CQ11" s="164">
        <v>0</v>
      </c>
      <c r="CR11" s="164">
        <v>0</v>
      </c>
      <c r="CS11" s="26">
        <f t="shared" si="29"/>
        <v>2</v>
      </c>
      <c r="CT11" s="26">
        <f t="shared" si="30"/>
        <v>2</v>
      </c>
      <c r="CU11" s="29">
        <f t="shared" si="31"/>
        <v>0.31250000000000039</v>
      </c>
      <c r="CV11" s="160">
        <v>2</v>
      </c>
      <c r="CW11" s="164">
        <v>1</v>
      </c>
      <c r="CX11" s="168">
        <v>99</v>
      </c>
      <c r="CY11" s="164">
        <v>11</v>
      </c>
      <c r="CZ11" s="164">
        <v>1</v>
      </c>
      <c r="DA11" s="164">
        <v>0</v>
      </c>
      <c r="DB11" s="164">
        <v>0</v>
      </c>
      <c r="DC11" s="164">
        <v>0</v>
      </c>
      <c r="DD11" s="164">
        <v>0</v>
      </c>
      <c r="DE11" s="164">
        <v>0</v>
      </c>
      <c r="DF11" s="164">
        <v>1</v>
      </c>
      <c r="DG11" s="26">
        <f t="shared" si="32"/>
        <v>115</v>
      </c>
      <c r="DH11" s="26">
        <f t="shared" si="33"/>
        <v>114</v>
      </c>
      <c r="DI11" s="29">
        <f t="shared" si="34"/>
        <v>0.31250000000000039</v>
      </c>
      <c r="DJ11" s="160">
        <v>9</v>
      </c>
      <c r="DK11" s="164">
        <v>3</v>
      </c>
      <c r="DL11" s="168">
        <v>10</v>
      </c>
      <c r="DM11" s="164">
        <v>3</v>
      </c>
      <c r="DN11" s="164">
        <v>1</v>
      </c>
      <c r="DO11" s="164">
        <v>0</v>
      </c>
      <c r="DP11" s="164">
        <v>0</v>
      </c>
      <c r="DQ11" s="164">
        <v>0</v>
      </c>
      <c r="DR11" s="164">
        <v>0</v>
      </c>
      <c r="DS11" s="164">
        <v>0</v>
      </c>
      <c r="DT11" s="164">
        <v>0</v>
      </c>
      <c r="DU11" s="26">
        <f t="shared" si="35"/>
        <v>26</v>
      </c>
      <c r="DV11" s="26">
        <f t="shared" si="36"/>
        <v>19</v>
      </c>
      <c r="DW11" s="29">
        <f t="shared" si="37"/>
        <v>0.31250000000000039</v>
      </c>
      <c r="DX11" s="160">
        <v>0</v>
      </c>
      <c r="DY11" s="164">
        <v>0</v>
      </c>
      <c r="DZ11" s="168">
        <v>7</v>
      </c>
      <c r="EA11" s="164">
        <v>2</v>
      </c>
      <c r="EB11" s="164">
        <v>0</v>
      </c>
      <c r="EC11" s="164">
        <v>0</v>
      </c>
      <c r="ED11" s="164">
        <v>0</v>
      </c>
      <c r="EE11" s="164">
        <v>0</v>
      </c>
      <c r="EF11" s="164">
        <v>0</v>
      </c>
      <c r="EG11" s="164">
        <v>0</v>
      </c>
      <c r="EH11" s="164">
        <v>1</v>
      </c>
      <c r="EI11" s="26">
        <f t="shared" si="38"/>
        <v>10</v>
      </c>
      <c r="EJ11" s="26">
        <f t="shared" si="39"/>
        <v>10</v>
      </c>
      <c r="EK11" s="29">
        <f t="shared" si="40"/>
        <v>0.31250000000000039</v>
      </c>
      <c r="EL11" s="160">
        <v>9</v>
      </c>
      <c r="EM11" s="164">
        <v>1</v>
      </c>
      <c r="EN11" s="168">
        <v>84</v>
      </c>
      <c r="EO11" s="164">
        <v>3</v>
      </c>
      <c r="EP11" s="164">
        <v>1</v>
      </c>
      <c r="EQ11" s="164">
        <v>2</v>
      </c>
      <c r="ER11" s="164">
        <v>2</v>
      </c>
      <c r="ES11" s="164">
        <v>0</v>
      </c>
      <c r="ET11" s="164">
        <v>0</v>
      </c>
      <c r="EU11" s="164">
        <v>1</v>
      </c>
      <c r="EV11" s="164">
        <v>3</v>
      </c>
      <c r="EW11" s="26">
        <f t="shared" si="41"/>
        <v>106</v>
      </c>
      <c r="EX11" s="26">
        <f t="shared" si="42"/>
        <v>105</v>
      </c>
      <c r="EY11" s="29">
        <f t="shared" si="43"/>
        <v>0.31250000000000039</v>
      </c>
      <c r="EZ11" s="160">
        <v>2</v>
      </c>
      <c r="FA11" s="164">
        <v>0</v>
      </c>
      <c r="FB11" s="168">
        <v>12</v>
      </c>
      <c r="FC11" s="164">
        <v>0</v>
      </c>
      <c r="FD11" s="164">
        <v>0</v>
      </c>
      <c r="FE11" s="164">
        <v>0</v>
      </c>
      <c r="FF11" s="164">
        <v>0</v>
      </c>
      <c r="FG11" s="164">
        <v>0</v>
      </c>
      <c r="FH11" s="164">
        <v>0</v>
      </c>
      <c r="FI11" s="164">
        <v>0</v>
      </c>
      <c r="FJ11" s="164">
        <v>0</v>
      </c>
      <c r="FK11" s="32">
        <f t="shared" si="45"/>
        <v>14</v>
      </c>
      <c r="FL11" s="32">
        <f t="shared" si="46"/>
        <v>13</v>
      </c>
    </row>
    <row r="12" spans="1:168" ht="13.5" customHeight="1">
      <c r="A12" s="16">
        <f t="shared" si="44"/>
        <v>0.32291666666666707</v>
      </c>
      <c r="B12" s="161">
        <v>5</v>
      </c>
      <c r="C12" s="165">
        <v>0</v>
      </c>
      <c r="D12" s="169">
        <v>9</v>
      </c>
      <c r="E12" s="165">
        <v>1</v>
      </c>
      <c r="F12" s="165">
        <v>0</v>
      </c>
      <c r="G12" s="165">
        <v>0</v>
      </c>
      <c r="H12" s="165">
        <v>0</v>
      </c>
      <c r="I12" s="165">
        <v>0</v>
      </c>
      <c r="J12" s="165">
        <v>0</v>
      </c>
      <c r="K12" s="165">
        <v>0</v>
      </c>
      <c r="L12" s="165">
        <v>0</v>
      </c>
      <c r="M12" s="27">
        <f t="shared" si="11"/>
        <v>15</v>
      </c>
      <c r="N12" s="27">
        <f t="shared" si="12"/>
        <v>12</v>
      </c>
      <c r="O12" s="30">
        <f t="shared" si="13"/>
        <v>0.32291666666666707</v>
      </c>
      <c r="P12" s="161">
        <v>1</v>
      </c>
      <c r="Q12" s="165">
        <v>0</v>
      </c>
      <c r="R12" s="169">
        <v>16</v>
      </c>
      <c r="S12" s="165">
        <v>2</v>
      </c>
      <c r="T12" s="165">
        <v>0</v>
      </c>
      <c r="U12" s="165">
        <v>0</v>
      </c>
      <c r="V12" s="165">
        <v>0</v>
      </c>
      <c r="W12" s="165">
        <v>0</v>
      </c>
      <c r="X12" s="165">
        <v>1</v>
      </c>
      <c r="Y12" s="165">
        <v>0</v>
      </c>
      <c r="Z12" s="165">
        <v>1</v>
      </c>
      <c r="AA12" s="27">
        <f t="shared" si="14"/>
        <v>21</v>
      </c>
      <c r="AB12" s="27">
        <f t="shared" si="15"/>
        <v>21</v>
      </c>
      <c r="AC12" s="30">
        <f t="shared" si="16"/>
        <v>0.32291666666666707</v>
      </c>
      <c r="AD12" s="161">
        <v>0</v>
      </c>
      <c r="AE12" s="165">
        <v>0</v>
      </c>
      <c r="AF12" s="169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5">
        <v>0</v>
      </c>
      <c r="AM12" s="165">
        <v>0</v>
      </c>
      <c r="AN12" s="165">
        <v>0</v>
      </c>
      <c r="AO12" s="27">
        <f t="shared" si="17"/>
        <v>0</v>
      </c>
      <c r="AP12" s="27">
        <f t="shared" si="18"/>
        <v>0</v>
      </c>
      <c r="AQ12" s="30">
        <f t="shared" si="19"/>
        <v>0.32291666666666707</v>
      </c>
      <c r="AR12" s="161">
        <v>3</v>
      </c>
      <c r="AS12" s="165">
        <v>1</v>
      </c>
      <c r="AT12" s="169">
        <v>24</v>
      </c>
      <c r="AU12" s="165">
        <v>7</v>
      </c>
      <c r="AV12" s="165">
        <v>0</v>
      </c>
      <c r="AW12" s="165">
        <v>0</v>
      </c>
      <c r="AX12" s="165">
        <v>0</v>
      </c>
      <c r="AY12" s="165">
        <v>0</v>
      </c>
      <c r="AZ12" s="165">
        <v>0</v>
      </c>
      <c r="BA12" s="165">
        <v>0</v>
      </c>
      <c r="BB12" s="165">
        <v>1</v>
      </c>
      <c r="BC12" s="27">
        <f t="shared" si="20"/>
        <v>36</v>
      </c>
      <c r="BD12" s="27">
        <f t="shared" si="21"/>
        <v>33</v>
      </c>
      <c r="BE12" s="30">
        <f t="shared" si="22"/>
        <v>0.32291666666666707</v>
      </c>
      <c r="BF12" s="161">
        <v>39</v>
      </c>
      <c r="BG12" s="165">
        <v>4</v>
      </c>
      <c r="BH12" s="169">
        <v>40</v>
      </c>
      <c r="BI12" s="165">
        <v>12</v>
      </c>
      <c r="BJ12" s="165">
        <v>0</v>
      </c>
      <c r="BK12" s="165">
        <v>0</v>
      </c>
      <c r="BL12" s="165">
        <v>1</v>
      </c>
      <c r="BM12" s="165">
        <v>1</v>
      </c>
      <c r="BN12" s="165">
        <v>0</v>
      </c>
      <c r="BO12" s="165">
        <v>0</v>
      </c>
      <c r="BP12" s="165">
        <v>1</v>
      </c>
      <c r="BQ12" s="27">
        <f t="shared" si="23"/>
        <v>98</v>
      </c>
      <c r="BR12" s="27">
        <f t="shared" si="24"/>
        <v>72</v>
      </c>
      <c r="BS12" s="30">
        <f t="shared" si="25"/>
        <v>0.32291666666666707</v>
      </c>
      <c r="BT12" s="161">
        <v>0</v>
      </c>
      <c r="BU12" s="165">
        <v>0</v>
      </c>
      <c r="BV12" s="169">
        <v>1</v>
      </c>
      <c r="BW12" s="165">
        <v>0</v>
      </c>
      <c r="BX12" s="165">
        <v>0</v>
      </c>
      <c r="BY12" s="165">
        <v>0</v>
      </c>
      <c r="BZ12" s="165">
        <v>0</v>
      </c>
      <c r="CA12" s="165">
        <v>0</v>
      </c>
      <c r="CB12" s="165">
        <v>0</v>
      </c>
      <c r="CC12" s="165">
        <v>0</v>
      </c>
      <c r="CD12" s="165">
        <v>0</v>
      </c>
      <c r="CE12" s="27">
        <f t="shared" si="26"/>
        <v>1</v>
      </c>
      <c r="CF12" s="27">
        <f t="shared" si="27"/>
        <v>1</v>
      </c>
      <c r="CG12" s="30">
        <f t="shared" si="28"/>
        <v>0.32291666666666707</v>
      </c>
      <c r="CH12" s="161">
        <v>0</v>
      </c>
      <c r="CI12" s="165">
        <v>0</v>
      </c>
      <c r="CJ12" s="169">
        <v>1</v>
      </c>
      <c r="CK12" s="165">
        <v>0</v>
      </c>
      <c r="CL12" s="165">
        <v>1</v>
      </c>
      <c r="CM12" s="165">
        <v>0</v>
      </c>
      <c r="CN12" s="165">
        <v>0</v>
      </c>
      <c r="CO12" s="165">
        <v>0</v>
      </c>
      <c r="CP12" s="165">
        <v>0</v>
      </c>
      <c r="CQ12" s="165">
        <v>0</v>
      </c>
      <c r="CR12" s="165">
        <v>0</v>
      </c>
      <c r="CS12" s="27">
        <f t="shared" si="29"/>
        <v>2</v>
      </c>
      <c r="CT12" s="27">
        <f t="shared" si="30"/>
        <v>3</v>
      </c>
      <c r="CU12" s="30">
        <f t="shared" si="31"/>
        <v>0.32291666666666707</v>
      </c>
      <c r="CV12" s="161">
        <v>5</v>
      </c>
      <c r="CW12" s="165">
        <v>0</v>
      </c>
      <c r="CX12" s="169">
        <v>93</v>
      </c>
      <c r="CY12" s="165">
        <v>6</v>
      </c>
      <c r="CZ12" s="165">
        <v>0</v>
      </c>
      <c r="DA12" s="165">
        <v>0</v>
      </c>
      <c r="DB12" s="165">
        <v>0</v>
      </c>
      <c r="DC12" s="165">
        <v>0</v>
      </c>
      <c r="DD12" s="165">
        <v>1</v>
      </c>
      <c r="DE12" s="165">
        <v>0</v>
      </c>
      <c r="DF12" s="165">
        <v>2</v>
      </c>
      <c r="DG12" s="27">
        <f t="shared" si="32"/>
        <v>107</v>
      </c>
      <c r="DH12" s="27">
        <f t="shared" si="33"/>
        <v>105</v>
      </c>
      <c r="DI12" s="30">
        <f t="shared" si="34"/>
        <v>0.32291666666666707</v>
      </c>
      <c r="DJ12" s="161">
        <v>7</v>
      </c>
      <c r="DK12" s="165">
        <v>1</v>
      </c>
      <c r="DL12" s="169">
        <v>11</v>
      </c>
      <c r="DM12" s="165">
        <v>1</v>
      </c>
      <c r="DN12" s="165">
        <v>0</v>
      </c>
      <c r="DO12" s="165">
        <v>0</v>
      </c>
      <c r="DP12" s="165">
        <v>0</v>
      </c>
      <c r="DQ12" s="165">
        <v>0</v>
      </c>
      <c r="DR12" s="165">
        <v>0</v>
      </c>
      <c r="DS12" s="165">
        <v>0</v>
      </c>
      <c r="DT12" s="165">
        <v>0</v>
      </c>
      <c r="DU12" s="27">
        <f t="shared" si="35"/>
        <v>20</v>
      </c>
      <c r="DV12" s="27">
        <f t="shared" si="36"/>
        <v>15</v>
      </c>
      <c r="DW12" s="30">
        <f t="shared" si="37"/>
        <v>0.32291666666666707</v>
      </c>
      <c r="DX12" s="161">
        <v>0</v>
      </c>
      <c r="DY12" s="165">
        <v>0</v>
      </c>
      <c r="DZ12" s="169">
        <v>8</v>
      </c>
      <c r="EA12" s="165">
        <v>0</v>
      </c>
      <c r="EB12" s="165">
        <v>1</v>
      </c>
      <c r="EC12" s="165">
        <v>0</v>
      </c>
      <c r="ED12" s="165">
        <v>0</v>
      </c>
      <c r="EE12" s="165">
        <v>0</v>
      </c>
      <c r="EF12" s="165">
        <v>0</v>
      </c>
      <c r="EG12" s="165">
        <v>0</v>
      </c>
      <c r="EH12" s="165">
        <v>1</v>
      </c>
      <c r="EI12" s="27">
        <f t="shared" si="38"/>
        <v>10</v>
      </c>
      <c r="EJ12" s="27">
        <f t="shared" si="39"/>
        <v>11</v>
      </c>
      <c r="EK12" s="30">
        <f t="shared" si="40"/>
        <v>0.32291666666666707</v>
      </c>
      <c r="EL12" s="161">
        <v>14</v>
      </c>
      <c r="EM12" s="165">
        <v>1</v>
      </c>
      <c r="EN12" s="169">
        <v>73</v>
      </c>
      <c r="EO12" s="165">
        <v>5</v>
      </c>
      <c r="EP12" s="165">
        <v>2</v>
      </c>
      <c r="EQ12" s="165">
        <v>1</v>
      </c>
      <c r="ER12" s="165">
        <v>2</v>
      </c>
      <c r="ES12" s="165">
        <v>0</v>
      </c>
      <c r="ET12" s="165">
        <v>0</v>
      </c>
      <c r="EU12" s="165">
        <v>0</v>
      </c>
      <c r="EV12" s="165">
        <v>3</v>
      </c>
      <c r="EW12" s="27">
        <f t="shared" si="41"/>
        <v>101</v>
      </c>
      <c r="EX12" s="27">
        <f t="shared" si="42"/>
        <v>96</v>
      </c>
      <c r="EY12" s="30">
        <f t="shared" si="43"/>
        <v>0.32291666666666707</v>
      </c>
      <c r="EZ12" s="161">
        <v>2</v>
      </c>
      <c r="FA12" s="165">
        <v>1</v>
      </c>
      <c r="FB12" s="169">
        <v>14</v>
      </c>
      <c r="FC12" s="165">
        <v>0</v>
      </c>
      <c r="FD12" s="165">
        <v>0</v>
      </c>
      <c r="FE12" s="165">
        <v>0</v>
      </c>
      <c r="FF12" s="165">
        <v>0</v>
      </c>
      <c r="FG12" s="165">
        <v>0</v>
      </c>
      <c r="FH12" s="165">
        <v>0</v>
      </c>
      <c r="FI12" s="165">
        <v>0</v>
      </c>
      <c r="FJ12" s="165">
        <v>0</v>
      </c>
      <c r="FK12" s="33">
        <f t="shared" si="45"/>
        <v>17</v>
      </c>
      <c r="FL12" s="33">
        <f t="shared" si="46"/>
        <v>15</v>
      </c>
    </row>
    <row r="13" spans="1:168" s="39" customFormat="1" ht="12" customHeight="1">
      <c r="A13" s="48" t="s">
        <v>24</v>
      </c>
      <c r="B13" s="162">
        <f t="shared" ref="B13:L13" si="47">SUM(B9:B12)</f>
        <v>14</v>
      </c>
      <c r="C13" s="166">
        <f t="shared" si="47"/>
        <v>0</v>
      </c>
      <c r="D13" s="170">
        <f t="shared" si="47"/>
        <v>30</v>
      </c>
      <c r="E13" s="166">
        <f t="shared" si="47"/>
        <v>5</v>
      </c>
      <c r="F13" s="166">
        <f t="shared" si="47"/>
        <v>0</v>
      </c>
      <c r="G13" s="166">
        <f t="shared" si="47"/>
        <v>0</v>
      </c>
      <c r="H13" s="166">
        <f t="shared" si="47"/>
        <v>0</v>
      </c>
      <c r="I13" s="166">
        <f t="shared" si="47"/>
        <v>0</v>
      </c>
      <c r="J13" s="166">
        <f t="shared" si="47"/>
        <v>0</v>
      </c>
      <c r="K13" s="166">
        <f t="shared" si="47"/>
        <v>0</v>
      </c>
      <c r="L13" s="166">
        <f t="shared" si="47"/>
        <v>0</v>
      </c>
      <c r="M13" s="60">
        <f t="shared" si="11"/>
        <v>49</v>
      </c>
      <c r="N13" s="60">
        <f t="shared" si="12"/>
        <v>40</v>
      </c>
      <c r="O13" s="48" t="s">
        <v>24</v>
      </c>
      <c r="P13" s="162">
        <f t="shared" ref="P13:Z13" si="48">SUM(P9:P12)</f>
        <v>2</v>
      </c>
      <c r="Q13" s="166">
        <f t="shared" si="48"/>
        <v>2</v>
      </c>
      <c r="R13" s="170">
        <f t="shared" si="48"/>
        <v>61</v>
      </c>
      <c r="S13" s="166">
        <f t="shared" si="48"/>
        <v>6</v>
      </c>
      <c r="T13" s="166">
        <f t="shared" si="48"/>
        <v>0</v>
      </c>
      <c r="U13" s="166">
        <f t="shared" si="48"/>
        <v>0</v>
      </c>
      <c r="V13" s="166">
        <f t="shared" si="48"/>
        <v>0</v>
      </c>
      <c r="W13" s="166">
        <f t="shared" si="48"/>
        <v>0</v>
      </c>
      <c r="X13" s="166">
        <f t="shared" si="48"/>
        <v>3</v>
      </c>
      <c r="Y13" s="166">
        <f t="shared" si="48"/>
        <v>0</v>
      </c>
      <c r="Z13" s="166">
        <f t="shared" si="48"/>
        <v>7</v>
      </c>
      <c r="AA13" s="60">
        <f t="shared" si="14"/>
        <v>81</v>
      </c>
      <c r="AB13" s="60">
        <f t="shared" si="15"/>
        <v>82</v>
      </c>
      <c r="AC13" s="48" t="s">
        <v>24</v>
      </c>
      <c r="AD13" s="162">
        <f t="shared" ref="AD13:AN13" si="49">SUM(AD9:AD12)</f>
        <v>0</v>
      </c>
      <c r="AE13" s="166">
        <f t="shared" si="49"/>
        <v>0</v>
      </c>
      <c r="AF13" s="170">
        <f t="shared" si="49"/>
        <v>6</v>
      </c>
      <c r="AG13" s="166">
        <f t="shared" si="49"/>
        <v>3</v>
      </c>
      <c r="AH13" s="166">
        <f t="shared" si="49"/>
        <v>0</v>
      </c>
      <c r="AI13" s="166">
        <f t="shared" si="49"/>
        <v>0</v>
      </c>
      <c r="AJ13" s="166">
        <f t="shared" si="49"/>
        <v>0</v>
      </c>
      <c r="AK13" s="166">
        <f t="shared" si="49"/>
        <v>4</v>
      </c>
      <c r="AL13" s="166">
        <f t="shared" si="49"/>
        <v>0</v>
      </c>
      <c r="AM13" s="166">
        <f t="shared" si="49"/>
        <v>1</v>
      </c>
      <c r="AN13" s="166">
        <f t="shared" si="49"/>
        <v>2</v>
      </c>
      <c r="AO13" s="60">
        <f t="shared" si="17"/>
        <v>16</v>
      </c>
      <c r="AP13" s="60">
        <f t="shared" si="18"/>
        <v>21</v>
      </c>
      <c r="AQ13" s="48" t="s">
        <v>24</v>
      </c>
      <c r="AR13" s="162">
        <f t="shared" ref="AR13:BB13" si="50">SUM(AR9:AR12)</f>
        <v>4</v>
      </c>
      <c r="AS13" s="166">
        <f t="shared" si="50"/>
        <v>2</v>
      </c>
      <c r="AT13" s="170">
        <f t="shared" si="50"/>
        <v>60</v>
      </c>
      <c r="AU13" s="166">
        <f t="shared" si="50"/>
        <v>16</v>
      </c>
      <c r="AV13" s="166">
        <f t="shared" si="50"/>
        <v>0</v>
      </c>
      <c r="AW13" s="166">
        <f t="shared" si="50"/>
        <v>0</v>
      </c>
      <c r="AX13" s="166">
        <f t="shared" si="50"/>
        <v>0</v>
      </c>
      <c r="AY13" s="166">
        <f t="shared" si="50"/>
        <v>0</v>
      </c>
      <c r="AZ13" s="166">
        <f t="shared" si="50"/>
        <v>0</v>
      </c>
      <c r="BA13" s="166">
        <f t="shared" si="50"/>
        <v>1</v>
      </c>
      <c r="BB13" s="166">
        <f t="shared" si="50"/>
        <v>1</v>
      </c>
      <c r="BC13" s="60">
        <f t="shared" si="20"/>
        <v>84</v>
      </c>
      <c r="BD13" s="60">
        <f t="shared" si="21"/>
        <v>81</v>
      </c>
      <c r="BE13" s="48" t="s">
        <v>24</v>
      </c>
      <c r="BF13" s="162">
        <f t="shared" ref="BF13:BP13" si="51">SUM(BF9:BF12)</f>
        <v>129</v>
      </c>
      <c r="BG13" s="166">
        <f t="shared" si="51"/>
        <v>11</v>
      </c>
      <c r="BH13" s="170">
        <f t="shared" si="51"/>
        <v>214</v>
      </c>
      <c r="BI13" s="166">
        <f t="shared" si="51"/>
        <v>43</v>
      </c>
      <c r="BJ13" s="166">
        <f t="shared" si="51"/>
        <v>7</v>
      </c>
      <c r="BK13" s="166">
        <f t="shared" si="51"/>
        <v>0</v>
      </c>
      <c r="BL13" s="166">
        <f t="shared" si="51"/>
        <v>6</v>
      </c>
      <c r="BM13" s="166">
        <f t="shared" si="51"/>
        <v>1</v>
      </c>
      <c r="BN13" s="166">
        <f t="shared" si="51"/>
        <v>0</v>
      </c>
      <c r="BO13" s="166">
        <f t="shared" si="51"/>
        <v>1</v>
      </c>
      <c r="BP13" s="166">
        <f t="shared" si="51"/>
        <v>2</v>
      </c>
      <c r="BQ13" s="60">
        <f t="shared" si="23"/>
        <v>414</v>
      </c>
      <c r="BR13" s="60">
        <f t="shared" si="24"/>
        <v>337</v>
      </c>
      <c r="BS13" s="48" t="s">
        <v>24</v>
      </c>
      <c r="BT13" s="162">
        <f t="shared" ref="BT13:CD13" si="52">SUM(BT9:BT12)</f>
        <v>0</v>
      </c>
      <c r="BU13" s="166">
        <f t="shared" si="52"/>
        <v>0</v>
      </c>
      <c r="BV13" s="170">
        <f t="shared" si="52"/>
        <v>2</v>
      </c>
      <c r="BW13" s="166">
        <f t="shared" si="52"/>
        <v>1</v>
      </c>
      <c r="BX13" s="166">
        <f t="shared" si="52"/>
        <v>0</v>
      </c>
      <c r="BY13" s="166">
        <f t="shared" si="52"/>
        <v>0</v>
      </c>
      <c r="BZ13" s="166">
        <f t="shared" si="52"/>
        <v>0</v>
      </c>
      <c r="CA13" s="166">
        <f t="shared" si="52"/>
        <v>0</v>
      </c>
      <c r="CB13" s="166">
        <f t="shared" si="52"/>
        <v>0</v>
      </c>
      <c r="CC13" s="166">
        <f t="shared" si="52"/>
        <v>0</v>
      </c>
      <c r="CD13" s="166">
        <f t="shared" si="52"/>
        <v>0</v>
      </c>
      <c r="CE13" s="60">
        <f t="shared" si="26"/>
        <v>3</v>
      </c>
      <c r="CF13" s="60">
        <f t="shared" si="27"/>
        <v>3</v>
      </c>
      <c r="CG13" s="48" t="s">
        <v>24</v>
      </c>
      <c r="CH13" s="162">
        <f t="shared" ref="CH13:CR13" si="53">SUM(CH9:CH12)</f>
        <v>0</v>
      </c>
      <c r="CI13" s="166">
        <f t="shared" si="53"/>
        <v>0</v>
      </c>
      <c r="CJ13" s="170">
        <f t="shared" si="53"/>
        <v>3</v>
      </c>
      <c r="CK13" s="166">
        <f t="shared" si="53"/>
        <v>0</v>
      </c>
      <c r="CL13" s="166">
        <f t="shared" si="53"/>
        <v>1</v>
      </c>
      <c r="CM13" s="166">
        <f t="shared" si="53"/>
        <v>0</v>
      </c>
      <c r="CN13" s="166">
        <f t="shared" si="53"/>
        <v>0</v>
      </c>
      <c r="CO13" s="166">
        <f t="shared" si="53"/>
        <v>0</v>
      </c>
      <c r="CP13" s="166">
        <f t="shared" si="53"/>
        <v>0</v>
      </c>
      <c r="CQ13" s="166">
        <f t="shared" si="53"/>
        <v>0</v>
      </c>
      <c r="CR13" s="166">
        <f t="shared" si="53"/>
        <v>0</v>
      </c>
      <c r="CS13" s="60">
        <f t="shared" si="29"/>
        <v>4</v>
      </c>
      <c r="CT13" s="60">
        <f t="shared" si="30"/>
        <v>5</v>
      </c>
      <c r="CU13" s="48" t="s">
        <v>24</v>
      </c>
      <c r="CV13" s="162">
        <f t="shared" ref="CV13:DF13" si="54">SUM(CV9:CV12)</f>
        <v>12</v>
      </c>
      <c r="CW13" s="166">
        <f t="shared" si="54"/>
        <v>3</v>
      </c>
      <c r="CX13" s="170">
        <f t="shared" si="54"/>
        <v>353</v>
      </c>
      <c r="CY13" s="166">
        <f t="shared" si="54"/>
        <v>38</v>
      </c>
      <c r="CZ13" s="166">
        <f t="shared" si="54"/>
        <v>2</v>
      </c>
      <c r="DA13" s="166">
        <f t="shared" si="54"/>
        <v>0</v>
      </c>
      <c r="DB13" s="166">
        <f t="shared" si="54"/>
        <v>0</v>
      </c>
      <c r="DC13" s="166">
        <f t="shared" si="54"/>
        <v>0</v>
      </c>
      <c r="DD13" s="166">
        <f t="shared" si="54"/>
        <v>3</v>
      </c>
      <c r="DE13" s="166">
        <f t="shared" si="54"/>
        <v>0</v>
      </c>
      <c r="DF13" s="166">
        <f t="shared" si="54"/>
        <v>16</v>
      </c>
      <c r="DG13" s="60">
        <f t="shared" si="32"/>
        <v>427</v>
      </c>
      <c r="DH13" s="60">
        <f t="shared" si="33"/>
        <v>422</v>
      </c>
      <c r="DI13" s="48" t="s">
        <v>24</v>
      </c>
      <c r="DJ13" s="162">
        <f t="shared" ref="DJ13:DT13" si="55">SUM(DJ9:DJ12)</f>
        <v>26</v>
      </c>
      <c r="DK13" s="166">
        <f t="shared" si="55"/>
        <v>4</v>
      </c>
      <c r="DL13" s="170">
        <f t="shared" si="55"/>
        <v>49</v>
      </c>
      <c r="DM13" s="166">
        <f t="shared" si="55"/>
        <v>9</v>
      </c>
      <c r="DN13" s="166">
        <f t="shared" si="55"/>
        <v>1</v>
      </c>
      <c r="DO13" s="166">
        <f t="shared" si="55"/>
        <v>0</v>
      </c>
      <c r="DP13" s="166">
        <f t="shared" si="55"/>
        <v>0</v>
      </c>
      <c r="DQ13" s="166">
        <f t="shared" si="55"/>
        <v>0</v>
      </c>
      <c r="DR13" s="166">
        <f t="shared" si="55"/>
        <v>0</v>
      </c>
      <c r="DS13" s="166">
        <f t="shared" si="55"/>
        <v>0</v>
      </c>
      <c r="DT13" s="166">
        <f t="shared" si="55"/>
        <v>1</v>
      </c>
      <c r="DU13" s="60">
        <f t="shared" si="35"/>
        <v>90</v>
      </c>
      <c r="DV13" s="60">
        <f t="shared" si="36"/>
        <v>72</v>
      </c>
      <c r="DW13" s="48" t="s">
        <v>24</v>
      </c>
      <c r="DX13" s="162">
        <f t="shared" ref="DX13:EH13" si="56">SUM(DX9:DX12)</f>
        <v>0</v>
      </c>
      <c r="DY13" s="166">
        <f t="shared" si="56"/>
        <v>0</v>
      </c>
      <c r="DZ13" s="170">
        <f t="shared" si="56"/>
        <v>32</v>
      </c>
      <c r="EA13" s="166">
        <f t="shared" si="56"/>
        <v>5</v>
      </c>
      <c r="EB13" s="166">
        <f t="shared" si="56"/>
        <v>2</v>
      </c>
      <c r="EC13" s="166">
        <f t="shared" si="56"/>
        <v>0</v>
      </c>
      <c r="ED13" s="166">
        <f t="shared" si="56"/>
        <v>0</v>
      </c>
      <c r="EE13" s="166">
        <f t="shared" si="56"/>
        <v>0</v>
      </c>
      <c r="EF13" s="166">
        <f t="shared" si="56"/>
        <v>0</v>
      </c>
      <c r="EG13" s="166">
        <f t="shared" si="56"/>
        <v>0</v>
      </c>
      <c r="EH13" s="166">
        <f t="shared" si="56"/>
        <v>2</v>
      </c>
      <c r="EI13" s="60">
        <f t="shared" si="38"/>
        <v>41</v>
      </c>
      <c r="EJ13" s="60">
        <f t="shared" si="39"/>
        <v>43</v>
      </c>
      <c r="EK13" s="48" t="s">
        <v>24</v>
      </c>
      <c r="EL13" s="162">
        <f t="shared" ref="EL13:EV13" si="57">SUM(EL9:EL12)</f>
        <v>38</v>
      </c>
      <c r="EM13" s="166">
        <f t="shared" si="57"/>
        <v>6</v>
      </c>
      <c r="EN13" s="170">
        <f t="shared" si="57"/>
        <v>286</v>
      </c>
      <c r="EO13" s="166">
        <f t="shared" si="57"/>
        <v>22</v>
      </c>
      <c r="EP13" s="166">
        <f t="shared" si="57"/>
        <v>3</v>
      </c>
      <c r="EQ13" s="166">
        <f t="shared" si="57"/>
        <v>3</v>
      </c>
      <c r="ER13" s="166">
        <f t="shared" si="57"/>
        <v>7</v>
      </c>
      <c r="ES13" s="166">
        <f t="shared" si="57"/>
        <v>0</v>
      </c>
      <c r="ET13" s="166">
        <f t="shared" si="57"/>
        <v>0</v>
      </c>
      <c r="EU13" s="166">
        <f t="shared" si="57"/>
        <v>3</v>
      </c>
      <c r="EV13" s="166">
        <f t="shared" si="57"/>
        <v>9</v>
      </c>
      <c r="EW13" s="60">
        <f t="shared" si="41"/>
        <v>377</v>
      </c>
      <c r="EX13" s="60">
        <f t="shared" si="42"/>
        <v>365</v>
      </c>
      <c r="EY13" s="48" t="s">
        <v>24</v>
      </c>
      <c r="EZ13" s="162">
        <f t="shared" ref="EZ13:FJ13" si="58">SUM(EZ9:EZ12)</f>
        <v>6</v>
      </c>
      <c r="FA13" s="166">
        <f t="shared" si="58"/>
        <v>1</v>
      </c>
      <c r="FB13" s="170">
        <f t="shared" si="58"/>
        <v>45</v>
      </c>
      <c r="FC13" s="166">
        <f t="shared" si="58"/>
        <v>2</v>
      </c>
      <c r="FD13" s="166">
        <f t="shared" si="58"/>
        <v>0</v>
      </c>
      <c r="FE13" s="166">
        <f t="shared" si="58"/>
        <v>0</v>
      </c>
      <c r="FF13" s="166">
        <f t="shared" si="58"/>
        <v>0</v>
      </c>
      <c r="FG13" s="166">
        <f t="shared" si="58"/>
        <v>0</v>
      </c>
      <c r="FH13" s="166">
        <f t="shared" si="58"/>
        <v>0</v>
      </c>
      <c r="FI13" s="166">
        <f t="shared" si="58"/>
        <v>0</v>
      </c>
      <c r="FJ13" s="166">
        <f t="shared" si="58"/>
        <v>1</v>
      </c>
      <c r="FK13" s="60">
        <f t="shared" si="45"/>
        <v>55</v>
      </c>
      <c r="FL13" s="60">
        <f t="shared" si="46"/>
        <v>50</v>
      </c>
    </row>
    <row r="14" spans="1:168" ht="13.5" customHeight="1">
      <c r="A14" s="22">
        <f>A12+"00:15"</f>
        <v>0.33333333333333376</v>
      </c>
      <c r="B14" s="159">
        <v>3</v>
      </c>
      <c r="C14" s="163">
        <v>0</v>
      </c>
      <c r="D14" s="167">
        <v>9</v>
      </c>
      <c r="E14" s="163">
        <v>1</v>
      </c>
      <c r="F14" s="163">
        <v>0</v>
      </c>
      <c r="G14" s="163">
        <v>1</v>
      </c>
      <c r="H14" s="163">
        <v>0</v>
      </c>
      <c r="I14" s="163">
        <v>0</v>
      </c>
      <c r="J14" s="163">
        <v>0</v>
      </c>
      <c r="K14" s="163">
        <v>0</v>
      </c>
      <c r="L14" s="163">
        <v>1</v>
      </c>
      <c r="M14" s="25">
        <f t="shared" si="11"/>
        <v>15</v>
      </c>
      <c r="N14" s="25">
        <f t="shared" si="12"/>
        <v>14</v>
      </c>
      <c r="O14" s="29">
        <f t="shared" ref="O14:O17" si="59">$A14</f>
        <v>0.33333333333333376</v>
      </c>
      <c r="P14" s="159">
        <v>1</v>
      </c>
      <c r="Q14" s="163">
        <v>0</v>
      </c>
      <c r="R14" s="167">
        <v>27</v>
      </c>
      <c r="S14" s="163">
        <v>4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2</v>
      </c>
      <c r="AA14" s="25">
        <f t="shared" si="14"/>
        <v>34</v>
      </c>
      <c r="AB14" s="25">
        <f t="shared" si="15"/>
        <v>33</v>
      </c>
      <c r="AC14" s="29">
        <f t="shared" ref="AC14:AC17" si="60">$A14</f>
        <v>0.33333333333333376</v>
      </c>
      <c r="AD14" s="159">
        <v>0</v>
      </c>
      <c r="AE14" s="163">
        <v>0</v>
      </c>
      <c r="AF14" s="167">
        <v>4</v>
      </c>
      <c r="AG14" s="163">
        <v>0</v>
      </c>
      <c r="AH14" s="163">
        <v>0</v>
      </c>
      <c r="AI14" s="163">
        <v>0</v>
      </c>
      <c r="AJ14" s="163">
        <v>0</v>
      </c>
      <c r="AK14" s="163">
        <v>0</v>
      </c>
      <c r="AL14" s="163">
        <v>0</v>
      </c>
      <c r="AM14" s="163">
        <v>0</v>
      </c>
      <c r="AN14" s="163">
        <v>1</v>
      </c>
      <c r="AO14" s="25">
        <f t="shared" si="17"/>
        <v>5</v>
      </c>
      <c r="AP14" s="25">
        <f t="shared" si="18"/>
        <v>5</v>
      </c>
      <c r="AQ14" s="29">
        <f t="shared" ref="AQ14:AQ17" si="61">$A14</f>
        <v>0.33333333333333376</v>
      </c>
      <c r="AR14" s="159">
        <v>0</v>
      </c>
      <c r="AS14" s="163">
        <v>0</v>
      </c>
      <c r="AT14" s="167">
        <v>36</v>
      </c>
      <c r="AU14" s="163">
        <v>3</v>
      </c>
      <c r="AV14" s="163">
        <v>0</v>
      </c>
      <c r="AW14" s="163">
        <v>0</v>
      </c>
      <c r="AX14" s="163">
        <v>0</v>
      </c>
      <c r="AY14" s="163">
        <v>0</v>
      </c>
      <c r="AZ14" s="163">
        <v>0</v>
      </c>
      <c r="BA14" s="163">
        <v>1</v>
      </c>
      <c r="BB14" s="163">
        <v>3</v>
      </c>
      <c r="BC14" s="25">
        <f t="shared" si="20"/>
        <v>43</v>
      </c>
      <c r="BD14" s="25">
        <f t="shared" si="21"/>
        <v>44</v>
      </c>
      <c r="BE14" s="29">
        <f t="shared" ref="BE14:BE17" si="62">$A14</f>
        <v>0.33333333333333376</v>
      </c>
      <c r="BF14" s="159">
        <v>62</v>
      </c>
      <c r="BG14" s="163">
        <v>6</v>
      </c>
      <c r="BH14" s="167">
        <v>37</v>
      </c>
      <c r="BI14" s="163">
        <v>12</v>
      </c>
      <c r="BJ14" s="163">
        <v>2</v>
      </c>
      <c r="BK14" s="163">
        <v>0</v>
      </c>
      <c r="BL14" s="163">
        <v>0</v>
      </c>
      <c r="BM14" s="163">
        <v>0</v>
      </c>
      <c r="BN14" s="163">
        <v>0</v>
      </c>
      <c r="BO14" s="163">
        <v>0</v>
      </c>
      <c r="BP14" s="163">
        <v>0</v>
      </c>
      <c r="BQ14" s="25">
        <f t="shared" si="23"/>
        <v>119</v>
      </c>
      <c r="BR14" s="25">
        <f t="shared" si="24"/>
        <v>77</v>
      </c>
      <c r="BS14" s="29">
        <f t="shared" ref="BS14:BS17" si="63">$A14</f>
        <v>0.33333333333333376</v>
      </c>
      <c r="BT14" s="159">
        <v>0</v>
      </c>
      <c r="BU14" s="163">
        <v>0</v>
      </c>
      <c r="BV14" s="167">
        <v>2</v>
      </c>
      <c r="BW14" s="163">
        <v>0</v>
      </c>
      <c r="BX14" s="163">
        <v>0</v>
      </c>
      <c r="BY14" s="163">
        <v>0</v>
      </c>
      <c r="BZ14" s="163">
        <v>0</v>
      </c>
      <c r="CA14" s="163">
        <v>0</v>
      </c>
      <c r="CB14" s="163">
        <v>0</v>
      </c>
      <c r="CC14" s="163">
        <v>0</v>
      </c>
      <c r="CD14" s="163">
        <v>0</v>
      </c>
      <c r="CE14" s="25">
        <f t="shared" si="26"/>
        <v>2</v>
      </c>
      <c r="CF14" s="25">
        <f t="shared" si="27"/>
        <v>2</v>
      </c>
      <c r="CG14" s="29">
        <f t="shared" ref="CG14:CG17" si="64">$A14</f>
        <v>0.33333333333333376</v>
      </c>
      <c r="CH14" s="159">
        <v>0</v>
      </c>
      <c r="CI14" s="163">
        <v>0</v>
      </c>
      <c r="CJ14" s="167">
        <v>5</v>
      </c>
      <c r="CK14" s="163">
        <v>0</v>
      </c>
      <c r="CL14" s="163">
        <v>0</v>
      </c>
      <c r="CM14" s="163">
        <v>0</v>
      </c>
      <c r="CN14" s="163">
        <v>0</v>
      </c>
      <c r="CO14" s="163">
        <v>0</v>
      </c>
      <c r="CP14" s="163">
        <v>0</v>
      </c>
      <c r="CQ14" s="163">
        <v>0</v>
      </c>
      <c r="CR14" s="163">
        <v>0</v>
      </c>
      <c r="CS14" s="25">
        <f t="shared" si="29"/>
        <v>5</v>
      </c>
      <c r="CT14" s="25">
        <f t="shared" si="30"/>
        <v>5</v>
      </c>
      <c r="CU14" s="29">
        <f t="shared" ref="CU14:CU17" si="65">$A14</f>
        <v>0.33333333333333376</v>
      </c>
      <c r="CV14" s="159">
        <v>6</v>
      </c>
      <c r="CW14" s="163">
        <v>0</v>
      </c>
      <c r="CX14" s="167">
        <v>73</v>
      </c>
      <c r="CY14" s="163">
        <v>6</v>
      </c>
      <c r="CZ14" s="163">
        <v>0</v>
      </c>
      <c r="DA14" s="163">
        <v>0</v>
      </c>
      <c r="DB14" s="163">
        <v>0</v>
      </c>
      <c r="DC14" s="163">
        <v>0</v>
      </c>
      <c r="DD14" s="163">
        <v>1</v>
      </c>
      <c r="DE14" s="163">
        <v>1</v>
      </c>
      <c r="DF14" s="163">
        <v>4</v>
      </c>
      <c r="DG14" s="25">
        <f t="shared" si="32"/>
        <v>91</v>
      </c>
      <c r="DH14" s="25">
        <f t="shared" si="33"/>
        <v>89</v>
      </c>
      <c r="DI14" s="29">
        <f t="shared" ref="DI14:DI17" si="66">$A14</f>
        <v>0.33333333333333376</v>
      </c>
      <c r="DJ14" s="159">
        <v>18</v>
      </c>
      <c r="DK14" s="163">
        <v>2</v>
      </c>
      <c r="DL14" s="167">
        <v>8</v>
      </c>
      <c r="DM14" s="163">
        <v>2</v>
      </c>
      <c r="DN14" s="163">
        <v>0</v>
      </c>
      <c r="DO14" s="163">
        <v>0</v>
      </c>
      <c r="DP14" s="163">
        <v>0</v>
      </c>
      <c r="DQ14" s="163">
        <v>0</v>
      </c>
      <c r="DR14" s="163">
        <v>0</v>
      </c>
      <c r="DS14" s="163">
        <v>0</v>
      </c>
      <c r="DT14" s="163">
        <v>0</v>
      </c>
      <c r="DU14" s="25">
        <f t="shared" si="35"/>
        <v>30</v>
      </c>
      <c r="DV14" s="25">
        <f t="shared" si="36"/>
        <v>17</v>
      </c>
      <c r="DW14" s="29">
        <f t="shared" ref="DW14:DW17" si="67">$A14</f>
        <v>0.33333333333333376</v>
      </c>
      <c r="DX14" s="159">
        <v>1</v>
      </c>
      <c r="DY14" s="163">
        <v>0</v>
      </c>
      <c r="DZ14" s="167">
        <v>13</v>
      </c>
      <c r="EA14" s="163">
        <v>0</v>
      </c>
      <c r="EB14" s="163">
        <v>1</v>
      </c>
      <c r="EC14" s="163">
        <v>0</v>
      </c>
      <c r="ED14" s="163">
        <v>0</v>
      </c>
      <c r="EE14" s="163">
        <v>1</v>
      </c>
      <c r="EF14" s="163">
        <v>0</v>
      </c>
      <c r="EG14" s="163">
        <v>0</v>
      </c>
      <c r="EH14" s="163">
        <v>0</v>
      </c>
      <c r="EI14" s="25">
        <f t="shared" si="38"/>
        <v>16</v>
      </c>
      <c r="EJ14" s="25">
        <f t="shared" si="39"/>
        <v>17</v>
      </c>
      <c r="EK14" s="29">
        <f t="shared" ref="EK14:EK17" si="68">$A14</f>
        <v>0.33333333333333376</v>
      </c>
      <c r="EL14" s="159">
        <v>10</v>
      </c>
      <c r="EM14" s="163">
        <v>1</v>
      </c>
      <c r="EN14" s="167">
        <v>75</v>
      </c>
      <c r="EO14" s="163">
        <v>3</v>
      </c>
      <c r="EP14" s="163">
        <v>0</v>
      </c>
      <c r="EQ14" s="163">
        <v>0</v>
      </c>
      <c r="ER14" s="163">
        <v>1</v>
      </c>
      <c r="ES14" s="163">
        <v>0</v>
      </c>
      <c r="ET14" s="163">
        <v>0</v>
      </c>
      <c r="EU14" s="163">
        <v>0</v>
      </c>
      <c r="EV14" s="163">
        <v>2</v>
      </c>
      <c r="EW14" s="25">
        <f t="shared" si="41"/>
        <v>92</v>
      </c>
      <c r="EX14" s="25">
        <f t="shared" si="42"/>
        <v>86</v>
      </c>
      <c r="EY14" s="29">
        <f t="shared" ref="EY14:EY17" si="69">$A14</f>
        <v>0.33333333333333376</v>
      </c>
      <c r="EZ14" s="159">
        <v>1</v>
      </c>
      <c r="FA14" s="163">
        <v>0</v>
      </c>
      <c r="FB14" s="167">
        <v>17</v>
      </c>
      <c r="FC14" s="163">
        <v>0</v>
      </c>
      <c r="FD14" s="163">
        <v>0</v>
      </c>
      <c r="FE14" s="163">
        <v>0</v>
      </c>
      <c r="FF14" s="163">
        <v>0</v>
      </c>
      <c r="FG14" s="163">
        <v>0</v>
      </c>
      <c r="FH14" s="163">
        <v>0</v>
      </c>
      <c r="FI14" s="163">
        <v>0</v>
      </c>
      <c r="FJ14" s="163">
        <v>1</v>
      </c>
      <c r="FK14" s="31">
        <f t="shared" si="45"/>
        <v>19</v>
      </c>
      <c r="FL14" s="31">
        <f t="shared" si="46"/>
        <v>18</v>
      </c>
    </row>
    <row r="15" spans="1:168" ht="13.5" customHeight="1">
      <c r="A15" s="13">
        <f t="shared" ref="A15:A17" si="70">A14+"00:15"</f>
        <v>0.34375000000000044</v>
      </c>
      <c r="B15" s="160">
        <v>17</v>
      </c>
      <c r="C15" s="164">
        <v>0</v>
      </c>
      <c r="D15" s="168">
        <v>13</v>
      </c>
      <c r="E15" s="164">
        <v>1</v>
      </c>
      <c r="F15" s="164">
        <v>1</v>
      </c>
      <c r="G15" s="164">
        <v>0</v>
      </c>
      <c r="H15" s="164">
        <v>0</v>
      </c>
      <c r="I15" s="164">
        <v>0</v>
      </c>
      <c r="J15" s="164">
        <v>0</v>
      </c>
      <c r="K15" s="164">
        <v>0</v>
      </c>
      <c r="L15" s="164">
        <v>0</v>
      </c>
      <c r="M15" s="26">
        <f t="shared" si="11"/>
        <v>32</v>
      </c>
      <c r="N15" s="26">
        <f t="shared" si="12"/>
        <v>22</v>
      </c>
      <c r="O15" s="29">
        <f t="shared" si="59"/>
        <v>0.34375000000000044</v>
      </c>
      <c r="P15" s="160">
        <v>0</v>
      </c>
      <c r="Q15" s="164">
        <v>0</v>
      </c>
      <c r="R15" s="168">
        <v>23</v>
      </c>
      <c r="S15" s="164">
        <v>2</v>
      </c>
      <c r="T15" s="164">
        <v>1</v>
      </c>
      <c r="U15" s="164">
        <v>0</v>
      </c>
      <c r="V15" s="164">
        <v>0</v>
      </c>
      <c r="W15" s="164">
        <v>0</v>
      </c>
      <c r="X15" s="164">
        <v>1</v>
      </c>
      <c r="Y15" s="164">
        <v>0</v>
      </c>
      <c r="Z15" s="164">
        <v>0</v>
      </c>
      <c r="AA15" s="26">
        <f t="shared" si="14"/>
        <v>27</v>
      </c>
      <c r="AB15" s="26">
        <f t="shared" si="15"/>
        <v>29</v>
      </c>
      <c r="AC15" s="29">
        <f t="shared" si="60"/>
        <v>0.34375000000000044</v>
      </c>
      <c r="AD15" s="160">
        <v>0</v>
      </c>
      <c r="AE15" s="164">
        <v>0</v>
      </c>
      <c r="AF15" s="168">
        <v>3</v>
      </c>
      <c r="AG15" s="164">
        <v>2</v>
      </c>
      <c r="AH15" s="164">
        <v>0</v>
      </c>
      <c r="AI15" s="164">
        <v>0</v>
      </c>
      <c r="AJ15" s="164">
        <v>0</v>
      </c>
      <c r="AK15" s="164">
        <v>0</v>
      </c>
      <c r="AL15" s="164">
        <v>0</v>
      </c>
      <c r="AM15" s="164">
        <v>0</v>
      </c>
      <c r="AN15" s="164">
        <v>0</v>
      </c>
      <c r="AO15" s="26">
        <f t="shared" si="17"/>
        <v>5</v>
      </c>
      <c r="AP15" s="26">
        <f t="shared" si="18"/>
        <v>5</v>
      </c>
      <c r="AQ15" s="29">
        <f t="shared" si="61"/>
        <v>0.34375000000000044</v>
      </c>
      <c r="AR15" s="160">
        <v>2</v>
      </c>
      <c r="AS15" s="164">
        <v>0</v>
      </c>
      <c r="AT15" s="168">
        <v>27</v>
      </c>
      <c r="AU15" s="164">
        <v>1</v>
      </c>
      <c r="AV15" s="164">
        <v>1</v>
      </c>
      <c r="AW15" s="164">
        <v>0</v>
      </c>
      <c r="AX15" s="164">
        <v>0</v>
      </c>
      <c r="AY15" s="164">
        <v>0</v>
      </c>
      <c r="AZ15" s="164">
        <v>0</v>
      </c>
      <c r="BA15" s="164">
        <v>0</v>
      </c>
      <c r="BB15" s="164">
        <v>1</v>
      </c>
      <c r="BC15" s="26">
        <f t="shared" si="20"/>
        <v>32</v>
      </c>
      <c r="BD15" s="26">
        <f t="shared" si="21"/>
        <v>32</v>
      </c>
      <c r="BE15" s="29">
        <f t="shared" si="62"/>
        <v>0.34375000000000044</v>
      </c>
      <c r="BF15" s="160">
        <v>60</v>
      </c>
      <c r="BG15" s="164">
        <v>6</v>
      </c>
      <c r="BH15" s="168">
        <v>52</v>
      </c>
      <c r="BI15" s="164">
        <v>6</v>
      </c>
      <c r="BJ15" s="164">
        <v>6</v>
      </c>
      <c r="BK15" s="164">
        <v>0</v>
      </c>
      <c r="BL15" s="164">
        <v>0</v>
      </c>
      <c r="BM15" s="164">
        <v>0</v>
      </c>
      <c r="BN15" s="164">
        <v>0</v>
      </c>
      <c r="BO15" s="164">
        <v>0</v>
      </c>
      <c r="BP15" s="164">
        <v>3</v>
      </c>
      <c r="BQ15" s="26">
        <f t="shared" si="23"/>
        <v>133</v>
      </c>
      <c r="BR15" s="26">
        <f t="shared" si="24"/>
        <v>96</v>
      </c>
      <c r="BS15" s="29">
        <f t="shared" si="63"/>
        <v>0.34375000000000044</v>
      </c>
      <c r="BT15" s="160">
        <v>0</v>
      </c>
      <c r="BU15" s="164">
        <v>0</v>
      </c>
      <c r="BV15" s="168">
        <v>0</v>
      </c>
      <c r="BW15" s="164">
        <v>1</v>
      </c>
      <c r="BX15" s="164">
        <v>0</v>
      </c>
      <c r="BY15" s="164">
        <v>0</v>
      </c>
      <c r="BZ15" s="164">
        <v>0</v>
      </c>
      <c r="CA15" s="164">
        <v>0</v>
      </c>
      <c r="CB15" s="164">
        <v>0</v>
      </c>
      <c r="CC15" s="164">
        <v>0</v>
      </c>
      <c r="CD15" s="164">
        <v>0</v>
      </c>
      <c r="CE15" s="26">
        <f t="shared" si="26"/>
        <v>1</v>
      </c>
      <c r="CF15" s="26">
        <f t="shared" si="27"/>
        <v>1</v>
      </c>
      <c r="CG15" s="29">
        <f t="shared" si="64"/>
        <v>0.34375000000000044</v>
      </c>
      <c r="CH15" s="160">
        <v>0</v>
      </c>
      <c r="CI15" s="164">
        <v>0</v>
      </c>
      <c r="CJ15" s="168">
        <v>0</v>
      </c>
      <c r="CK15" s="164">
        <v>0</v>
      </c>
      <c r="CL15" s="164">
        <v>0</v>
      </c>
      <c r="CM15" s="164">
        <v>0</v>
      </c>
      <c r="CN15" s="164">
        <v>0</v>
      </c>
      <c r="CO15" s="164">
        <v>0</v>
      </c>
      <c r="CP15" s="164">
        <v>0</v>
      </c>
      <c r="CQ15" s="164">
        <v>0</v>
      </c>
      <c r="CR15" s="164">
        <v>0</v>
      </c>
      <c r="CS15" s="26">
        <f t="shared" si="29"/>
        <v>0</v>
      </c>
      <c r="CT15" s="26">
        <f t="shared" si="30"/>
        <v>0</v>
      </c>
      <c r="CU15" s="29">
        <f t="shared" si="65"/>
        <v>0.34375000000000044</v>
      </c>
      <c r="CV15" s="160">
        <v>8</v>
      </c>
      <c r="CW15" s="164">
        <v>3</v>
      </c>
      <c r="CX15" s="168">
        <v>65</v>
      </c>
      <c r="CY15" s="164">
        <v>4</v>
      </c>
      <c r="CZ15" s="164">
        <v>1</v>
      </c>
      <c r="DA15" s="164">
        <v>0</v>
      </c>
      <c r="DB15" s="164">
        <v>0</v>
      </c>
      <c r="DC15" s="164">
        <v>0</v>
      </c>
      <c r="DD15" s="164">
        <v>0</v>
      </c>
      <c r="DE15" s="164">
        <v>0</v>
      </c>
      <c r="DF15" s="164">
        <v>1</v>
      </c>
      <c r="DG15" s="26">
        <f t="shared" si="32"/>
        <v>82</v>
      </c>
      <c r="DH15" s="26">
        <f t="shared" si="33"/>
        <v>76</v>
      </c>
      <c r="DI15" s="29">
        <f t="shared" si="66"/>
        <v>0.34375000000000044</v>
      </c>
      <c r="DJ15" s="160">
        <v>21</v>
      </c>
      <c r="DK15" s="164">
        <v>3</v>
      </c>
      <c r="DL15" s="168">
        <v>7</v>
      </c>
      <c r="DM15" s="164">
        <v>2</v>
      </c>
      <c r="DN15" s="164">
        <v>1</v>
      </c>
      <c r="DO15" s="164">
        <v>0</v>
      </c>
      <c r="DP15" s="164">
        <v>0</v>
      </c>
      <c r="DQ15" s="164">
        <v>0</v>
      </c>
      <c r="DR15" s="164">
        <v>0</v>
      </c>
      <c r="DS15" s="164">
        <v>0</v>
      </c>
      <c r="DT15" s="164">
        <v>1</v>
      </c>
      <c r="DU15" s="26">
        <f t="shared" si="35"/>
        <v>35</v>
      </c>
      <c r="DV15" s="26">
        <f t="shared" si="36"/>
        <v>20</v>
      </c>
      <c r="DW15" s="29">
        <f t="shared" si="67"/>
        <v>0.34375000000000044</v>
      </c>
      <c r="DX15" s="160">
        <v>0</v>
      </c>
      <c r="DY15" s="164">
        <v>1</v>
      </c>
      <c r="DZ15" s="168">
        <v>8</v>
      </c>
      <c r="EA15" s="164">
        <v>0</v>
      </c>
      <c r="EB15" s="164">
        <v>0</v>
      </c>
      <c r="EC15" s="164">
        <v>0</v>
      </c>
      <c r="ED15" s="164">
        <v>0</v>
      </c>
      <c r="EE15" s="164">
        <v>0</v>
      </c>
      <c r="EF15" s="164">
        <v>0</v>
      </c>
      <c r="EG15" s="164">
        <v>0</v>
      </c>
      <c r="EH15" s="164">
        <v>0</v>
      </c>
      <c r="EI15" s="26">
        <f t="shared" si="38"/>
        <v>9</v>
      </c>
      <c r="EJ15" s="26">
        <f t="shared" si="39"/>
        <v>9</v>
      </c>
      <c r="EK15" s="29">
        <f t="shared" si="68"/>
        <v>0.34375000000000044</v>
      </c>
      <c r="EL15" s="160">
        <v>9</v>
      </c>
      <c r="EM15" s="164">
        <v>1</v>
      </c>
      <c r="EN15" s="168">
        <v>68</v>
      </c>
      <c r="EO15" s="164">
        <v>5</v>
      </c>
      <c r="EP15" s="164">
        <v>0</v>
      </c>
      <c r="EQ15" s="164">
        <v>0</v>
      </c>
      <c r="ER15" s="164">
        <v>0</v>
      </c>
      <c r="ES15" s="164">
        <v>0</v>
      </c>
      <c r="ET15" s="164">
        <v>0</v>
      </c>
      <c r="EU15" s="164">
        <v>0</v>
      </c>
      <c r="EV15" s="164">
        <v>2</v>
      </c>
      <c r="EW15" s="26">
        <f t="shared" si="41"/>
        <v>85</v>
      </c>
      <c r="EX15" s="26">
        <f t="shared" si="42"/>
        <v>78</v>
      </c>
      <c r="EY15" s="29">
        <f t="shared" si="69"/>
        <v>0.34375000000000044</v>
      </c>
      <c r="EZ15" s="160">
        <v>0</v>
      </c>
      <c r="FA15" s="164">
        <v>0</v>
      </c>
      <c r="FB15" s="168">
        <v>13</v>
      </c>
      <c r="FC15" s="164">
        <v>0</v>
      </c>
      <c r="FD15" s="164">
        <v>0</v>
      </c>
      <c r="FE15" s="164">
        <v>0</v>
      </c>
      <c r="FF15" s="164">
        <v>0</v>
      </c>
      <c r="FG15" s="164">
        <v>0</v>
      </c>
      <c r="FH15" s="164">
        <v>0</v>
      </c>
      <c r="FI15" s="164">
        <v>0</v>
      </c>
      <c r="FJ15" s="164">
        <v>0</v>
      </c>
      <c r="FK15" s="32">
        <f t="shared" si="45"/>
        <v>13</v>
      </c>
      <c r="FL15" s="32">
        <f t="shared" si="46"/>
        <v>13</v>
      </c>
    </row>
    <row r="16" spans="1:168" ht="13.5" customHeight="1">
      <c r="A16" s="13">
        <f t="shared" si="70"/>
        <v>0.35416666666666713</v>
      </c>
      <c r="B16" s="160">
        <v>17</v>
      </c>
      <c r="C16" s="164">
        <v>1</v>
      </c>
      <c r="D16" s="168">
        <v>10</v>
      </c>
      <c r="E16" s="164">
        <v>2</v>
      </c>
      <c r="F16" s="164">
        <v>0</v>
      </c>
      <c r="G16" s="164">
        <v>0</v>
      </c>
      <c r="H16" s="164">
        <v>0</v>
      </c>
      <c r="I16" s="164">
        <v>0</v>
      </c>
      <c r="J16" s="164">
        <v>0</v>
      </c>
      <c r="K16" s="164">
        <v>0</v>
      </c>
      <c r="L16" s="164">
        <v>0</v>
      </c>
      <c r="M16" s="26">
        <f t="shared" si="11"/>
        <v>30</v>
      </c>
      <c r="N16" s="26">
        <f t="shared" si="12"/>
        <v>18</v>
      </c>
      <c r="O16" s="29">
        <f t="shared" si="59"/>
        <v>0.35416666666666713</v>
      </c>
      <c r="P16" s="160">
        <v>1</v>
      </c>
      <c r="Q16" s="164">
        <v>1</v>
      </c>
      <c r="R16" s="168">
        <v>36</v>
      </c>
      <c r="S16" s="164">
        <v>1</v>
      </c>
      <c r="T16" s="164">
        <v>0</v>
      </c>
      <c r="U16" s="164">
        <v>0</v>
      </c>
      <c r="V16" s="164">
        <v>0</v>
      </c>
      <c r="W16" s="164">
        <v>0</v>
      </c>
      <c r="X16" s="164">
        <v>0</v>
      </c>
      <c r="Y16" s="164">
        <v>0</v>
      </c>
      <c r="Z16" s="164">
        <v>0</v>
      </c>
      <c r="AA16" s="26">
        <f t="shared" si="14"/>
        <v>39</v>
      </c>
      <c r="AB16" s="26">
        <f t="shared" si="15"/>
        <v>38</v>
      </c>
      <c r="AC16" s="29">
        <f t="shared" si="60"/>
        <v>0.35416666666666713</v>
      </c>
      <c r="AD16" s="160">
        <v>2</v>
      </c>
      <c r="AE16" s="164">
        <v>0</v>
      </c>
      <c r="AF16" s="168">
        <v>5</v>
      </c>
      <c r="AG16" s="164">
        <v>0</v>
      </c>
      <c r="AH16" s="164">
        <v>0</v>
      </c>
      <c r="AI16" s="164">
        <v>0</v>
      </c>
      <c r="AJ16" s="164">
        <v>1</v>
      </c>
      <c r="AK16" s="164">
        <v>0</v>
      </c>
      <c r="AL16" s="164">
        <v>0</v>
      </c>
      <c r="AM16" s="164">
        <v>0</v>
      </c>
      <c r="AN16" s="164">
        <v>0</v>
      </c>
      <c r="AO16" s="26">
        <f t="shared" si="17"/>
        <v>8</v>
      </c>
      <c r="AP16" s="26">
        <f t="shared" si="18"/>
        <v>8</v>
      </c>
      <c r="AQ16" s="29">
        <f t="shared" si="61"/>
        <v>0.35416666666666713</v>
      </c>
      <c r="AR16" s="160">
        <v>5</v>
      </c>
      <c r="AS16" s="164">
        <v>0</v>
      </c>
      <c r="AT16" s="168">
        <v>34</v>
      </c>
      <c r="AU16" s="164">
        <v>3</v>
      </c>
      <c r="AV16" s="164">
        <v>1</v>
      </c>
      <c r="AW16" s="164">
        <v>0</v>
      </c>
      <c r="AX16" s="164">
        <v>0</v>
      </c>
      <c r="AY16" s="164">
        <v>0</v>
      </c>
      <c r="AZ16" s="164">
        <v>0</v>
      </c>
      <c r="BA16" s="164">
        <v>0</v>
      </c>
      <c r="BB16" s="164">
        <v>2</v>
      </c>
      <c r="BC16" s="26">
        <f t="shared" si="20"/>
        <v>45</v>
      </c>
      <c r="BD16" s="26">
        <f t="shared" si="21"/>
        <v>43</v>
      </c>
      <c r="BE16" s="29">
        <f t="shared" si="62"/>
        <v>0.35416666666666713</v>
      </c>
      <c r="BF16" s="160">
        <v>96</v>
      </c>
      <c r="BG16" s="164">
        <v>5</v>
      </c>
      <c r="BH16" s="168">
        <v>41</v>
      </c>
      <c r="BI16" s="164">
        <v>5</v>
      </c>
      <c r="BJ16" s="164">
        <v>2</v>
      </c>
      <c r="BK16" s="164">
        <v>0</v>
      </c>
      <c r="BL16" s="164">
        <v>1</v>
      </c>
      <c r="BM16" s="164">
        <v>1</v>
      </c>
      <c r="BN16" s="164">
        <v>0</v>
      </c>
      <c r="BO16" s="164">
        <v>0</v>
      </c>
      <c r="BP16" s="164">
        <v>0</v>
      </c>
      <c r="BQ16" s="26">
        <f t="shared" si="23"/>
        <v>151</v>
      </c>
      <c r="BR16" s="26">
        <f t="shared" si="24"/>
        <v>88</v>
      </c>
      <c r="BS16" s="29">
        <f t="shared" si="63"/>
        <v>0.35416666666666713</v>
      </c>
      <c r="BT16" s="160">
        <v>0</v>
      </c>
      <c r="BU16" s="164">
        <v>0</v>
      </c>
      <c r="BV16" s="168">
        <v>1</v>
      </c>
      <c r="BW16" s="164">
        <v>0</v>
      </c>
      <c r="BX16" s="164">
        <v>0</v>
      </c>
      <c r="BY16" s="164">
        <v>0</v>
      </c>
      <c r="BZ16" s="164">
        <v>0</v>
      </c>
      <c r="CA16" s="164">
        <v>0</v>
      </c>
      <c r="CB16" s="164">
        <v>0</v>
      </c>
      <c r="CC16" s="164">
        <v>0</v>
      </c>
      <c r="CD16" s="164">
        <v>0</v>
      </c>
      <c r="CE16" s="26">
        <f t="shared" si="26"/>
        <v>1</v>
      </c>
      <c r="CF16" s="26">
        <f t="shared" si="27"/>
        <v>1</v>
      </c>
      <c r="CG16" s="29">
        <f t="shared" si="64"/>
        <v>0.35416666666666713</v>
      </c>
      <c r="CH16" s="160">
        <v>0</v>
      </c>
      <c r="CI16" s="164">
        <v>0</v>
      </c>
      <c r="CJ16" s="168">
        <v>2</v>
      </c>
      <c r="CK16" s="164">
        <v>0</v>
      </c>
      <c r="CL16" s="164">
        <v>1</v>
      </c>
      <c r="CM16" s="164">
        <v>0</v>
      </c>
      <c r="CN16" s="164">
        <v>0</v>
      </c>
      <c r="CO16" s="164">
        <v>0</v>
      </c>
      <c r="CP16" s="164">
        <v>0</v>
      </c>
      <c r="CQ16" s="164">
        <v>0</v>
      </c>
      <c r="CR16" s="164">
        <v>0</v>
      </c>
      <c r="CS16" s="26">
        <f t="shared" si="29"/>
        <v>3</v>
      </c>
      <c r="CT16" s="26">
        <f t="shared" si="30"/>
        <v>4</v>
      </c>
      <c r="CU16" s="29">
        <f t="shared" si="65"/>
        <v>0.35416666666666713</v>
      </c>
      <c r="CV16" s="160">
        <v>7</v>
      </c>
      <c r="CW16" s="164">
        <v>2</v>
      </c>
      <c r="CX16" s="168">
        <v>58</v>
      </c>
      <c r="CY16" s="164">
        <v>4</v>
      </c>
      <c r="CZ16" s="164">
        <v>0</v>
      </c>
      <c r="DA16" s="164">
        <v>0</v>
      </c>
      <c r="DB16" s="164">
        <v>0</v>
      </c>
      <c r="DC16" s="164">
        <v>0</v>
      </c>
      <c r="DD16" s="164">
        <v>1</v>
      </c>
      <c r="DE16" s="164">
        <v>0</v>
      </c>
      <c r="DF16" s="164">
        <v>2</v>
      </c>
      <c r="DG16" s="26">
        <f t="shared" si="32"/>
        <v>74</v>
      </c>
      <c r="DH16" s="26">
        <f t="shared" si="33"/>
        <v>69</v>
      </c>
      <c r="DI16" s="29">
        <f t="shared" si="66"/>
        <v>0.35416666666666713</v>
      </c>
      <c r="DJ16" s="160">
        <v>18</v>
      </c>
      <c r="DK16" s="164">
        <v>0</v>
      </c>
      <c r="DL16" s="168">
        <v>11</v>
      </c>
      <c r="DM16" s="164">
        <v>2</v>
      </c>
      <c r="DN16" s="164">
        <v>1</v>
      </c>
      <c r="DO16" s="164">
        <v>0</v>
      </c>
      <c r="DP16" s="164">
        <v>0</v>
      </c>
      <c r="DQ16" s="164">
        <v>0</v>
      </c>
      <c r="DR16" s="164">
        <v>0</v>
      </c>
      <c r="DS16" s="164">
        <v>0</v>
      </c>
      <c r="DT16" s="164">
        <v>0</v>
      </c>
      <c r="DU16" s="26">
        <f t="shared" si="35"/>
        <v>32</v>
      </c>
      <c r="DV16" s="26">
        <f t="shared" si="36"/>
        <v>21</v>
      </c>
      <c r="DW16" s="29">
        <f t="shared" si="67"/>
        <v>0.35416666666666713</v>
      </c>
      <c r="DX16" s="160">
        <v>1</v>
      </c>
      <c r="DY16" s="164">
        <v>0</v>
      </c>
      <c r="DZ16" s="168">
        <v>9</v>
      </c>
      <c r="EA16" s="164">
        <v>0</v>
      </c>
      <c r="EB16" s="164">
        <v>0</v>
      </c>
      <c r="EC16" s="164">
        <v>0</v>
      </c>
      <c r="ED16" s="164">
        <v>0</v>
      </c>
      <c r="EE16" s="164">
        <v>0</v>
      </c>
      <c r="EF16" s="164">
        <v>0</v>
      </c>
      <c r="EG16" s="164">
        <v>0</v>
      </c>
      <c r="EH16" s="164">
        <v>0</v>
      </c>
      <c r="EI16" s="26">
        <f t="shared" si="38"/>
        <v>10</v>
      </c>
      <c r="EJ16" s="26">
        <f t="shared" si="39"/>
        <v>9</v>
      </c>
      <c r="EK16" s="29">
        <f t="shared" si="68"/>
        <v>0.35416666666666713</v>
      </c>
      <c r="EL16" s="160">
        <v>14</v>
      </c>
      <c r="EM16" s="164">
        <v>4</v>
      </c>
      <c r="EN16" s="168">
        <v>66</v>
      </c>
      <c r="EO16" s="164">
        <v>5</v>
      </c>
      <c r="EP16" s="164">
        <v>0</v>
      </c>
      <c r="EQ16" s="164">
        <v>0</v>
      </c>
      <c r="ER16" s="164">
        <v>0</v>
      </c>
      <c r="ES16" s="164">
        <v>0</v>
      </c>
      <c r="ET16" s="164">
        <v>0</v>
      </c>
      <c r="EU16" s="164">
        <v>1</v>
      </c>
      <c r="EV16" s="164">
        <v>2</v>
      </c>
      <c r="EW16" s="26">
        <f t="shared" si="41"/>
        <v>92</v>
      </c>
      <c r="EX16" s="26">
        <f t="shared" si="42"/>
        <v>82</v>
      </c>
      <c r="EY16" s="29">
        <f t="shared" si="69"/>
        <v>0.35416666666666713</v>
      </c>
      <c r="EZ16" s="160">
        <v>2</v>
      </c>
      <c r="FA16" s="164">
        <v>0</v>
      </c>
      <c r="FB16" s="168">
        <v>14</v>
      </c>
      <c r="FC16" s="164">
        <v>2</v>
      </c>
      <c r="FD16" s="164">
        <v>0</v>
      </c>
      <c r="FE16" s="164">
        <v>0</v>
      </c>
      <c r="FF16" s="164">
        <v>0</v>
      </c>
      <c r="FG16" s="164">
        <v>0</v>
      </c>
      <c r="FH16" s="164">
        <v>0</v>
      </c>
      <c r="FI16" s="164">
        <v>1</v>
      </c>
      <c r="FJ16" s="164">
        <v>0</v>
      </c>
      <c r="FK16" s="32">
        <f t="shared" si="45"/>
        <v>19</v>
      </c>
      <c r="FL16" s="32">
        <f t="shared" si="46"/>
        <v>19</v>
      </c>
    </row>
    <row r="17" spans="1:168" ht="13.5" customHeight="1">
      <c r="A17" s="16">
        <f t="shared" si="70"/>
        <v>0.36458333333333381</v>
      </c>
      <c r="B17" s="161">
        <v>13</v>
      </c>
      <c r="C17" s="165">
        <v>1</v>
      </c>
      <c r="D17" s="169">
        <v>11</v>
      </c>
      <c r="E17" s="165">
        <v>4</v>
      </c>
      <c r="F17" s="165">
        <v>0</v>
      </c>
      <c r="G17" s="165">
        <v>0</v>
      </c>
      <c r="H17" s="165">
        <v>0</v>
      </c>
      <c r="I17" s="165">
        <v>0</v>
      </c>
      <c r="J17" s="165">
        <v>0</v>
      </c>
      <c r="K17" s="165">
        <v>0</v>
      </c>
      <c r="L17" s="165">
        <v>0</v>
      </c>
      <c r="M17" s="27">
        <f t="shared" si="11"/>
        <v>29</v>
      </c>
      <c r="N17" s="27">
        <f t="shared" si="12"/>
        <v>20</v>
      </c>
      <c r="O17" s="30">
        <f t="shared" si="59"/>
        <v>0.36458333333333381</v>
      </c>
      <c r="P17" s="161">
        <v>1</v>
      </c>
      <c r="Q17" s="165">
        <v>0</v>
      </c>
      <c r="R17" s="169">
        <v>36</v>
      </c>
      <c r="S17" s="165">
        <v>2</v>
      </c>
      <c r="T17" s="165">
        <v>0</v>
      </c>
      <c r="U17" s="165">
        <v>0</v>
      </c>
      <c r="V17" s="165">
        <v>0</v>
      </c>
      <c r="W17" s="165">
        <v>0</v>
      </c>
      <c r="X17" s="165">
        <v>1</v>
      </c>
      <c r="Y17" s="165">
        <v>0</v>
      </c>
      <c r="Z17" s="165">
        <v>4</v>
      </c>
      <c r="AA17" s="27">
        <f t="shared" si="14"/>
        <v>44</v>
      </c>
      <c r="AB17" s="27">
        <f t="shared" si="15"/>
        <v>44</v>
      </c>
      <c r="AC17" s="30">
        <f t="shared" si="60"/>
        <v>0.36458333333333381</v>
      </c>
      <c r="AD17" s="161">
        <v>0</v>
      </c>
      <c r="AE17" s="165">
        <v>0</v>
      </c>
      <c r="AF17" s="169">
        <v>6</v>
      </c>
      <c r="AG17" s="165">
        <v>0</v>
      </c>
      <c r="AH17" s="165">
        <v>0</v>
      </c>
      <c r="AI17" s="165">
        <v>0</v>
      </c>
      <c r="AJ17" s="165">
        <v>0</v>
      </c>
      <c r="AK17" s="165">
        <v>0</v>
      </c>
      <c r="AL17" s="165">
        <v>0</v>
      </c>
      <c r="AM17" s="165">
        <v>0</v>
      </c>
      <c r="AN17" s="165">
        <v>0</v>
      </c>
      <c r="AO17" s="27">
        <f t="shared" si="17"/>
        <v>6</v>
      </c>
      <c r="AP17" s="27">
        <f t="shared" si="18"/>
        <v>6</v>
      </c>
      <c r="AQ17" s="30">
        <f t="shared" si="61"/>
        <v>0.36458333333333381</v>
      </c>
      <c r="AR17" s="161">
        <v>1</v>
      </c>
      <c r="AS17" s="165">
        <v>0</v>
      </c>
      <c r="AT17" s="169">
        <v>26</v>
      </c>
      <c r="AU17" s="165">
        <v>1</v>
      </c>
      <c r="AV17" s="165">
        <v>1</v>
      </c>
      <c r="AW17" s="165">
        <v>0</v>
      </c>
      <c r="AX17" s="165">
        <v>1</v>
      </c>
      <c r="AY17" s="165">
        <v>0</v>
      </c>
      <c r="AZ17" s="165">
        <v>0</v>
      </c>
      <c r="BA17" s="165">
        <v>0</v>
      </c>
      <c r="BB17" s="165">
        <v>1</v>
      </c>
      <c r="BC17" s="27">
        <f t="shared" si="20"/>
        <v>31</v>
      </c>
      <c r="BD17" s="27">
        <f t="shared" si="21"/>
        <v>32</v>
      </c>
      <c r="BE17" s="30">
        <f t="shared" si="62"/>
        <v>0.36458333333333381</v>
      </c>
      <c r="BF17" s="161">
        <v>69</v>
      </c>
      <c r="BG17" s="165">
        <v>9</v>
      </c>
      <c r="BH17" s="169">
        <v>47</v>
      </c>
      <c r="BI17" s="165">
        <v>8</v>
      </c>
      <c r="BJ17" s="165">
        <v>1</v>
      </c>
      <c r="BK17" s="165">
        <v>0</v>
      </c>
      <c r="BL17" s="165">
        <v>3</v>
      </c>
      <c r="BM17" s="165">
        <v>0</v>
      </c>
      <c r="BN17" s="165">
        <v>0</v>
      </c>
      <c r="BO17" s="165">
        <v>0</v>
      </c>
      <c r="BP17" s="165">
        <v>0</v>
      </c>
      <c r="BQ17" s="27">
        <f t="shared" si="23"/>
        <v>137</v>
      </c>
      <c r="BR17" s="27">
        <f t="shared" si="24"/>
        <v>90</v>
      </c>
      <c r="BS17" s="30">
        <f t="shared" si="63"/>
        <v>0.36458333333333381</v>
      </c>
      <c r="BT17" s="161">
        <v>0</v>
      </c>
      <c r="BU17" s="165">
        <v>0</v>
      </c>
      <c r="BV17" s="169">
        <v>0</v>
      </c>
      <c r="BW17" s="165">
        <v>0</v>
      </c>
      <c r="BX17" s="165">
        <v>0</v>
      </c>
      <c r="BY17" s="165">
        <v>0</v>
      </c>
      <c r="BZ17" s="165">
        <v>0</v>
      </c>
      <c r="CA17" s="165">
        <v>0</v>
      </c>
      <c r="CB17" s="165">
        <v>0</v>
      </c>
      <c r="CC17" s="165">
        <v>0</v>
      </c>
      <c r="CD17" s="165">
        <v>1</v>
      </c>
      <c r="CE17" s="27">
        <f t="shared" si="26"/>
        <v>1</v>
      </c>
      <c r="CF17" s="27">
        <f t="shared" si="27"/>
        <v>1</v>
      </c>
      <c r="CG17" s="30">
        <f t="shared" si="64"/>
        <v>0.36458333333333381</v>
      </c>
      <c r="CH17" s="161">
        <v>0</v>
      </c>
      <c r="CI17" s="165">
        <v>0</v>
      </c>
      <c r="CJ17" s="169">
        <v>0</v>
      </c>
      <c r="CK17" s="165">
        <v>0</v>
      </c>
      <c r="CL17" s="165">
        <v>0</v>
      </c>
      <c r="CM17" s="165">
        <v>0</v>
      </c>
      <c r="CN17" s="165">
        <v>0</v>
      </c>
      <c r="CO17" s="165">
        <v>0</v>
      </c>
      <c r="CP17" s="165">
        <v>0</v>
      </c>
      <c r="CQ17" s="165">
        <v>0</v>
      </c>
      <c r="CR17" s="165">
        <v>0</v>
      </c>
      <c r="CS17" s="27">
        <f t="shared" si="29"/>
        <v>0</v>
      </c>
      <c r="CT17" s="27">
        <f t="shared" si="30"/>
        <v>0</v>
      </c>
      <c r="CU17" s="30">
        <f t="shared" si="65"/>
        <v>0.36458333333333381</v>
      </c>
      <c r="CV17" s="161">
        <v>8</v>
      </c>
      <c r="CW17" s="165">
        <v>0</v>
      </c>
      <c r="CX17" s="169">
        <v>77</v>
      </c>
      <c r="CY17" s="165">
        <v>5</v>
      </c>
      <c r="CZ17" s="165">
        <v>0</v>
      </c>
      <c r="DA17" s="165">
        <v>1</v>
      </c>
      <c r="DB17" s="165">
        <v>0</v>
      </c>
      <c r="DC17" s="165">
        <v>0</v>
      </c>
      <c r="DD17" s="165">
        <v>2</v>
      </c>
      <c r="DE17" s="165">
        <v>0</v>
      </c>
      <c r="DF17" s="165">
        <v>3</v>
      </c>
      <c r="DG17" s="27">
        <f t="shared" si="32"/>
        <v>96</v>
      </c>
      <c r="DH17" s="27">
        <f t="shared" si="33"/>
        <v>94</v>
      </c>
      <c r="DI17" s="30">
        <f t="shared" si="66"/>
        <v>0.36458333333333381</v>
      </c>
      <c r="DJ17" s="161">
        <v>25</v>
      </c>
      <c r="DK17" s="165">
        <v>3</v>
      </c>
      <c r="DL17" s="169">
        <v>13</v>
      </c>
      <c r="DM17" s="165">
        <v>0</v>
      </c>
      <c r="DN17" s="165">
        <v>0</v>
      </c>
      <c r="DO17" s="165">
        <v>0</v>
      </c>
      <c r="DP17" s="165">
        <v>0</v>
      </c>
      <c r="DQ17" s="165">
        <v>0</v>
      </c>
      <c r="DR17" s="165">
        <v>0</v>
      </c>
      <c r="DS17" s="165">
        <v>0</v>
      </c>
      <c r="DT17" s="165">
        <v>0</v>
      </c>
      <c r="DU17" s="27">
        <f t="shared" si="35"/>
        <v>41</v>
      </c>
      <c r="DV17" s="27">
        <f t="shared" si="36"/>
        <v>23</v>
      </c>
      <c r="DW17" s="30">
        <f t="shared" si="67"/>
        <v>0.36458333333333381</v>
      </c>
      <c r="DX17" s="161">
        <v>0</v>
      </c>
      <c r="DY17" s="165">
        <v>0</v>
      </c>
      <c r="DZ17" s="169">
        <v>8</v>
      </c>
      <c r="EA17" s="165">
        <v>0</v>
      </c>
      <c r="EB17" s="165">
        <v>0</v>
      </c>
      <c r="EC17" s="165">
        <v>0</v>
      </c>
      <c r="ED17" s="165">
        <v>0</v>
      </c>
      <c r="EE17" s="165">
        <v>0</v>
      </c>
      <c r="EF17" s="165">
        <v>0</v>
      </c>
      <c r="EG17" s="165">
        <v>0</v>
      </c>
      <c r="EH17" s="165">
        <v>1</v>
      </c>
      <c r="EI17" s="27">
        <f t="shared" si="38"/>
        <v>9</v>
      </c>
      <c r="EJ17" s="27">
        <f t="shared" si="39"/>
        <v>9</v>
      </c>
      <c r="EK17" s="30">
        <f t="shared" si="68"/>
        <v>0.36458333333333381</v>
      </c>
      <c r="EL17" s="161">
        <v>10</v>
      </c>
      <c r="EM17" s="165">
        <v>1</v>
      </c>
      <c r="EN17" s="169">
        <v>66</v>
      </c>
      <c r="EO17" s="165">
        <v>4</v>
      </c>
      <c r="EP17" s="165">
        <v>0</v>
      </c>
      <c r="EQ17" s="165">
        <v>0</v>
      </c>
      <c r="ER17" s="165">
        <v>2</v>
      </c>
      <c r="ES17" s="165">
        <v>1</v>
      </c>
      <c r="ET17" s="165">
        <v>0</v>
      </c>
      <c r="EU17" s="165">
        <v>0</v>
      </c>
      <c r="EV17" s="165">
        <v>2</v>
      </c>
      <c r="EW17" s="27">
        <f t="shared" si="41"/>
        <v>86</v>
      </c>
      <c r="EX17" s="27">
        <f t="shared" si="42"/>
        <v>82</v>
      </c>
      <c r="EY17" s="30">
        <f t="shared" si="69"/>
        <v>0.36458333333333381</v>
      </c>
      <c r="EZ17" s="161">
        <v>0</v>
      </c>
      <c r="FA17" s="165">
        <v>0</v>
      </c>
      <c r="FB17" s="169">
        <v>25</v>
      </c>
      <c r="FC17" s="165">
        <v>2</v>
      </c>
      <c r="FD17" s="165">
        <v>0</v>
      </c>
      <c r="FE17" s="165">
        <v>0</v>
      </c>
      <c r="FF17" s="165">
        <v>0</v>
      </c>
      <c r="FG17" s="165">
        <v>0</v>
      </c>
      <c r="FH17" s="165">
        <v>0</v>
      </c>
      <c r="FI17" s="165">
        <v>0</v>
      </c>
      <c r="FJ17" s="165">
        <v>1</v>
      </c>
      <c r="FK17" s="33">
        <f t="shared" si="45"/>
        <v>28</v>
      </c>
      <c r="FL17" s="33">
        <f t="shared" si="46"/>
        <v>28</v>
      </c>
    </row>
    <row r="18" spans="1:168" s="39" customFormat="1" ht="12" customHeight="1">
      <c r="A18" s="48" t="s">
        <v>24</v>
      </c>
      <c r="B18" s="162">
        <f t="shared" ref="B18:L18" si="71">SUM(B14:B17)</f>
        <v>50</v>
      </c>
      <c r="C18" s="166">
        <f t="shared" si="71"/>
        <v>2</v>
      </c>
      <c r="D18" s="170">
        <f t="shared" si="71"/>
        <v>43</v>
      </c>
      <c r="E18" s="166">
        <f t="shared" si="71"/>
        <v>8</v>
      </c>
      <c r="F18" s="166">
        <f t="shared" si="71"/>
        <v>1</v>
      </c>
      <c r="G18" s="166">
        <f t="shared" si="71"/>
        <v>1</v>
      </c>
      <c r="H18" s="166">
        <f t="shared" si="71"/>
        <v>0</v>
      </c>
      <c r="I18" s="166">
        <f t="shared" si="71"/>
        <v>0</v>
      </c>
      <c r="J18" s="166">
        <f t="shared" si="71"/>
        <v>0</v>
      </c>
      <c r="K18" s="166">
        <f t="shared" si="71"/>
        <v>0</v>
      </c>
      <c r="L18" s="166">
        <f t="shared" si="71"/>
        <v>1</v>
      </c>
      <c r="M18" s="60">
        <f t="shared" si="11"/>
        <v>106</v>
      </c>
      <c r="N18" s="60">
        <f t="shared" si="12"/>
        <v>74</v>
      </c>
      <c r="O18" s="48" t="s">
        <v>24</v>
      </c>
      <c r="P18" s="162">
        <f t="shared" ref="P18:Z18" si="72">SUM(P14:P17)</f>
        <v>3</v>
      </c>
      <c r="Q18" s="166">
        <f t="shared" si="72"/>
        <v>1</v>
      </c>
      <c r="R18" s="170">
        <f t="shared" si="72"/>
        <v>122</v>
      </c>
      <c r="S18" s="166">
        <f t="shared" si="72"/>
        <v>9</v>
      </c>
      <c r="T18" s="166">
        <f t="shared" si="72"/>
        <v>1</v>
      </c>
      <c r="U18" s="166">
        <f t="shared" si="72"/>
        <v>0</v>
      </c>
      <c r="V18" s="166">
        <f t="shared" si="72"/>
        <v>0</v>
      </c>
      <c r="W18" s="166">
        <f t="shared" si="72"/>
        <v>0</v>
      </c>
      <c r="X18" s="166">
        <f t="shared" si="72"/>
        <v>2</v>
      </c>
      <c r="Y18" s="166">
        <f t="shared" si="72"/>
        <v>0</v>
      </c>
      <c r="Z18" s="166">
        <f t="shared" si="72"/>
        <v>6</v>
      </c>
      <c r="AA18" s="60">
        <f t="shared" si="14"/>
        <v>144</v>
      </c>
      <c r="AB18" s="60">
        <f t="shared" si="15"/>
        <v>144</v>
      </c>
      <c r="AC18" s="48" t="s">
        <v>24</v>
      </c>
      <c r="AD18" s="162">
        <f t="shared" ref="AD18:AN18" si="73">SUM(AD14:AD17)</f>
        <v>2</v>
      </c>
      <c r="AE18" s="166">
        <f t="shared" si="73"/>
        <v>0</v>
      </c>
      <c r="AF18" s="170">
        <f t="shared" si="73"/>
        <v>18</v>
      </c>
      <c r="AG18" s="166">
        <f t="shared" si="73"/>
        <v>2</v>
      </c>
      <c r="AH18" s="166">
        <f t="shared" si="73"/>
        <v>0</v>
      </c>
      <c r="AI18" s="166">
        <f t="shared" si="73"/>
        <v>0</v>
      </c>
      <c r="AJ18" s="166">
        <f t="shared" si="73"/>
        <v>1</v>
      </c>
      <c r="AK18" s="166">
        <f t="shared" si="73"/>
        <v>0</v>
      </c>
      <c r="AL18" s="166">
        <f t="shared" si="73"/>
        <v>0</v>
      </c>
      <c r="AM18" s="166">
        <f t="shared" si="73"/>
        <v>0</v>
      </c>
      <c r="AN18" s="166">
        <f t="shared" si="73"/>
        <v>1</v>
      </c>
      <c r="AO18" s="60">
        <f t="shared" si="17"/>
        <v>24</v>
      </c>
      <c r="AP18" s="60">
        <f t="shared" si="18"/>
        <v>24</v>
      </c>
      <c r="AQ18" s="48" t="s">
        <v>24</v>
      </c>
      <c r="AR18" s="162">
        <f t="shared" ref="AR18:BB18" si="74">SUM(AR14:AR17)</f>
        <v>8</v>
      </c>
      <c r="AS18" s="166">
        <f t="shared" si="74"/>
        <v>0</v>
      </c>
      <c r="AT18" s="170">
        <f t="shared" si="74"/>
        <v>123</v>
      </c>
      <c r="AU18" s="166">
        <f t="shared" si="74"/>
        <v>8</v>
      </c>
      <c r="AV18" s="166">
        <f t="shared" si="74"/>
        <v>3</v>
      </c>
      <c r="AW18" s="166">
        <f t="shared" si="74"/>
        <v>0</v>
      </c>
      <c r="AX18" s="166">
        <f t="shared" si="74"/>
        <v>1</v>
      </c>
      <c r="AY18" s="166">
        <f t="shared" si="74"/>
        <v>0</v>
      </c>
      <c r="AZ18" s="166">
        <f t="shared" si="74"/>
        <v>0</v>
      </c>
      <c r="BA18" s="166">
        <f t="shared" si="74"/>
        <v>1</v>
      </c>
      <c r="BB18" s="166">
        <f t="shared" si="74"/>
        <v>7</v>
      </c>
      <c r="BC18" s="60">
        <f t="shared" si="20"/>
        <v>151</v>
      </c>
      <c r="BD18" s="60">
        <f t="shared" si="21"/>
        <v>151</v>
      </c>
      <c r="BE18" s="48" t="s">
        <v>24</v>
      </c>
      <c r="BF18" s="162">
        <f t="shared" ref="BF18:BP18" si="75">SUM(BF14:BF17)</f>
        <v>287</v>
      </c>
      <c r="BG18" s="166">
        <f t="shared" si="75"/>
        <v>26</v>
      </c>
      <c r="BH18" s="170">
        <f t="shared" si="75"/>
        <v>177</v>
      </c>
      <c r="BI18" s="166">
        <f t="shared" si="75"/>
        <v>31</v>
      </c>
      <c r="BJ18" s="166">
        <f t="shared" si="75"/>
        <v>11</v>
      </c>
      <c r="BK18" s="166">
        <f t="shared" si="75"/>
        <v>0</v>
      </c>
      <c r="BL18" s="166">
        <f t="shared" si="75"/>
        <v>4</v>
      </c>
      <c r="BM18" s="166">
        <f t="shared" si="75"/>
        <v>1</v>
      </c>
      <c r="BN18" s="166">
        <f t="shared" si="75"/>
        <v>0</v>
      </c>
      <c r="BO18" s="166">
        <f t="shared" si="75"/>
        <v>0</v>
      </c>
      <c r="BP18" s="166">
        <f t="shared" si="75"/>
        <v>3</v>
      </c>
      <c r="BQ18" s="60">
        <f t="shared" si="23"/>
        <v>540</v>
      </c>
      <c r="BR18" s="60">
        <f t="shared" si="24"/>
        <v>352</v>
      </c>
      <c r="BS18" s="48" t="s">
        <v>24</v>
      </c>
      <c r="BT18" s="162">
        <f t="shared" ref="BT18:CD18" si="76">SUM(BT14:BT17)</f>
        <v>0</v>
      </c>
      <c r="BU18" s="166">
        <f t="shared" si="76"/>
        <v>0</v>
      </c>
      <c r="BV18" s="170">
        <f t="shared" si="76"/>
        <v>3</v>
      </c>
      <c r="BW18" s="166">
        <f t="shared" si="76"/>
        <v>1</v>
      </c>
      <c r="BX18" s="166">
        <f t="shared" si="76"/>
        <v>0</v>
      </c>
      <c r="BY18" s="166">
        <f t="shared" si="76"/>
        <v>0</v>
      </c>
      <c r="BZ18" s="166">
        <f t="shared" si="76"/>
        <v>0</v>
      </c>
      <c r="CA18" s="166">
        <f t="shared" si="76"/>
        <v>0</v>
      </c>
      <c r="CB18" s="166">
        <f t="shared" si="76"/>
        <v>0</v>
      </c>
      <c r="CC18" s="166">
        <f t="shared" si="76"/>
        <v>0</v>
      </c>
      <c r="CD18" s="166">
        <f t="shared" si="76"/>
        <v>1</v>
      </c>
      <c r="CE18" s="60">
        <f t="shared" si="26"/>
        <v>5</v>
      </c>
      <c r="CF18" s="60">
        <f t="shared" si="27"/>
        <v>5</v>
      </c>
      <c r="CG18" s="48" t="s">
        <v>24</v>
      </c>
      <c r="CH18" s="162">
        <f t="shared" ref="CH18:CR18" si="77">SUM(CH14:CH17)</f>
        <v>0</v>
      </c>
      <c r="CI18" s="166">
        <f t="shared" si="77"/>
        <v>0</v>
      </c>
      <c r="CJ18" s="170">
        <f t="shared" si="77"/>
        <v>7</v>
      </c>
      <c r="CK18" s="166">
        <f t="shared" si="77"/>
        <v>0</v>
      </c>
      <c r="CL18" s="166">
        <f t="shared" si="77"/>
        <v>1</v>
      </c>
      <c r="CM18" s="166">
        <f t="shared" si="77"/>
        <v>0</v>
      </c>
      <c r="CN18" s="166">
        <f t="shared" si="77"/>
        <v>0</v>
      </c>
      <c r="CO18" s="166">
        <f t="shared" si="77"/>
        <v>0</v>
      </c>
      <c r="CP18" s="166">
        <f t="shared" si="77"/>
        <v>0</v>
      </c>
      <c r="CQ18" s="166">
        <f t="shared" si="77"/>
        <v>0</v>
      </c>
      <c r="CR18" s="166">
        <f t="shared" si="77"/>
        <v>0</v>
      </c>
      <c r="CS18" s="60">
        <f t="shared" si="29"/>
        <v>8</v>
      </c>
      <c r="CT18" s="60">
        <f t="shared" si="30"/>
        <v>9</v>
      </c>
      <c r="CU18" s="48" t="s">
        <v>24</v>
      </c>
      <c r="CV18" s="162">
        <f t="shared" ref="CV18:DF18" si="78">SUM(CV14:CV17)</f>
        <v>29</v>
      </c>
      <c r="CW18" s="166">
        <f t="shared" si="78"/>
        <v>5</v>
      </c>
      <c r="CX18" s="170">
        <f t="shared" si="78"/>
        <v>273</v>
      </c>
      <c r="CY18" s="166">
        <f t="shared" si="78"/>
        <v>19</v>
      </c>
      <c r="CZ18" s="166">
        <f t="shared" si="78"/>
        <v>1</v>
      </c>
      <c r="DA18" s="166">
        <f t="shared" si="78"/>
        <v>1</v>
      </c>
      <c r="DB18" s="166">
        <f t="shared" si="78"/>
        <v>0</v>
      </c>
      <c r="DC18" s="166">
        <f t="shared" si="78"/>
        <v>0</v>
      </c>
      <c r="DD18" s="166">
        <f t="shared" si="78"/>
        <v>4</v>
      </c>
      <c r="DE18" s="166">
        <f t="shared" si="78"/>
        <v>1</v>
      </c>
      <c r="DF18" s="166">
        <f t="shared" si="78"/>
        <v>10</v>
      </c>
      <c r="DG18" s="60">
        <f t="shared" si="32"/>
        <v>343</v>
      </c>
      <c r="DH18" s="60">
        <f t="shared" si="33"/>
        <v>328</v>
      </c>
      <c r="DI18" s="48" t="s">
        <v>24</v>
      </c>
      <c r="DJ18" s="162">
        <f t="shared" ref="DJ18:DT18" si="79">SUM(DJ14:DJ17)</f>
        <v>82</v>
      </c>
      <c r="DK18" s="166">
        <f t="shared" si="79"/>
        <v>8</v>
      </c>
      <c r="DL18" s="170">
        <f t="shared" si="79"/>
        <v>39</v>
      </c>
      <c r="DM18" s="166">
        <f t="shared" si="79"/>
        <v>6</v>
      </c>
      <c r="DN18" s="166">
        <f t="shared" si="79"/>
        <v>2</v>
      </c>
      <c r="DO18" s="166">
        <f t="shared" si="79"/>
        <v>0</v>
      </c>
      <c r="DP18" s="166">
        <f t="shared" si="79"/>
        <v>0</v>
      </c>
      <c r="DQ18" s="166">
        <f t="shared" si="79"/>
        <v>0</v>
      </c>
      <c r="DR18" s="166">
        <f t="shared" si="79"/>
        <v>0</v>
      </c>
      <c r="DS18" s="166">
        <f t="shared" si="79"/>
        <v>0</v>
      </c>
      <c r="DT18" s="166">
        <f t="shared" si="79"/>
        <v>1</v>
      </c>
      <c r="DU18" s="60">
        <f t="shared" si="35"/>
        <v>138</v>
      </c>
      <c r="DV18" s="60">
        <f t="shared" si="36"/>
        <v>81</v>
      </c>
      <c r="DW18" s="48" t="s">
        <v>24</v>
      </c>
      <c r="DX18" s="162">
        <f t="shared" ref="DX18:EH18" si="80">SUM(DX14:DX17)</f>
        <v>2</v>
      </c>
      <c r="DY18" s="166">
        <f t="shared" si="80"/>
        <v>1</v>
      </c>
      <c r="DZ18" s="170">
        <f t="shared" si="80"/>
        <v>38</v>
      </c>
      <c r="EA18" s="166">
        <f t="shared" si="80"/>
        <v>0</v>
      </c>
      <c r="EB18" s="166">
        <f t="shared" si="80"/>
        <v>1</v>
      </c>
      <c r="EC18" s="166">
        <f t="shared" si="80"/>
        <v>0</v>
      </c>
      <c r="ED18" s="166">
        <f t="shared" si="80"/>
        <v>0</v>
      </c>
      <c r="EE18" s="166">
        <f t="shared" si="80"/>
        <v>1</v>
      </c>
      <c r="EF18" s="166">
        <f t="shared" si="80"/>
        <v>0</v>
      </c>
      <c r="EG18" s="166">
        <f t="shared" si="80"/>
        <v>0</v>
      </c>
      <c r="EH18" s="166">
        <f t="shared" si="80"/>
        <v>1</v>
      </c>
      <c r="EI18" s="60">
        <f t="shared" si="38"/>
        <v>44</v>
      </c>
      <c r="EJ18" s="60">
        <f t="shared" si="39"/>
        <v>44</v>
      </c>
      <c r="EK18" s="48" t="s">
        <v>24</v>
      </c>
      <c r="EL18" s="162">
        <f t="shared" ref="EL18:EV18" si="81">SUM(EL14:EL17)</f>
        <v>43</v>
      </c>
      <c r="EM18" s="166">
        <f t="shared" si="81"/>
        <v>7</v>
      </c>
      <c r="EN18" s="170">
        <f t="shared" si="81"/>
        <v>275</v>
      </c>
      <c r="EO18" s="166">
        <f t="shared" si="81"/>
        <v>17</v>
      </c>
      <c r="EP18" s="166">
        <f t="shared" si="81"/>
        <v>0</v>
      </c>
      <c r="EQ18" s="166">
        <f t="shared" si="81"/>
        <v>0</v>
      </c>
      <c r="ER18" s="166">
        <f t="shared" si="81"/>
        <v>3</v>
      </c>
      <c r="ES18" s="166">
        <f t="shared" si="81"/>
        <v>1</v>
      </c>
      <c r="ET18" s="166">
        <f t="shared" si="81"/>
        <v>0</v>
      </c>
      <c r="EU18" s="166">
        <f t="shared" si="81"/>
        <v>1</v>
      </c>
      <c r="EV18" s="166">
        <f t="shared" si="81"/>
        <v>8</v>
      </c>
      <c r="EW18" s="60">
        <f t="shared" si="41"/>
        <v>355</v>
      </c>
      <c r="EX18" s="60">
        <f t="shared" si="42"/>
        <v>328</v>
      </c>
      <c r="EY18" s="48" t="s">
        <v>24</v>
      </c>
      <c r="EZ18" s="162">
        <f t="shared" ref="EZ18:FJ18" si="82">SUM(EZ14:EZ17)</f>
        <v>3</v>
      </c>
      <c r="FA18" s="166">
        <f t="shared" si="82"/>
        <v>0</v>
      </c>
      <c r="FB18" s="170">
        <f t="shared" si="82"/>
        <v>69</v>
      </c>
      <c r="FC18" s="166">
        <f t="shared" si="82"/>
        <v>4</v>
      </c>
      <c r="FD18" s="166">
        <f t="shared" si="82"/>
        <v>0</v>
      </c>
      <c r="FE18" s="166">
        <f t="shared" si="82"/>
        <v>0</v>
      </c>
      <c r="FF18" s="166">
        <f t="shared" si="82"/>
        <v>0</v>
      </c>
      <c r="FG18" s="166">
        <f t="shared" si="82"/>
        <v>0</v>
      </c>
      <c r="FH18" s="166">
        <f t="shared" si="82"/>
        <v>0</v>
      </c>
      <c r="FI18" s="166">
        <f t="shared" si="82"/>
        <v>1</v>
      </c>
      <c r="FJ18" s="166">
        <f t="shared" si="82"/>
        <v>2</v>
      </c>
      <c r="FK18" s="60">
        <f t="shared" si="45"/>
        <v>79</v>
      </c>
      <c r="FL18" s="60">
        <f t="shared" si="46"/>
        <v>78</v>
      </c>
    </row>
    <row r="19" spans="1:168" ht="13.5" customHeight="1">
      <c r="A19" s="22">
        <f>A17+"00:15"</f>
        <v>0.3750000000000005</v>
      </c>
      <c r="B19" s="159">
        <v>11</v>
      </c>
      <c r="C19" s="163">
        <v>0</v>
      </c>
      <c r="D19" s="167">
        <v>11</v>
      </c>
      <c r="E19" s="163">
        <v>0</v>
      </c>
      <c r="F19" s="163">
        <v>1</v>
      </c>
      <c r="G19" s="163">
        <v>0</v>
      </c>
      <c r="H19" s="163">
        <v>1</v>
      </c>
      <c r="I19" s="163">
        <v>0</v>
      </c>
      <c r="J19" s="163">
        <v>0</v>
      </c>
      <c r="K19" s="163">
        <v>0</v>
      </c>
      <c r="L19" s="163">
        <v>0</v>
      </c>
      <c r="M19" s="25">
        <f t="shared" si="11"/>
        <v>24</v>
      </c>
      <c r="N19" s="25">
        <f t="shared" si="12"/>
        <v>19</v>
      </c>
      <c r="O19" s="29">
        <f t="shared" ref="O19:O22" si="83">$A19</f>
        <v>0.3750000000000005</v>
      </c>
      <c r="P19" s="159">
        <v>0</v>
      </c>
      <c r="Q19" s="163">
        <v>0</v>
      </c>
      <c r="R19" s="167">
        <v>24</v>
      </c>
      <c r="S19" s="163">
        <v>3</v>
      </c>
      <c r="T19" s="163">
        <v>0</v>
      </c>
      <c r="U19" s="163">
        <v>0</v>
      </c>
      <c r="V19" s="163">
        <v>0</v>
      </c>
      <c r="W19" s="163">
        <v>0</v>
      </c>
      <c r="X19" s="163">
        <v>0</v>
      </c>
      <c r="Y19" s="163">
        <v>2</v>
      </c>
      <c r="Z19" s="163">
        <v>1</v>
      </c>
      <c r="AA19" s="25">
        <f t="shared" si="14"/>
        <v>30</v>
      </c>
      <c r="AB19" s="25">
        <f t="shared" si="15"/>
        <v>32</v>
      </c>
      <c r="AC19" s="29">
        <f t="shared" ref="AC19:AC22" si="84">$A19</f>
        <v>0.3750000000000005</v>
      </c>
      <c r="AD19" s="159">
        <v>1</v>
      </c>
      <c r="AE19" s="163">
        <v>0</v>
      </c>
      <c r="AF19" s="167">
        <v>5</v>
      </c>
      <c r="AG19" s="163">
        <v>0</v>
      </c>
      <c r="AH19" s="163">
        <v>0</v>
      </c>
      <c r="AI19" s="163">
        <v>0</v>
      </c>
      <c r="AJ19" s="163">
        <v>0</v>
      </c>
      <c r="AK19" s="163">
        <v>0</v>
      </c>
      <c r="AL19" s="163">
        <v>0</v>
      </c>
      <c r="AM19" s="163">
        <v>0</v>
      </c>
      <c r="AN19" s="163">
        <v>2</v>
      </c>
      <c r="AO19" s="25">
        <f t="shared" si="17"/>
        <v>8</v>
      </c>
      <c r="AP19" s="25">
        <f t="shared" si="18"/>
        <v>7</v>
      </c>
      <c r="AQ19" s="29">
        <f t="shared" ref="AQ19:AQ22" si="85">$A19</f>
        <v>0.3750000000000005</v>
      </c>
      <c r="AR19" s="159">
        <v>1</v>
      </c>
      <c r="AS19" s="163">
        <v>0</v>
      </c>
      <c r="AT19" s="167">
        <v>13</v>
      </c>
      <c r="AU19" s="163">
        <v>1</v>
      </c>
      <c r="AV19" s="163">
        <v>0</v>
      </c>
      <c r="AW19" s="163">
        <v>0</v>
      </c>
      <c r="AX19" s="163">
        <v>0</v>
      </c>
      <c r="AY19" s="163">
        <v>0</v>
      </c>
      <c r="AZ19" s="163">
        <v>0</v>
      </c>
      <c r="BA19" s="163">
        <v>0</v>
      </c>
      <c r="BB19" s="163">
        <v>0</v>
      </c>
      <c r="BC19" s="25">
        <f t="shared" si="20"/>
        <v>15</v>
      </c>
      <c r="BD19" s="25">
        <f t="shared" si="21"/>
        <v>14</v>
      </c>
      <c r="BE19" s="29">
        <f t="shared" ref="BE19:BE22" si="86">$A19</f>
        <v>0.3750000000000005</v>
      </c>
      <c r="BF19" s="159">
        <v>49</v>
      </c>
      <c r="BG19" s="163">
        <v>9</v>
      </c>
      <c r="BH19" s="167">
        <v>47</v>
      </c>
      <c r="BI19" s="163">
        <v>14</v>
      </c>
      <c r="BJ19" s="163">
        <v>2</v>
      </c>
      <c r="BK19" s="163">
        <v>0</v>
      </c>
      <c r="BL19" s="163">
        <v>0</v>
      </c>
      <c r="BM19" s="163">
        <v>0</v>
      </c>
      <c r="BN19" s="163">
        <v>1</v>
      </c>
      <c r="BO19" s="163">
        <v>0</v>
      </c>
      <c r="BP19" s="163">
        <v>2</v>
      </c>
      <c r="BQ19" s="25">
        <f t="shared" si="23"/>
        <v>124</v>
      </c>
      <c r="BR19" s="25">
        <f t="shared" si="24"/>
        <v>90</v>
      </c>
      <c r="BS19" s="29">
        <f t="shared" ref="BS19:BS22" si="87">$A19</f>
        <v>0.3750000000000005</v>
      </c>
      <c r="BT19" s="159">
        <v>0</v>
      </c>
      <c r="BU19" s="163">
        <v>0</v>
      </c>
      <c r="BV19" s="167">
        <v>1</v>
      </c>
      <c r="BW19" s="163">
        <v>0</v>
      </c>
      <c r="BX19" s="163">
        <v>0</v>
      </c>
      <c r="BY19" s="163">
        <v>0</v>
      </c>
      <c r="BZ19" s="163">
        <v>0</v>
      </c>
      <c r="CA19" s="163">
        <v>0</v>
      </c>
      <c r="CB19" s="163">
        <v>0</v>
      </c>
      <c r="CC19" s="163">
        <v>0</v>
      </c>
      <c r="CD19" s="163">
        <v>0</v>
      </c>
      <c r="CE19" s="25">
        <f t="shared" si="26"/>
        <v>1</v>
      </c>
      <c r="CF19" s="25">
        <f t="shared" si="27"/>
        <v>1</v>
      </c>
      <c r="CG19" s="29">
        <f t="shared" ref="CG19:CG22" si="88">$A19</f>
        <v>0.3750000000000005</v>
      </c>
      <c r="CH19" s="159">
        <v>0</v>
      </c>
      <c r="CI19" s="163">
        <v>0</v>
      </c>
      <c r="CJ19" s="167">
        <v>1</v>
      </c>
      <c r="CK19" s="163">
        <v>0</v>
      </c>
      <c r="CL19" s="163">
        <v>0</v>
      </c>
      <c r="CM19" s="163">
        <v>0</v>
      </c>
      <c r="CN19" s="163">
        <v>0</v>
      </c>
      <c r="CO19" s="163">
        <v>0</v>
      </c>
      <c r="CP19" s="163">
        <v>0</v>
      </c>
      <c r="CQ19" s="163">
        <v>0</v>
      </c>
      <c r="CR19" s="163">
        <v>0</v>
      </c>
      <c r="CS19" s="25">
        <f t="shared" si="29"/>
        <v>1</v>
      </c>
      <c r="CT19" s="25">
        <f t="shared" si="30"/>
        <v>1</v>
      </c>
      <c r="CU19" s="29">
        <f t="shared" ref="CU19:CU22" si="89">$A19</f>
        <v>0.3750000000000005</v>
      </c>
      <c r="CV19" s="159">
        <v>8</v>
      </c>
      <c r="CW19" s="163">
        <v>1</v>
      </c>
      <c r="CX19" s="167">
        <v>67</v>
      </c>
      <c r="CY19" s="163">
        <v>7</v>
      </c>
      <c r="CZ19" s="163">
        <v>0</v>
      </c>
      <c r="DA19" s="163">
        <v>0</v>
      </c>
      <c r="DB19" s="163">
        <v>0</v>
      </c>
      <c r="DC19" s="163">
        <v>0</v>
      </c>
      <c r="DD19" s="163">
        <v>1</v>
      </c>
      <c r="DE19" s="163">
        <v>0</v>
      </c>
      <c r="DF19" s="163">
        <v>10</v>
      </c>
      <c r="DG19" s="25">
        <f t="shared" si="32"/>
        <v>94</v>
      </c>
      <c r="DH19" s="25">
        <f t="shared" si="33"/>
        <v>89</v>
      </c>
      <c r="DI19" s="29">
        <f t="shared" ref="DI19:DI22" si="90">$A19</f>
        <v>0.3750000000000005</v>
      </c>
      <c r="DJ19" s="159">
        <v>13</v>
      </c>
      <c r="DK19" s="163">
        <v>4</v>
      </c>
      <c r="DL19" s="167">
        <v>11</v>
      </c>
      <c r="DM19" s="163">
        <v>1</v>
      </c>
      <c r="DN19" s="163">
        <v>0</v>
      </c>
      <c r="DO19" s="163">
        <v>0</v>
      </c>
      <c r="DP19" s="163">
        <v>0</v>
      </c>
      <c r="DQ19" s="163">
        <v>0</v>
      </c>
      <c r="DR19" s="163">
        <v>0</v>
      </c>
      <c r="DS19" s="163">
        <v>0</v>
      </c>
      <c r="DT19" s="163">
        <v>0</v>
      </c>
      <c r="DU19" s="25">
        <f t="shared" si="35"/>
        <v>29</v>
      </c>
      <c r="DV19" s="25">
        <f t="shared" si="36"/>
        <v>18</v>
      </c>
      <c r="DW19" s="29">
        <f t="shared" ref="DW19:DW22" si="91">$A19</f>
        <v>0.3750000000000005</v>
      </c>
      <c r="DX19" s="159">
        <v>1</v>
      </c>
      <c r="DY19" s="163">
        <v>0</v>
      </c>
      <c r="DZ19" s="167">
        <v>14</v>
      </c>
      <c r="EA19" s="163">
        <v>0</v>
      </c>
      <c r="EB19" s="163">
        <v>0</v>
      </c>
      <c r="EC19" s="163">
        <v>0</v>
      </c>
      <c r="ED19" s="163">
        <v>1</v>
      </c>
      <c r="EE19" s="163">
        <v>0</v>
      </c>
      <c r="EF19" s="163">
        <v>0</v>
      </c>
      <c r="EG19" s="163">
        <v>1</v>
      </c>
      <c r="EH19" s="163">
        <v>2</v>
      </c>
      <c r="EI19" s="25">
        <f t="shared" si="38"/>
        <v>19</v>
      </c>
      <c r="EJ19" s="25">
        <f t="shared" si="39"/>
        <v>20</v>
      </c>
      <c r="EK19" s="29">
        <f t="shared" ref="EK19:EK22" si="92">$A19</f>
        <v>0.3750000000000005</v>
      </c>
      <c r="EL19" s="159">
        <v>8</v>
      </c>
      <c r="EM19" s="163">
        <v>1</v>
      </c>
      <c r="EN19" s="167">
        <v>81</v>
      </c>
      <c r="EO19" s="163">
        <v>9</v>
      </c>
      <c r="EP19" s="163">
        <v>0</v>
      </c>
      <c r="EQ19" s="163">
        <v>1</v>
      </c>
      <c r="ER19" s="163">
        <v>1</v>
      </c>
      <c r="ES19" s="163">
        <v>0</v>
      </c>
      <c r="ET19" s="163">
        <v>0</v>
      </c>
      <c r="EU19" s="163">
        <v>1</v>
      </c>
      <c r="EV19" s="163">
        <v>3</v>
      </c>
      <c r="EW19" s="25">
        <f t="shared" si="41"/>
        <v>105</v>
      </c>
      <c r="EX19" s="25">
        <f t="shared" si="42"/>
        <v>102</v>
      </c>
      <c r="EY19" s="29">
        <f t="shared" ref="EY19:EY22" si="93">$A19</f>
        <v>0.3750000000000005</v>
      </c>
      <c r="EZ19" s="159">
        <v>0</v>
      </c>
      <c r="FA19" s="163">
        <v>0</v>
      </c>
      <c r="FB19" s="167">
        <v>18</v>
      </c>
      <c r="FC19" s="163">
        <v>1</v>
      </c>
      <c r="FD19" s="163">
        <v>1</v>
      </c>
      <c r="FE19" s="163">
        <v>0</v>
      </c>
      <c r="FF19" s="163">
        <v>0</v>
      </c>
      <c r="FG19" s="163">
        <v>0</v>
      </c>
      <c r="FH19" s="163">
        <v>0</v>
      </c>
      <c r="FI19" s="163">
        <v>0</v>
      </c>
      <c r="FJ19" s="163">
        <v>0</v>
      </c>
      <c r="FK19" s="31">
        <f t="shared" si="45"/>
        <v>20</v>
      </c>
      <c r="FL19" s="31">
        <f t="shared" si="46"/>
        <v>21</v>
      </c>
    </row>
    <row r="20" spans="1:168" ht="13.5" customHeight="1">
      <c r="A20" s="13">
        <f t="shared" ref="A20:A22" si="94">A19+"00:15"</f>
        <v>0.38541666666666718</v>
      </c>
      <c r="B20" s="160">
        <v>10</v>
      </c>
      <c r="C20" s="164">
        <v>0</v>
      </c>
      <c r="D20" s="168">
        <v>16</v>
      </c>
      <c r="E20" s="164">
        <v>1</v>
      </c>
      <c r="F20" s="164">
        <v>0</v>
      </c>
      <c r="G20" s="164">
        <v>0</v>
      </c>
      <c r="H20" s="164">
        <v>0</v>
      </c>
      <c r="I20" s="164">
        <v>0</v>
      </c>
      <c r="J20" s="164">
        <v>0</v>
      </c>
      <c r="K20" s="164">
        <v>0</v>
      </c>
      <c r="L20" s="164">
        <v>1</v>
      </c>
      <c r="M20" s="26">
        <f t="shared" si="11"/>
        <v>28</v>
      </c>
      <c r="N20" s="26">
        <f t="shared" si="12"/>
        <v>21</v>
      </c>
      <c r="O20" s="29">
        <f t="shared" si="83"/>
        <v>0.38541666666666718</v>
      </c>
      <c r="P20" s="160">
        <v>1</v>
      </c>
      <c r="Q20" s="164">
        <v>0</v>
      </c>
      <c r="R20" s="168">
        <v>26</v>
      </c>
      <c r="S20" s="164">
        <v>1</v>
      </c>
      <c r="T20" s="164">
        <v>1</v>
      </c>
      <c r="U20" s="164">
        <v>0</v>
      </c>
      <c r="V20" s="164">
        <v>0</v>
      </c>
      <c r="W20" s="164">
        <v>0</v>
      </c>
      <c r="X20" s="164">
        <v>0</v>
      </c>
      <c r="Y20" s="164">
        <v>0</v>
      </c>
      <c r="Z20" s="164">
        <v>2</v>
      </c>
      <c r="AA20" s="26">
        <f t="shared" si="14"/>
        <v>31</v>
      </c>
      <c r="AB20" s="26">
        <f t="shared" si="15"/>
        <v>31</v>
      </c>
      <c r="AC20" s="29">
        <f t="shared" si="84"/>
        <v>0.38541666666666718</v>
      </c>
      <c r="AD20" s="160">
        <v>0</v>
      </c>
      <c r="AE20" s="164">
        <v>0</v>
      </c>
      <c r="AF20" s="168">
        <v>7</v>
      </c>
      <c r="AG20" s="164">
        <v>1</v>
      </c>
      <c r="AH20" s="164">
        <v>0</v>
      </c>
      <c r="AI20" s="164">
        <v>0</v>
      </c>
      <c r="AJ20" s="164">
        <v>0</v>
      </c>
      <c r="AK20" s="164">
        <v>0</v>
      </c>
      <c r="AL20" s="164">
        <v>0</v>
      </c>
      <c r="AM20" s="164">
        <v>0</v>
      </c>
      <c r="AN20" s="164">
        <v>0</v>
      </c>
      <c r="AO20" s="26">
        <f t="shared" si="17"/>
        <v>8</v>
      </c>
      <c r="AP20" s="26">
        <f t="shared" si="18"/>
        <v>8</v>
      </c>
      <c r="AQ20" s="29">
        <f t="shared" si="85"/>
        <v>0.38541666666666718</v>
      </c>
      <c r="AR20" s="160">
        <v>2</v>
      </c>
      <c r="AS20" s="164">
        <v>0</v>
      </c>
      <c r="AT20" s="168">
        <v>24</v>
      </c>
      <c r="AU20" s="164">
        <v>6</v>
      </c>
      <c r="AV20" s="164">
        <v>1</v>
      </c>
      <c r="AW20" s="164">
        <v>0</v>
      </c>
      <c r="AX20" s="164">
        <v>0</v>
      </c>
      <c r="AY20" s="164">
        <v>0</v>
      </c>
      <c r="AZ20" s="164">
        <v>0</v>
      </c>
      <c r="BA20" s="164">
        <v>0</v>
      </c>
      <c r="BB20" s="164">
        <v>3</v>
      </c>
      <c r="BC20" s="26">
        <f t="shared" si="20"/>
        <v>36</v>
      </c>
      <c r="BD20" s="26">
        <f t="shared" si="21"/>
        <v>36</v>
      </c>
      <c r="BE20" s="29">
        <f t="shared" si="86"/>
        <v>0.38541666666666718</v>
      </c>
      <c r="BF20" s="160">
        <v>44</v>
      </c>
      <c r="BG20" s="164">
        <v>3</v>
      </c>
      <c r="BH20" s="168">
        <v>49</v>
      </c>
      <c r="BI20" s="164">
        <v>5</v>
      </c>
      <c r="BJ20" s="164">
        <v>2</v>
      </c>
      <c r="BK20" s="164">
        <v>0</v>
      </c>
      <c r="BL20" s="164">
        <v>0</v>
      </c>
      <c r="BM20" s="164">
        <v>2</v>
      </c>
      <c r="BN20" s="164">
        <v>0</v>
      </c>
      <c r="BO20" s="164">
        <v>1</v>
      </c>
      <c r="BP20" s="164">
        <v>0</v>
      </c>
      <c r="BQ20" s="26">
        <f t="shared" si="23"/>
        <v>106</v>
      </c>
      <c r="BR20" s="26">
        <f t="shared" si="24"/>
        <v>80</v>
      </c>
      <c r="BS20" s="29">
        <f t="shared" si="87"/>
        <v>0.38541666666666718</v>
      </c>
      <c r="BT20" s="160">
        <v>0</v>
      </c>
      <c r="BU20" s="164">
        <v>0</v>
      </c>
      <c r="BV20" s="168">
        <v>0</v>
      </c>
      <c r="BW20" s="164">
        <v>0</v>
      </c>
      <c r="BX20" s="164">
        <v>0</v>
      </c>
      <c r="BY20" s="164">
        <v>0</v>
      </c>
      <c r="BZ20" s="164">
        <v>0</v>
      </c>
      <c r="CA20" s="164">
        <v>0</v>
      </c>
      <c r="CB20" s="164">
        <v>0</v>
      </c>
      <c r="CC20" s="164">
        <v>0</v>
      </c>
      <c r="CD20" s="164">
        <v>0</v>
      </c>
      <c r="CE20" s="26">
        <f t="shared" si="26"/>
        <v>0</v>
      </c>
      <c r="CF20" s="26">
        <f t="shared" si="27"/>
        <v>0</v>
      </c>
      <c r="CG20" s="29">
        <f t="shared" si="88"/>
        <v>0.38541666666666718</v>
      </c>
      <c r="CH20" s="160">
        <v>0</v>
      </c>
      <c r="CI20" s="164">
        <v>0</v>
      </c>
      <c r="CJ20" s="168">
        <v>1</v>
      </c>
      <c r="CK20" s="164">
        <v>0</v>
      </c>
      <c r="CL20" s="164">
        <v>1</v>
      </c>
      <c r="CM20" s="164">
        <v>0</v>
      </c>
      <c r="CN20" s="164">
        <v>0</v>
      </c>
      <c r="CO20" s="164">
        <v>0</v>
      </c>
      <c r="CP20" s="164">
        <v>0</v>
      </c>
      <c r="CQ20" s="164">
        <v>0</v>
      </c>
      <c r="CR20" s="164">
        <v>0</v>
      </c>
      <c r="CS20" s="26">
        <f t="shared" si="29"/>
        <v>2</v>
      </c>
      <c r="CT20" s="26">
        <f t="shared" si="30"/>
        <v>3</v>
      </c>
      <c r="CU20" s="29">
        <f t="shared" si="89"/>
        <v>0.38541666666666718</v>
      </c>
      <c r="CV20" s="160">
        <v>4</v>
      </c>
      <c r="CW20" s="164">
        <v>2</v>
      </c>
      <c r="CX20" s="168">
        <v>73</v>
      </c>
      <c r="CY20" s="164">
        <v>13</v>
      </c>
      <c r="CZ20" s="164">
        <v>2</v>
      </c>
      <c r="DA20" s="164">
        <v>0</v>
      </c>
      <c r="DB20" s="164">
        <v>0</v>
      </c>
      <c r="DC20" s="164">
        <v>0</v>
      </c>
      <c r="DD20" s="164">
        <v>1</v>
      </c>
      <c r="DE20" s="164">
        <v>0</v>
      </c>
      <c r="DF20" s="164">
        <v>2</v>
      </c>
      <c r="DG20" s="26">
        <f t="shared" si="32"/>
        <v>97</v>
      </c>
      <c r="DH20" s="26">
        <f t="shared" si="33"/>
        <v>96</v>
      </c>
      <c r="DI20" s="29">
        <f t="shared" si="90"/>
        <v>0.38541666666666718</v>
      </c>
      <c r="DJ20" s="160">
        <v>8</v>
      </c>
      <c r="DK20" s="164">
        <v>1</v>
      </c>
      <c r="DL20" s="168">
        <v>13</v>
      </c>
      <c r="DM20" s="164">
        <v>3</v>
      </c>
      <c r="DN20" s="164">
        <v>0</v>
      </c>
      <c r="DO20" s="164">
        <v>0</v>
      </c>
      <c r="DP20" s="164">
        <v>0</v>
      </c>
      <c r="DQ20" s="164">
        <v>0</v>
      </c>
      <c r="DR20" s="164">
        <v>0</v>
      </c>
      <c r="DS20" s="164">
        <v>0</v>
      </c>
      <c r="DT20" s="164">
        <v>0</v>
      </c>
      <c r="DU20" s="26">
        <f t="shared" si="35"/>
        <v>25</v>
      </c>
      <c r="DV20" s="26">
        <f t="shared" si="36"/>
        <v>19</v>
      </c>
      <c r="DW20" s="29">
        <f t="shared" si="91"/>
        <v>0.38541666666666718</v>
      </c>
      <c r="DX20" s="160">
        <v>2</v>
      </c>
      <c r="DY20" s="164">
        <v>0</v>
      </c>
      <c r="DZ20" s="168">
        <v>5</v>
      </c>
      <c r="EA20" s="164">
        <v>0</v>
      </c>
      <c r="EB20" s="164">
        <v>0</v>
      </c>
      <c r="EC20" s="164">
        <v>0</v>
      </c>
      <c r="ED20" s="164">
        <v>0</v>
      </c>
      <c r="EE20" s="164">
        <v>0</v>
      </c>
      <c r="EF20" s="164">
        <v>0</v>
      </c>
      <c r="EG20" s="164">
        <v>1</v>
      </c>
      <c r="EH20" s="164">
        <v>0</v>
      </c>
      <c r="EI20" s="26">
        <f t="shared" si="38"/>
        <v>8</v>
      </c>
      <c r="EJ20" s="26">
        <f t="shared" si="39"/>
        <v>8</v>
      </c>
      <c r="EK20" s="29">
        <f t="shared" si="92"/>
        <v>0.38541666666666718</v>
      </c>
      <c r="EL20" s="160">
        <v>2</v>
      </c>
      <c r="EM20" s="164">
        <v>0</v>
      </c>
      <c r="EN20" s="168">
        <v>41</v>
      </c>
      <c r="EO20" s="164">
        <v>7</v>
      </c>
      <c r="EP20" s="164">
        <v>2</v>
      </c>
      <c r="EQ20" s="164">
        <v>1</v>
      </c>
      <c r="ER20" s="164">
        <v>1</v>
      </c>
      <c r="ES20" s="164">
        <v>0</v>
      </c>
      <c r="ET20" s="164">
        <v>0</v>
      </c>
      <c r="EU20" s="164">
        <v>0</v>
      </c>
      <c r="EV20" s="164">
        <v>2</v>
      </c>
      <c r="EW20" s="26">
        <f t="shared" si="41"/>
        <v>56</v>
      </c>
      <c r="EX20" s="26">
        <f t="shared" si="42"/>
        <v>59</v>
      </c>
      <c r="EY20" s="29">
        <f t="shared" si="93"/>
        <v>0.38541666666666718</v>
      </c>
      <c r="EZ20" s="160">
        <v>0</v>
      </c>
      <c r="FA20" s="164">
        <v>0</v>
      </c>
      <c r="FB20" s="168">
        <v>18</v>
      </c>
      <c r="FC20" s="164">
        <v>3</v>
      </c>
      <c r="FD20" s="164">
        <v>1</v>
      </c>
      <c r="FE20" s="164">
        <v>0</v>
      </c>
      <c r="FF20" s="164">
        <v>0</v>
      </c>
      <c r="FG20" s="164">
        <v>0</v>
      </c>
      <c r="FH20" s="164">
        <v>0</v>
      </c>
      <c r="FI20" s="164">
        <v>0</v>
      </c>
      <c r="FJ20" s="164">
        <v>1</v>
      </c>
      <c r="FK20" s="32">
        <f t="shared" si="45"/>
        <v>23</v>
      </c>
      <c r="FL20" s="32">
        <f t="shared" si="46"/>
        <v>24</v>
      </c>
    </row>
    <row r="21" spans="1:168" ht="13.5" customHeight="1">
      <c r="A21" s="13">
        <f t="shared" si="94"/>
        <v>0.39583333333333387</v>
      </c>
      <c r="B21" s="160">
        <v>3</v>
      </c>
      <c r="C21" s="164">
        <v>0</v>
      </c>
      <c r="D21" s="168">
        <v>13</v>
      </c>
      <c r="E21" s="164">
        <v>3</v>
      </c>
      <c r="F21" s="164">
        <v>1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26">
        <f t="shared" si="11"/>
        <v>20</v>
      </c>
      <c r="N21" s="26">
        <f t="shared" si="12"/>
        <v>19</v>
      </c>
      <c r="O21" s="29">
        <f t="shared" si="83"/>
        <v>0.39583333333333387</v>
      </c>
      <c r="P21" s="160">
        <v>0</v>
      </c>
      <c r="Q21" s="164">
        <v>1</v>
      </c>
      <c r="R21" s="168">
        <v>22</v>
      </c>
      <c r="S21" s="164">
        <v>1</v>
      </c>
      <c r="T21" s="164">
        <v>0</v>
      </c>
      <c r="U21" s="164">
        <v>0</v>
      </c>
      <c r="V21" s="164">
        <v>0</v>
      </c>
      <c r="W21" s="164">
        <v>0</v>
      </c>
      <c r="X21" s="164">
        <v>1</v>
      </c>
      <c r="Y21" s="164">
        <v>0</v>
      </c>
      <c r="Z21" s="164">
        <v>1</v>
      </c>
      <c r="AA21" s="26">
        <f t="shared" si="14"/>
        <v>26</v>
      </c>
      <c r="AB21" s="26">
        <f t="shared" si="15"/>
        <v>27</v>
      </c>
      <c r="AC21" s="29">
        <f t="shared" si="84"/>
        <v>0.39583333333333387</v>
      </c>
      <c r="AD21" s="160">
        <v>0</v>
      </c>
      <c r="AE21" s="164">
        <v>0</v>
      </c>
      <c r="AF21" s="168">
        <v>1</v>
      </c>
      <c r="AG21" s="164">
        <v>2</v>
      </c>
      <c r="AH21" s="164">
        <v>1</v>
      </c>
      <c r="AI21" s="164">
        <v>0</v>
      </c>
      <c r="AJ21" s="164">
        <v>1</v>
      </c>
      <c r="AK21" s="164">
        <v>0</v>
      </c>
      <c r="AL21" s="164">
        <v>0</v>
      </c>
      <c r="AM21" s="164">
        <v>0</v>
      </c>
      <c r="AN21" s="164">
        <v>0</v>
      </c>
      <c r="AO21" s="26">
        <f t="shared" si="17"/>
        <v>5</v>
      </c>
      <c r="AP21" s="26">
        <f t="shared" si="18"/>
        <v>7</v>
      </c>
      <c r="AQ21" s="29">
        <f t="shared" si="85"/>
        <v>0.39583333333333387</v>
      </c>
      <c r="AR21" s="160">
        <v>0</v>
      </c>
      <c r="AS21" s="164">
        <v>0</v>
      </c>
      <c r="AT21" s="168">
        <v>13</v>
      </c>
      <c r="AU21" s="164">
        <v>2</v>
      </c>
      <c r="AV21" s="164">
        <v>2</v>
      </c>
      <c r="AW21" s="164">
        <v>1</v>
      </c>
      <c r="AX21" s="164">
        <v>0</v>
      </c>
      <c r="AY21" s="164">
        <v>0</v>
      </c>
      <c r="AZ21" s="164">
        <v>0</v>
      </c>
      <c r="BA21" s="164">
        <v>0</v>
      </c>
      <c r="BB21" s="164">
        <v>2</v>
      </c>
      <c r="BC21" s="26">
        <f t="shared" si="20"/>
        <v>20</v>
      </c>
      <c r="BD21" s="26">
        <f t="shared" si="21"/>
        <v>23</v>
      </c>
      <c r="BE21" s="29">
        <f t="shared" si="86"/>
        <v>0.39583333333333387</v>
      </c>
      <c r="BF21" s="160">
        <v>18</v>
      </c>
      <c r="BG21" s="164">
        <v>4</v>
      </c>
      <c r="BH21" s="168">
        <v>60</v>
      </c>
      <c r="BI21" s="164">
        <v>10</v>
      </c>
      <c r="BJ21" s="164">
        <v>4</v>
      </c>
      <c r="BK21" s="164">
        <v>0</v>
      </c>
      <c r="BL21" s="164">
        <v>3</v>
      </c>
      <c r="BM21" s="164">
        <v>3</v>
      </c>
      <c r="BN21" s="164">
        <v>0</v>
      </c>
      <c r="BO21" s="164">
        <v>0</v>
      </c>
      <c r="BP21" s="164">
        <v>3</v>
      </c>
      <c r="BQ21" s="26">
        <f t="shared" si="23"/>
        <v>105</v>
      </c>
      <c r="BR21" s="26">
        <f t="shared" si="24"/>
        <v>101</v>
      </c>
      <c r="BS21" s="29">
        <f t="shared" si="87"/>
        <v>0.39583333333333387</v>
      </c>
      <c r="BT21" s="160">
        <v>0</v>
      </c>
      <c r="BU21" s="164">
        <v>0</v>
      </c>
      <c r="BV21" s="168">
        <v>0</v>
      </c>
      <c r="BW21" s="164">
        <v>0</v>
      </c>
      <c r="BX21" s="164">
        <v>0</v>
      </c>
      <c r="BY21" s="164">
        <v>0</v>
      </c>
      <c r="BZ21" s="164">
        <v>0</v>
      </c>
      <c r="CA21" s="164">
        <v>0</v>
      </c>
      <c r="CB21" s="164">
        <v>0</v>
      </c>
      <c r="CC21" s="164">
        <v>0</v>
      </c>
      <c r="CD21" s="164">
        <v>0</v>
      </c>
      <c r="CE21" s="26">
        <f t="shared" si="26"/>
        <v>0</v>
      </c>
      <c r="CF21" s="26">
        <f t="shared" si="27"/>
        <v>0</v>
      </c>
      <c r="CG21" s="29">
        <f t="shared" si="88"/>
        <v>0.39583333333333387</v>
      </c>
      <c r="CH21" s="160">
        <v>0</v>
      </c>
      <c r="CI21" s="164">
        <v>0</v>
      </c>
      <c r="CJ21" s="168">
        <v>3</v>
      </c>
      <c r="CK21" s="164">
        <v>1</v>
      </c>
      <c r="CL21" s="164">
        <v>0</v>
      </c>
      <c r="CM21" s="164">
        <v>0</v>
      </c>
      <c r="CN21" s="164">
        <v>0</v>
      </c>
      <c r="CO21" s="164">
        <v>0</v>
      </c>
      <c r="CP21" s="164">
        <v>0</v>
      </c>
      <c r="CQ21" s="164">
        <v>0</v>
      </c>
      <c r="CR21" s="164">
        <v>0</v>
      </c>
      <c r="CS21" s="26">
        <f t="shared" si="29"/>
        <v>4</v>
      </c>
      <c r="CT21" s="26">
        <f t="shared" si="30"/>
        <v>4</v>
      </c>
      <c r="CU21" s="29">
        <f t="shared" si="89"/>
        <v>0.39583333333333387</v>
      </c>
      <c r="CV21" s="160">
        <v>6</v>
      </c>
      <c r="CW21" s="164">
        <v>1</v>
      </c>
      <c r="CX21" s="168">
        <v>92</v>
      </c>
      <c r="CY21" s="164">
        <v>10</v>
      </c>
      <c r="CZ21" s="164">
        <v>2</v>
      </c>
      <c r="DA21" s="164">
        <v>0</v>
      </c>
      <c r="DB21" s="164">
        <v>0</v>
      </c>
      <c r="DC21" s="164">
        <v>0</v>
      </c>
      <c r="DD21" s="164">
        <v>1</v>
      </c>
      <c r="DE21" s="164">
        <v>0</v>
      </c>
      <c r="DF21" s="164">
        <v>8</v>
      </c>
      <c r="DG21" s="26">
        <f t="shared" si="32"/>
        <v>120</v>
      </c>
      <c r="DH21" s="26">
        <f t="shared" si="33"/>
        <v>118</v>
      </c>
      <c r="DI21" s="29">
        <f t="shared" si="90"/>
        <v>0.39583333333333387</v>
      </c>
      <c r="DJ21" s="160">
        <v>8</v>
      </c>
      <c r="DK21" s="164">
        <v>1</v>
      </c>
      <c r="DL21" s="168">
        <v>14</v>
      </c>
      <c r="DM21" s="164">
        <v>0</v>
      </c>
      <c r="DN21" s="164">
        <v>1</v>
      </c>
      <c r="DO21" s="164">
        <v>0</v>
      </c>
      <c r="DP21" s="164">
        <v>0</v>
      </c>
      <c r="DQ21" s="164">
        <v>0</v>
      </c>
      <c r="DR21" s="164">
        <v>0</v>
      </c>
      <c r="DS21" s="164">
        <v>0</v>
      </c>
      <c r="DT21" s="164">
        <v>1</v>
      </c>
      <c r="DU21" s="26">
        <f t="shared" si="35"/>
        <v>25</v>
      </c>
      <c r="DV21" s="26">
        <f t="shared" si="36"/>
        <v>20</v>
      </c>
      <c r="DW21" s="29">
        <f t="shared" si="91"/>
        <v>0.39583333333333387</v>
      </c>
      <c r="DX21" s="160">
        <v>0</v>
      </c>
      <c r="DY21" s="164">
        <v>1</v>
      </c>
      <c r="DZ21" s="168">
        <v>8</v>
      </c>
      <c r="EA21" s="164">
        <v>0</v>
      </c>
      <c r="EB21" s="164">
        <v>1</v>
      </c>
      <c r="EC21" s="164">
        <v>0</v>
      </c>
      <c r="ED21" s="164">
        <v>0</v>
      </c>
      <c r="EE21" s="164">
        <v>0</v>
      </c>
      <c r="EF21" s="164">
        <v>0</v>
      </c>
      <c r="EG21" s="164">
        <v>1</v>
      </c>
      <c r="EH21" s="164">
        <v>0</v>
      </c>
      <c r="EI21" s="26">
        <f t="shared" si="38"/>
        <v>11</v>
      </c>
      <c r="EJ21" s="26">
        <f t="shared" si="39"/>
        <v>13</v>
      </c>
      <c r="EK21" s="29">
        <f t="shared" si="92"/>
        <v>0.39583333333333387</v>
      </c>
      <c r="EL21" s="160">
        <v>4</v>
      </c>
      <c r="EM21" s="164">
        <v>0</v>
      </c>
      <c r="EN21" s="168">
        <v>50</v>
      </c>
      <c r="EO21" s="164">
        <v>4</v>
      </c>
      <c r="EP21" s="164">
        <v>9</v>
      </c>
      <c r="EQ21" s="164">
        <v>0</v>
      </c>
      <c r="ER21" s="164">
        <v>0</v>
      </c>
      <c r="ES21" s="164">
        <v>0</v>
      </c>
      <c r="ET21" s="164">
        <v>1</v>
      </c>
      <c r="EU21" s="164">
        <v>1</v>
      </c>
      <c r="EV21" s="164">
        <v>4</v>
      </c>
      <c r="EW21" s="26">
        <f t="shared" si="41"/>
        <v>73</v>
      </c>
      <c r="EX21" s="26">
        <f t="shared" si="42"/>
        <v>81</v>
      </c>
      <c r="EY21" s="29">
        <f t="shared" si="93"/>
        <v>0.39583333333333387</v>
      </c>
      <c r="EZ21" s="160">
        <v>0</v>
      </c>
      <c r="FA21" s="164">
        <v>0</v>
      </c>
      <c r="FB21" s="168">
        <v>22</v>
      </c>
      <c r="FC21" s="164">
        <v>1</v>
      </c>
      <c r="FD21" s="164">
        <v>0</v>
      </c>
      <c r="FE21" s="164">
        <v>0</v>
      </c>
      <c r="FF21" s="164">
        <v>0</v>
      </c>
      <c r="FG21" s="164">
        <v>0</v>
      </c>
      <c r="FH21" s="164">
        <v>0</v>
      </c>
      <c r="FI21" s="164">
        <v>1</v>
      </c>
      <c r="FJ21" s="164">
        <v>1</v>
      </c>
      <c r="FK21" s="32">
        <f t="shared" si="45"/>
        <v>25</v>
      </c>
      <c r="FL21" s="32">
        <f t="shared" si="46"/>
        <v>26</v>
      </c>
    </row>
    <row r="22" spans="1:168" ht="13.5" customHeight="1">
      <c r="A22" s="16">
        <f t="shared" si="94"/>
        <v>0.40625000000000056</v>
      </c>
      <c r="B22" s="161">
        <v>4</v>
      </c>
      <c r="C22" s="165">
        <v>0</v>
      </c>
      <c r="D22" s="169">
        <v>14</v>
      </c>
      <c r="E22" s="165">
        <v>1</v>
      </c>
      <c r="F22" s="165">
        <v>0</v>
      </c>
      <c r="G22" s="165">
        <v>0</v>
      </c>
      <c r="H22" s="165">
        <v>0</v>
      </c>
      <c r="I22" s="165">
        <v>0</v>
      </c>
      <c r="J22" s="165">
        <v>0</v>
      </c>
      <c r="K22" s="165">
        <v>0</v>
      </c>
      <c r="L22" s="165">
        <v>1</v>
      </c>
      <c r="M22" s="27">
        <f t="shared" si="11"/>
        <v>20</v>
      </c>
      <c r="N22" s="27">
        <f t="shared" si="12"/>
        <v>17</v>
      </c>
      <c r="O22" s="30">
        <f t="shared" si="83"/>
        <v>0.40625000000000056</v>
      </c>
      <c r="P22" s="161">
        <v>0</v>
      </c>
      <c r="Q22" s="165">
        <v>0</v>
      </c>
      <c r="R22" s="169">
        <v>21</v>
      </c>
      <c r="S22" s="165">
        <v>5</v>
      </c>
      <c r="T22" s="165">
        <v>2</v>
      </c>
      <c r="U22" s="165">
        <v>0</v>
      </c>
      <c r="V22" s="165">
        <v>0</v>
      </c>
      <c r="W22" s="165">
        <v>0</v>
      </c>
      <c r="X22" s="165">
        <v>0</v>
      </c>
      <c r="Y22" s="165">
        <v>1</v>
      </c>
      <c r="Z22" s="165">
        <v>6</v>
      </c>
      <c r="AA22" s="27">
        <f t="shared" si="14"/>
        <v>35</v>
      </c>
      <c r="AB22" s="27">
        <f t="shared" si="15"/>
        <v>38</v>
      </c>
      <c r="AC22" s="30">
        <f t="shared" si="84"/>
        <v>0.40625000000000056</v>
      </c>
      <c r="AD22" s="161">
        <v>0</v>
      </c>
      <c r="AE22" s="165">
        <v>0</v>
      </c>
      <c r="AF22" s="169">
        <v>6</v>
      </c>
      <c r="AG22" s="165">
        <v>2</v>
      </c>
      <c r="AH22" s="165">
        <v>0</v>
      </c>
      <c r="AI22" s="165">
        <v>0</v>
      </c>
      <c r="AJ22" s="165">
        <v>1</v>
      </c>
      <c r="AK22" s="165">
        <v>1</v>
      </c>
      <c r="AL22" s="165">
        <v>0</v>
      </c>
      <c r="AM22" s="165">
        <v>0</v>
      </c>
      <c r="AN22" s="165">
        <v>1</v>
      </c>
      <c r="AO22" s="27">
        <f t="shared" si="17"/>
        <v>11</v>
      </c>
      <c r="AP22" s="27">
        <f t="shared" si="18"/>
        <v>13</v>
      </c>
      <c r="AQ22" s="30">
        <f t="shared" si="85"/>
        <v>0.40625000000000056</v>
      </c>
      <c r="AR22" s="161">
        <v>0</v>
      </c>
      <c r="AS22" s="165">
        <v>0</v>
      </c>
      <c r="AT22" s="169">
        <v>6</v>
      </c>
      <c r="AU22" s="165">
        <v>7</v>
      </c>
      <c r="AV22" s="165">
        <v>1</v>
      </c>
      <c r="AW22" s="165">
        <v>0</v>
      </c>
      <c r="AX22" s="165">
        <v>0</v>
      </c>
      <c r="AY22" s="165">
        <v>0</v>
      </c>
      <c r="AZ22" s="165">
        <v>0</v>
      </c>
      <c r="BA22" s="165">
        <v>0</v>
      </c>
      <c r="BB22" s="165">
        <v>0</v>
      </c>
      <c r="BC22" s="27">
        <f t="shared" si="20"/>
        <v>14</v>
      </c>
      <c r="BD22" s="27">
        <f t="shared" si="21"/>
        <v>15</v>
      </c>
      <c r="BE22" s="30">
        <f t="shared" si="86"/>
        <v>0.40625000000000056</v>
      </c>
      <c r="BF22" s="161">
        <v>16</v>
      </c>
      <c r="BG22" s="165">
        <v>2</v>
      </c>
      <c r="BH22" s="169">
        <v>43</v>
      </c>
      <c r="BI22" s="165">
        <v>11</v>
      </c>
      <c r="BJ22" s="165">
        <v>6</v>
      </c>
      <c r="BK22" s="165">
        <v>0</v>
      </c>
      <c r="BL22" s="165">
        <v>4</v>
      </c>
      <c r="BM22" s="165">
        <v>0</v>
      </c>
      <c r="BN22" s="165">
        <v>1</v>
      </c>
      <c r="BO22" s="165">
        <v>0</v>
      </c>
      <c r="BP22" s="165">
        <v>0</v>
      </c>
      <c r="BQ22" s="27">
        <f t="shared" si="23"/>
        <v>83</v>
      </c>
      <c r="BR22" s="27">
        <f t="shared" si="24"/>
        <v>82</v>
      </c>
      <c r="BS22" s="30">
        <f t="shared" si="87"/>
        <v>0.40625000000000056</v>
      </c>
      <c r="BT22" s="161">
        <v>0</v>
      </c>
      <c r="BU22" s="165">
        <v>0</v>
      </c>
      <c r="BV22" s="169">
        <v>2</v>
      </c>
      <c r="BW22" s="165">
        <v>0</v>
      </c>
      <c r="BX22" s="165">
        <v>0</v>
      </c>
      <c r="BY22" s="165">
        <v>0</v>
      </c>
      <c r="BZ22" s="165">
        <v>0</v>
      </c>
      <c r="CA22" s="165">
        <v>0</v>
      </c>
      <c r="CB22" s="165">
        <v>0</v>
      </c>
      <c r="CC22" s="165">
        <v>0</v>
      </c>
      <c r="CD22" s="165">
        <v>0</v>
      </c>
      <c r="CE22" s="27">
        <f t="shared" si="26"/>
        <v>2</v>
      </c>
      <c r="CF22" s="27">
        <f t="shared" si="27"/>
        <v>2</v>
      </c>
      <c r="CG22" s="30">
        <f t="shared" si="88"/>
        <v>0.40625000000000056</v>
      </c>
      <c r="CH22" s="161">
        <v>0</v>
      </c>
      <c r="CI22" s="165">
        <v>0</v>
      </c>
      <c r="CJ22" s="169">
        <v>0</v>
      </c>
      <c r="CK22" s="165">
        <v>0</v>
      </c>
      <c r="CL22" s="165">
        <v>0</v>
      </c>
      <c r="CM22" s="165">
        <v>0</v>
      </c>
      <c r="CN22" s="165">
        <v>0</v>
      </c>
      <c r="CO22" s="165">
        <v>0</v>
      </c>
      <c r="CP22" s="165">
        <v>0</v>
      </c>
      <c r="CQ22" s="165">
        <v>0</v>
      </c>
      <c r="CR22" s="165">
        <v>0</v>
      </c>
      <c r="CS22" s="27">
        <f t="shared" si="29"/>
        <v>0</v>
      </c>
      <c r="CT22" s="27">
        <f t="shared" si="30"/>
        <v>0</v>
      </c>
      <c r="CU22" s="30">
        <f t="shared" si="89"/>
        <v>0.40625000000000056</v>
      </c>
      <c r="CV22" s="161">
        <v>3</v>
      </c>
      <c r="CW22" s="165">
        <v>2</v>
      </c>
      <c r="CX22" s="169">
        <v>74</v>
      </c>
      <c r="CY22" s="165">
        <v>8</v>
      </c>
      <c r="CZ22" s="165">
        <v>3</v>
      </c>
      <c r="DA22" s="165">
        <v>0</v>
      </c>
      <c r="DB22" s="165">
        <v>0</v>
      </c>
      <c r="DC22" s="165">
        <v>0</v>
      </c>
      <c r="DD22" s="165">
        <v>1</v>
      </c>
      <c r="DE22" s="165">
        <v>0</v>
      </c>
      <c r="DF22" s="165">
        <v>5</v>
      </c>
      <c r="DG22" s="27">
        <f t="shared" si="32"/>
        <v>96</v>
      </c>
      <c r="DH22" s="27">
        <f t="shared" si="33"/>
        <v>97</v>
      </c>
      <c r="DI22" s="30">
        <f t="shared" si="90"/>
        <v>0.40625000000000056</v>
      </c>
      <c r="DJ22" s="161">
        <v>5</v>
      </c>
      <c r="DK22" s="165">
        <v>0</v>
      </c>
      <c r="DL22" s="169">
        <v>15</v>
      </c>
      <c r="DM22" s="165">
        <v>3</v>
      </c>
      <c r="DN22" s="165">
        <v>0</v>
      </c>
      <c r="DO22" s="165">
        <v>0</v>
      </c>
      <c r="DP22" s="165">
        <v>0</v>
      </c>
      <c r="DQ22" s="165">
        <v>0</v>
      </c>
      <c r="DR22" s="165">
        <v>0</v>
      </c>
      <c r="DS22" s="165">
        <v>0</v>
      </c>
      <c r="DT22" s="165">
        <v>0</v>
      </c>
      <c r="DU22" s="27">
        <f t="shared" si="35"/>
        <v>23</v>
      </c>
      <c r="DV22" s="27">
        <f t="shared" si="36"/>
        <v>20</v>
      </c>
      <c r="DW22" s="30">
        <f t="shared" si="91"/>
        <v>0.40625000000000056</v>
      </c>
      <c r="DX22" s="161">
        <v>1</v>
      </c>
      <c r="DY22" s="165">
        <v>0</v>
      </c>
      <c r="DZ22" s="169">
        <v>10</v>
      </c>
      <c r="EA22" s="165">
        <v>0</v>
      </c>
      <c r="EB22" s="165">
        <v>0</v>
      </c>
      <c r="EC22" s="165">
        <v>0</v>
      </c>
      <c r="ED22" s="165">
        <v>0</v>
      </c>
      <c r="EE22" s="165">
        <v>0</v>
      </c>
      <c r="EF22" s="165">
        <v>0</v>
      </c>
      <c r="EG22" s="165">
        <v>1</v>
      </c>
      <c r="EH22" s="165">
        <v>1</v>
      </c>
      <c r="EI22" s="27">
        <f t="shared" si="38"/>
        <v>13</v>
      </c>
      <c r="EJ22" s="27">
        <f t="shared" si="39"/>
        <v>13</v>
      </c>
      <c r="EK22" s="30">
        <f t="shared" si="92"/>
        <v>0.40625000000000056</v>
      </c>
      <c r="EL22" s="161">
        <v>4</v>
      </c>
      <c r="EM22" s="165">
        <v>2</v>
      </c>
      <c r="EN22" s="169">
        <v>49</v>
      </c>
      <c r="EO22" s="165">
        <v>12</v>
      </c>
      <c r="EP22" s="165">
        <v>3</v>
      </c>
      <c r="EQ22" s="165">
        <v>0</v>
      </c>
      <c r="ER22" s="165">
        <v>1</v>
      </c>
      <c r="ES22" s="165">
        <v>0</v>
      </c>
      <c r="ET22" s="165">
        <v>0</v>
      </c>
      <c r="EU22" s="165">
        <v>0</v>
      </c>
      <c r="EV22" s="165">
        <v>2</v>
      </c>
      <c r="EW22" s="27">
        <f t="shared" si="41"/>
        <v>73</v>
      </c>
      <c r="EX22" s="27">
        <f t="shared" si="42"/>
        <v>73</v>
      </c>
      <c r="EY22" s="30">
        <f t="shared" si="93"/>
        <v>0.40625000000000056</v>
      </c>
      <c r="EZ22" s="161">
        <v>2</v>
      </c>
      <c r="FA22" s="165">
        <v>0</v>
      </c>
      <c r="FB22" s="169">
        <v>17</v>
      </c>
      <c r="FC22" s="165">
        <v>2</v>
      </c>
      <c r="FD22" s="165">
        <v>1</v>
      </c>
      <c r="FE22" s="165">
        <v>0</v>
      </c>
      <c r="FF22" s="165">
        <v>0</v>
      </c>
      <c r="FG22" s="165">
        <v>0</v>
      </c>
      <c r="FH22" s="165">
        <v>0</v>
      </c>
      <c r="FI22" s="165">
        <v>0</v>
      </c>
      <c r="FJ22" s="165">
        <v>2</v>
      </c>
      <c r="FK22" s="33">
        <f t="shared" si="45"/>
        <v>24</v>
      </c>
      <c r="FL22" s="33">
        <f t="shared" si="46"/>
        <v>24</v>
      </c>
    </row>
    <row r="23" spans="1:168" s="39" customFormat="1" ht="12" customHeight="1">
      <c r="A23" s="48" t="s">
        <v>24</v>
      </c>
      <c r="B23" s="162">
        <f t="shared" ref="B23:L23" si="95">SUM(B19:B22)</f>
        <v>28</v>
      </c>
      <c r="C23" s="166">
        <f t="shared" si="95"/>
        <v>0</v>
      </c>
      <c r="D23" s="170">
        <f t="shared" si="95"/>
        <v>54</v>
      </c>
      <c r="E23" s="166">
        <f t="shared" si="95"/>
        <v>5</v>
      </c>
      <c r="F23" s="166">
        <f t="shared" si="95"/>
        <v>2</v>
      </c>
      <c r="G23" s="166">
        <f t="shared" si="95"/>
        <v>0</v>
      </c>
      <c r="H23" s="166">
        <f t="shared" si="95"/>
        <v>1</v>
      </c>
      <c r="I23" s="166">
        <f t="shared" si="95"/>
        <v>0</v>
      </c>
      <c r="J23" s="166">
        <f t="shared" si="95"/>
        <v>0</v>
      </c>
      <c r="K23" s="166">
        <f t="shared" si="95"/>
        <v>0</v>
      </c>
      <c r="L23" s="166">
        <f t="shared" si="95"/>
        <v>2</v>
      </c>
      <c r="M23" s="60">
        <f t="shared" si="11"/>
        <v>92</v>
      </c>
      <c r="N23" s="60">
        <f t="shared" si="12"/>
        <v>76</v>
      </c>
      <c r="O23" s="48" t="s">
        <v>24</v>
      </c>
      <c r="P23" s="162">
        <f t="shared" ref="P23:Z23" si="96">SUM(P19:P22)</f>
        <v>1</v>
      </c>
      <c r="Q23" s="166">
        <f t="shared" si="96"/>
        <v>1</v>
      </c>
      <c r="R23" s="170">
        <f t="shared" si="96"/>
        <v>93</v>
      </c>
      <c r="S23" s="166">
        <f t="shared" si="96"/>
        <v>10</v>
      </c>
      <c r="T23" s="166">
        <f t="shared" si="96"/>
        <v>3</v>
      </c>
      <c r="U23" s="166">
        <f t="shared" si="96"/>
        <v>0</v>
      </c>
      <c r="V23" s="166">
        <f t="shared" si="96"/>
        <v>0</v>
      </c>
      <c r="W23" s="166">
        <f t="shared" si="96"/>
        <v>0</v>
      </c>
      <c r="X23" s="166">
        <f t="shared" si="96"/>
        <v>1</v>
      </c>
      <c r="Y23" s="166">
        <f t="shared" si="96"/>
        <v>3</v>
      </c>
      <c r="Z23" s="166">
        <f t="shared" si="96"/>
        <v>10</v>
      </c>
      <c r="AA23" s="60">
        <f t="shared" si="14"/>
        <v>122</v>
      </c>
      <c r="AB23" s="60">
        <f t="shared" si="15"/>
        <v>128</v>
      </c>
      <c r="AC23" s="48" t="s">
        <v>24</v>
      </c>
      <c r="AD23" s="162">
        <f t="shared" ref="AD23:AN23" si="97">SUM(AD19:AD22)</f>
        <v>1</v>
      </c>
      <c r="AE23" s="166">
        <f t="shared" si="97"/>
        <v>0</v>
      </c>
      <c r="AF23" s="170">
        <f t="shared" si="97"/>
        <v>19</v>
      </c>
      <c r="AG23" s="166">
        <f t="shared" si="97"/>
        <v>5</v>
      </c>
      <c r="AH23" s="166">
        <f t="shared" si="97"/>
        <v>1</v>
      </c>
      <c r="AI23" s="166">
        <f t="shared" si="97"/>
        <v>0</v>
      </c>
      <c r="AJ23" s="166">
        <f t="shared" si="97"/>
        <v>2</v>
      </c>
      <c r="AK23" s="166">
        <f t="shared" si="97"/>
        <v>1</v>
      </c>
      <c r="AL23" s="166">
        <f t="shared" si="97"/>
        <v>0</v>
      </c>
      <c r="AM23" s="166">
        <f t="shared" si="97"/>
        <v>0</v>
      </c>
      <c r="AN23" s="166">
        <f t="shared" si="97"/>
        <v>3</v>
      </c>
      <c r="AO23" s="60">
        <f t="shared" si="17"/>
        <v>32</v>
      </c>
      <c r="AP23" s="60">
        <f t="shared" si="18"/>
        <v>35</v>
      </c>
      <c r="AQ23" s="48" t="s">
        <v>24</v>
      </c>
      <c r="AR23" s="162">
        <f t="shared" ref="AR23:BB23" si="98">SUM(AR19:AR22)</f>
        <v>3</v>
      </c>
      <c r="AS23" s="166">
        <f t="shared" si="98"/>
        <v>0</v>
      </c>
      <c r="AT23" s="170">
        <f t="shared" si="98"/>
        <v>56</v>
      </c>
      <c r="AU23" s="166">
        <f t="shared" si="98"/>
        <v>16</v>
      </c>
      <c r="AV23" s="166">
        <f t="shared" si="98"/>
        <v>4</v>
      </c>
      <c r="AW23" s="166">
        <f t="shared" si="98"/>
        <v>1</v>
      </c>
      <c r="AX23" s="166">
        <f t="shared" si="98"/>
        <v>0</v>
      </c>
      <c r="AY23" s="166">
        <f t="shared" si="98"/>
        <v>0</v>
      </c>
      <c r="AZ23" s="166">
        <f t="shared" si="98"/>
        <v>0</v>
      </c>
      <c r="BA23" s="166">
        <f t="shared" si="98"/>
        <v>0</v>
      </c>
      <c r="BB23" s="166">
        <f t="shared" si="98"/>
        <v>5</v>
      </c>
      <c r="BC23" s="60">
        <f t="shared" si="20"/>
        <v>85</v>
      </c>
      <c r="BD23" s="60">
        <f t="shared" si="21"/>
        <v>88</v>
      </c>
      <c r="BE23" s="48" t="s">
        <v>24</v>
      </c>
      <c r="BF23" s="162">
        <f t="shared" ref="BF23:BP23" si="99">SUM(BF19:BF22)</f>
        <v>127</v>
      </c>
      <c r="BG23" s="166">
        <f t="shared" si="99"/>
        <v>18</v>
      </c>
      <c r="BH23" s="170">
        <f t="shared" si="99"/>
        <v>199</v>
      </c>
      <c r="BI23" s="166">
        <f t="shared" si="99"/>
        <v>40</v>
      </c>
      <c r="BJ23" s="166">
        <f t="shared" si="99"/>
        <v>14</v>
      </c>
      <c r="BK23" s="166">
        <f t="shared" si="99"/>
        <v>0</v>
      </c>
      <c r="BL23" s="166">
        <f t="shared" si="99"/>
        <v>7</v>
      </c>
      <c r="BM23" s="166">
        <f t="shared" si="99"/>
        <v>5</v>
      </c>
      <c r="BN23" s="166">
        <f t="shared" si="99"/>
        <v>2</v>
      </c>
      <c r="BO23" s="166">
        <f t="shared" si="99"/>
        <v>1</v>
      </c>
      <c r="BP23" s="166">
        <f t="shared" si="99"/>
        <v>5</v>
      </c>
      <c r="BQ23" s="60">
        <f t="shared" si="23"/>
        <v>418</v>
      </c>
      <c r="BR23" s="60">
        <f t="shared" si="24"/>
        <v>353</v>
      </c>
      <c r="BS23" s="48" t="s">
        <v>24</v>
      </c>
      <c r="BT23" s="162">
        <f t="shared" ref="BT23:CD23" si="100">SUM(BT19:BT22)</f>
        <v>0</v>
      </c>
      <c r="BU23" s="166">
        <f t="shared" si="100"/>
        <v>0</v>
      </c>
      <c r="BV23" s="170">
        <f t="shared" si="100"/>
        <v>3</v>
      </c>
      <c r="BW23" s="166">
        <f t="shared" si="100"/>
        <v>0</v>
      </c>
      <c r="BX23" s="166">
        <f t="shared" si="100"/>
        <v>0</v>
      </c>
      <c r="BY23" s="166">
        <f t="shared" si="100"/>
        <v>0</v>
      </c>
      <c r="BZ23" s="166">
        <f t="shared" si="100"/>
        <v>0</v>
      </c>
      <c r="CA23" s="166">
        <f t="shared" si="100"/>
        <v>0</v>
      </c>
      <c r="CB23" s="166">
        <f t="shared" si="100"/>
        <v>0</v>
      </c>
      <c r="CC23" s="166">
        <f t="shared" si="100"/>
        <v>0</v>
      </c>
      <c r="CD23" s="166">
        <f t="shared" si="100"/>
        <v>0</v>
      </c>
      <c r="CE23" s="60">
        <f t="shared" si="26"/>
        <v>3</v>
      </c>
      <c r="CF23" s="60">
        <f t="shared" si="27"/>
        <v>3</v>
      </c>
      <c r="CG23" s="48" t="s">
        <v>24</v>
      </c>
      <c r="CH23" s="162">
        <f t="shared" ref="CH23:CR23" si="101">SUM(CH19:CH22)</f>
        <v>0</v>
      </c>
      <c r="CI23" s="166">
        <f t="shared" si="101"/>
        <v>0</v>
      </c>
      <c r="CJ23" s="170">
        <f t="shared" si="101"/>
        <v>5</v>
      </c>
      <c r="CK23" s="166">
        <f t="shared" si="101"/>
        <v>1</v>
      </c>
      <c r="CL23" s="166">
        <f t="shared" si="101"/>
        <v>1</v>
      </c>
      <c r="CM23" s="166">
        <f t="shared" si="101"/>
        <v>0</v>
      </c>
      <c r="CN23" s="166">
        <f t="shared" si="101"/>
        <v>0</v>
      </c>
      <c r="CO23" s="166">
        <f t="shared" si="101"/>
        <v>0</v>
      </c>
      <c r="CP23" s="166">
        <f t="shared" si="101"/>
        <v>0</v>
      </c>
      <c r="CQ23" s="166">
        <f t="shared" si="101"/>
        <v>0</v>
      </c>
      <c r="CR23" s="166">
        <f t="shared" si="101"/>
        <v>0</v>
      </c>
      <c r="CS23" s="60">
        <f t="shared" si="29"/>
        <v>7</v>
      </c>
      <c r="CT23" s="60">
        <f t="shared" si="30"/>
        <v>8</v>
      </c>
      <c r="CU23" s="48" t="s">
        <v>24</v>
      </c>
      <c r="CV23" s="162">
        <f t="shared" ref="CV23:DF23" si="102">SUM(CV19:CV22)</f>
        <v>21</v>
      </c>
      <c r="CW23" s="166">
        <f t="shared" si="102"/>
        <v>6</v>
      </c>
      <c r="CX23" s="170">
        <f t="shared" si="102"/>
        <v>306</v>
      </c>
      <c r="CY23" s="166">
        <f t="shared" si="102"/>
        <v>38</v>
      </c>
      <c r="CZ23" s="166">
        <f t="shared" si="102"/>
        <v>7</v>
      </c>
      <c r="DA23" s="166">
        <f t="shared" si="102"/>
        <v>0</v>
      </c>
      <c r="DB23" s="166">
        <f t="shared" si="102"/>
        <v>0</v>
      </c>
      <c r="DC23" s="166">
        <f t="shared" si="102"/>
        <v>0</v>
      </c>
      <c r="DD23" s="166">
        <f t="shared" si="102"/>
        <v>4</v>
      </c>
      <c r="DE23" s="166">
        <f t="shared" si="102"/>
        <v>0</v>
      </c>
      <c r="DF23" s="166">
        <f t="shared" si="102"/>
        <v>25</v>
      </c>
      <c r="DG23" s="60">
        <f t="shared" si="32"/>
        <v>407</v>
      </c>
      <c r="DH23" s="60">
        <f t="shared" si="33"/>
        <v>401</v>
      </c>
      <c r="DI23" s="48" t="s">
        <v>24</v>
      </c>
      <c r="DJ23" s="162">
        <f t="shared" ref="DJ23:DT23" si="103">SUM(DJ19:DJ22)</f>
        <v>34</v>
      </c>
      <c r="DK23" s="166">
        <f t="shared" si="103"/>
        <v>6</v>
      </c>
      <c r="DL23" s="170">
        <f t="shared" si="103"/>
        <v>53</v>
      </c>
      <c r="DM23" s="166">
        <f t="shared" si="103"/>
        <v>7</v>
      </c>
      <c r="DN23" s="166">
        <f t="shared" si="103"/>
        <v>1</v>
      </c>
      <c r="DO23" s="166">
        <f t="shared" si="103"/>
        <v>0</v>
      </c>
      <c r="DP23" s="166">
        <f t="shared" si="103"/>
        <v>0</v>
      </c>
      <c r="DQ23" s="166">
        <f t="shared" si="103"/>
        <v>0</v>
      </c>
      <c r="DR23" s="166">
        <f t="shared" si="103"/>
        <v>0</v>
      </c>
      <c r="DS23" s="166">
        <f t="shared" si="103"/>
        <v>0</v>
      </c>
      <c r="DT23" s="166">
        <f t="shared" si="103"/>
        <v>1</v>
      </c>
      <c r="DU23" s="60">
        <f t="shared" si="35"/>
        <v>102</v>
      </c>
      <c r="DV23" s="60">
        <f t="shared" si="36"/>
        <v>77</v>
      </c>
      <c r="DW23" s="48" t="s">
        <v>24</v>
      </c>
      <c r="DX23" s="162">
        <f t="shared" ref="DX23:EH23" si="104">SUM(DX19:DX22)</f>
        <v>4</v>
      </c>
      <c r="DY23" s="166">
        <f t="shared" si="104"/>
        <v>1</v>
      </c>
      <c r="DZ23" s="170">
        <f t="shared" si="104"/>
        <v>37</v>
      </c>
      <c r="EA23" s="166">
        <f t="shared" si="104"/>
        <v>0</v>
      </c>
      <c r="EB23" s="166">
        <f t="shared" si="104"/>
        <v>1</v>
      </c>
      <c r="EC23" s="166">
        <f t="shared" si="104"/>
        <v>0</v>
      </c>
      <c r="ED23" s="166">
        <f t="shared" si="104"/>
        <v>1</v>
      </c>
      <c r="EE23" s="166">
        <f t="shared" si="104"/>
        <v>0</v>
      </c>
      <c r="EF23" s="166">
        <f t="shared" si="104"/>
        <v>0</v>
      </c>
      <c r="EG23" s="166">
        <f t="shared" si="104"/>
        <v>4</v>
      </c>
      <c r="EH23" s="166">
        <f t="shared" si="104"/>
        <v>3</v>
      </c>
      <c r="EI23" s="60">
        <f t="shared" si="38"/>
        <v>51</v>
      </c>
      <c r="EJ23" s="60">
        <f t="shared" si="39"/>
        <v>54</v>
      </c>
      <c r="EK23" s="48" t="s">
        <v>24</v>
      </c>
      <c r="EL23" s="162">
        <f t="shared" ref="EL23:EV23" si="105">SUM(EL19:EL22)</f>
        <v>18</v>
      </c>
      <c r="EM23" s="166">
        <f t="shared" si="105"/>
        <v>3</v>
      </c>
      <c r="EN23" s="170">
        <f t="shared" si="105"/>
        <v>221</v>
      </c>
      <c r="EO23" s="166">
        <f t="shared" si="105"/>
        <v>32</v>
      </c>
      <c r="EP23" s="166">
        <f t="shared" si="105"/>
        <v>14</v>
      </c>
      <c r="EQ23" s="166">
        <f t="shared" si="105"/>
        <v>2</v>
      </c>
      <c r="ER23" s="166">
        <f t="shared" si="105"/>
        <v>3</v>
      </c>
      <c r="ES23" s="166">
        <f t="shared" si="105"/>
        <v>0</v>
      </c>
      <c r="ET23" s="166">
        <f t="shared" si="105"/>
        <v>1</v>
      </c>
      <c r="EU23" s="166">
        <f t="shared" si="105"/>
        <v>2</v>
      </c>
      <c r="EV23" s="166">
        <f t="shared" si="105"/>
        <v>11</v>
      </c>
      <c r="EW23" s="60">
        <f t="shared" si="41"/>
        <v>307</v>
      </c>
      <c r="EX23" s="60">
        <f t="shared" si="42"/>
        <v>315</v>
      </c>
      <c r="EY23" s="48" t="s">
        <v>24</v>
      </c>
      <c r="EZ23" s="162">
        <f t="shared" ref="EZ23:FJ23" si="106">SUM(EZ19:EZ22)</f>
        <v>2</v>
      </c>
      <c r="FA23" s="166">
        <f t="shared" si="106"/>
        <v>0</v>
      </c>
      <c r="FB23" s="170">
        <f t="shared" si="106"/>
        <v>75</v>
      </c>
      <c r="FC23" s="166">
        <f t="shared" si="106"/>
        <v>7</v>
      </c>
      <c r="FD23" s="166">
        <f t="shared" si="106"/>
        <v>3</v>
      </c>
      <c r="FE23" s="166">
        <f t="shared" si="106"/>
        <v>0</v>
      </c>
      <c r="FF23" s="166">
        <f t="shared" si="106"/>
        <v>0</v>
      </c>
      <c r="FG23" s="166">
        <f t="shared" si="106"/>
        <v>0</v>
      </c>
      <c r="FH23" s="166">
        <f t="shared" si="106"/>
        <v>0</v>
      </c>
      <c r="FI23" s="166">
        <f t="shared" si="106"/>
        <v>1</v>
      </c>
      <c r="FJ23" s="166">
        <f t="shared" si="106"/>
        <v>4</v>
      </c>
      <c r="FK23" s="60">
        <f t="shared" si="45"/>
        <v>92</v>
      </c>
      <c r="FL23" s="60">
        <f t="shared" si="46"/>
        <v>95</v>
      </c>
    </row>
    <row r="24" spans="1:168" s="39" customFormat="1" ht="12" customHeight="1">
      <c r="A24" s="48" t="s">
        <v>25</v>
      </c>
      <c r="B24" s="162">
        <f t="shared" ref="B24:L24" si="107">SUM(B23+B18+B13)</f>
        <v>92</v>
      </c>
      <c r="C24" s="166">
        <f t="shared" si="107"/>
        <v>2</v>
      </c>
      <c r="D24" s="170">
        <f t="shared" si="107"/>
        <v>127</v>
      </c>
      <c r="E24" s="166">
        <f t="shared" si="107"/>
        <v>18</v>
      </c>
      <c r="F24" s="166">
        <f t="shared" si="107"/>
        <v>3</v>
      </c>
      <c r="G24" s="166">
        <f t="shared" si="107"/>
        <v>1</v>
      </c>
      <c r="H24" s="166">
        <f t="shared" si="107"/>
        <v>1</v>
      </c>
      <c r="I24" s="166">
        <f t="shared" si="107"/>
        <v>0</v>
      </c>
      <c r="J24" s="166">
        <f t="shared" si="107"/>
        <v>0</v>
      </c>
      <c r="K24" s="166">
        <f t="shared" si="107"/>
        <v>0</v>
      </c>
      <c r="L24" s="166">
        <f t="shared" si="107"/>
        <v>3</v>
      </c>
      <c r="M24" s="60">
        <f t="shared" si="11"/>
        <v>247</v>
      </c>
      <c r="N24" s="60">
        <f t="shared" si="12"/>
        <v>190</v>
      </c>
      <c r="O24" s="48" t="s">
        <v>25</v>
      </c>
      <c r="P24" s="162">
        <f t="shared" ref="P24:Z24" si="108">SUM(P23+P18+P13)</f>
        <v>6</v>
      </c>
      <c r="Q24" s="166">
        <f t="shared" si="108"/>
        <v>4</v>
      </c>
      <c r="R24" s="170">
        <f t="shared" si="108"/>
        <v>276</v>
      </c>
      <c r="S24" s="166">
        <f t="shared" si="108"/>
        <v>25</v>
      </c>
      <c r="T24" s="166">
        <f t="shared" si="108"/>
        <v>4</v>
      </c>
      <c r="U24" s="166">
        <f t="shared" si="108"/>
        <v>0</v>
      </c>
      <c r="V24" s="166">
        <f t="shared" si="108"/>
        <v>0</v>
      </c>
      <c r="W24" s="166">
        <f t="shared" si="108"/>
        <v>0</v>
      </c>
      <c r="X24" s="166">
        <f t="shared" si="108"/>
        <v>6</v>
      </c>
      <c r="Y24" s="166">
        <f t="shared" si="108"/>
        <v>3</v>
      </c>
      <c r="Z24" s="166">
        <f t="shared" si="108"/>
        <v>23</v>
      </c>
      <c r="AA24" s="60">
        <f t="shared" si="14"/>
        <v>347</v>
      </c>
      <c r="AB24" s="60">
        <f t="shared" si="15"/>
        <v>354</v>
      </c>
      <c r="AC24" s="48" t="s">
        <v>25</v>
      </c>
      <c r="AD24" s="162">
        <f t="shared" ref="AD24:AN24" si="109">SUM(AD23+AD18+AD13)</f>
        <v>3</v>
      </c>
      <c r="AE24" s="166">
        <f t="shared" si="109"/>
        <v>0</v>
      </c>
      <c r="AF24" s="170">
        <f t="shared" si="109"/>
        <v>43</v>
      </c>
      <c r="AG24" s="166">
        <f t="shared" si="109"/>
        <v>10</v>
      </c>
      <c r="AH24" s="166">
        <f t="shared" si="109"/>
        <v>1</v>
      </c>
      <c r="AI24" s="166">
        <f t="shared" si="109"/>
        <v>0</v>
      </c>
      <c r="AJ24" s="166">
        <f t="shared" si="109"/>
        <v>3</v>
      </c>
      <c r="AK24" s="166">
        <f t="shared" si="109"/>
        <v>5</v>
      </c>
      <c r="AL24" s="166">
        <f t="shared" si="109"/>
        <v>0</v>
      </c>
      <c r="AM24" s="166">
        <f t="shared" si="109"/>
        <v>1</v>
      </c>
      <c r="AN24" s="166">
        <f t="shared" si="109"/>
        <v>6</v>
      </c>
      <c r="AO24" s="60">
        <f t="shared" si="17"/>
        <v>72</v>
      </c>
      <c r="AP24" s="60">
        <f t="shared" si="18"/>
        <v>80</v>
      </c>
      <c r="AQ24" s="48" t="s">
        <v>25</v>
      </c>
      <c r="AR24" s="162">
        <f t="shared" ref="AR24:BB24" si="110">SUM(AR23+AR18+AR13)</f>
        <v>15</v>
      </c>
      <c r="AS24" s="166">
        <f t="shared" si="110"/>
        <v>2</v>
      </c>
      <c r="AT24" s="170">
        <f t="shared" si="110"/>
        <v>239</v>
      </c>
      <c r="AU24" s="166">
        <f t="shared" si="110"/>
        <v>40</v>
      </c>
      <c r="AV24" s="166">
        <f t="shared" si="110"/>
        <v>7</v>
      </c>
      <c r="AW24" s="166">
        <f t="shared" si="110"/>
        <v>1</v>
      </c>
      <c r="AX24" s="166">
        <f t="shared" si="110"/>
        <v>1</v>
      </c>
      <c r="AY24" s="166">
        <f t="shared" si="110"/>
        <v>0</v>
      </c>
      <c r="AZ24" s="166">
        <f t="shared" si="110"/>
        <v>0</v>
      </c>
      <c r="BA24" s="166">
        <f t="shared" si="110"/>
        <v>2</v>
      </c>
      <c r="BB24" s="166">
        <f t="shared" si="110"/>
        <v>13</v>
      </c>
      <c r="BC24" s="60">
        <f t="shared" si="20"/>
        <v>320</v>
      </c>
      <c r="BD24" s="60">
        <f t="shared" si="21"/>
        <v>320</v>
      </c>
      <c r="BE24" s="48" t="s">
        <v>25</v>
      </c>
      <c r="BF24" s="162">
        <f t="shared" ref="BF24:BP24" si="111">SUM(BF23+BF18+BF13)</f>
        <v>543</v>
      </c>
      <c r="BG24" s="166">
        <f t="shared" si="111"/>
        <v>55</v>
      </c>
      <c r="BH24" s="170">
        <f t="shared" si="111"/>
        <v>590</v>
      </c>
      <c r="BI24" s="166">
        <f t="shared" si="111"/>
        <v>114</v>
      </c>
      <c r="BJ24" s="166">
        <f t="shared" si="111"/>
        <v>32</v>
      </c>
      <c r="BK24" s="166">
        <f t="shared" si="111"/>
        <v>0</v>
      </c>
      <c r="BL24" s="166">
        <f t="shared" si="111"/>
        <v>17</v>
      </c>
      <c r="BM24" s="166">
        <f t="shared" si="111"/>
        <v>7</v>
      </c>
      <c r="BN24" s="166">
        <f t="shared" si="111"/>
        <v>2</v>
      </c>
      <c r="BO24" s="166">
        <f t="shared" si="111"/>
        <v>2</v>
      </c>
      <c r="BP24" s="166">
        <f t="shared" si="111"/>
        <v>10</v>
      </c>
      <c r="BQ24" s="60">
        <f t="shared" si="23"/>
        <v>1372</v>
      </c>
      <c r="BR24" s="60">
        <f t="shared" si="24"/>
        <v>1042</v>
      </c>
      <c r="BS24" s="48" t="s">
        <v>25</v>
      </c>
      <c r="BT24" s="162">
        <f t="shared" ref="BT24:CD24" si="112">SUM(BT23+BT18+BT13)</f>
        <v>0</v>
      </c>
      <c r="BU24" s="166">
        <f t="shared" si="112"/>
        <v>0</v>
      </c>
      <c r="BV24" s="170">
        <f t="shared" si="112"/>
        <v>8</v>
      </c>
      <c r="BW24" s="166">
        <f t="shared" si="112"/>
        <v>2</v>
      </c>
      <c r="BX24" s="166">
        <f t="shared" si="112"/>
        <v>0</v>
      </c>
      <c r="BY24" s="166">
        <f t="shared" si="112"/>
        <v>0</v>
      </c>
      <c r="BZ24" s="166">
        <f t="shared" si="112"/>
        <v>0</v>
      </c>
      <c r="CA24" s="166">
        <f t="shared" si="112"/>
        <v>0</v>
      </c>
      <c r="CB24" s="166">
        <f t="shared" si="112"/>
        <v>0</v>
      </c>
      <c r="CC24" s="166">
        <f t="shared" si="112"/>
        <v>0</v>
      </c>
      <c r="CD24" s="166">
        <f t="shared" si="112"/>
        <v>1</v>
      </c>
      <c r="CE24" s="60">
        <f t="shared" si="26"/>
        <v>11</v>
      </c>
      <c r="CF24" s="60">
        <f t="shared" si="27"/>
        <v>11</v>
      </c>
      <c r="CG24" s="48" t="s">
        <v>25</v>
      </c>
      <c r="CH24" s="162">
        <f t="shared" ref="CH24:CR24" si="113">SUM(CH23+CH18+CH13)</f>
        <v>0</v>
      </c>
      <c r="CI24" s="166">
        <f t="shared" si="113"/>
        <v>0</v>
      </c>
      <c r="CJ24" s="170">
        <f t="shared" si="113"/>
        <v>15</v>
      </c>
      <c r="CK24" s="166">
        <f t="shared" si="113"/>
        <v>1</v>
      </c>
      <c r="CL24" s="166">
        <f t="shared" si="113"/>
        <v>3</v>
      </c>
      <c r="CM24" s="166">
        <f t="shared" si="113"/>
        <v>0</v>
      </c>
      <c r="CN24" s="166">
        <f t="shared" si="113"/>
        <v>0</v>
      </c>
      <c r="CO24" s="166">
        <f t="shared" si="113"/>
        <v>0</v>
      </c>
      <c r="CP24" s="166">
        <f t="shared" si="113"/>
        <v>0</v>
      </c>
      <c r="CQ24" s="166">
        <f t="shared" si="113"/>
        <v>0</v>
      </c>
      <c r="CR24" s="166">
        <f t="shared" si="113"/>
        <v>0</v>
      </c>
      <c r="CS24" s="60">
        <f t="shared" si="29"/>
        <v>19</v>
      </c>
      <c r="CT24" s="60">
        <f t="shared" si="30"/>
        <v>22</v>
      </c>
      <c r="CU24" s="48" t="s">
        <v>25</v>
      </c>
      <c r="CV24" s="162">
        <f t="shared" ref="CV24:DF24" si="114">SUM(CV23+CV18+CV13)</f>
        <v>62</v>
      </c>
      <c r="CW24" s="166">
        <f t="shared" si="114"/>
        <v>14</v>
      </c>
      <c r="CX24" s="170">
        <f t="shared" si="114"/>
        <v>932</v>
      </c>
      <c r="CY24" s="166">
        <f t="shared" si="114"/>
        <v>95</v>
      </c>
      <c r="CZ24" s="166">
        <f t="shared" si="114"/>
        <v>10</v>
      </c>
      <c r="DA24" s="166">
        <f t="shared" si="114"/>
        <v>1</v>
      </c>
      <c r="DB24" s="166">
        <f t="shared" si="114"/>
        <v>0</v>
      </c>
      <c r="DC24" s="166">
        <f t="shared" si="114"/>
        <v>0</v>
      </c>
      <c r="DD24" s="166">
        <f t="shared" si="114"/>
        <v>11</v>
      </c>
      <c r="DE24" s="166">
        <f t="shared" si="114"/>
        <v>1</v>
      </c>
      <c r="DF24" s="166">
        <f t="shared" si="114"/>
        <v>51</v>
      </c>
      <c r="DG24" s="60">
        <f t="shared" si="32"/>
        <v>1177</v>
      </c>
      <c r="DH24" s="60">
        <f t="shared" si="33"/>
        <v>1152</v>
      </c>
      <c r="DI24" s="48" t="s">
        <v>25</v>
      </c>
      <c r="DJ24" s="162">
        <f t="shared" ref="DJ24:DT24" si="115">SUM(DJ23+DJ18+DJ13)</f>
        <v>142</v>
      </c>
      <c r="DK24" s="166">
        <f t="shared" si="115"/>
        <v>18</v>
      </c>
      <c r="DL24" s="170">
        <f t="shared" si="115"/>
        <v>141</v>
      </c>
      <c r="DM24" s="166">
        <f t="shared" si="115"/>
        <v>22</v>
      </c>
      <c r="DN24" s="166">
        <f t="shared" si="115"/>
        <v>4</v>
      </c>
      <c r="DO24" s="166">
        <f t="shared" si="115"/>
        <v>0</v>
      </c>
      <c r="DP24" s="166">
        <f t="shared" si="115"/>
        <v>0</v>
      </c>
      <c r="DQ24" s="166">
        <f t="shared" si="115"/>
        <v>0</v>
      </c>
      <c r="DR24" s="166">
        <f t="shared" si="115"/>
        <v>0</v>
      </c>
      <c r="DS24" s="166">
        <f t="shared" si="115"/>
        <v>0</v>
      </c>
      <c r="DT24" s="166">
        <f t="shared" si="115"/>
        <v>3</v>
      </c>
      <c r="DU24" s="60">
        <f t="shared" si="35"/>
        <v>330</v>
      </c>
      <c r="DV24" s="60">
        <f t="shared" si="36"/>
        <v>230</v>
      </c>
      <c r="DW24" s="48" t="s">
        <v>25</v>
      </c>
      <c r="DX24" s="162">
        <f t="shared" ref="DX24:EH24" si="116">SUM(DX23+DX18+DX13)</f>
        <v>6</v>
      </c>
      <c r="DY24" s="166">
        <f t="shared" si="116"/>
        <v>2</v>
      </c>
      <c r="DZ24" s="170">
        <f t="shared" si="116"/>
        <v>107</v>
      </c>
      <c r="EA24" s="166">
        <f t="shared" si="116"/>
        <v>5</v>
      </c>
      <c r="EB24" s="166">
        <f t="shared" si="116"/>
        <v>4</v>
      </c>
      <c r="EC24" s="166">
        <f t="shared" si="116"/>
        <v>0</v>
      </c>
      <c r="ED24" s="166">
        <f t="shared" si="116"/>
        <v>1</v>
      </c>
      <c r="EE24" s="166">
        <f t="shared" si="116"/>
        <v>1</v>
      </c>
      <c r="EF24" s="166">
        <f t="shared" si="116"/>
        <v>0</v>
      </c>
      <c r="EG24" s="166">
        <f t="shared" si="116"/>
        <v>4</v>
      </c>
      <c r="EH24" s="166">
        <f t="shared" si="116"/>
        <v>6</v>
      </c>
      <c r="EI24" s="60">
        <f t="shared" si="38"/>
        <v>136</v>
      </c>
      <c r="EJ24" s="60">
        <f t="shared" si="39"/>
        <v>141</v>
      </c>
      <c r="EK24" s="48" t="s">
        <v>25</v>
      </c>
      <c r="EL24" s="162">
        <f t="shared" ref="EL24:EV24" si="117">SUM(EL23+EL18+EL13)</f>
        <v>99</v>
      </c>
      <c r="EM24" s="166">
        <f t="shared" si="117"/>
        <v>16</v>
      </c>
      <c r="EN24" s="170">
        <f t="shared" si="117"/>
        <v>782</v>
      </c>
      <c r="EO24" s="166">
        <f t="shared" si="117"/>
        <v>71</v>
      </c>
      <c r="EP24" s="166">
        <f t="shared" si="117"/>
        <v>17</v>
      </c>
      <c r="EQ24" s="166">
        <f t="shared" si="117"/>
        <v>5</v>
      </c>
      <c r="ER24" s="166">
        <f t="shared" si="117"/>
        <v>13</v>
      </c>
      <c r="ES24" s="166">
        <f t="shared" si="117"/>
        <v>1</v>
      </c>
      <c r="ET24" s="166">
        <f t="shared" si="117"/>
        <v>1</v>
      </c>
      <c r="EU24" s="166">
        <f t="shared" si="117"/>
        <v>6</v>
      </c>
      <c r="EV24" s="166">
        <f t="shared" si="117"/>
        <v>28</v>
      </c>
      <c r="EW24" s="60">
        <f t="shared" si="41"/>
        <v>1039</v>
      </c>
      <c r="EX24" s="60">
        <f t="shared" si="42"/>
        <v>1008</v>
      </c>
      <c r="EY24" s="48" t="s">
        <v>25</v>
      </c>
      <c r="EZ24" s="162">
        <f t="shared" ref="EZ24:FJ24" si="118">SUM(EZ23+EZ18+EZ13)</f>
        <v>11</v>
      </c>
      <c r="FA24" s="166">
        <f t="shared" si="118"/>
        <v>1</v>
      </c>
      <c r="FB24" s="170">
        <f t="shared" si="118"/>
        <v>189</v>
      </c>
      <c r="FC24" s="166">
        <f t="shared" si="118"/>
        <v>13</v>
      </c>
      <c r="FD24" s="166">
        <f t="shared" si="118"/>
        <v>3</v>
      </c>
      <c r="FE24" s="166">
        <f t="shared" si="118"/>
        <v>0</v>
      </c>
      <c r="FF24" s="166">
        <f t="shared" si="118"/>
        <v>0</v>
      </c>
      <c r="FG24" s="166">
        <f t="shared" si="118"/>
        <v>0</v>
      </c>
      <c r="FH24" s="166">
        <f t="shared" si="118"/>
        <v>0</v>
      </c>
      <c r="FI24" s="166">
        <f t="shared" si="118"/>
        <v>2</v>
      </c>
      <c r="FJ24" s="166">
        <f t="shared" si="118"/>
        <v>7</v>
      </c>
      <c r="FK24" s="60">
        <f t="shared" si="45"/>
        <v>226</v>
      </c>
      <c r="FL24" s="60">
        <f t="shared" si="46"/>
        <v>223</v>
      </c>
    </row>
    <row r="25" spans="1:168" ht="13.5" customHeight="1">
      <c r="A25" s="22">
        <f>A22+"00:15"</f>
        <v>0.41666666666666724</v>
      </c>
      <c r="B25" s="159">
        <v>2</v>
      </c>
      <c r="C25" s="163">
        <v>0</v>
      </c>
      <c r="D25" s="167">
        <v>6</v>
      </c>
      <c r="E25" s="163">
        <v>1</v>
      </c>
      <c r="F25" s="163">
        <v>0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1</v>
      </c>
      <c r="M25" s="25">
        <f t="shared" si="11"/>
        <v>10</v>
      </c>
      <c r="N25" s="25">
        <f t="shared" si="12"/>
        <v>9</v>
      </c>
      <c r="O25" s="29">
        <f t="shared" ref="O25:O28" si="119">$A25</f>
        <v>0.41666666666666724</v>
      </c>
      <c r="P25" s="159">
        <v>0</v>
      </c>
      <c r="Q25" s="163">
        <v>0</v>
      </c>
      <c r="R25" s="167">
        <v>23</v>
      </c>
      <c r="S25" s="163">
        <v>1</v>
      </c>
      <c r="T25" s="163">
        <v>0</v>
      </c>
      <c r="U25" s="163">
        <v>0</v>
      </c>
      <c r="V25" s="163">
        <v>0</v>
      </c>
      <c r="W25" s="163">
        <v>0</v>
      </c>
      <c r="X25" s="163">
        <v>0</v>
      </c>
      <c r="Y25" s="163">
        <v>1</v>
      </c>
      <c r="Z25" s="163">
        <v>2</v>
      </c>
      <c r="AA25" s="25">
        <f t="shared" si="14"/>
        <v>27</v>
      </c>
      <c r="AB25" s="25">
        <f t="shared" si="15"/>
        <v>28</v>
      </c>
      <c r="AC25" s="29">
        <f t="shared" ref="AC25:AC28" si="120">$A25</f>
        <v>0.41666666666666724</v>
      </c>
      <c r="AD25" s="159">
        <v>0</v>
      </c>
      <c r="AE25" s="163">
        <v>0</v>
      </c>
      <c r="AF25" s="167">
        <v>6</v>
      </c>
      <c r="AG25" s="163">
        <v>0</v>
      </c>
      <c r="AH25" s="163">
        <v>0</v>
      </c>
      <c r="AI25" s="163">
        <v>0</v>
      </c>
      <c r="AJ25" s="163">
        <v>0</v>
      </c>
      <c r="AK25" s="163">
        <v>1</v>
      </c>
      <c r="AL25" s="163">
        <v>0</v>
      </c>
      <c r="AM25" s="163">
        <v>0</v>
      </c>
      <c r="AN25" s="163">
        <v>1</v>
      </c>
      <c r="AO25" s="25">
        <f t="shared" si="17"/>
        <v>8</v>
      </c>
      <c r="AP25" s="25">
        <f t="shared" si="18"/>
        <v>9</v>
      </c>
      <c r="AQ25" s="29">
        <f t="shared" ref="AQ25:AQ28" si="121">$A25</f>
        <v>0.41666666666666724</v>
      </c>
      <c r="AR25" s="159">
        <v>0</v>
      </c>
      <c r="AS25" s="163">
        <v>1</v>
      </c>
      <c r="AT25" s="167">
        <v>7</v>
      </c>
      <c r="AU25" s="163">
        <v>1</v>
      </c>
      <c r="AV25" s="163">
        <v>1</v>
      </c>
      <c r="AW25" s="163">
        <v>0</v>
      </c>
      <c r="AX25" s="163">
        <v>0</v>
      </c>
      <c r="AY25" s="163">
        <v>0</v>
      </c>
      <c r="AZ25" s="163">
        <v>0</v>
      </c>
      <c r="BA25" s="163">
        <v>0</v>
      </c>
      <c r="BB25" s="163">
        <v>1</v>
      </c>
      <c r="BC25" s="25">
        <f t="shared" si="20"/>
        <v>11</v>
      </c>
      <c r="BD25" s="25">
        <f t="shared" si="21"/>
        <v>12</v>
      </c>
      <c r="BE25" s="29">
        <f t="shared" ref="BE25:BE28" si="122">$A25</f>
        <v>0.41666666666666724</v>
      </c>
      <c r="BF25" s="159">
        <v>10</v>
      </c>
      <c r="BG25" s="163">
        <v>4</v>
      </c>
      <c r="BH25" s="167">
        <v>59</v>
      </c>
      <c r="BI25" s="163">
        <v>13</v>
      </c>
      <c r="BJ25" s="163">
        <v>8</v>
      </c>
      <c r="BK25" s="163">
        <v>0</v>
      </c>
      <c r="BL25" s="163">
        <v>2</v>
      </c>
      <c r="BM25" s="163">
        <v>1</v>
      </c>
      <c r="BN25" s="163">
        <v>1</v>
      </c>
      <c r="BO25" s="163">
        <v>1</v>
      </c>
      <c r="BP25" s="163">
        <v>0</v>
      </c>
      <c r="BQ25" s="25">
        <f t="shared" si="23"/>
        <v>99</v>
      </c>
      <c r="BR25" s="25">
        <f t="shared" si="24"/>
        <v>103</v>
      </c>
      <c r="BS25" s="29">
        <f t="shared" ref="BS25:BS28" si="123">$A25</f>
        <v>0.41666666666666724</v>
      </c>
      <c r="BT25" s="159">
        <v>0</v>
      </c>
      <c r="BU25" s="163">
        <v>0</v>
      </c>
      <c r="BV25" s="167">
        <v>0</v>
      </c>
      <c r="BW25" s="163">
        <v>0</v>
      </c>
      <c r="BX25" s="163">
        <v>0</v>
      </c>
      <c r="BY25" s="163">
        <v>0</v>
      </c>
      <c r="BZ25" s="163">
        <v>0</v>
      </c>
      <c r="CA25" s="163">
        <v>0</v>
      </c>
      <c r="CB25" s="163">
        <v>0</v>
      </c>
      <c r="CC25" s="163">
        <v>0</v>
      </c>
      <c r="CD25" s="163">
        <v>0</v>
      </c>
      <c r="CE25" s="25">
        <f t="shared" si="26"/>
        <v>0</v>
      </c>
      <c r="CF25" s="25">
        <f t="shared" si="27"/>
        <v>0</v>
      </c>
      <c r="CG25" s="29">
        <f t="shared" ref="CG25:CG28" si="124">$A25</f>
        <v>0.41666666666666724</v>
      </c>
      <c r="CH25" s="159">
        <v>0</v>
      </c>
      <c r="CI25" s="163">
        <v>0</v>
      </c>
      <c r="CJ25" s="167">
        <v>1</v>
      </c>
      <c r="CK25" s="163">
        <v>1</v>
      </c>
      <c r="CL25" s="163">
        <v>0</v>
      </c>
      <c r="CM25" s="163">
        <v>0</v>
      </c>
      <c r="CN25" s="163">
        <v>0</v>
      </c>
      <c r="CO25" s="163">
        <v>0</v>
      </c>
      <c r="CP25" s="163">
        <v>0</v>
      </c>
      <c r="CQ25" s="163">
        <v>0</v>
      </c>
      <c r="CR25" s="163">
        <v>0</v>
      </c>
      <c r="CS25" s="25">
        <f t="shared" si="29"/>
        <v>2</v>
      </c>
      <c r="CT25" s="25">
        <f t="shared" si="30"/>
        <v>2</v>
      </c>
      <c r="CU25" s="29">
        <f t="shared" ref="CU25:CU28" si="125">$A25</f>
        <v>0.41666666666666724</v>
      </c>
      <c r="CV25" s="159">
        <v>1</v>
      </c>
      <c r="CW25" s="163">
        <v>1</v>
      </c>
      <c r="CX25" s="167">
        <v>61</v>
      </c>
      <c r="CY25" s="163">
        <v>8</v>
      </c>
      <c r="CZ25" s="163">
        <v>2</v>
      </c>
      <c r="DA25" s="163">
        <v>0</v>
      </c>
      <c r="DB25" s="163">
        <v>0</v>
      </c>
      <c r="DC25" s="163">
        <v>0</v>
      </c>
      <c r="DD25" s="163">
        <v>0</v>
      </c>
      <c r="DE25" s="163">
        <v>1</v>
      </c>
      <c r="DF25" s="163">
        <v>2</v>
      </c>
      <c r="DG25" s="25">
        <f t="shared" si="32"/>
        <v>76</v>
      </c>
      <c r="DH25" s="25">
        <f t="shared" si="33"/>
        <v>78</v>
      </c>
      <c r="DI25" s="29">
        <f t="shared" ref="DI25:DI28" si="126">$A25</f>
        <v>0.41666666666666724</v>
      </c>
      <c r="DJ25" s="159">
        <v>1</v>
      </c>
      <c r="DK25" s="163">
        <v>1</v>
      </c>
      <c r="DL25" s="167">
        <v>13</v>
      </c>
      <c r="DM25" s="163">
        <v>2</v>
      </c>
      <c r="DN25" s="163">
        <v>0</v>
      </c>
      <c r="DO25" s="163">
        <v>0</v>
      </c>
      <c r="DP25" s="163">
        <v>0</v>
      </c>
      <c r="DQ25" s="163">
        <v>0</v>
      </c>
      <c r="DR25" s="163">
        <v>0</v>
      </c>
      <c r="DS25" s="163">
        <v>0</v>
      </c>
      <c r="DT25" s="163">
        <v>1</v>
      </c>
      <c r="DU25" s="25">
        <f t="shared" si="35"/>
        <v>18</v>
      </c>
      <c r="DV25" s="25">
        <f t="shared" si="36"/>
        <v>17</v>
      </c>
      <c r="DW25" s="29">
        <f t="shared" ref="DW25:DW28" si="127">$A25</f>
        <v>0.41666666666666724</v>
      </c>
      <c r="DX25" s="159">
        <v>0</v>
      </c>
      <c r="DY25" s="163">
        <v>0</v>
      </c>
      <c r="DZ25" s="167">
        <v>13</v>
      </c>
      <c r="EA25" s="163">
        <v>1</v>
      </c>
      <c r="EB25" s="163">
        <v>0</v>
      </c>
      <c r="EC25" s="163">
        <v>0</v>
      </c>
      <c r="ED25" s="163">
        <v>0</v>
      </c>
      <c r="EE25" s="163">
        <v>0</v>
      </c>
      <c r="EF25" s="163">
        <v>0</v>
      </c>
      <c r="EG25" s="163">
        <v>0</v>
      </c>
      <c r="EH25" s="163">
        <v>2</v>
      </c>
      <c r="EI25" s="25">
        <f t="shared" si="38"/>
        <v>16</v>
      </c>
      <c r="EJ25" s="25">
        <f t="shared" si="39"/>
        <v>16</v>
      </c>
      <c r="EK25" s="29">
        <f t="shared" ref="EK25:EK28" si="128">$A25</f>
        <v>0.41666666666666724</v>
      </c>
      <c r="EL25" s="159">
        <v>5</v>
      </c>
      <c r="EM25" s="163">
        <v>0</v>
      </c>
      <c r="EN25" s="167">
        <v>65</v>
      </c>
      <c r="EO25" s="163">
        <v>12</v>
      </c>
      <c r="EP25" s="163">
        <v>2</v>
      </c>
      <c r="EQ25" s="163">
        <v>1</v>
      </c>
      <c r="ER25" s="163">
        <v>2</v>
      </c>
      <c r="ES25" s="163">
        <v>0</v>
      </c>
      <c r="ET25" s="163">
        <v>2</v>
      </c>
      <c r="EU25" s="163">
        <v>2</v>
      </c>
      <c r="EV25" s="163">
        <v>2</v>
      </c>
      <c r="EW25" s="25">
        <f t="shared" si="41"/>
        <v>93</v>
      </c>
      <c r="EX25" s="25">
        <f t="shared" si="42"/>
        <v>99</v>
      </c>
      <c r="EY25" s="29">
        <f t="shared" ref="EY25:EY28" si="129">$A25</f>
        <v>0.41666666666666724</v>
      </c>
      <c r="EZ25" s="159">
        <v>0</v>
      </c>
      <c r="FA25" s="163">
        <v>0</v>
      </c>
      <c r="FB25" s="167">
        <v>11</v>
      </c>
      <c r="FC25" s="163">
        <v>2</v>
      </c>
      <c r="FD25" s="163">
        <v>0</v>
      </c>
      <c r="FE25" s="163">
        <v>0</v>
      </c>
      <c r="FF25" s="163">
        <v>0</v>
      </c>
      <c r="FG25" s="163">
        <v>0</v>
      </c>
      <c r="FH25" s="163">
        <v>0</v>
      </c>
      <c r="FI25" s="163">
        <v>1</v>
      </c>
      <c r="FJ25" s="163">
        <v>1</v>
      </c>
      <c r="FK25" s="31">
        <f t="shared" si="45"/>
        <v>15</v>
      </c>
      <c r="FL25" s="31">
        <f t="shared" si="46"/>
        <v>16</v>
      </c>
    </row>
    <row r="26" spans="1:168" ht="13.5" customHeight="1">
      <c r="A26" s="13">
        <f t="shared" ref="A26:A28" si="130">A25+"00:15"</f>
        <v>0.42708333333333393</v>
      </c>
      <c r="B26" s="160">
        <v>1</v>
      </c>
      <c r="C26" s="164">
        <v>0</v>
      </c>
      <c r="D26" s="168">
        <v>8</v>
      </c>
      <c r="E26" s="164">
        <v>4</v>
      </c>
      <c r="F26" s="164">
        <v>0</v>
      </c>
      <c r="G26" s="164">
        <v>0</v>
      </c>
      <c r="H26" s="164">
        <v>0</v>
      </c>
      <c r="I26" s="164">
        <v>0</v>
      </c>
      <c r="J26" s="164">
        <v>0</v>
      </c>
      <c r="K26" s="164">
        <v>0</v>
      </c>
      <c r="L26" s="164">
        <v>2</v>
      </c>
      <c r="M26" s="26">
        <f t="shared" si="11"/>
        <v>15</v>
      </c>
      <c r="N26" s="26">
        <f t="shared" si="12"/>
        <v>14</v>
      </c>
      <c r="O26" s="29">
        <f t="shared" si="119"/>
        <v>0.42708333333333393</v>
      </c>
      <c r="P26" s="160">
        <v>2</v>
      </c>
      <c r="Q26" s="164">
        <v>0</v>
      </c>
      <c r="R26" s="168">
        <v>21</v>
      </c>
      <c r="S26" s="164">
        <v>5</v>
      </c>
      <c r="T26" s="164">
        <v>0</v>
      </c>
      <c r="U26" s="164">
        <v>0</v>
      </c>
      <c r="V26" s="164">
        <v>0</v>
      </c>
      <c r="W26" s="164">
        <v>0</v>
      </c>
      <c r="X26" s="164">
        <v>2</v>
      </c>
      <c r="Y26" s="164">
        <v>1</v>
      </c>
      <c r="Z26" s="164">
        <v>1</v>
      </c>
      <c r="AA26" s="26">
        <f t="shared" si="14"/>
        <v>32</v>
      </c>
      <c r="AB26" s="26">
        <f t="shared" si="15"/>
        <v>34</v>
      </c>
      <c r="AC26" s="29">
        <f t="shared" si="120"/>
        <v>0.42708333333333393</v>
      </c>
      <c r="AD26" s="160">
        <v>0</v>
      </c>
      <c r="AE26" s="164">
        <v>0</v>
      </c>
      <c r="AF26" s="168">
        <v>6</v>
      </c>
      <c r="AG26" s="164">
        <v>0</v>
      </c>
      <c r="AH26" s="164">
        <v>0</v>
      </c>
      <c r="AI26" s="164">
        <v>0</v>
      </c>
      <c r="AJ26" s="164">
        <v>0</v>
      </c>
      <c r="AK26" s="164">
        <v>0</v>
      </c>
      <c r="AL26" s="164">
        <v>0</v>
      </c>
      <c r="AM26" s="164">
        <v>0</v>
      </c>
      <c r="AN26" s="164">
        <v>0</v>
      </c>
      <c r="AO26" s="26">
        <f t="shared" si="17"/>
        <v>6</v>
      </c>
      <c r="AP26" s="26">
        <f t="shared" si="18"/>
        <v>6</v>
      </c>
      <c r="AQ26" s="29">
        <f t="shared" si="121"/>
        <v>0.42708333333333393</v>
      </c>
      <c r="AR26" s="160">
        <v>0</v>
      </c>
      <c r="AS26" s="164">
        <v>0</v>
      </c>
      <c r="AT26" s="168">
        <v>11</v>
      </c>
      <c r="AU26" s="164">
        <v>0</v>
      </c>
      <c r="AV26" s="164">
        <v>1</v>
      </c>
      <c r="AW26" s="164">
        <v>0</v>
      </c>
      <c r="AX26" s="164">
        <v>0</v>
      </c>
      <c r="AY26" s="164">
        <v>1</v>
      </c>
      <c r="AZ26" s="164">
        <v>0</v>
      </c>
      <c r="BA26" s="164">
        <v>0</v>
      </c>
      <c r="BB26" s="164">
        <v>2</v>
      </c>
      <c r="BC26" s="26">
        <f t="shared" si="20"/>
        <v>15</v>
      </c>
      <c r="BD26" s="26">
        <f t="shared" si="21"/>
        <v>17</v>
      </c>
      <c r="BE26" s="29">
        <f t="shared" si="122"/>
        <v>0.42708333333333393</v>
      </c>
      <c r="BF26" s="160">
        <v>16</v>
      </c>
      <c r="BG26" s="164">
        <v>0</v>
      </c>
      <c r="BH26" s="168">
        <v>52</v>
      </c>
      <c r="BI26" s="164">
        <v>11</v>
      </c>
      <c r="BJ26" s="164">
        <v>2</v>
      </c>
      <c r="BK26" s="164">
        <v>0</v>
      </c>
      <c r="BL26" s="164">
        <v>3</v>
      </c>
      <c r="BM26" s="164">
        <v>0</v>
      </c>
      <c r="BN26" s="164">
        <v>0</v>
      </c>
      <c r="BO26" s="164">
        <v>1</v>
      </c>
      <c r="BP26" s="164">
        <v>1</v>
      </c>
      <c r="BQ26" s="26">
        <f t="shared" si="23"/>
        <v>86</v>
      </c>
      <c r="BR26" s="26">
        <f t="shared" si="24"/>
        <v>81</v>
      </c>
      <c r="BS26" s="29">
        <f t="shared" si="123"/>
        <v>0.42708333333333393</v>
      </c>
      <c r="BT26" s="160">
        <v>0</v>
      </c>
      <c r="BU26" s="164">
        <v>0</v>
      </c>
      <c r="BV26" s="168">
        <v>0</v>
      </c>
      <c r="BW26" s="164">
        <v>0</v>
      </c>
      <c r="BX26" s="164">
        <v>0</v>
      </c>
      <c r="BY26" s="164">
        <v>0</v>
      </c>
      <c r="BZ26" s="164">
        <v>0</v>
      </c>
      <c r="CA26" s="164">
        <v>0</v>
      </c>
      <c r="CB26" s="164">
        <v>0</v>
      </c>
      <c r="CC26" s="164">
        <v>0</v>
      </c>
      <c r="CD26" s="164">
        <v>0</v>
      </c>
      <c r="CE26" s="26">
        <f t="shared" si="26"/>
        <v>0</v>
      </c>
      <c r="CF26" s="26">
        <f t="shared" si="27"/>
        <v>0</v>
      </c>
      <c r="CG26" s="29">
        <f t="shared" si="124"/>
        <v>0.42708333333333393</v>
      </c>
      <c r="CH26" s="160">
        <v>0</v>
      </c>
      <c r="CI26" s="164">
        <v>0</v>
      </c>
      <c r="CJ26" s="168">
        <v>0</v>
      </c>
      <c r="CK26" s="164">
        <v>0</v>
      </c>
      <c r="CL26" s="164">
        <v>0</v>
      </c>
      <c r="CM26" s="164">
        <v>0</v>
      </c>
      <c r="CN26" s="164">
        <v>0</v>
      </c>
      <c r="CO26" s="164">
        <v>0</v>
      </c>
      <c r="CP26" s="164">
        <v>0</v>
      </c>
      <c r="CQ26" s="164">
        <v>0</v>
      </c>
      <c r="CR26" s="164">
        <v>0</v>
      </c>
      <c r="CS26" s="26">
        <f t="shared" si="29"/>
        <v>0</v>
      </c>
      <c r="CT26" s="26">
        <f t="shared" si="30"/>
        <v>0</v>
      </c>
      <c r="CU26" s="29">
        <f t="shared" si="125"/>
        <v>0.42708333333333393</v>
      </c>
      <c r="CV26" s="160">
        <v>3</v>
      </c>
      <c r="CW26" s="164">
        <v>0</v>
      </c>
      <c r="CX26" s="168">
        <v>56</v>
      </c>
      <c r="CY26" s="164">
        <v>7</v>
      </c>
      <c r="CZ26" s="164">
        <v>3</v>
      </c>
      <c r="DA26" s="164">
        <v>0</v>
      </c>
      <c r="DB26" s="164">
        <v>0</v>
      </c>
      <c r="DC26" s="164">
        <v>0</v>
      </c>
      <c r="DD26" s="164">
        <v>1</v>
      </c>
      <c r="DE26" s="164">
        <v>0</v>
      </c>
      <c r="DF26" s="164">
        <v>1</v>
      </c>
      <c r="DG26" s="26">
        <f t="shared" si="32"/>
        <v>71</v>
      </c>
      <c r="DH26" s="26">
        <f t="shared" si="33"/>
        <v>73</v>
      </c>
      <c r="DI26" s="29">
        <f t="shared" si="126"/>
        <v>0.42708333333333393</v>
      </c>
      <c r="DJ26" s="160">
        <v>2</v>
      </c>
      <c r="DK26" s="164">
        <v>0</v>
      </c>
      <c r="DL26" s="168">
        <v>7</v>
      </c>
      <c r="DM26" s="164">
        <v>3</v>
      </c>
      <c r="DN26" s="164">
        <v>2</v>
      </c>
      <c r="DO26" s="164">
        <v>1</v>
      </c>
      <c r="DP26" s="164">
        <v>0</v>
      </c>
      <c r="DQ26" s="164">
        <v>0</v>
      </c>
      <c r="DR26" s="164">
        <v>0</v>
      </c>
      <c r="DS26" s="164">
        <v>0</v>
      </c>
      <c r="DT26" s="164">
        <v>1</v>
      </c>
      <c r="DU26" s="26">
        <f t="shared" si="35"/>
        <v>16</v>
      </c>
      <c r="DV26" s="26">
        <f t="shared" si="36"/>
        <v>18</v>
      </c>
      <c r="DW26" s="29">
        <f t="shared" si="127"/>
        <v>0.42708333333333393</v>
      </c>
      <c r="DX26" s="160">
        <v>0</v>
      </c>
      <c r="DY26" s="164">
        <v>0</v>
      </c>
      <c r="DZ26" s="168">
        <v>7</v>
      </c>
      <c r="EA26" s="164">
        <v>3</v>
      </c>
      <c r="EB26" s="164">
        <v>0</v>
      </c>
      <c r="EC26" s="164">
        <v>0</v>
      </c>
      <c r="ED26" s="164">
        <v>0</v>
      </c>
      <c r="EE26" s="164">
        <v>0</v>
      </c>
      <c r="EF26" s="164">
        <v>0</v>
      </c>
      <c r="EG26" s="164">
        <v>0</v>
      </c>
      <c r="EH26" s="164">
        <v>0</v>
      </c>
      <c r="EI26" s="26">
        <f t="shared" si="38"/>
        <v>10</v>
      </c>
      <c r="EJ26" s="26">
        <f t="shared" si="39"/>
        <v>10</v>
      </c>
      <c r="EK26" s="29">
        <f t="shared" si="128"/>
        <v>0.42708333333333393</v>
      </c>
      <c r="EL26" s="160">
        <v>2</v>
      </c>
      <c r="EM26" s="164">
        <v>0</v>
      </c>
      <c r="EN26" s="168">
        <v>54</v>
      </c>
      <c r="EO26" s="164">
        <v>15</v>
      </c>
      <c r="EP26" s="164">
        <v>1</v>
      </c>
      <c r="EQ26" s="164">
        <v>0</v>
      </c>
      <c r="ER26" s="164">
        <v>0</v>
      </c>
      <c r="ES26" s="164">
        <v>0</v>
      </c>
      <c r="ET26" s="164">
        <v>1</v>
      </c>
      <c r="EU26" s="164">
        <v>0</v>
      </c>
      <c r="EV26" s="164">
        <v>2</v>
      </c>
      <c r="EW26" s="26">
        <f t="shared" si="41"/>
        <v>75</v>
      </c>
      <c r="EX26" s="26">
        <f t="shared" si="42"/>
        <v>76</v>
      </c>
      <c r="EY26" s="29">
        <f t="shared" si="129"/>
        <v>0.42708333333333393</v>
      </c>
      <c r="EZ26" s="160">
        <v>0</v>
      </c>
      <c r="FA26" s="164">
        <v>1</v>
      </c>
      <c r="FB26" s="168">
        <v>16</v>
      </c>
      <c r="FC26" s="164">
        <v>1</v>
      </c>
      <c r="FD26" s="164">
        <v>2</v>
      </c>
      <c r="FE26" s="164">
        <v>0</v>
      </c>
      <c r="FF26" s="164">
        <v>0</v>
      </c>
      <c r="FG26" s="164">
        <v>0</v>
      </c>
      <c r="FH26" s="164">
        <v>0</v>
      </c>
      <c r="FI26" s="164">
        <v>2</v>
      </c>
      <c r="FJ26" s="164">
        <v>3</v>
      </c>
      <c r="FK26" s="32">
        <f t="shared" si="45"/>
        <v>25</v>
      </c>
      <c r="FL26" s="32">
        <f t="shared" si="46"/>
        <v>29</v>
      </c>
    </row>
    <row r="27" spans="1:168" ht="13.5" customHeight="1">
      <c r="A27" s="13">
        <f t="shared" si="130"/>
        <v>0.43750000000000061</v>
      </c>
      <c r="B27" s="160">
        <v>1</v>
      </c>
      <c r="C27" s="164">
        <v>1</v>
      </c>
      <c r="D27" s="168">
        <v>5</v>
      </c>
      <c r="E27" s="164">
        <v>1</v>
      </c>
      <c r="F27" s="164">
        <v>1</v>
      </c>
      <c r="G27" s="164">
        <v>1</v>
      </c>
      <c r="H27" s="164">
        <v>0</v>
      </c>
      <c r="I27" s="164">
        <v>0</v>
      </c>
      <c r="J27" s="164">
        <v>0</v>
      </c>
      <c r="K27" s="164">
        <v>0</v>
      </c>
      <c r="L27" s="164">
        <v>1</v>
      </c>
      <c r="M27" s="26">
        <f t="shared" si="11"/>
        <v>11</v>
      </c>
      <c r="N27" s="26">
        <f t="shared" si="12"/>
        <v>12</v>
      </c>
      <c r="O27" s="29">
        <f t="shared" si="119"/>
        <v>0.43750000000000061</v>
      </c>
      <c r="P27" s="160">
        <v>2</v>
      </c>
      <c r="Q27" s="164">
        <v>1</v>
      </c>
      <c r="R27" s="168">
        <v>29</v>
      </c>
      <c r="S27" s="164">
        <v>2</v>
      </c>
      <c r="T27" s="164">
        <v>3</v>
      </c>
      <c r="U27" s="164">
        <v>0</v>
      </c>
      <c r="V27" s="164">
        <v>1</v>
      </c>
      <c r="W27" s="164">
        <v>0</v>
      </c>
      <c r="X27" s="164">
        <v>0</v>
      </c>
      <c r="Y27" s="164">
        <v>1</v>
      </c>
      <c r="Z27" s="164">
        <v>2</v>
      </c>
      <c r="AA27" s="26">
        <f t="shared" si="14"/>
        <v>41</v>
      </c>
      <c r="AB27" s="26">
        <f t="shared" si="15"/>
        <v>44</v>
      </c>
      <c r="AC27" s="29">
        <f t="shared" si="120"/>
        <v>0.43750000000000061</v>
      </c>
      <c r="AD27" s="160">
        <v>0</v>
      </c>
      <c r="AE27" s="164">
        <v>0</v>
      </c>
      <c r="AF27" s="168">
        <v>2</v>
      </c>
      <c r="AG27" s="164">
        <v>0</v>
      </c>
      <c r="AH27" s="164">
        <v>1</v>
      </c>
      <c r="AI27" s="164">
        <v>1</v>
      </c>
      <c r="AJ27" s="164">
        <v>0</v>
      </c>
      <c r="AK27" s="164">
        <v>0</v>
      </c>
      <c r="AL27" s="164">
        <v>0</v>
      </c>
      <c r="AM27" s="164">
        <v>0</v>
      </c>
      <c r="AN27" s="164">
        <v>0</v>
      </c>
      <c r="AO27" s="26">
        <f t="shared" si="17"/>
        <v>4</v>
      </c>
      <c r="AP27" s="26">
        <f t="shared" si="18"/>
        <v>6</v>
      </c>
      <c r="AQ27" s="29">
        <f t="shared" si="121"/>
        <v>0.43750000000000061</v>
      </c>
      <c r="AR27" s="160">
        <v>1</v>
      </c>
      <c r="AS27" s="164">
        <v>0</v>
      </c>
      <c r="AT27" s="168">
        <v>2</v>
      </c>
      <c r="AU27" s="164">
        <v>2</v>
      </c>
      <c r="AV27" s="164">
        <v>0</v>
      </c>
      <c r="AW27" s="164">
        <v>0</v>
      </c>
      <c r="AX27" s="164">
        <v>0</v>
      </c>
      <c r="AY27" s="164">
        <v>0</v>
      </c>
      <c r="AZ27" s="164">
        <v>0</v>
      </c>
      <c r="BA27" s="164">
        <v>0</v>
      </c>
      <c r="BB27" s="164">
        <v>0</v>
      </c>
      <c r="BC27" s="26">
        <f t="shared" si="20"/>
        <v>5</v>
      </c>
      <c r="BD27" s="26">
        <f t="shared" si="21"/>
        <v>4</v>
      </c>
      <c r="BE27" s="29">
        <f t="shared" si="122"/>
        <v>0.43750000000000061</v>
      </c>
      <c r="BF27" s="160">
        <v>11</v>
      </c>
      <c r="BG27" s="164">
        <v>1</v>
      </c>
      <c r="BH27" s="168">
        <v>56</v>
      </c>
      <c r="BI27" s="164">
        <v>10</v>
      </c>
      <c r="BJ27" s="164">
        <v>8</v>
      </c>
      <c r="BK27" s="164">
        <v>0</v>
      </c>
      <c r="BL27" s="164">
        <v>1</v>
      </c>
      <c r="BM27" s="164">
        <v>1</v>
      </c>
      <c r="BN27" s="164">
        <v>0</v>
      </c>
      <c r="BO27" s="164">
        <v>1</v>
      </c>
      <c r="BP27" s="164">
        <v>0</v>
      </c>
      <c r="BQ27" s="26">
        <f t="shared" si="23"/>
        <v>89</v>
      </c>
      <c r="BR27" s="26">
        <f t="shared" si="24"/>
        <v>92</v>
      </c>
      <c r="BS27" s="29">
        <f t="shared" si="123"/>
        <v>0.43750000000000061</v>
      </c>
      <c r="BT27" s="160">
        <v>0</v>
      </c>
      <c r="BU27" s="164">
        <v>0</v>
      </c>
      <c r="BV27" s="168">
        <v>1</v>
      </c>
      <c r="BW27" s="164">
        <v>0</v>
      </c>
      <c r="BX27" s="164">
        <v>0</v>
      </c>
      <c r="BY27" s="164">
        <v>0</v>
      </c>
      <c r="BZ27" s="164">
        <v>0</v>
      </c>
      <c r="CA27" s="164">
        <v>0</v>
      </c>
      <c r="CB27" s="164">
        <v>0</v>
      </c>
      <c r="CC27" s="164">
        <v>0</v>
      </c>
      <c r="CD27" s="164">
        <v>0</v>
      </c>
      <c r="CE27" s="26">
        <f t="shared" si="26"/>
        <v>1</v>
      </c>
      <c r="CF27" s="26">
        <f t="shared" si="27"/>
        <v>1</v>
      </c>
      <c r="CG27" s="29">
        <f t="shared" si="124"/>
        <v>0.43750000000000061</v>
      </c>
      <c r="CH27" s="160">
        <v>0</v>
      </c>
      <c r="CI27" s="164">
        <v>0</v>
      </c>
      <c r="CJ27" s="168">
        <v>1</v>
      </c>
      <c r="CK27" s="164">
        <v>0</v>
      </c>
      <c r="CL27" s="164">
        <v>0</v>
      </c>
      <c r="CM27" s="164">
        <v>0</v>
      </c>
      <c r="CN27" s="164">
        <v>0</v>
      </c>
      <c r="CO27" s="164">
        <v>0</v>
      </c>
      <c r="CP27" s="164">
        <v>0</v>
      </c>
      <c r="CQ27" s="164">
        <v>0</v>
      </c>
      <c r="CR27" s="164">
        <v>0</v>
      </c>
      <c r="CS27" s="26">
        <f t="shared" si="29"/>
        <v>1</v>
      </c>
      <c r="CT27" s="26">
        <f t="shared" si="30"/>
        <v>1</v>
      </c>
      <c r="CU27" s="29">
        <f t="shared" si="125"/>
        <v>0.43750000000000061</v>
      </c>
      <c r="CV27" s="160">
        <v>1</v>
      </c>
      <c r="CW27" s="164">
        <v>0</v>
      </c>
      <c r="CX27" s="168">
        <v>33</v>
      </c>
      <c r="CY27" s="164">
        <v>15</v>
      </c>
      <c r="CZ27" s="164">
        <v>0</v>
      </c>
      <c r="DA27" s="164">
        <v>0</v>
      </c>
      <c r="DB27" s="164">
        <v>0</v>
      </c>
      <c r="DC27" s="164">
        <v>0</v>
      </c>
      <c r="DD27" s="164">
        <v>1</v>
      </c>
      <c r="DE27" s="164">
        <v>1</v>
      </c>
      <c r="DF27" s="164">
        <v>4</v>
      </c>
      <c r="DG27" s="26">
        <f t="shared" si="32"/>
        <v>55</v>
      </c>
      <c r="DH27" s="26">
        <f t="shared" si="33"/>
        <v>56</v>
      </c>
      <c r="DI27" s="29">
        <f t="shared" si="126"/>
        <v>0.43750000000000061</v>
      </c>
      <c r="DJ27" s="160">
        <v>4</v>
      </c>
      <c r="DK27" s="164">
        <v>0</v>
      </c>
      <c r="DL27" s="168">
        <v>16</v>
      </c>
      <c r="DM27" s="164">
        <v>2</v>
      </c>
      <c r="DN27" s="164">
        <v>0</v>
      </c>
      <c r="DO27" s="164">
        <v>0</v>
      </c>
      <c r="DP27" s="164">
        <v>0</v>
      </c>
      <c r="DQ27" s="164">
        <v>0</v>
      </c>
      <c r="DR27" s="164">
        <v>0</v>
      </c>
      <c r="DS27" s="164">
        <v>0</v>
      </c>
      <c r="DT27" s="164">
        <v>0</v>
      </c>
      <c r="DU27" s="26">
        <f t="shared" si="35"/>
        <v>22</v>
      </c>
      <c r="DV27" s="26">
        <f t="shared" si="36"/>
        <v>19</v>
      </c>
      <c r="DW27" s="29">
        <f t="shared" si="127"/>
        <v>0.43750000000000061</v>
      </c>
      <c r="DX27" s="160">
        <v>0</v>
      </c>
      <c r="DY27" s="164">
        <v>0</v>
      </c>
      <c r="DZ27" s="168">
        <v>9</v>
      </c>
      <c r="EA27" s="164">
        <v>2</v>
      </c>
      <c r="EB27" s="164">
        <v>0</v>
      </c>
      <c r="EC27" s="164">
        <v>0</v>
      </c>
      <c r="ED27" s="164">
        <v>0</v>
      </c>
      <c r="EE27" s="164">
        <v>0</v>
      </c>
      <c r="EF27" s="164">
        <v>0</v>
      </c>
      <c r="EG27" s="164">
        <v>0</v>
      </c>
      <c r="EH27" s="164">
        <v>0</v>
      </c>
      <c r="EI27" s="26">
        <f t="shared" si="38"/>
        <v>11</v>
      </c>
      <c r="EJ27" s="26">
        <f t="shared" si="39"/>
        <v>11</v>
      </c>
      <c r="EK27" s="29">
        <f t="shared" si="128"/>
        <v>0.43750000000000061</v>
      </c>
      <c r="EL27" s="160">
        <v>1</v>
      </c>
      <c r="EM27" s="164">
        <v>2</v>
      </c>
      <c r="EN27" s="168">
        <v>42</v>
      </c>
      <c r="EO27" s="164">
        <v>13</v>
      </c>
      <c r="EP27" s="164">
        <v>4</v>
      </c>
      <c r="EQ27" s="164">
        <v>0</v>
      </c>
      <c r="ER27" s="164">
        <v>2</v>
      </c>
      <c r="ES27" s="164">
        <v>0</v>
      </c>
      <c r="ET27" s="164">
        <v>0</v>
      </c>
      <c r="EU27" s="164">
        <v>0</v>
      </c>
      <c r="EV27" s="164">
        <v>3</v>
      </c>
      <c r="EW27" s="26">
        <f t="shared" si="41"/>
        <v>67</v>
      </c>
      <c r="EX27" s="26">
        <f t="shared" si="42"/>
        <v>71</v>
      </c>
      <c r="EY27" s="29">
        <f t="shared" si="129"/>
        <v>0.43750000000000061</v>
      </c>
      <c r="EZ27" s="160">
        <v>0</v>
      </c>
      <c r="FA27" s="164">
        <v>0</v>
      </c>
      <c r="FB27" s="168">
        <v>6</v>
      </c>
      <c r="FC27" s="164">
        <v>6</v>
      </c>
      <c r="FD27" s="164">
        <v>1</v>
      </c>
      <c r="FE27" s="164">
        <v>0</v>
      </c>
      <c r="FF27" s="164">
        <v>0</v>
      </c>
      <c r="FG27" s="164">
        <v>0</v>
      </c>
      <c r="FH27" s="164">
        <v>0</v>
      </c>
      <c r="FI27" s="164">
        <v>0</v>
      </c>
      <c r="FJ27" s="164">
        <v>0</v>
      </c>
      <c r="FK27" s="32">
        <f t="shared" si="45"/>
        <v>13</v>
      </c>
      <c r="FL27" s="32">
        <f t="shared" si="46"/>
        <v>14</v>
      </c>
    </row>
    <row r="28" spans="1:168" ht="13.5" customHeight="1">
      <c r="A28" s="16">
        <f t="shared" si="130"/>
        <v>0.4479166666666673</v>
      </c>
      <c r="B28" s="161">
        <v>2</v>
      </c>
      <c r="C28" s="165">
        <v>0</v>
      </c>
      <c r="D28" s="169">
        <v>8</v>
      </c>
      <c r="E28" s="165">
        <v>3</v>
      </c>
      <c r="F28" s="165">
        <v>1</v>
      </c>
      <c r="G28" s="165">
        <v>0</v>
      </c>
      <c r="H28" s="165">
        <v>0</v>
      </c>
      <c r="I28" s="165">
        <v>0</v>
      </c>
      <c r="J28" s="165">
        <v>0</v>
      </c>
      <c r="K28" s="165">
        <v>0</v>
      </c>
      <c r="L28" s="165">
        <v>0</v>
      </c>
      <c r="M28" s="27">
        <f t="shared" si="11"/>
        <v>14</v>
      </c>
      <c r="N28" s="27">
        <f t="shared" si="12"/>
        <v>14</v>
      </c>
      <c r="O28" s="30">
        <f t="shared" si="119"/>
        <v>0.4479166666666673</v>
      </c>
      <c r="P28" s="161">
        <v>2</v>
      </c>
      <c r="Q28" s="165">
        <v>1</v>
      </c>
      <c r="R28" s="169">
        <v>25</v>
      </c>
      <c r="S28" s="165">
        <v>9</v>
      </c>
      <c r="T28" s="165">
        <v>1</v>
      </c>
      <c r="U28" s="165">
        <v>0</v>
      </c>
      <c r="V28" s="165">
        <v>0</v>
      </c>
      <c r="W28" s="165">
        <v>0</v>
      </c>
      <c r="X28" s="165">
        <v>1</v>
      </c>
      <c r="Y28" s="165">
        <v>0</v>
      </c>
      <c r="Z28" s="165">
        <v>3</v>
      </c>
      <c r="AA28" s="27">
        <f t="shared" si="14"/>
        <v>42</v>
      </c>
      <c r="AB28" s="27">
        <f t="shared" si="15"/>
        <v>42</v>
      </c>
      <c r="AC28" s="30">
        <f t="shared" si="120"/>
        <v>0.4479166666666673</v>
      </c>
      <c r="AD28" s="161">
        <v>0</v>
      </c>
      <c r="AE28" s="165">
        <v>0</v>
      </c>
      <c r="AF28" s="169">
        <v>5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5">
        <v>0</v>
      </c>
      <c r="AM28" s="165">
        <v>0</v>
      </c>
      <c r="AN28" s="165">
        <v>0</v>
      </c>
      <c r="AO28" s="27">
        <f t="shared" si="17"/>
        <v>5</v>
      </c>
      <c r="AP28" s="27">
        <f t="shared" si="18"/>
        <v>5</v>
      </c>
      <c r="AQ28" s="30">
        <f t="shared" si="121"/>
        <v>0.4479166666666673</v>
      </c>
      <c r="AR28" s="161">
        <v>0</v>
      </c>
      <c r="AS28" s="165">
        <v>0</v>
      </c>
      <c r="AT28" s="169">
        <v>15</v>
      </c>
      <c r="AU28" s="165">
        <v>1</v>
      </c>
      <c r="AV28" s="165">
        <v>0</v>
      </c>
      <c r="AW28" s="165">
        <v>0</v>
      </c>
      <c r="AX28" s="165">
        <v>1</v>
      </c>
      <c r="AY28" s="165">
        <v>0</v>
      </c>
      <c r="AZ28" s="165">
        <v>0</v>
      </c>
      <c r="BA28" s="165">
        <v>0</v>
      </c>
      <c r="BB28" s="165">
        <v>0</v>
      </c>
      <c r="BC28" s="27">
        <f t="shared" si="20"/>
        <v>17</v>
      </c>
      <c r="BD28" s="27">
        <f t="shared" si="21"/>
        <v>18</v>
      </c>
      <c r="BE28" s="30">
        <f t="shared" si="122"/>
        <v>0.4479166666666673</v>
      </c>
      <c r="BF28" s="161">
        <v>9</v>
      </c>
      <c r="BG28" s="165">
        <v>6</v>
      </c>
      <c r="BH28" s="169">
        <v>72</v>
      </c>
      <c r="BI28" s="165">
        <v>12</v>
      </c>
      <c r="BJ28" s="165">
        <v>3</v>
      </c>
      <c r="BK28" s="165">
        <v>0</v>
      </c>
      <c r="BL28" s="165">
        <v>4</v>
      </c>
      <c r="BM28" s="165">
        <v>0</v>
      </c>
      <c r="BN28" s="165">
        <v>0</v>
      </c>
      <c r="BO28" s="165">
        <v>0</v>
      </c>
      <c r="BP28" s="165">
        <v>0</v>
      </c>
      <c r="BQ28" s="27">
        <f t="shared" si="23"/>
        <v>106</v>
      </c>
      <c r="BR28" s="27">
        <f t="shared" si="24"/>
        <v>104</v>
      </c>
      <c r="BS28" s="30">
        <f t="shared" si="123"/>
        <v>0.4479166666666673</v>
      </c>
      <c r="BT28" s="161">
        <v>0</v>
      </c>
      <c r="BU28" s="165">
        <v>0</v>
      </c>
      <c r="BV28" s="169">
        <v>0</v>
      </c>
      <c r="BW28" s="165">
        <v>0</v>
      </c>
      <c r="BX28" s="165">
        <v>0</v>
      </c>
      <c r="BY28" s="165">
        <v>0</v>
      </c>
      <c r="BZ28" s="165">
        <v>0</v>
      </c>
      <c r="CA28" s="165">
        <v>0</v>
      </c>
      <c r="CB28" s="165">
        <v>0</v>
      </c>
      <c r="CC28" s="165">
        <v>0</v>
      </c>
      <c r="CD28" s="165">
        <v>0</v>
      </c>
      <c r="CE28" s="27">
        <f t="shared" si="26"/>
        <v>0</v>
      </c>
      <c r="CF28" s="27">
        <f t="shared" si="27"/>
        <v>0</v>
      </c>
      <c r="CG28" s="30">
        <f t="shared" si="124"/>
        <v>0.4479166666666673</v>
      </c>
      <c r="CH28" s="161">
        <v>0</v>
      </c>
      <c r="CI28" s="165">
        <v>0</v>
      </c>
      <c r="CJ28" s="169">
        <v>2</v>
      </c>
      <c r="CK28" s="165">
        <v>0</v>
      </c>
      <c r="CL28" s="165">
        <v>0</v>
      </c>
      <c r="CM28" s="165">
        <v>0</v>
      </c>
      <c r="CN28" s="165">
        <v>0</v>
      </c>
      <c r="CO28" s="165">
        <v>0</v>
      </c>
      <c r="CP28" s="165">
        <v>0</v>
      </c>
      <c r="CQ28" s="165">
        <v>1</v>
      </c>
      <c r="CR28" s="165">
        <v>0</v>
      </c>
      <c r="CS28" s="27">
        <f t="shared" si="29"/>
        <v>3</v>
      </c>
      <c r="CT28" s="27">
        <f t="shared" si="30"/>
        <v>4</v>
      </c>
      <c r="CU28" s="30">
        <f t="shared" si="125"/>
        <v>0.4479166666666673</v>
      </c>
      <c r="CV28" s="161">
        <v>3</v>
      </c>
      <c r="CW28" s="165">
        <v>2</v>
      </c>
      <c r="CX28" s="169">
        <v>37</v>
      </c>
      <c r="CY28" s="165">
        <v>6</v>
      </c>
      <c r="CZ28" s="165">
        <v>1</v>
      </c>
      <c r="DA28" s="165">
        <v>0</v>
      </c>
      <c r="DB28" s="165">
        <v>0</v>
      </c>
      <c r="DC28" s="165">
        <v>0</v>
      </c>
      <c r="DD28" s="165">
        <v>0</v>
      </c>
      <c r="DE28" s="165">
        <v>0</v>
      </c>
      <c r="DF28" s="165">
        <v>0</v>
      </c>
      <c r="DG28" s="27">
        <f t="shared" si="32"/>
        <v>49</v>
      </c>
      <c r="DH28" s="27">
        <f t="shared" si="33"/>
        <v>47</v>
      </c>
      <c r="DI28" s="30">
        <f t="shared" si="126"/>
        <v>0.4479166666666673</v>
      </c>
      <c r="DJ28" s="161">
        <v>0</v>
      </c>
      <c r="DK28" s="165">
        <v>0</v>
      </c>
      <c r="DL28" s="169">
        <v>11</v>
      </c>
      <c r="DM28" s="165">
        <v>1</v>
      </c>
      <c r="DN28" s="165">
        <v>0</v>
      </c>
      <c r="DO28" s="165">
        <v>0</v>
      </c>
      <c r="DP28" s="165">
        <v>0</v>
      </c>
      <c r="DQ28" s="165">
        <v>0</v>
      </c>
      <c r="DR28" s="165">
        <v>0</v>
      </c>
      <c r="DS28" s="165">
        <v>0</v>
      </c>
      <c r="DT28" s="165">
        <v>1</v>
      </c>
      <c r="DU28" s="27">
        <f t="shared" si="35"/>
        <v>13</v>
      </c>
      <c r="DV28" s="27">
        <f t="shared" si="36"/>
        <v>13</v>
      </c>
      <c r="DW28" s="30">
        <f t="shared" si="127"/>
        <v>0.4479166666666673</v>
      </c>
      <c r="DX28" s="161">
        <v>0</v>
      </c>
      <c r="DY28" s="165">
        <v>0</v>
      </c>
      <c r="DZ28" s="169">
        <v>8</v>
      </c>
      <c r="EA28" s="165">
        <v>2</v>
      </c>
      <c r="EB28" s="165">
        <v>0</v>
      </c>
      <c r="EC28" s="165">
        <v>0</v>
      </c>
      <c r="ED28" s="165">
        <v>0</v>
      </c>
      <c r="EE28" s="165">
        <v>0</v>
      </c>
      <c r="EF28" s="165">
        <v>0</v>
      </c>
      <c r="EG28" s="165">
        <v>0</v>
      </c>
      <c r="EH28" s="165">
        <v>0</v>
      </c>
      <c r="EI28" s="27">
        <f t="shared" si="38"/>
        <v>10</v>
      </c>
      <c r="EJ28" s="27">
        <f t="shared" si="39"/>
        <v>10</v>
      </c>
      <c r="EK28" s="30">
        <f t="shared" si="128"/>
        <v>0.4479166666666673</v>
      </c>
      <c r="EL28" s="161">
        <v>1</v>
      </c>
      <c r="EM28" s="165">
        <v>2</v>
      </c>
      <c r="EN28" s="169">
        <v>44</v>
      </c>
      <c r="EO28" s="165">
        <v>13</v>
      </c>
      <c r="EP28" s="165">
        <v>5</v>
      </c>
      <c r="EQ28" s="165">
        <v>0</v>
      </c>
      <c r="ER28" s="165">
        <v>2</v>
      </c>
      <c r="ES28" s="165">
        <v>0</v>
      </c>
      <c r="ET28" s="165">
        <v>0</v>
      </c>
      <c r="EU28" s="165">
        <v>2</v>
      </c>
      <c r="EV28" s="165">
        <v>0</v>
      </c>
      <c r="EW28" s="27">
        <f t="shared" si="41"/>
        <v>69</v>
      </c>
      <c r="EX28" s="27">
        <f t="shared" si="42"/>
        <v>76</v>
      </c>
      <c r="EY28" s="30">
        <f t="shared" si="129"/>
        <v>0.4479166666666673</v>
      </c>
      <c r="EZ28" s="161">
        <v>0</v>
      </c>
      <c r="FA28" s="165">
        <v>0</v>
      </c>
      <c r="FB28" s="169">
        <v>6</v>
      </c>
      <c r="FC28" s="165">
        <v>5</v>
      </c>
      <c r="FD28" s="165">
        <v>1</v>
      </c>
      <c r="FE28" s="165">
        <v>0</v>
      </c>
      <c r="FF28" s="165">
        <v>0</v>
      </c>
      <c r="FG28" s="165">
        <v>0</v>
      </c>
      <c r="FH28" s="165">
        <v>0</v>
      </c>
      <c r="FI28" s="165">
        <v>1</v>
      </c>
      <c r="FJ28" s="165">
        <v>0</v>
      </c>
      <c r="FK28" s="33">
        <f t="shared" si="45"/>
        <v>13</v>
      </c>
      <c r="FL28" s="33">
        <f t="shared" si="46"/>
        <v>15</v>
      </c>
    </row>
    <row r="29" spans="1:168" s="39" customFormat="1" ht="12" customHeight="1">
      <c r="A29" s="48" t="s">
        <v>24</v>
      </c>
      <c r="B29" s="162">
        <f t="shared" ref="B29:L29" si="131">SUM(B25:B28)</f>
        <v>6</v>
      </c>
      <c r="C29" s="166">
        <f t="shared" si="131"/>
        <v>1</v>
      </c>
      <c r="D29" s="170">
        <f t="shared" si="131"/>
        <v>27</v>
      </c>
      <c r="E29" s="166">
        <f t="shared" si="131"/>
        <v>9</v>
      </c>
      <c r="F29" s="166">
        <f t="shared" si="131"/>
        <v>2</v>
      </c>
      <c r="G29" s="166">
        <f t="shared" si="131"/>
        <v>1</v>
      </c>
      <c r="H29" s="166">
        <f t="shared" si="131"/>
        <v>0</v>
      </c>
      <c r="I29" s="166">
        <f t="shared" si="131"/>
        <v>0</v>
      </c>
      <c r="J29" s="166">
        <f t="shared" si="131"/>
        <v>0</v>
      </c>
      <c r="K29" s="166">
        <f t="shared" si="131"/>
        <v>0</v>
      </c>
      <c r="L29" s="166">
        <f t="shared" si="131"/>
        <v>4</v>
      </c>
      <c r="M29" s="60">
        <f t="shared" si="11"/>
        <v>50</v>
      </c>
      <c r="N29" s="60">
        <f t="shared" si="12"/>
        <v>48</v>
      </c>
      <c r="O29" s="48" t="s">
        <v>24</v>
      </c>
      <c r="P29" s="162">
        <f t="shared" ref="P29:Z29" si="132">SUM(P25:P28)</f>
        <v>6</v>
      </c>
      <c r="Q29" s="166">
        <f t="shared" si="132"/>
        <v>2</v>
      </c>
      <c r="R29" s="170">
        <f t="shared" si="132"/>
        <v>98</v>
      </c>
      <c r="S29" s="166">
        <f t="shared" si="132"/>
        <v>17</v>
      </c>
      <c r="T29" s="166">
        <f t="shared" si="132"/>
        <v>4</v>
      </c>
      <c r="U29" s="166">
        <f t="shared" si="132"/>
        <v>0</v>
      </c>
      <c r="V29" s="166">
        <f t="shared" si="132"/>
        <v>1</v>
      </c>
      <c r="W29" s="166">
        <f t="shared" si="132"/>
        <v>0</v>
      </c>
      <c r="X29" s="166">
        <f t="shared" si="132"/>
        <v>3</v>
      </c>
      <c r="Y29" s="166">
        <f t="shared" si="132"/>
        <v>3</v>
      </c>
      <c r="Z29" s="166">
        <f t="shared" si="132"/>
        <v>8</v>
      </c>
      <c r="AA29" s="60">
        <f t="shared" si="14"/>
        <v>142</v>
      </c>
      <c r="AB29" s="60">
        <f t="shared" si="15"/>
        <v>148</v>
      </c>
      <c r="AC29" s="48" t="s">
        <v>24</v>
      </c>
      <c r="AD29" s="162">
        <f t="shared" ref="AD29:AN29" si="133">SUM(AD25:AD28)</f>
        <v>0</v>
      </c>
      <c r="AE29" s="166">
        <f t="shared" si="133"/>
        <v>0</v>
      </c>
      <c r="AF29" s="170">
        <f t="shared" si="133"/>
        <v>19</v>
      </c>
      <c r="AG29" s="166">
        <f t="shared" si="133"/>
        <v>0</v>
      </c>
      <c r="AH29" s="166">
        <f t="shared" si="133"/>
        <v>1</v>
      </c>
      <c r="AI29" s="166">
        <f t="shared" si="133"/>
        <v>1</v>
      </c>
      <c r="AJ29" s="166">
        <f t="shared" si="133"/>
        <v>0</v>
      </c>
      <c r="AK29" s="166">
        <f t="shared" si="133"/>
        <v>1</v>
      </c>
      <c r="AL29" s="166">
        <f t="shared" si="133"/>
        <v>0</v>
      </c>
      <c r="AM29" s="166">
        <f t="shared" si="133"/>
        <v>0</v>
      </c>
      <c r="AN29" s="166">
        <f t="shared" si="133"/>
        <v>1</v>
      </c>
      <c r="AO29" s="60">
        <f t="shared" si="17"/>
        <v>23</v>
      </c>
      <c r="AP29" s="60">
        <f t="shared" si="18"/>
        <v>26</v>
      </c>
      <c r="AQ29" s="48" t="s">
        <v>24</v>
      </c>
      <c r="AR29" s="162">
        <f t="shared" ref="AR29:BB29" si="134">SUM(AR25:AR28)</f>
        <v>1</v>
      </c>
      <c r="AS29" s="166">
        <f t="shared" si="134"/>
        <v>1</v>
      </c>
      <c r="AT29" s="170">
        <f t="shared" si="134"/>
        <v>35</v>
      </c>
      <c r="AU29" s="166">
        <f t="shared" si="134"/>
        <v>4</v>
      </c>
      <c r="AV29" s="166">
        <f t="shared" si="134"/>
        <v>2</v>
      </c>
      <c r="AW29" s="166">
        <f t="shared" si="134"/>
        <v>0</v>
      </c>
      <c r="AX29" s="166">
        <f t="shared" si="134"/>
        <v>1</v>
      </c>
      <c r="AY29" s="166">
        <f t="shared" si="134"/>
        <v>1</v>
      </c>
      <c r="AZ29" s="166">
        <f t="shared" si="134"/>
        <v>0</v>
      </c>
      <c r="BA29" s="166">
        <f t="shared" si="134"/>
        <v>0</v>
      </c>
      <c r="BB29" s="166">
        <f t="shared" si="134"/>
        <v>3</v>
      </c>
      <c r="BC29" s="60">
        <f t="shared" si="20"/>
        <v>48</v>
      </c>
      <c r="BD29" s="60">
        <f t="shared" si="21"/>
        <v>51</v>
      </c>
      <c r="BE29" s="48" t="s">
        <v>24</v>
      </c>
      <c r="BF29" s="162">
        <f t="shared" ref="BF29:BP29" si="135">SUM(BF25:BF28)</f>
        <v>46</v>
      </c>
      <c r="BG29" s="166">
        <f t="shared" si="135"/>
        <v>11</v>
      </c>
      <c r="BH29" s="170">
        <f t="shared" si="135"/>
        <v>239</v>
      </c>
      <c r="BI29" s="166">
        <f t="shared" si="135"/>
        <v>46</v>
      </c>
      <c r="BJ29" s="166">
        <f t="shared" si="135"/>
        <v>21</v>
      </c>
      <c r="BK29" s="166">
        <f t="shared" si="135"/>
        <v>0</v>
      </c>
      <c r="BL29" s="166">
        <f t="shared" si="135"/>
        <v>10</v>
      </c>
      <c r="BM29" s="166">
        <f t="shared" si="135"/>
        <v>2</v>
      </c>
      <c r="BN29" s="166">
        <f t="shared" si="135"/>
        <v>1</v>
      </c>
      <c r="BO29" s="166">
        <f t="shared" si="135"/>
        <v>3</v>
      </c>
      <c r="BP29" s="166">
        <f t="shared" si="135"/>
        <v>1</v>
      </c>
      <c r="BQ29" s="60">
        <f t="shared" si="23"/>
        <v>380</v>
      </c>
      <c r="BR29" s="60">
        <f t="shared" si="24"/>
        <v>381</v>
      </c>
      <c r="BS29" s="48" t="s">
        <v>24</v>
      </c>
      <c r="BT29" s="162">
        <f t="shared" ref="BT29:CD29" si="136">SUM(BT25:BT28)</f>
        <v>0</v>
      </c>
      <c r="BU29" s="166">
        <f t="shared" si="136"/>
        <v>0</v>
      </c>
      <c r="BV29" s="170">
        <f t="shared" si="136"/>
        <v>1</v>
      </c>
      <c r="BW29" s="166">
        <f t="shared" si="136"/>
        <v>0</v>
      </c>
      <c r="BX29" s="166">
        <f t="shared" si="136"/>
        <v>0</v>
      </c>
      <c r="BY29" s="166">
        <f t="shared" si="136"/>
        <v>0</v>
      </c>
      <c r="BZ29" s="166">
        <f t="shared" si="136"/>
        <v>0</v>
      </c>
      <c r="CA29" s="166">
        <f t="shared" si="136"/>
        <v>0</v>
      </c>
      <c r="CB29" s="166">
        <f t="shared" si="136"/>
        <v>0</v>
      </c>
      <c r="CC29" s="166">
        <f t="shared" si="136"/>
        <v>0</v>
      </c>
      <c r="CD29" s="166">
        <f t="shared" si="136"/>
        <v>0</v>
      </c>
      <c r="CE29" s="60">
        <f t="shared" si="26"/>
        <v>1</v>
      </c>
      <c r="CF29" s="60">
        <f t="shared" si="27"/>
        <v>1</v>
      </c>
      <c r="CG29" s="48" t="s">
        <v>24</v>
      </c>
      <c r="CH29" s="162">
        <f t="shared" ref="CH29:CR29" si="137">SUM(CH25:CH28)</f>
        <v>0</v>
      </c>
      <c r="CI29" s="166">
        <f t="shared" si="137"/>
        <v>0</v>
      </c>
      <c r="CJ29" s="170">
        <f t="shared" si="137"/>
        <v>4</v>
      </c>
      <c r="CK29" s="166">
        <f t="shared" si="137"/>
        <v>1</v>
      </c>
      <c r="CL29" s="166">
        <f t="shared" si="137"/>
        <v>0</v>
      </c>
      <c r="CM29" s="166">
        <f t="shared" si="137"/>
        <v>0</v>
      </c>
      <c r="CN29" s="166">
        <f t="shared" si="137"/>
        <v>0</v>
      </c>
      <c r="CO29" s="166">
        <f t="shared" si="137"/>
        <v>0</v>
      </c>
      <c r="CP29" s="166">
        <f t="shared" si="137"/>
        <v>0</v>
      </c>
      <c r="CQ29" s="166">
        <f t="shared" si="137"/>
        <v>1</v>
      </c>
      <c r="CR29" s="166">
        <f t="shared" si="137"/>
        <v>0</v>
      </c>
      <c r="CS29" s="60">
        <f t="shared" si="29"/>
        <v>6</v>
      </c>
      <c r="CT29" s="60">
        <f t="shared" si="30"/>
        <v>7</v>
      </c>
      <c r="CU29" s="48" t="s">
        <v>24</v>
      </c>
      <c r="CV29" s="162">
        <f t="shared" ref="CV29:DF29" si="138">SUM(CV25:CV28)</f>
        <v>8</v>
      </c>
      <c r="CW29" s="166">
        <f t="shared" si="138"/>
        <v>3</v>
      </c>
      <c r="CX29" s="170">
        <f t="shared" si="138"/>
        <v>187</v>
      </c>
      <c r="CY29" s="166">
        <f t="shared" si="138"/>
        <v>36</v>
      </c>
      <c r="CZ29" s="166">
        <f t="shared" si="138"/>
        <v>6</v>
      </c>
      <c r="DA29" s="166">
        <f t="shared" si="138"/>
        <v>0</v>
      </c>
      <c r="DB29" s="166">
        <f t="shared" si="138"/>
        <v>0</v>
      </c>
      <c r="DC29" s="166">
        <f t="shared" si="138"/>
        <v>0</v>
      </c>
      <c r="DD29" s="166">
        <f t="shared" si="138"/>
        <v>2</v>
      </c>
      <c r="DE29" s="166">
        <f t="shared" si="138"/>
        <v>2</v>
      </c>
      <c r="DF29" s="166">
        <f t="shared" si="138"/>
        <v>7</v>
      </c>
      <c r="DG29" s="60">
        <f t="shared" si="32"/>
        <v>251</v>
      </c>
      <c r="DH29" s="60">
        <f t="shared" si="33"/>
        <v>254</v>
      </c>
      <c r="DI29" s="48" t="s">
        <v>24</v>
      </c>
      <c r="DJ29" s="162">
        <f t="shared" ref="DJ29:DT29" si="139">SUM(DJ25:DJ28)</f>
        <v>7</v>
      </c>
      <c r="DK29" s="166">
        <f t="shared" si="139"/>
        <v>1</v>
      </c>
      <c r="DL29" s="170">
        <f t="shared" si="139"/>
        <v>47</v>
      </c>
      <c r="DM29" s="166">
        <f t="shared" si="139"/>
        <v>8</v>
      </c>
      <c r="DN29" s="166">
        <f t="shared" si="139"/>
        <v>2</v>
      </c>
      <c r="DO29" s="166">
        <f t="shared" si="139"/>
        <v>1</v>
      </c>
      <c r="DP29" s="166">
        <f t="shared" si="139"/>
        <v>0</v>
      </c>
      <c r="DQ29" s="166">
        <f t="shared" si="139"/>
        <v>0</v>
      </c>
      <c r="DR29" s="166">
        <f t="shared" si="139"/>
        <v>0</v>
      </c>
      <c r="DS29" s="166">
        <f t="shared" si="139"/>
        <v>0</v>
      </c>
      <c r="DT29" s="166">
        <f t="shared" si="139"/>
        <v>3</v>
      </c>
      <c r="DU29" s="60">
        <f t="shared" si="35"/>
        <v>69</v>
      </c>
      <c r="DV29" s="60">
        <f t="shared" si="36"/>
        <v>67</v>
      </c>
      <c r="DW29" s="48" t="s">
        <v>24</v>
      </c>
      <c r="DX29" s="162">
        <f t="shared" ref="DX29:EH29" si="140">SUM(DX25:DX28)</f>
        <v>0</v>
      </c>
      <c r="DY29" s="166">
        <f t="shared" si="140"/>
        <v>0</v>
      </c>
      <c r="DZ29" s="170">
        <f t="shared" si="140"/>
        <v>37</v>
      </c>
      <c r="EA29" s="166">
        <f t="shared" si="140"/>
        <v>8</v>
      </c>
      <c r="EB29" s="166">
        <f t="shared" si="140"/>
        <v>0</v>
      </c>
      <c r="EC29" s="166">
        <f t="shared" si="140"/>
        <v>0</v>
      </c>
      <c r="ED29" s="166">
        <f t="shared" si="140"/>
        <v>0</v>
      </c>
      <c r="EE29" s="166">
        <f t="shared" si="140"/>
        <v>0</v>
      </c>
      <c r="EF29" s="166">
        <f t="shared" si="140"/>
        <v>0</v>
      </c>
      <c r="EG29" s="166">
        <f t="shared" si="140"/>
        <v>0</v>
      </c>
      <c r="EH29" s="166">
        <f t="shared" si="140"/>
        <v>2</v>
      </c>
      <c r="EI29" s="60">
        <f t="shared" si="38"/>
        <v>47</v>
      </c>
      <c r="EJ29" s="60">
        <f t="shared" si="39"/>
        <v>47</v>
      </c>
      <c r="EK29" s="48" t="s">
        <v>24</v>
      </c>
      <c r="EL29" s="162">
        <f t="shared" ref="EL29:EV29" si="141">SUM(EL25:EL28)</f>
        <v>9</v>
      </c>
      <c r="EM29" s="166">
        <f t="shared" si="141"/>
        <v>4</v>
      </c>
      <c r="EN29" s="170">
        <f t="shared" si="141"/>
        <v>205</v>
      </c>
      <c r="EO29" s="166">
        <f t="shared" si="141"/>
        <v>53</v>
      </c>
      <c r="EP29" s="166">
        <f t="shared" si="141"/>
        <v>12</v>
      </c>
      <c r="EQ29" s="166">
        <f t="shared" si="141"/>
        <v>1</v>
      </c>
      <c r="ER29" s="166">
        <f t="shared" si="141"/>
        <v>6</v>
      </c>
      <c r="ES29" s="166">
        <f t="shared" si="141"/>
        <v>0</v>
      </c>
      <c r="ET29" s="166">
        <f t="shared" si="141"/>
        <v>3</v>
      </c>
      <c r="EU29" s="166">
        <f t="shared" si="141"/>
        <v>4</v>
      </c>
      <c r="EV29" s="166">
        <f t="shared" si="141"/>
        <v>7</v>
      </c>
      <c r="EW29" s="60">
        <f t="shared" si="41"/>
        <v>304</v>
      </c>
      <c r="EX29" s="60">
        <f t="shared" si="42"/>
        <v>322</v>
      </c>
      <c r="EY29" s="48" t="s">
        <v>24</v>
      </c>
      <c r="EZ29" s="162">
        <f t="shared" ref="EZ29:FJ29" si="142">SUM(EZ25:EZ28)</f>
        <v>0</v>
      </c>
      <c r="FA29" s="166">
        <f t="shared" si="142"/>
        <v>1</v>
      </c>
      <c r="FB29" s="170">
        <f t="shared" si="142"/>
        <v>39</v>
      </c>
      <c r="FC29" s="166">
        <f t="shared" si="142"/>
        <v>14</v>
      </c>
      <c r="FD29" s="166">
        <f t="shared" si="142"/>
        <v>4</v>
      </c>
      <c r="FE29" s="166">
        <f t="shared" si="142"/>
        <v>0</v>
      </c>
      <c r="FF29" s="166">
        <f t="shared" si="142"/>
        <v>0</v>
      </c>
      <c r="FG29" s="166">
        <f t="shared" si="142"/>
        <v>0</v>
      </c>
      <c r="FH29" s="166">
        <f t="shared" si="142"/>
        <v>0</v>
      </c>
      <c r="FI29" s="166">
        <f t="shared" si="142"/>
        <v>4</v>
      </c>
      <c r="FJ29" s="166">
        <f t="shared" si="142"/>
        <v>4</v>
      </c>
      <c r="FK29" s="60">
        <f t="shared" si="45"/>
        <v>66</v>
      </c>
      <c r="FL29" s="60">
        <f t="shared" si="46"/>
        <v>74</v>
      </c>
    </row>
    <row r="30" spans="1:168" ht="13.5" customHeight="1">
      <c r="A30" s="22">
        <f>A28+"00:15"</f>
        <v>0.45833333333333398</v>
      </c>
      <c r="B30" s="159">
        <v>2</v>
      </c>
      <c r="C30" s="163">
        <v>0</v>
      </c>
      <c r="D30" s="167">
        <v>5</v>
      </c>
      <c r="E30" s="163">
        <v>3</v>
      </c>
      <c r="F30" s="163">
        <v>1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1</v>
      </c>
      <c r="M30" s="25">
        <f t="shared" si="11"/>
        <v>12</v>
      </c>
      <c r="N30" s="25">
        <f t="shared" si="12"/>
        <v>12</v>
      </c>
      <c r="O30" s="29">
        <f t="shared" ref="O30:O33" si="143">$A30</f>
        <v>0.45833333333333398</v>
      </c>
      <c r="P30" s="159">
        <v>0</v>
      </c>
      <c r="Q30" s="163">
        <v>0</v>
      </c>
      <c r="R30" s="167">
        <v>25</v>
      </c>
      <c r="S30" s="163">
        <v>9</v>
      </c>
      <c r="T30" s="163">
        <v>4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4</v>
      </c>
      <c r="AA30" s="25">
        <f t="shared" si="14"/>
        <v>42</v>
      </c>
      <c r="AB30" s="25">
        <f t="shared" si="15"/>
        <v>46</v>
      </c>
      <c r="AC30" s="29">
        <f t="shared" ref="AC30:AC33" si="144">$A30</f>
        <v>0.45833333333333398</v>
      </c>
      <c r="AD30" s="159">
        <v>0</v>
      </c>
      <c r="AE30" s="163">
        <v>0</v>
      </c>
      <c r="AF30" s="167">
        <v>7</v>
      </c>
      <c r="AG30" s="163">
        <v>0</v>
      </c>
      <c r="AH30" s="163">
        <v>0</v>
      </c>
      <c r="AI30" s="163">
        <v>0</v>
      </c>
      <c r="AJ30" s="163">
        <v>0</v>
      </c>
      <c r="AK30" s="163">
        <v>1</v>
      </c>
      <c r="AL30" s="163">
        <v>0</v>
      </c>
      <c r="AM30" s="163">
        <v>0</v>
      </c>
      <c r="AN30" s="163">
        <v>1</v>
      </c>
      <c r="AO30" s="25">
        <f t="shared" si="17"/>
        <v>9</v>
      </c>
      <c r="AP30" s="25">
        <f t="shared" si="18"/>
        <v>10</v>
      </c>
      <c r="AQ30" s="29">
        <f t="shared" ref="AQ30:AQ33" si="145">$A30</f>
        <v>0.45833333333333398</v>
      </c>
      <c r="AR30" s="159">
        <v>0</v>
      </c>
      <c r="AS30" s="163">
        <v>0</v>
      </c>
      <c r="AT30" s="167">
        <v>10</v>
      </c>
      <c r="AU30" s="163">
        <v>0</v>
      </c>
      <c r="AV30" s="163">
        <v>0</v>
      </c>
      <c r="AW30" s="163">
        <v>0</v>
      </c>
      <c r="AX30" s="163">
        <v>0</v>
      </c>
      <c r="AY30" s="163">
        <v>0</v>
      </c>
      <c r="AZ30" s="163">
        <v>0</v>
      </c>
      <c r="BA30" s="163">
        <v>0</v>
      </c>
      <c r="BB30" s="163">
        <v>0</v>
      </c>
      <c r="BC30" s="25">
        <f t="shared" si="20"/>
        <v>10</v>
      </c>
      <c r="BD30" s="25">
        <f t="shared" si="21"/>
        <v>10</v>
      </c>
      <c r="BE30" s="29">
        <f t="shared" ref="BE30:BE33" si="146">$A30</f>
        <v>0.45833333333333398</v>
      </c>
      <c r="BF30" s="159">
        <v>7</v>
      </c>
      <c r="BG30" s="163">
        <v>0</v>
      </c>
      <c r="BH30" s="167">
        <v>40</v>
      </c>
      <c r="BI30" s="163">
        <v>19</v>
      </c>
      <c r="BJ30" s="163">
        <v>1</v>
      </c>
      <c r="BK30" s="163">
        <v>0</v>
      </c>
      <c r="BL30" s="163">
        <v>2</v>
      </c>
      <c r="BM30" s="163">
        <v>2</v>
      </c>
      <c r="BN30" s="163">
        <v>0</v>
      </c>
      <c r="BO30" s="163">
        <v>0</v>
      </c>
      <c r="BP30" s="163">
        <v>3</v>
      </c>
      <c r="BQ30" s="25">
        <f t="shared" si="23"/>
        <v>74</v>
      </c>
      <c r="BR30" s="25">
        <f t="shared" si="24"/>
        <v>74</v>
      </c>
      <c r="BS30" s="29">
        <f t="shared" ref="BS30:BS33" si="147">$A30</f>
        <v>0.45833333333333398</v>
      </c>
      <c r="BT30" s="159">
        <v>0</v>
      </c>
      <c r="BU30" s="163">
        <v>0</v>
      </c>
      <c r="BV30" s="167">
        <v>1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25">
        <f t="shared" si="26"/>
        <v>1</v>
      </c>
      <c r="CF30" s="25">
        <f t="shared" si="27"/>
        <v>1</v>
      </c>
      <c r="CG30" s="29">
        <f t="shared" ref="CG30:CG33" si="148">$A30</f>
        <v>0.45833333333333398</v>
      </c>
      <c r="CH30" s="159">
        <v>0</v>
      </c>
      <c r="CI30" s="163">
        <v>0</v>
      </c>
      <c r="CJ30" s="167">
        <v>3</v>
      </c>
      <c r="CK30" s="163">
        <v>1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Q30" s="163">
        <v>0</v>
      </c>
      <c r="CR30" s="163">
        <v>0</v>
      </c>
      <c r="CS30" s="25">
        <f t="shared" si="29"/>
        <v>4</v>
      </c>
      <c r="CT30" s="25">
        <f t="shared" si="30"/>
        <v>4</v>
      </c>
      <c r="CU30" s="29">
        <f t="shared" ref="CU30:CU33" si="149">$A30</f>
        <v>0.45833333333333398</v>
      </c>
      <c r="CV30" s="159">
        <v>1</v>
      </c>
      <c r="CW30" s="163">
        <v>0</v>
      </c>
      <c r="CX30" s="167">
        <v>24</v>
      </c>
      <c r="CY30" s="163">
        <v>6</v>
      </c>
      <c r="CZ30" s="163">
        <v>2</v>
      </c>
      <c r="DA30" s="163">
        <v>0</v>
      </c>
      <c r="DB30" s="163">
        <v>0</v>
      </c>
      <c r="DC30" s="163">
        <v>0</v>
      </c>
      <c r="DD30" s="163">
        <v>1</v>
      </c>
      <c r="DE30" s="163">
        <v>0</v>
      </c>
      <c r="DF30" s="163">
        <v>3</v>
      </c>
      <c r="DG30" s="25">
        <f t="shared" si="32"/>
        <v>37</v>
      </c>
      <c r="DH30" s="25">
        <f t="shared" si="33"/>
        <v>39</v>
      </c>
      <c r="DI30" s="29">
        <f t="shared" ref="DI30:DI33" si="150">$A30</f>
        <v>0.45833333333333398</v>
      </c>
      <c r="DJ30" s="159">
        <v>1</v>
      </c>
      <c r="DK30" s="163">
        <v>0</v>
      </c>
      <c r="DL30" s="167">
        <v>16</v>
      </c>
      <c r="DM30" s="163">
        <v>3</v>
      </c>
      <c r="DN30" s="163">
        <v>0</v>
      </c>
      <c r="DO30" s="163">
        <v>0</v>
      </c>
      <c r="DP30" s="163">
        <v>0</v>
      </c>
      <c r="DQ30" s="163">
        <v>0</v>
      </c>
      <c r="DR30" s="163">
        <v>0</v>
      </c>
      <c r="DS30" s="163">
        <v>0</v>
      </c>
      <c r="DT30" s="163">
        <v>0</v>
      </c>
      <c r="DU30" s="25">
        <f t="shared" si="35"/>
        <v>20</v>
      </c>
      <c r="DV30" s="25">
        <f t="shared" si="36"/>
        <v>19</v>
      </c>
      <c r="DW30" s="29">
        <f t="shared" ref="DW30:DW33" si="151">$A30</f>
        <v>0.45833333333333398</v>
      </c>
      <c r="DX30" s="159">
        <v>0</v>
      </c>
      <c r="DY30" s="163">
        <v>0</v>
      </c>
      <c r="DZ30" s="167">
        <v>9</v>
      </c>
      <c r="EA30" s="163">
        <v>3</v>
      </c>
      <c r="EB30" s="163">
        <v>1</v>
      </c>
      <c r="EC30" s="163">
        <v>0</v>
      </c>
      <c r="ED30" s="163">
        <v>0</v>
      </c>
      <c r="EE30" s="163">
        <v>0</v>
      </c>
      <c r="EF30" s="163">
        <v>0</v>
      </c>
      <c r="EG30" s="163">
        <v>0</v>
      </c>
      <c r="EH30" s="163">
        <v>1</v>
      </c>
      <c r="EI30" s="25">
        <f t="shared" si="38"/>
        <v>14</v>
      </c>
      <c r="EJ30" s="25">
        <f t="shared" si="39"/>
        <v>15</v>
      </c>
      <c r="EK30" s="29">
        <f t="shared" ref="EK30:EK33" si="152">$A30</f>
        <v>0.45833333333333398</v>
      </c>
      <c r="EL30" s="159">
        <v>5</v>
      </c>
      <c r="EM30" s="163">
        <v>2</v>
      </c>
      <c r="EN30" s="167">
        <v>59</v>
      </c>
      <c r="EO30" s="163">
        <v>13</v>
      </c>
      <c r="EP30" s="163">
        <v>7</v>
      </c>
      <c r="EQ30" s="163">
        <v>1</v>
      </c>
      <c r="ER30" s="163">
        <v>1</v>
      </c>
      <c r="ES30" s="163">
        <v>0</v>
      </c>
      <c r="ET30" s="163">
        <v>0</v>
      </c>
      <c r="EU30" s="163">
        <v>0</v>
      </c>
      <c r="EV30" s="163">
        <v>1</v>
      </c>
      <c r="EW30" s="25">
        <f t="shared" si="41"/>
        <v>89</v>
      </c>
      <c r="EX30" s="25">
        <f t="shared" si="42"/>
        <v>94</v>
      </c>
      <c r="EY30" s="29">
        <f t="shared" ref="EY30:EY33" si="153">$A30</f>
        <v>0.45833333333333398</v>
      </c>
      <c r="EZ30" s="159">
        <v>0</v>
      </c>
      <c r="FA30" s="163">
        <v>0</v>
      </c>
      <c r="FB30" s="167">
        <v>9</v>
      </c>
      <c r="FC30" s="163">
        <v>1</v>
      </c>
      <c r="FD30" s="163">
        <v>1</v>
      </c>
      <c r="FE30" s="163">
        <v>0</v>
      </c>
      <c r="FF30" s="163">
        <v>0</v>
      </c>
      <c r="FG30" s="163">
        <v>0</v>
      </c>
      <c r="FH30" s="163">
        <v>0</v>
      </c>
      <c r="FI30" s="163">
        <v>0</v>
      </c>
      <c r="FJ30" s="163">
        <v>2</v>
      </c>
      <c r="FK30" s="31">
        <f t="shared" si="45"/>
        <v>13</v>
      </c>
      <c r="FL30" s="31">
        <f t="shared" si="46"/>
        <v>14</v>
      </c>
    </row>
    <row r="31" spans="1:168" ht="13.5" customHeight="1">
      <c r="A31" s="13">
        <f t="shared" ref="A31:A33" si="154">A30+"00:15"</f>
        <v>0.46875000000000067</v>
      </c>
      <c r="B31" s="160">
        <v>1</v>
      </c>
      <c r="C31" s="164">
        <v>0</v>
      </c>
      <c r="D31" s="168">
        <v>7</v>
      </c>
      <c r="E31" s="164">
        <v>3</v>
      </c>
      <c r="F31" s="164">
        <v>2</v>
      </c>
      <c r="G31" s="164">
        <v>0</v>
      </c>
      <c r="H31" s="164">
        <v>0</v>
      </c>
      <c r="I31" s="164">
        <v>0</v>
      </c>
      <c r="J31" s="164">
        <v>0</v>
      </c>
      <c r="K31" s="164">
        <v>0</v>
      </c>
      <c r="L31" s="164">
        <v>1</v>
      </c>
      <c r="M31" s="26">
        <f t="shared" si="11"/>
        <v>14</v>
      </c>
      <c r="N31" s="26">
        <f t="shared" si="12"/>
        <v>15</v>
      </c>
      <c r="O31" s="29">
        <f t="shared" si="143"/>
        <v>0.46875000000000067</v>
      </c>
      <c r="P31" s="160">
        <v>1</v>
      </c>
      <c r="Q31" s="164">
        <v>0</v>
      </c>
      <c r="R31" s="168">
        <v>20</v>
      </c>
      <c r="S31" s="164">
        <v>4</v>
      </c>
      <c r="T31" s="164">
        <v>1</v>
      </c>
      <c r="U31" s="164">
        <v>0</v>
      </c>
      <c r="V31" s="164">
        <v>0</v>
      </c>
      <c r="W31" s="164">
        <v>0</v>
      </c>
      <c r="X31" s="164">
        <v>1</v>
      </c>
      <c r="Y31" s="164">
        <v>0</v>
      </c>
      <c r="Z31" s="164">
        <v>5</v>
      </c>
      <c r="AA31" s="26">
        <f t="shared" si="14"/>
        <v>32</v>
      </c>
      <c r="AB31" s="26">
        <f t="shared" si="15"/>
        <v>33</v>
      </c>
      <c r="AC31" s="29">
        <f t="shared" si="144"/>
        <v>0.46875000000000067</v>
      </c>
      <c r="AD31" s="160">
        <v>0</v>
      </c>
      <c r="AE31" s="164">
        <v>0</v>
      </c>
      <c r="AF31" s="168">
        <v>5</v>
      </c>
      <c r="AG31" s="164">
        <v>0</v>
      </c>
      <c r="AH31" s="164">
        <v>0</v>
      </c>
      <c r="AI31" s="164">
        <v>0</v>
      </c>
      <c r="AJ31" s="164">
        <v>2</v>
      </c>
      <c r="AK31" s="164">
        <v>0</v>
      </c>
      <c r="AL31" s="164">
        <v>0</v>
      </c>
      <c r="AM31" s="164">
        <v>0</v>
      </c>
      <c r="AN31" s="164">
        <v>0</v>
      </c>
      <c r="AO31" s="26">
        <f t="shared" si="17"/>
        <v>7</v>
      </c>
      <c r="AP31" s="26">
        <f t="shared" si="18"/>
        <v>9</v>
      </c>
      <c r="AQ31" s="29">
        <f t="shared" si="145"/>
        <v>0.46875000000000067</v>
      </c>
      <c r="AR31" s="160">
        <v>1</v>
      </c>
      <c r="AS31" s="164">
        <v>0</v>
      </c>
      <c r="AT31" s="168">
        <v>9</v>
      </c>
      <c r="AU31" s="164">
        <v>1</v>
      </c>
      <c r="AV31" s="164">
        <v>0</v>
      </c>
      <c r="AW31" s="164">
        <v>0</v>
      </c>
      <c r="AX31" s="164">
        <v>0</v>
      </c>
      <c r="AY31" s="164">
        <v>0</v>
      </c>
      <c r="AZ31" s="164">
        <v>0</v>
      </c>
      <c r="BA31" s="164">
        <v>0</v>
      </c>
      <c r="BB31" s="164">
        <v>0</v>
      </c>
      <c r="BC31" s="26">
        <f t="shared" si="20"/>
        <v>11</v>
      </c>
      <c r="BD31" s="26">
        <f t="shared" si="21"/>
        <v>10</v>
      </c>
      <c r="BE31" s="29">
        <f t="shared" si="146"/>
        <v>0.46875000000000067</v>
      </c>
      <c r="BF31" s="160">
        <v>5</v>
      </c>
      <c r="BG31" s="164">
        <v>2</v>
      </c>
      <c r="BH31" s="168">
        <v>67</v>
      </c>
      <c r="BI31" s="164">
        <v>16</v>
      </c>
      <c r="BJ31" s="164">
        <v>4</v>
      </c>
      <c r="BK31" s="164">
        <v>0</v>
      </c>
      <c r="BL31" s="164">
        <v>0</v>
      </c>
      <c r="BM31" s="164">
        <v>1</v>
      </c>
      <c r="BN31" s="164">
        <v>1</v>
      </c>
      <c r="BO31" s="164">
        <v>0</v>
      </c>
      <c r="BP31" s="164">
        <v>2</v>
      </c>
      <c r="BQ31" s="26">
        <f t="shared" si="23"/>
        <v>98</v>
      </c>
      <c r="BR31" s="26">
        <f t="shared" si="24"/>
        <v>100</v>
      </c>
      <c r="BS31" s="29">
        <f t="shared" si="147"/>
        <v>0.46875000000000067</v>
      </c>
      <c r="BT31" s="160">
        <v>0</v>
      </c>
      <c r="BU31" s="164">
        <v>0</v>
      </c>
      <c r="BV31" s="168">
        <v>1</v>
      </c>
      <c r="BW31" s="164">
        <v>0</v>
      </c>
      <c r="BX31" s="164">
        <v>0</v>
      </c>
      <c r="BY31" s="164">
        <v>0</v>
      </c>
      <c r="BZ31" s="164">
        <v>0</v>
      </c>
      <c r="CA31" s="164">
        <v>0</v>
      </c>
      <c r="CB31" s="164">
        <v>0</v>
      </c>
      <c r="CC31" s="164">
        <v>0</v>
      </c>
      <c r="CD31" s="164">
        <v>0</v>
      </c>
      <c r="CE31" s="26">
        <f t="shared" si="26"/>
        <v>1</v>
      </c>
      <c r="CF31" s="26">
        <f t="shared" si="27"/>
        <v>1</v>
      </c>
      <c r="CG31" s="29">
        <f t="shared" si="148"/>
        <v>0.46875000000000067</v>
      </c>
      <c r="CH31" s="160">
        <v>0</v>
      </c>
      <c r="CI31" s="164">
        <v>0</v>
      </c>
      <c r="CJ31" s="168">
        <v>0</v>
      </c>
      <c r="CK31" s="164">
        <v>1</v>
      </c>
      <c r="CL31" s="164">
        <v>1</v>
      </c>
      <c r="CM31" s="164">
        <v>0</v>
      </c>
      <c r="CN31" s="164">
        <v>0</v>
      </c>
      <c r="CO31" s="164">
        <v>0</v>
      </c>
      <c r="CP31" s="164">
        <v>0</v>
      </c>
      <c r="CQ31" s="164">
        <v>0</v>
      </c>
      <c r="CR31" s="164">
        <v>0</v>
      </c>
      <c r="CS31" s="26">
        <f t="shared" si="29"/>
        <v>2</v>
      </c>
      <c r="CT31" s="26">
        <f t="shared" si="30"/>
        <v>3</v>
      </c>
      <c r="CU31" s="29">
        <f t="shared" si="149"/>
        <v>0.46875000000000067</v>
      </c>
      <c r="CV31" s="160">
        <v>2</v>
      </c>
      <c r="CW31" s="164">
        <v>0</v>
      </c>
      <c r="CX31" s="168">
        <v>32</v>
      </c>
      <c r="CY31" s="164">
        <v>8</v>
      </c>
      <c r="CZ31" s="164">
        <v>2</v>
      </c>
      <c r="DA31" s="164">
        <v>0</v>
      </c>
      <c r="DB31" s="164">
        <v>0</v>
      </c>
      <c r="DC31" s="164">
        <v>0</v>
      </c>
      <c r="DD31" s="164">
        <v>1</v>
      </c>
      <c r="DE31" s="164">
        <v>0</v>
      </c>
      <c r="DF31" s="164">
        <v>4</v>
      </c>
      <c r="DG31" s="26">
        <f t="shared" si="32"/>
        <v>49</v>
      </c>
      <c r="DH31" s="26">
        <f t="shared" si="33"/>
        <v>51</v>
      </c>
      <c r="DI31" s="29">
        <f t="shared" si="150"/>
        <v>0.46875000000000067</v>
      </c>
      <c r="DJ31" s="160">
        <v>0</v>
      </c>
      <c r="DK31" s="164">
        <v>0</v>
      </c>
      <c r="DL31" s="168">
        <v>13</v>
      </c>
      <c r="DM31" s="164">
        <v>1</v>
      </c>
      <c r="DN31" s="164">
        <v>1</v>
      </c>
      <c r="DO31" s="164">
        <v>0</v>
      </c>
      <c r="DP31" s="164">
        <v>0</v>
      </c>
      <c r="DQ31" s="164">
        <v>0</v>
      </c>
      <c r="DR31" s="164">
        <v>0</v>
      </c>
      <c r="DS31" s="164">
        <v>0</v>
      </c>
      <c r="DT31" s="164">
        <v>1</v>
      </c>
      <c r="DU31" s="26">
        <f t="shared" si="35"/>
        <v>16</v>
      </c>
      <c r="DV31" s="26">
        <f t="shared" si="36"/>
        <v>17</v>
      </c>
      <c r="DW31" s="29">
        <f t="shared" si="151"/>
        <v>0.46875000000000067</v>
      </c>
      <c r="DX31" s="160">
        <v>0</v>
      </c>
      <c r="DY31" s="164">
        <v>0</v>
      </c>
      <c r="DZ31" s="168">
        <v>12</v>
      </c>
      <c r="EA31" s="164">
        <v>1</v>
      </c>
      <c r="EB31" s="164">
        <v>0</v>
      </c>
      <c r="EC31" s="164">
        <v>0</v>
      </c>
      <c r="ED31" s="164">
        <v>0</v>
      </c>
      <c r="EE31" s="164">
        <v>0</v>
      </c>
      <c r="EF31" s="164">
        <v>0</v>
      </c>
      <c r="EG31" s="164">
        <v>0</v>
      </c>
      <c r="EH31" s="164">
        <v>1</v>
      </c>
      <c r="EI31" s="26">
        <f t="shared" si="38"/>
        <v>14</v>
      </c>
      <c r="EJ31" s="26">
        <f t="shared" si="39"/>
        <v>14</v>
      </c>
      <c r="EK31" s="29">
        <f t="shared" si="152"/>
        <v>0.46875000000000067</v>
      </c>
      <c r="EL31" s="160">
        <v>2</v>
      </c>
      <c r="EM31" s="164">
        <v>0</v>
      </c>
      <c r="EN31" s="168">
        <v>61</v>
      </c>
      <c r="EO31" s="164">
        <v>17</v>
      </c>
      <c r="EP31" s="164">
        <v>3</v>
      </c>
      <c r="EQ31" s="164">
        <v>0</v>
      </c>
      <c r="ER31" s="164">
        <v>0</v>
      </c>
      <c r="ES31" s="164">
        <v>0</v>
      </c>
      <c r="ET31" s="164">
        <v>0</v>
      </c>
      <c r="EU31" s="164">
        <v>0</v>
      </c>
      <c r="EV31" s="164">
        <v>2</v>
      </c>
      <c r="EW31" s="26">
        <f t="shared" si="41"/>
        <v>85</v>
      </c>
      <c r="EX31" s="26">
        <f t="shared" si="42"/>
        <v>87</v>
      </c>
      <c r="EY31" s="29">
        <f t="shared" si="153"/>
        <v>0.46875000000000067</v>
      </c>
      <c r="EZ31" s="160">
        <v>0</v>
      </c>
      <c r="FA31" s="164">
        <v>0</v>
      </c>
      <c r="FB31" s="168">
        <v>7</v>
      </c>
      <c r="FC31" s="164">
        <v>4</v>
      </c>
      <c r="FD31" s="164">
        <v>1</v>
      </c>
      <c r="FE31" s="164">
        <v>0</v>
      </c>
      <c r="FF31" s="164">
        <v>0</v>
      </c>
      <c r="FG31" s="164">
        <v>0</v>
      </c>
      <c r="FH31" s="164">
        <v>0</v>
      </c>
      <c r="FI31" s="164">
        <v>0</v>
      </c>
      <c r="FJ31" s="164">
        <v>1</v>
      </c>
      <c r="FK31" s="32">
        <f t="shared" si="45"/>
        <v>13</v>
      </c>
      <c r="FL31" s="32">
        <f t="shared" si="46"/>
        <v>14</v>
      </c>
    </row>
    <row r="32" spans="1:168" ht="13.5" customHeight="1">
      <c r="A32" s="13">
        <f t="shared" si="154"/>
        <v>0.47916666666666735</v>
      </c>
      <c r="B32" s="160">
        <v>2</v>
      </c>
      <c r="C32" s="164">
        <v>0</v>
      </c>
      <c r="D32" s="168">
        <v>10</v>
      </c>
      <c r="E32" s="164">
        <v>2</v>
      </c>
      <c r="F32" s="164">
        <v>2</v>
      </c>
      <c r="G32" s="164">
        <v>0</v>
      </c>
      <c r="H32" s="164">
        <v>0</v>
      </c>
      <c r="I32" s="164">
        <v>0</v>
      </c>
      <c r="J32" s="164">
        <v>0</v>
      </c>
      <c r="K32" s="164">
        <v>0</v>
      </c>
      <c r="L32" s="164">
        <v>1</v>
      </c>
      <c r="M32" s="26">
        <f t="shared" si="11"/>
        <v>17</v>
      </c>
      <c r="N32" s="26">
        <f t="shared" si="12"/>
        <v>18</v>
      </c>
      <c r="O32" s="29">
        <f t="shared" si="143"/>
        <v>0.47916666666666735</v>
      </c>
      <c r="P32" s="160">
        <v>0</v>
      </c>
      <c r="Q32" s="164">
        <v>0</v>
      </c>
      <c r="R32" s="168">
        <v>13</v>
      </c>
      <c r="S32" s="164">
        <v>7</v>
      </c>
      <c r="T32" s="164">
        <v>2</v>
      </c>
      <c r="U32" s="164">
        <v>0</v>
      </c>
      <c r="V32" s="164">
        <v>0</v>
      </c>
      <c r="W32" s="164">
        <v>0</v>
      </c>
      <c r="X32" s="164">
        <v>1</v>
      </c>
      <c r="Y32" s="164">
        <v>0</v>
      </c>
      <c r="Z32" s="164">
        <v>4</v>
      </c>
      <c r="AA32" s="26">
        <f t="shared" si="14"/>
        <v>27</v>
      </c>
      <c r="AB32" s="26">
        <f t="shared" si="15"/>
        <v>30</v>
      </c>
      <c r="AC32" s="29">
        <f t="shared" si="144"/>
        <v>0.47916666666666735</v>
      </c>
      <c r="AD32" s="160">
        <v>1</v>
      </c>
      <c r="AE32" s="164">
        <v>0</v>
      </c>
      <c r="AF32" s="168">
        <v>4</v>
      </c>
      <c r="AG32" s="164">
        <v>0</v>
      </c>
      <c r="AH32" s="164">
        <v>0</v>
      </c>
      <c r="AI32" s="164">
        <v>0</v>
      </c>
      <c r="AJ32" s="164">
        <v>0</v>
      </c>
      <c r="AK32" s="164">
        <v>1</v>
      </c>
      <c r="AL32" s="164">
        <v>0</v>
      </c>
      <c r="AM32" s="164">
        <v>0</v>
      </c>
      <c r="AN32" s="164">
        <v>0</v>
      </c>
      <c r="AO32" s="26">
        <f t="shared" si="17"/>
        <v>6</v>
      </c>
      <c r="AP32" s="26">
        <f t="shared" si="18"/>
        <v>6</v>
      </c>
      <c r="AQ32" s="29">
        <f t="shared" si="145"/>
        <v>0.47916666666666735</v>
      </c>
      <c r="AR32" s="160">
        <v>0</v>
      </c>
      <c r="AS32" s="164">
        <v>0</v>
      </c>
      <c r="AT32" s="168">
        <v>8</v>
      </c>
      <c r="AU32" s="164">
        <v>0</v>
      </c>
      <c r="AV32" s="164">
        <v>1</v>
      </c>
      <c r="AW32" s="164">
        <v>0</v>
      </c>
      <c r="AX32" s="164">
        <v>0</v>
      </c>
      <c r="AY32" s="164">
        <v>0</v>
      </c>
      <c r="AZ32" s="164">
        <v>0</v>
      </c>
      <c r="BA32" s="164">
        <v>0</v>
      </c>
      <c r="BB32" s="164">
        <v>0</v>
      </c>
      <c r="BC32" s="26">
        <f t="shared" si="20"/>
        <v>9</v>
      </c>
      <c r="BD32" s="26">
        <f t="shared" si="21"/>
        <v>10</v>
      </c>
      <c r="BE32" s="29">
        <f t="shared" si="146"/>
        <v>0.47916666666666735</v>
      </c>
      <c r="BF32" s="160">
        <v>6</v>
      </c>
      <c r="BG32" s="164">
        <v>3</v>
      </c>
      <c r="BH32" s="168">
        <v>64</v>
      </c>
      <c r="BI32" s="164">
        <v>21</v>
      </c>
      <c r="BJ32" s="164">
        <v>6</v>
      </c>
      <c r="BK32" s="164">
        <v>0</v>
      </c>
      <c r="BL32" s="164">
        <v>2</v>
      </c>
      <c r="BM32" s="164">
        <v>1</v>
      </c>
      <c r="BN32" s="164">
        <v>0</v>
      </c>
      <c r="BO32" s="164">
        <v>0</v>
      </c>
      <c r="BP32" s="164">
        <v>1</v>
      </c>
      <c r="BQ32" s="26">
        <f t="shared" si="23"/>
        <v>104</v>
      </c>
      <c r="BR32" s="26">
        <f t="shared" si="24"/>
        <v>107</v>
      </c>
      <c r="BS32" s="29">
        <f t="shared" si="147"/>
        <v>0.47916666666666735</v>
      </c>
      <c r="BT32" s="160">
        <v>0</v>
      </c>
      <c r="BU32" s="164">
        <v>0</v>
      </c>
      <c r="BV32" s="168">
        <v>0</v>
      </c>
      <c r="BW32" s="164">
        <v>0</v>
      </c>
      <c r="BX32" s="164">
        <v>0</v>
      </c>
      <c r="BY32" s="164">
        <v>0</v>
      </c>
      <c r="BZ32" s="164">
        <v>0</v>
      </c>
      <c r="CA32" s="164">
        <v>0</v>
      </c>
      <c r="CB32" s="164">
        <v>0</v>
      </c>
      <c r="CC32" s="164">
        <v>0</v>
      </c>
      <c r="CD32" s="164">
        <v>0</v>
      </c>
      <c r="CE32" s="26">
        <f t="shared" si="26"/>
        <v>0</v>
      </c>
      <c r="CF32" s="26">
        <f t="shared" si="27"/>
        <v>0</v>
      </c>
      <c r="CG32" s="29">
        <f t="shared" si="148"/>
        <v>0.47916666666666735</v>
      </c>
      <c r="CH32" s="160">
        <v>0</v>
      </c>
      <c r="CI32" s="164">
        <v>0</v>
      </c>
      <c r="CJ32" s="168">
        <v>4</v>
      </c>
      <c r="CK32" s="164">
        <v>0</v>
      </c>
      <c r="CL32" s="164">
        <v>0</v>
      </c>
      <c r="CM32" s="164">
        <v>0</v>
      </c>
      <c r="CN32" s="164">
        <v>0</v>
      </c>
      <c r="CO32" s="164">
        <v>0</v>
      </c>
      <c r="CP32" s="164">
        <v>0</v>
      </c>
      <c r="CQ32" s="164">
        <v>0</v>
      </c>
      <c r="CR32" s="164">
        <v>0</v>
      </c>
      <c r="CS32" s="26">
        <f t="shared" si="29"/>
        <v>4</v>
      </c>
      <c r="CT32" s="26">
        <f t="shared" si="30"/>
        <v>4</v>
      </c>
      <c r="CU32" s="29">
        <f t="shared" si="149"/>
        <v>0.47916666666666735</v>
      </c>
      <c r="CV32" s="160">
        <v>3</v>
      </c>
      <c r="CW32" s="164">
        <v>0</v>
      </c>
      <c r="CX32" s="168">
        <v>42</v>
      </c>
      <c r="CY32" s="164">
        <v>6</v>
      </c>
      <c r="CZ32" s="164">
        <v>1</v>
      </c>
      <c r="DA32" s="164">
        <v>0</v>
      </c>
      <c r="DB32" s="164">
        <v>0</v>
      </c>
      <c r="DC32" s="164">
        <v>0</v>
      </c>
      <c r="DD32" s="164">
        <v>1</v>
      </c>
      <c r="DE32" s="164">
        <v>1</v>
      </c>
      <c r="DF32" s="164">
        <v>2</v>
      </c>
      <c r="DG32" s="26">
        <f t="shared" si="32"/>
        <v>56</v>
      </c>
      <c r="DH32" s="26">
        <f t="shared" si="33"/>
        <v>57</v>
      </c>
      <c r="DI32" s="29">
        <f t="shared" si="150"/>
        <v>0.47916666666666735</v>
      </c>
      <c r="DJ32" s="160">
        <v>1</v>
      </c>
      <c r="DK32" s="164">
        <v>1</v>
      </c>
      <c r="DL32" s="168">
        <v>13</v>
      </c>
      <c r="DM32" s="164">
        <v>2</v>
      </c>
      <c r="DN32" s="164">
        <v>0</v>
      </c>
      <c r="DO32" s="164">
        <v>0</v>
      </c>
      <c r="DP32" s="164">
        <v>0</v>
      </c>
      <c r="DQ32" s="164">
        <v>0</v>
      </c>
      <c r="DR32" s="164">
        <v>0</v>
      </c>
      <c r="DS32" s="164">
        <v>0</v>
      </c>
      <c r="DT32" s="164">
        <v>0</v>
      </c>
      <c r="DU32" s="26">
        <f t="shared" si="35"/>
        <v>17</v>
      </c>
      <c r="DV32" s="26">
        <f t="shared" si="36"/>
        <v>16</v>
      </c>
      <c r="DW32" s="29">
        <f t="shared" si="151"/>
        <v>0.47916666666666735</v>
      </c>
      <c r="DX32" s="160">
        <v>0</v>
      </c>
      <c r="DY32" s="164">
        <v>0</v>
      </c>
      <c r="DZ32" s="168">
        <v>7</v>
      </c>
      <c r="EA32" s="164">
        <v>3</v>
      </c>
      <c r="EB32" s="164">
        <v>1</v>
      </c>
      <c r="EC32" s="164">
        <v>1</v>
      </c>
      <c r="ED32" s="164">
        <v>0</v>
      </c>
      <c r="EE32" s="164">
        <v>0</v>
      </c>
      <c r="EF32" s="164">
        <v>0</v>
      </c>
      <c r="EG32" s="164">
        <v>0</v>
      </c>
      <c r="EH32" s="164">
        <v>0</v>
      </c>
      <c r="EI32" s="26">
        <f t="shared" si="38"/>
        <v>12</v>
      </c>
      <c r="EJ32" s="26">
        <f t="shared" si="39"/>
        <v>14</v>
      </c>
      <c r="EK32" s="29">
        <f t="shared" si="152"/>
        <v>0.47916666666666735</v>
      </c>
      <c r="EL32" s="160">
        <v>1</v>
      </c>
      <c r="EM32" s="164">
        <v>3</v>
      </c>
      <c r="EN32" s="168">
        <v>65</v>
      </c>
      <c r="EO32" s="164">
        <v>19</v>
      </c>
      <c r="EP32" s="164">
        <v>3</v>
      </c>
      <c r="EQ32" s="164">
        <v>0</v>
      </c>
      <c r="ER32" s="164">
        <v>0</v>
      </c>
      <c r="ES32" s="164">
        <v>0</v>
      </c>
      <c r="ET32" s="164">
        <v>0</v>
      </c>
      <c r="EU32" s="164">
        <v>1</v>
      </c>
      <c r="EV32" s="164">
        <v>3</v>
      </c>
      <c r="EW32" s="26">
        <f t="shared" si="41"/>
        <v>95</v>
      </c>
      <c r="EX32" s="26">
        <f t="shared" si="42"/>
        <v>97</v>
      </c>
      <c r="EY32" s="29">
        <f t="shared" si="153"/>
        <v>0.47916666666666735</v>
      </c>
      <c r="EZ32" s="160">
        <v>1</v>
      </c>
      <c r="FA32" s="164">
        <v>0</v>
      </c>
      <c r="FB32" s="168">
        <v>11</v>
      </c>
      <c r="FC32" s="164">
        <v>3</v>
      </c>
      <c r="FD32" s="164">
        <v>0</v>
      </c>
      <c r="FE32" s="164">
        <v>0</v>
      </c>
      <c r="FF32" s="164">
        <v>0</v>
      </c>
      <c r="FG32" s="164">
        <v>0</v>
      </c>
      <c r="FH32" s="164">
        <v>0</v>
      </c>
      <c r="FI32" s="164">
        <v>0</v>
      </c>
      <c r="FJ32" s="164">
        <v>3</v>
      </c>
      <c r="FK32" s="32">
        <f t="shared" si="45"/>
        <v>18</v>
      </c>
      <c r="FL32" s="32">
        <f t="shared" si="46"/>
        <v>17</v>
      </c>
    </row>
    <row r="33" spans="1:168" ht="13.5" customHeight="1">
      <c r="A33" s="16">
        <f t="shared" si="154"/>
        <v>0.48958333333333404</v>
      </c>
      <c r="B33" s="161">
        <v>1</v>
      </c>
      <c r="C33" s="165">
        <v>0</v>
      </c>
      <c r="D33" s="169">
        <v>10</v>
      </c>
      <c r="E33" s="165">
        <v>7</v>
      </c>
      <c r="F33" s="165">
        <v>0</v>
      </c>
      <c r="G33" s="165">
        <v>0</v>
      </c>
      <c r="H33" s="165">
        <v>0</v>
      </c>
      <c r="I33" s="165">
        <v>0</v>
      </c>
      <c r="J33" s="165">
        <v>0</v>
      </c>
      <c r="K33" s="165">
        <v>0</v>
      </c>
      <c r="L33" s="165">
        <v>1</v>
      </c>
      <c r="M33" s="27">
        <f t="shared" si="11"/>
        <v>19</v>
      </c>
      <c r="N33" s="27">
        <f t="shared" si="12"/>
        <v>18</v>
      </c>
      <c r="O33" s="30">
        <f t="shared" si="143"/>
        <v>0.48958333333333404</v>
      </c>
      <c r="P33" s="161">
        <v>1</v>
      </c>
      <c r="Q33" s="165">
        <v>1</v>
      </c>
      <c r="R33" s="169">
        <v>26</v>
      </c>
      <c r="S33" s="165">
        <v>4</v>
      </c>
      <c r="T33" s="165">
        <v>0</v>
      </c>
      <c r="U33" s="165">
        <v>0</v>
      </c>
      <c r="V33" s="165">
        <v>0</v>
      </c>
      <c r="W33" s="165">
        <v>0</v>
      </c>
      <c r="X33" s="165">
        <v>1</v>
      </c>
      <c r="Y33" s="165">
        <v>0</v>
      </c>
      <c r="Z33" s="165">
        <v>2</v>
      </c>
      <c r="AA33" s="27">
        <f t="shared" si="14"/>
        <v>35</v>
      </c>
      <c r="AB33" s="27">
        <f t="shared" si="15"/>
        <v>35</v>
      </c>
      <c r="AC33" s="30">
        <f t="shared" si="144"/>
        <v>0.48958333333333404</v>
      </c>
      <c r="AD33" s="161">
        <v>0</v>
      </c>
      <c r="AE33" s="165">
        <v>0</v>
      </c>
      <c r="AF33" s="169">
        <v>6</v>
      </c>
      <c r="AG33" s="165">
        <v>1</v>
      </c>
      <c r="AH33" s="165">
        <v>1</v>
      </c>
      <c r="AI33" s="165">
        <v>1</v>
      </c>
      <c r="AJ33" s="165">
        <v>1</v>
      </c>
      <c r="AK33" s="165">
        <v>1</v>
      </c>
      <c r="AL33" s="165">
        <v>0</v>
      </c>
      <c r="AM33" s="165">
        <v>0</v>
      </c>
      <c r="AN33" s="165">
        <v>1</v>
      </c>
      <c r="AO33" s="27">
        <f t="shared" si="17"/>
        <v>12</v>
      </c>
      <c r="AP33" s="27">
        <f t="shared" si="18"/>
        <v>16</v>
      </c>
      <c r="AQ33" s="30">
        <f t="shared" si="145"/>
        <v>0.48958333333333404</v>
      </c>
      <c r="AR33" s="161">
        <v>0</v>
      </c>
      <c r="AS33" s="165">
        <v>0</v>
      </c>
      <c r="AT33" s="169">
        <v>2</v>
      </c>
      <c r="AU33" s="165">
        <v>0</v>
      </c>
      <c r="AV33" s="165">
        <v>1</v>
      </c>
      <c r="AW33" s="165">
        <v>0</v>
      </c>
      <c r="AX33" s="165">
        <v>0</v>
      </c>
      <c r="AY33" s="165">
        <v>0</v>
      </c>
      <c r="AZ33" s="165">
        <v>0</v>
      </c>
      <c r="BA33" s="165">
        <v>0</v>
      </c>
      <c r="BB33" s="165">
        <v>0</v>
      </c>
      <c r="BC33" s="27">
        <f t="shared" si="20"/>
        <v>3</v>
      </c>
      <c r="BD33" s="27">
        <f t="shared" si="21"/>
        <v>4</v>
      </c>
      <c r="BE33" s="30">
        <f t="shared" si="146"/>
        <v>0.48958333333333404</v>
      </c>
      <c r="BF33" s="161">
        <v>10</v>
      </c>
      <c r="BG33" s="165">
        <v>1</v>
      </c>
      <c r="BH33" s="169">
        <v>41</v>
      </c>
      <c r="BI33" s="165">
        <v>24</v>
      </c>
      <c r="BJ33" s="165">
        <v>5</v>
      </c>
      <c r="BK33" s="165">
        <v>0</v>
      </c>
      <c r="BL33" s="165">
        <v>0</v>
      </c>
      <c r="BM33" s="165">
        <v>2</v>
      </c>
      <c r="BN33" s="165">
        <v>0</v>
      </c>
      <c r="BO33" s="165">
        <v>0</v>
      </c>
      <c r="BP33" s="165">
        <v>3</v>
      </c>
      <c r="BQ33" s="27">
        <f t="shared" si="23"/>
        <v>86</v>
      </c>
      <c r="BR33" s="27">
        <f t="shared" si="24"/>
        <v>86</v>
      </c>
      <c r="BS33" s="30">
        <f t="shared" si="147"/>
        <v>0.48958333333333404</v>
      </c>
      <c r="BT33" s="161">
        <v>0</v>
      </c>
      <c r="BU33" s="165">
        <v>0</v>
      </c>
      <c r="BV33" s="169">
        <v>0</v>
      </c>
      <c r="BW33" s="165">
        <v>0</v>
      </c>
      <c r="BX33" s="165">
        <v>0</v>
      </c>
      <c r="BY33" s="165">
        <v>0</v>
      </c>
      <c r="BZ33" s="165">
        <v>0</v>
      </c>
      <c r="CA33" s="165">
        <v>0</v>
      </c>
      <c r="CB33" s="165">
        <v>0</v>
      </c>
      <c r="CC33" s="165">
        <v>0</v>
      </c>
      <c r="CD33" s="165">
        <v>0</v>
      </c>
      <c r="CE33" s="27">
        <f t="shared" si="26"/>
        <v>0</v>
      </c>
      <c r="CF33" s="27">
        <f t="shared" si="27"/>
        <v>0</v>
      </c>
      <c r="CG33" s="30">
        <f t="shared" si="148"/>
        <v>0.48958333333333404</v>
      </c>
      <c r="CH33" s="161">
        <v>0</v>
      </c>
      <c r="CI33" s="165">
        <v>0</v>
      </c>
      <c r="CJ33" s="169">
        <v>0</v>
      </c>
      <c r="CK33" s="165">
        <v>1</v>
      </c>
      <c r="CL33" s="165">
        <v>0</v>
      </c>
      <c r="CM33" s="165">
        <v>0</v>
      </c>
      <c r="CN33" s="165">
        <v>0</v>
      </c>
      <c r="CO33" s="165">
        <v>0</v>
      </c>
      <c r="CP33" s="165">
        <v>0</v>
      </c>
      <c r="CQ33" s="165">
        <v>0</v>
      </c>
      <c r="CR33" s="165">
        <v>0</v>
      </c>
      <c r="CS33" s="27">
        <f t="shared" si="29"/>
        <v>1</v>
      </c>
      <c r="CT33" s="27">
        <f t="shared" si="30"/>
        <v>1</v>
      </c>
      <c r="CU33" s="30">
        <f t="shared" si="149"/>
        <v>0.48958333333333404</v>
      </c>
      <c r="CV33" s="161">
        <v>2</v>
      </c>
      <c r="CW33" s="165">
        <v>0</v>
      </c>
      <c r="CX33" s="169">
        <v>42</v>
      </c>
      <c r="CY33" s="165">
        <v>9</v>
      </c>
      <c r="CZ33" s="165">
        <v>1</v>
      </c>
      <c r="DA33" s="165">
        <v>0</v>
      </c>
      <c r="DB33" s="165">
        <v>0</v>
      </c>
      <c r="DC33" s="165">
        <v>0</v>
      </c>
      <c r="DD33" s="165">
        <v>1</v>
      </c>
      <c r="DE33" s="165">
        <v>0</v>
      </c>
      <c r="DF33" s="165">
        <v>3</v>
      </c>
      <c r="DG33" s="27">
        <f t="shared" si="32"/>
        <v>58</v>
      </c>
      <c r="DH33" s="27">
        <f t="shared" si="33"/>
        <v>59</v>
      </c>
      <c r="DI33" s="30">
        <f t="shared" si="150"/>
        <v>0.48958333333333404</v>
      </c>
      <c r="DJ33" s="161">
        <v>3</v>
      </c>
      <c r="DK33" s="165">
        <v>1</v>
      </c>
      <c r="DL33" s="169">
        <v>4</v>
      </c>
      <c r="DM33" s="165">
        <v>0</v>
      </c>
      <c r="DN33" s="165">
        <v>1</v>
      </c>
      <c r="DO33" s="165">
        <v>0</v>
      </c>
      <c r="DP33" s="165">
        <v>0</v>
      </c>
      <c r="DQ33" s="165">
        <v>0</v>
      </c>
      <c r="DR33" s="165">
        <v>0</v>
      </c>
      <c r="DS33" s="165">
        <v>0</v>
      </c>
      <c r="DT33" s="165">
        <v>1</v>
      </c>
      <c r="DU33" s="27">
        <f t="shared" si="35"/>
        <v>10</v>
      </c>
      <c r="DV33" s="27">
        <f t="shared" si="36"/>
        <v>8</v>
      </c>
      <c r="DW33" s="30">
        <f t="shared" si="151"/>
        <v>0.48958333333333404</v>
      </c>
      <c r="DX33" s="161">
        <v>1</v>
      </c>
      <c r="DY33" s="165">
        <v>0</v>
      </c>
      <c r="DZ33" s="169">
        <v>11</v>
      </c>
      <c r="EA33" s="165">
        <v>2</v>
      </c>
      <c r="EB33" s="165">
        <v>0</v>
      </c>
      <c r="EC33" s="165">
        <v>0</v>
      </c>
      <c r="ED33" s="165">
        <v>0</v>
      </c>
      <c r="EE33" s="165">
        <v>0</v>
      </c>
      <c r="EF33" s="165">
        <v>0</v>
      </c>
      <c r="EG33" s="165">
        <v>0</v>
      </c>
      <c r="EH33" s="165">
        <v>0</v>
      </c>
      <c r="EI33" s="27">
        <f t="shared" si="38"/>
        <v>14</v>
      </c>
      <c r="EJ33" s="27">
        <f t="shared" si="39"/>
        <v>13</v>
      </c>
      <c r="EK33" s="30">
        <f t="shared" si="152"/>
        <v>0.48958333333333404</v>
      </c>
      <c r="EL33" s="161">
        <v>2</v>
      </c>
      <c r="EM33" s="165">
        <v>1</v>
      </c>
      <c r="EN33" s="169">
        <v>71</v>
      </c>
      <c r="EO33" s="165">
        <v>12</v>
      </c>
      <c r="EP33" s="165">
        <v>6</v>
      </c>
      <c r="EQ33" s="165">
        <v>2</v>
      </c>
      <c r="ER33" s="165">
        <v>3</v>
      </c>
      <c r="ES33" s="165">
        <v>0</v>
      </c>
      <c r="ET33" s="165">
        <v>0</v>
      </c>
      <c r="EU33" s="165">
        <v>0</v>
      </c>
      <c r="EV33" s="165">
        <v>2</v>
      </c>
      <c r="EW33" s="27">
        <f t="shared" si="41"/>
        <v>99</v>
      </c>
      <c r="EX33" s="27">
        <f t="shared" si="42"/>
        <v>108</v>
      </c>
      <c r="EY33" s="30">
        <f t="shared" si="153"/>
        <v>0.48958333333333404</v>
      </c>
      <c r="EZ33" s="161">
        <v>1</v>
      </c>
      <c r="FA33" s="165">
        <v>0</v>
      </c>
      <c r="FB33" s="169">
        <v>8</v>
      </c>
      <c r="FC33" s="165">
        <v>4</v>
      </c>
      <c r="FD33" s="165">
        <v>1</v>
      </c>
      <c r="FE33" s="165">
        <v>0</v>
      </c>
      <c r="FF33" s="165">
        <v>0</v>
      </c>
      <c r="FG33" s="165">
        <v>0</v>
      </c>
      <c r="FH33" s="165">
        <v>0</v>
      </c>
      <c r="FI33" s="165">
        <v>0</v>
      </c>
      <c r="FJ33" s="165">
        <v>0</v>
      </c>
      <c r="FK33" s="33">
        <f t="shared" si="45"/>
        <v>14</v>
      </c>
      <c r="FL33" s="33">
        <f t="shared" si="46"/>
        <v>14</v>
      </c>
    </row>
    <row r="34" spans="1:168" s="39" customFormat="1" ht="12" customHeight="1">
      <c r="A34" s="48" t="s">
        <v>24</v>
      </c>
      <c r="B34" s="162">
        <f t="shared" ref="B34:L34" si="155">SUM(B30:B33)</f>
        <v>6</v>
      </c>
      <c r="C34" s="166">
        <f t="shared" si="155"/>
        <v>0</v>
      </c>
      <c r="D34" s="170">
        <f t="shared" si="155"/>
        <v>32</v>
      </c>
      <c r="E34" s="166">
        <f t="shared" si="155"/>
        <v>15</v>
      </c>
      <c r="F34" s="166">
        <f t="shared" si="155"/>
        <v>5</v>
      </c>
      <c r="G34" s="166">
        <f t="shared" si="155"/>
        <v>0</v>
      </c>
      <c r="H34" s="166">
        <f t="shared" si="155"/>
        <v>0</v>
      </c>
      <c r="I34" s="166">
        <f t="shared" si="155"/>
        <v>0</v>
      </c>
      <c r="J34" s="166">
        <f t="shared" si="155"/>
        <v>0</v>
      </c>
      <c r="K34" s="166">
        <f t="shared" si="155"/>
        <v>0</v>
      </c>
      <c r="L34" s="166">
        <f t="shared" si="155"/>
        <v>4</v>
      </c>
      <c r="M34" s="60">
        <f t="shared" si="11"/>
        <v>62</v>
      </c>
      <c r="N34" s="60">
        <f t="shared" si="12"/>
        <v>63</v>
      </c>
      <c r="O34" s="48" t="s">
        <v>24</v>
      </c>
      <c r="P34" s="162">
        <f t="shared" ref="P34:Z34" si="156">SUM(P30:P33)</f>
        <v>2</v>
      </c>
      <c r="Q34" s="166">
        <f t="shared" si="156"/>
        <v>1</v>
      </c>
      <c r="R34" s="170">
        <f t="shared" si="156"/>
        <v>84</v>
      </c>
      <c r="S34" s="166">
        <f t="shared" si="156"/>
        <v>24</v>
      </c>
      <c r="T34" s="166">
        <f t="shared" si="156"/>
        <v>7</v>
      </c>
      <c r="U34" s="166">
        <f t="shared" si="156"/>
        <v>0</v>
      </c>
      <c r="V34" s="166">
        <f t="shared" si="156"/>
        <v>0</v>
      </c>
      <c r="W34" s="166">
        <f t="shared" si="156"/>
        <v>0</v>
      </c>
      <c r="X34" s="166">
        <f t="shared" si="156"/>
        <v>3</v>
      </c>
      <c r="Y34" s="166">
        <f t="shared" si="156"/>
        <v>0</v>
      </c>
      <c r="Z34" s="166">
        <f t="shared" si="156"/>
        <v>15</v>
      </c>
      <c r="AA34" s="60">
        <f t="shared" si="14"/>
        <v>136</v>
      </c>
      <c r="AB34" s="60">
        <f t="shared" si="15"/>
        <v>144</v>
      </c>
      <c r="AC34" s="48" t="s">
        <v>24</v>
      </c>
      <c r="AD34" s="162">
        <f t="shared" ref="AD34:AN34" si="157">SUM(AD30:AD33)</f>
        <v>1</v>
      </c>
      <c r="AE34" s="166">
        <f t="shared" si="157"/>
        <v>0</v>
      </c>
      <c r="AF34" s="170">
        <f t="shared" si="157"/>
        <v>22</v>
      </c>
      <c r="AG34" s="166">
        <f t="shared" si="157"/>
        <v>1</v>
      </c>
      <c r="AH34" s="166">
        <f t="shared" si="157"/>
        <v>1</v>
      </c>
      <c r="AI34" s="166">
        <f t="shared" si="157"/>
        <v>1</v>
      </c>
      <c r="AJ34" s="166">
        <f t="shared" si="157"/>
        <v>3</v>
      </c>
      <c r="AK34" s="166">
        <f t="shared" si="157"/>
        <v>3</v>
      </c>
      <c r="AL34" s="166">
        <f t="shared" si="157"/>
        <v>0</v>
      </c>
      <c r="AM34" s="166">
        <f t="shared" si="157"/>
        <v>0</v>
      </c>
      <c r="AN34" s="166">
        <f t="shared" si="157"/>
        <v>2</v>
      </c>
      <c r="AO34" s="60">
        <f t="shared" si="17"/>
        <v>34</v>
      </c>
      <c r="AP34" s="60">
        <f t="shared" si="18"/>
        <v>41</v>
      </c>
      <c r="AQ34" s="48" t="s">
        <v>24</v>
      </c>
      <c r="AR34" s="162">
        <f t="shared" ref="AR34:BB34" si="158">SUM(AR30:AR33)</f>
        <v>1</v>
      </c>
      <c r="AS34" s="166">
        <f t="shared" si="158"/>
        <v>0</v>
      </c>
      <c r="AT34" s="170">
        <f t="shared" si="158"/>
        <v>29</v>
      </c>
      <c r="AU34" s="166">
        <f t="shared" si="158"/>
        <v>1</v>
      </c>
      <c r="AV34" s="166">
        <f t="shared" si="158"/>
        <v>2</v>
      </c>
      <c r="AW34" s="166">
        <f t="shared" si="158"/>
        <v>0</v>
      </c>
      <c r="AX34" s="166">
        <f t="shared" si="158"/>
        <v>0</v>
      </c>
      <c r="AY34" s="166">
        <f t="shared" si="158"/>
        <v>0</v>
      </c>
      <c r="AZ34" s="166">
        <f t="shared" si="158"/>
        <v>0</v>
      </c>
      <c r="BA34" s="166">
        <f t="shared" si="158"/>
        <v>0</v>
      </c>
      <c r="BB34" s="166">
        <f t="shared" si="158"/>
        <v>0</v>
      </c>
      <c r="BC34" s="60">
        <f t="shared" si="20"/>
        <v>33</v>
      </c>
      <c r="BD34" s="60">
        <f t="shared" si="21"/>
        <v>34</v>
      </c>
      <c r="BE34" s="48" t="s">
        <v>24</v>
      </c>
      <c r="BF34" s="162">
        <f t="shared" ref="BF34:BP34" si="159">SUM(BF30:BF33)</f>
        <v>28</v>
      </c>
      <c r="BG34" s="166">
        <f t="shared" si="159"/>
        <v>6</v>
      </c>
      <c r="BH34" s="170">
        <f t="shared" si="159"/>
        <v>212</v>
      </c>
      <c r="BI34" s="166">
        <f t="shared" si="159"/>
        <v>80</v>
      </c>
      <c r="BJ34" s="166">
        <f t="shared" si="159"/>
        <v>16</v>
      </c>
      <c r="BK34" s="166">
        <f t="shared" si="159"/>
        <v>0</v>
      </c>
      <c r="BL34" s="166">
        <f t="shared" si="159"/>
        <v>4</v>
      </c>
      <c r="BM34" s="166">
        <f t="shared" si="159"/>
        <v>6</v>
      </c>
      <c r="BN34" s="166">
        <f t="shared" si="159"/>
        <v>1</v>
      </c>
      <c r="BO34" s="166">
        <f t="shared" si="159"/>
        <v>0</v>
      </c>
      <c r="BP34" s="166">
        <f t="shared" si="159"/>
        <v>9</v>
      </c>
      <c r="BQ34" s="60">
        <f t="shared" si="23"/>
        <v>362</v>
      </c>
      <c r="BR34" s="60">
        <f t="shared" si="24"/>
        <v>367</v>
      </c>
      <c r="BS34" s="48" t="s">
        <v>24</v>
      </c>
      <c r="BT34" s="162">
        <f t="shared" ref="BT34:CD34" si="160">SUM(BT30:BT33)</f>
        <v>0</v>
      </c>
      <c r="BU34" s="166">
        <f t="shared" si="160"/>
        <v>0</v>
      </c>
      <c r="BV34" s="170">
        <f t="shared" si="160"/>
        <v>2</v>
      </c>
      <c r="BW34" s="166">
        <f t="shared" si="160"/>
        <v>0</v>
      </c>
      <c r="BX34" s="166">
        <f t="shared" si="160"/>
        <v>0</v>
      </c>
      <c r="BY34" s="166">
        <f t="shared" si="160"/>
        <v>0</v>
      </c>
      <c r="BZ34" s="166">
        <f t="shared" si="160"/>
        <v>0</v>
      </c>
      <c r="CA34" s="166">
        <f t="shared" si="160"/>
        <v>0</v>
      </c>
      <c r="CB34" s="166">
        <f t="shared" si="160"/>
        <v>0</v>
      </c>
      <c r="CC34" s="166">
        <f t="shared" si="160"/>
        <v>0</v>
      </c>
      <c r="CD34" s="166">
        <f t="shared" si="160"/>
        <v>0</v>
      </c>
      <c r="CE34" s="60">
        <f t="shared" si="26"/>
        <v>2</v>
      </c>
      <c r="CF34" s="60">
        <f t="shared" si="27"/>
        <v>2</v>
      </c>
      <c r="CG34" s="48" t="s">
        <v>24</v>
      </c>
      <c r="CH34" s="162">
        <f t="shared" ref="CH34:CR34" si="161">SUM(CH30:CH33)</f>
        <v>0</v>
      </c>
      <c r="CI34" s="166">
        <f t="shared" si="161"/>
        <v>0</v>
      </c>
      <c r="CJ34" s="170">
        <f t="shared" si="161"/>
        <v>7</v>
      </c>
      <c r="CK34" s="166">
        <f t="shared" si="161"/>
        <v>3</v>
      </c>
      <c r="CL34" s="166">
        <f t="shared" si="161"/>
        <v>1</v>
      </c>
      <c r="CM34" s="166">
        <f t="shared" si="161"/>
        <v>0</v>
      </c>
      <c r="CN34" s="166">
        <f t="shared" si="161"/>
        <v>0</v>
      </c>
      <c r="CO34" s="166">
        <f t="shared" si="161"/>
        <v>0</v>
      </c>
      <c r="CP34" s="166">
        <f t="shared" si="161"/>
        <v>0</v>
      </c>
      <c r="CQ34" s="166">
        <f t="shared" si="161"/>
        <v>0</v>
      </c>
      <c r="CR34" s="166">
        <f t="shared" si="161"/>
        <v>0</v>
      </c>
      <c r="CS34" s="60">
        <f t="shared" si="29"/>
        <v>11</v>
      </c>
      <c r="CT34" s="60">
        <f t="shared" si="30"/>
        <v>12</v>
      </c>
      <c r="CU34" s="48" t="s">
        <v>24</v>
      </c>
      <c r="CV34" s="162">
        <f t="shared" ref="CV34:DF34" si="162">SUM(CV30:CV33)</f>
        <v>8</v>
      </c>
      <c r="CW34" s="166">
        <f t="shared" si="162"/>
        <v>0</v>
      </c>
      <c r="CX34" s="170">
        <f t="shared" si="162"/>
        <v>140</v>
      </c>
      <c r="CY34" s="166">
        <f t="shared" si="162"/>
        <v>29</v>
      </c>
      <c r="CZ34" s="166">
        <f t="shared" si="162"/>
        <v>6</v>
      </c>
      <c r="DA34" s="166">
        <f t="shared" si="162"/>
        <v>0</v>
      </c>
      <c r="DB34" s="166">
        <f t="shared" si="162"/>
        <v>0</v>
      </c>
      <c r="DC34" s="166">
        <f t="shared" si="162"/>
        <v>0</v>
      </c>
      <c r="DD34" s="166">
        <f t="shared" si="162"/>
        <v>4</v>
      </c>
      <c r="DE34" s="166">
        <f t="shared" si="162"/>
        <v>1</v>
      </c>
      <c r="DF34" s="166">
        <f t="shared" si="162"/>
        <v>12</v>
      </c>
      <c r="DG34" s="60">
        <f t="shared" si="32"/>
        <v>200</v>
      </c>
      <c r="DH34" s="60">
        <f t="shared" si="33"/>
        <v>206</v>
      </c>
      <c r="DI34" s="48" t="s">
        <v>24</v>
      </c>
      <c r="DJ34" s="162">
        <f t="shared" ref="DJ34:DT34" si="163">SUM(DJ30:DJ33)</f>
        <v>5</v>
      </c>
      <c r="DK34" s="166">
        <f t="shared" si="163"/>
        <v>2</v>
      </c>
      <c r="DL34" s="170">
        <f t="shared" si="163"/>
        <v>46</v>
      </c>
      <c r="DM34" s="166">
        <f t="shared" si="163"/>
        <v>6</v>
      </c>
      <c r="DN34" s="166">
        <f t="shared" si="163"/>
        <v>2</v>
      </c>
      <c r="DO34" s="166">
        <f t="shared" si="163"/>
        <v>0</v>
      </c>
      <c r="DP34" s="166">
        <f t="shared" si="163"/>
        <v>0</v>
      </c>
      <c r="DQ34" s="166">
        <f t="shared" si="163"/>
        <v>0</v>
      </c>
      <c r="DR34" s="166">
        <f t="shared" si="163"/>
        <v>0</v>
      </c>
      <c r="DS34" s="166">
        <f t="shared" si="163"/>
        <v>0</v>
      </c>
      <c r="DT34" s="166">
        <f t="shared" si="163"/>
        <v>2</v>
      </c>
      <c r="DU34" s="60">
        <f t="shared" si="35"/>
        <v>63</v>
      </c>
      <c r="DV34" s="60">
        <f t="shared" si="36"/>
        <v>61</v>
      </c>
      <c r="DW34" s="48" t="s">
        <v>24</v>
      </c>
      <c r="DX34" s="162">
        <f t="shared" ref="DX34:EH34" si="164">SUM(DX30:DX33)</f>
        <v>1</v>
      </c>
      <c r="DY34" s="166">
        <f t="shared" si="164"/>
        <v>0</v>
      </c>
      <c r="DZ34" s="170">
        <f t="shared" si="164"/>
        <v>39</v>
      </c>
      <c r="EA34" s="166">
        <f t="shared" si="164"/>
        <v>9</v>
      </c>
      <c r="EB34" s="166">
        <f t="shared" si="164"/>
        <v>2</v>
      </c>
      <c r="EC34" s="166">
        <f t="shared" si="164"/>
        <v>1</v>
      </c>
      <c r="ED34" s="166">
        <f t="shared" si="164"/>
        <v>0</v>
      </c>
      <c r="EE34" s="166">
        <f t="shared" si="164"/>
        <v>0</v>
      </c>
      <c r="EF34" s="166">
        <f t="shared" si="164"/>
        <v>0</v>
      </c>
      <c r="EG34" s="166">
        <f t="shared" si="164"/>
        <v>0</v>
      </c>
      <c r="EH34" s="166">
        <f t="shared" si="164"/>
        <v>2</v>
      </c>
      <c r="EI34" s="60">
        <f t="shared" si="38"/>
        <v>54</v>
      </c>
      <c r="EJ34" s="60">
        <f t="shared" si="39"/>
        <v>56</v>
      </c>
      <c r="EK34" s="48" t="s">
        <v>24</v>
      </c>
      <c r="EL34" s="162">
        <f t="shared" ref="EL34:EV34" si="165">SUM(EL30:EL33)</f>
        <v>10</v>
      </c>
      <c r="EM34" s="166">
        <f t="shared" si="165"/>
        <v>6</v>
      </c>
      <c r="EN34" s="170">
        <f t="shared" si="165"/>
        <v>256</v>
      </c>
      <c r="EO34" s="166">
        <f t="shared" si="165"/>
        <v>61</v>
      </c>
      <c r="EP34" s="166">
        <f t="shared" si="165"/>
        <v>19</v>
      </c>
      <c r="EQ34" s="166">
        <f t="shared" si="165"/>
        <v>3</v>
      </c>
      <c r="ER34" s="166">
        <f t="shared" si="165"/>
        <v>4</v>
      </c>
      <c r="ES34" s="166">
        <f t="shared" si="165"/>
        <v>0</v>
      </c>
      <c r="ET34" s="166">
        <f t="shared" si="165"/>
        <v>0</v>
      </c>
      <c r="EU34" s="166">
        <f t="shared" si="165"/>
        <v>1</v>
      </c>
      <c r="EV34" s="166">
        <f t="shared" si="165"/>
        <v>8</v>
      </c>
      <c r="EW34" s="60">
        <f t="shared" si="41"/>
        <v>368</v>
      </c>
      <c r="EX34" s="60">
        <f t="shared" si="42"/>
        <v>385</v>
      </c>
      <c r="EY34" s="48" t="s">
        <v>24</v>
      </c>
      <c r="EZ34" s="162">
        <f t="shared" ref="EZ34:FJ34" si="166">SUM(EZ30:EZ33)</f>
        <v>2</v>
      </c>
      <c r="FA34" s="166">
        <f t="shared" si="166"/>
        <v>0</v>
      </c>
      <c r="FB34" s="170">
        <f t="shared" si="166"/>
        <v>35</v>
      </c>
      <c r="FC34" s="166">
        <f t="shared" si="166"/>
        <v>12</v>
      </c>
      <c r="FD34" s="166">
        <f t="shared" si="166"/>
        <v>3</v>
      </c>
      <c r="FE34" s="166">
        <f t="shared" si="166"/>
        <v>0</v>
      </c>
      <c r="FF34" s="166">
        <f t="shared" si="166"/>
        <v>0</v>
      </c>
      <c r="FG34" s="166">
        <f t="shared" si="166"/>
        <v>0</v>
      </c>
      <c r="FH34" s="166">
        <f t="shared" si="166"/>
        <v>0</v>
      </c>
      <c r="FI34" s="166">
        <f t="shared" si="166"/>
        <v>0</v>
      </c>
      <c r="FJ34" s="166">
        <f t="shared" si="166"/>
        <v>6</v>
      </c>
      <c r="FK34" s="60">
        <f t="shared" si="45"/>
        <v>58</v>
      </c>
      <c r="FL34" s="60">
        <f t="shared" si="46"/>
        <v>60</v>
      </c>
    </row>
    <row r="35" spans="1:168" ht="13.5" customHeight="1">
      <c r="A35" s="22">
        <f>A33+"00:15"</f>
        <v>0.50000000000000067</v>
      </c>
      <c r="B35" s="159">
        <v>2</v>
      </c>
      <c r="C35" s="163">
        <v>0</v>
      </c>
      <c r="D35" s="167">
        <v>9</v>
      </c>
      <c r="E35" s="163">
        <v>2</v>
      </c>
      <c r="F35" s="163">
        <v>1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2</v>
      </c>
      <c r="M35" s="25">
        <f t="shared" si="11"/>
        <v>16</v>
      </c>
      <c r="N35" s="25">
        <f t="shared" si="12"/>
        <v>16</v>
      </c>
      <c r="O35" s="29">
        <f t="shared" ref="O35:O38" si="167">$A35</f>
        <v>0.50000000000000067</v>
      </c>
      <c r="P35" s="159">
        <v>1</v>
      </c>
      <c r="Q35" s="163">
        <v>1</v>
      </c>
      <c r="R35" s="167">
        <v>27</v>
      </c>
      <c r="S35" s="163">
        <v>8</v>
      </c>
      <c r="T35" s="163">
        <v>3</v>
      </c>
      <c r="U35" s="163">
        <v>0</v>
      </c>
      <c r="V35" s="163">
        <v>0</v>
      </c>
      <c r="W35" s="163">
        <v>0</v>
      </c>
      <c r="X35" s="163">
        <v>1</v>
      </c>
      <c r="Y35" s="163">
        <v>1</v>
      </c>
      <c r="Z35" s="163">
        <v>4</v>
      </c>
      <c r="AA35" s="25">
        <f t="shared" si="14"/>
        <v>46</v>
      </c>
      <c r="AB35" s="25">
        <f t="shared" si="15"/>
        <v>50</v>
      </c>
      <c r="AC35" s="29">
        <f t="shared" ref="AC35:AC38" si="168">$A35</f>
        <v>0.50000000000000067</v>
      </c>
      <c r="AD35" s="159">
        <v>0</v>
      </c>
      <c r="AE35" s="163">
        <v>0</v>
      </c>
      <c r="AF35" s="167">
        <v>9</v>
      </c>
      <c r="AG35" s="163">
        <v>5</v>
      </c>
      <c r="AH35" s="163">
        <v>0</v>
      </c>
      <c r="AI35" s="163">
        <v>1</v>
      </c>
      <c r="AJ35" s="163">
        <v>0</v>
      </c>
      <c r="AK35" s="163">
        <v>0</v>
      </c>
      <c r="AL35" s="163">
        <v>0</v>
      </c>
      <c r="AM35" s="163">
        <v>0</v>
      </c>
      <c r="AN35" s="163">
        <v>0</v>
      </c>
      <c r="AO35" s="25">
        <f t="shared" si="17"/>
        <v>15</v>
      </c>
      <c r="AP35" s="25">
        <f t="shared" si="18"/>
        <v>16</v>
      </c>
      <c r="AQ35" s="29">
        <f t="shared" ref="AQ35:AQ38" si="169">$A35</f>
        <v>0.50000000000000067</v>
      </c>
      <c r="AR35" s="159">
        <v>0</v>
      </c>
      <c r="AS35" s="163">
        <v>0</v>
      </c>
      <c r="AT35" s="167">
        <v>4</v>
      </c>
      <c r="AU35" s="163">
        <v>2</v>
      </c>
      <c r="AV35" s="163">
        <v>0</v>
      </c>
      <c r="AW35" s="163">
        <v>0</v>
      </c>
      <c r="AX35" s="163">
        <v>0</v>
      </c>
      <c r="AY35" s="163">
        <v>0</v>
      </c>
      <c r="AZ35" s="163">
        <v>0</v>
      </c>
      <c r="BA35" s="163">
        <v>0</v>
      </c>
      <c r="BB35" s="163">
        <v>1</v>
      </c>
      <c r="BC35" s="25">
        <f t="shared" si="20"/>
        <v>7</v>
      </c>
      <c r="BD35" s="25">
        <f t="shared" si="21"/>
        <v>7</v>
      </c>
      <c r="BE35" s="29">
        <f t="shared" ref="BE35:BE38" si="170">$A35</f>
        <v>0.50000000000000067</v>
      </c>
      <c r="BF35" s="159">
        <v>5</v>
      </c>
      <c r="BG35" s="163">
        <v>1</v>
      </c>
      <c r="BH35" s="167">
        <v>46</v>
      </c>
      <c r="BI35" s="163">
        <v>19</v>
      </c>
      <c r="BJ35" s="163">
        <v>3</v>
      </c>
      <c r="BK35" s="163">
        <v>0</v>
      </c>
      <c r="BL35" s="163">
        <v>2</v>
      </c>
      <c r="BM35" s="163">
        <v>1</v>
      </c>
      <c r="BN35" s="163">
        <v>0</v>
      </c>
      <c r="BO35" s="163">
        <v>0</v>
      </c>
      <c r="BP35" s="163">
        <v>2</v>
      </c>
      <c r="BQ35" s="25">
        <f t="shared" si="23"/>
        <v>79</v>
      </c>
      <c r="BR35" s="25">
        <f t="shared" si="24"/>
        <v>81</v>
      </c>
      <c r="BS35" s="29">
        <f t="shared" ref="BS35:BS38" si="171">$A35</f>
        <v>0.50000000000000067</v>
      </c>
      <c r="BT35" s="159">
        <v>0</v>
      </c>
      <c r="BU35" s="163">
        <v>0</v>
      </c>
      <c r="BV35" s="167">
        <v>1</v>
      </c>
      <c r="BW35" s="163">
        <v>1</v>
      </c>
      <c r="BX35" s="163">
        <v>0</v>
      </c>
      <c r="BY35" s="163">
        <v>0</v>
      </c>
      <c r="BZ35" s="163">
        <v>0</v>
      </c>
      <c r="CA35" s="163">
        <v>0</v>
      </c>
      <c r="CB35" s="163">
        <v>0</v>
      </c>
      <c r="CC35" s="163">
        <v>0</v>
      </c>
      <c r="CD35" s="163">
        <v>0</v>
      </c>
      <c r="CE35" s="25">
        <f t="shared" si="26"/>
        <v>2</v>
      </c>
      <c r="CF35" s="25">
        <f t="shared" si="27"/>
        <v>2</v>
      </c>
      <c r="CG35" s="29">
        <f t="shared" ref="CG35:CG38" si="172">$A35</f>
        <v>0.50000000000000067</v>
      </c>
      <c r="CH35" s="159">
        <v>0</v>
      </c>
      <c r="CI35" s="163">
        <v>0</v>
      </c>
      <c r="CJ35" s="167">
        <v>2</v>
      </c>
      <c r="CK35" s="163">
        <v>1</v>
      </c>
      <c r="CL35" s="163">
        <v>0</v>
      </c>
      <c r="CM35" s="163">
        <v>0</v>
      </c>
      <c r="CN35" s="163">
        <v>0</v>
      </c>
      <c r="CO35" s="163">
        <v>0</v>
      </c>
      <c r="CP35" s="163">
        <v>0</v>
      </c>
      <c r="CQ35" s="163">
        <v>0</v>
      </c>
      <c r="CR35" s="163">
        <v>0</v>
      </c>
      <c r="CS35" s="25">
        <f t="shared" si="29"/>
        <v>3</v>
      </c>
      <c r="CT35" s="25">
        <f t="shared" si="30"/>
        <v>3</v>
      </c>
      <c r="CU35" s="29">
        <f t="shared" ref="CU35:CU38" si="173">$A35</f>
        <v>0.50000000000000067</v>
      </c>
      <c r="CV35" s="159">
        <v>0</v>
      </c>
      <c r="CW35" s="163">
        <v>0</v>
      </c>
      <c r="CX35" s="167">
        <v>34</v>
      </c>
      <c r="CY35" s="163">
        <v>6</v>
      </c>
      <c r="CZ35" s="163">
        <v>2</v>
      </c>
      <c r="DA35" s="163">
        <v>0</v>
      </c>
      <c r="DB35" s="163">
        <v>0</v>
      </c>
      <c r="DC35" s="163">
        <v>0</v>
      </c>
      <c r="DD35" s="163">
        <v>1</v>
      </c>
      <c r="DE35" s="163">
        <v>0</v>
      </c>
      <c r="DF35" s="163">
        <v>1</v>
      </c>
      <c r="DG35" s="25">
        <f t="shared" si="32"/>
        <v>44</v>
      </c>
      <c r="DH35" s="25">
        <f t="shared" si="33"/>
        <v>47</v>
      </c>
      <c r="DI35" s="29">
        <f t="shared" ref="DI35:DI38" si="174">$A35</f>
        <v>0.50000000000000067</v>
      </c>
      <c r="DJ35" s="159">
        <v>0</v>
      </c>
      <c r="DK35" s="163">
        <v>0</v>
      </c>
      <c r="DL35" s="167">
        <v>11</v>
      </c>
      <c r="DM35" s="163">
        <v>1</v>
      </c>
      <c r="DN35" s="163">
        <v>2</v>
      </c>
      <c r="DO35" s="163">
        <v>0</v>
      </c>
      <c r="DP35" s="163">
        <v>0</v>
      </c>
      <c r="DQ35" s="163">
        <v>0</v>
      </c>
      <c r="DR35" s="163">
        <v>0</v>
      </c>
      <c r="DS35" s="163">
        <v>0</v>
      </c>
      <c r="DT35" s="163">
        <v>1</v>
      </c>
      <c r="DU35" s="25">
        <f t="shared" si="35"/>
        <v>15</v>
      </c>
      <c r="DV35" s="25">
        <f t="shared" si="36"/>
        <v>17</v>
      </c>
      <c r="DW35" s="29">
        <f t="shared" ref="DW35:DW38" si="175">$A35</f>
        <v>0.50000000000000067</v>
      </c>
      <c r="DX35" s="159">
        <v>0</v>
      </c>
      <c r="DY35" s="163">
        <v>0</v>
      </c>
      <c r="DZ35" s="167">
        <v>11</v>
      </c>
      <c r="EA35" s="163">
        <v>3</v>
      </c>
      <c r="EB35" s="163">
        <v>0</v>
      </c>
      <c r="EC35" s="163">
        <v>0</v>
      </c>
      <c r="ED35" s="163">
        <v>0</v>
      </c>
      <c r="EE35" s="163">
        <v>0</v>
      </c>
      <c r="EF35" s="163">
        <v>0</v>
      </c>
      <c r="EG35" s="163">
        <v>0</v>
      </c>
      <c r="EH35" s="163">
        <v>0</v>
      </c>
      <c r="EI35" s="25">
        <f t="shared" si="38"/>
        <v>14</v>
      </c>
      <c r="EJ35" s="25">
        <f t="shared" si="39"/>
        <v>14</v>
      </c>
      <c r="EK35" s="29">
        <f t="shared" ref="EK35:EK38" si="176">$A35</f>
        <v>0.50000000000000067</v>
      </c>
      <c r="EL35" s="159">
        <v>2</v>
      </c>
      <c r="EM35" s="163">
        <v>0</v>
      </c>
      <c r="EN35" s="167">
        <v>65</v>
      </c>
      <c r="EO35" s="163">
        <v>13</v>
      </c>
      <c r="EP35" s="163">
        <v>6</v>
      </c>
      <c r="EQ35" s="163">
        <v>0</v>
      </c>
      <c r="ER35" s="163">
        <v>0</v>
      </c>
      <c r="ES35" s="163">
        <v>0</v>
      </c>
      <c r="ET35" s="163">
        <v>0</v>
      </c>
      <c r="EU35" s="163">
        <v>1</v>
      </c>
      <c r="EV35" s="163">
        <v>4</v>
      </c>
      <c r="EW35" s="25">
        <f t="shared" si="41"/>
        <v>91</v>
      </c>
      <c r="EX35" s="25">
        <f t="shared" si="42"/>
        <v>97</v>
      </c>
      <c r="EY35" s="29">
        <f t="shared" ref="EY35:EY38" si="177">$A35</f>
        <v>0.50000000000000067</v>
      </c>
      <c r="EZ35" s="159">
        <v>0</v>
      </c>
      <c r="FA35" s="163">
        <v>0</v>
      </c>
      <c r="FB35" s="167">
        <v>5</v>
      </c>
      <c r="FC35" s="163">
        <v>2</v>
      </c>
      <c r="FD35" s="163">
        <v>1</v>
      </c>
      <c r="FE35" s="163">
        <v>0</v>
      </c>
      <c r="FF35" s="163">
        <v>0</v>
      </c>
      <c r="FG35" s="163">
        <v>0</v>
      </c>
      <c r="FH35" s="163">
        <v>0</v>
      </c>
      <c r="FI35" s="163">
        <v>0</v>
      </c>
      <c r="FJ35" s="163">
        <v>0</v>
      </c>
      <c r="FK35" s="31">
        <f t="shared" si="45"/>
        <v>8</v>
      </c>
      <c r="FL35" s="31">
        <f t="shared" si="46"/>
        <v>9</v>
      </c>
    </row>
    <row r="36" spans="1:168" ht="13.5" customHeight="1">
      <c r="A36" s="13">
        <f t="shared" ref="A36:A38" si="178">A35+"00:15"</f>
        <v>0.5104166666666673</v>
      </c>
      <c r="B36" s="160">
        <v>0</v>
      </c>
      <c r="C36" s="164">
        <v>0</v>
      </c>
      <c r="D36" s="168">
        <v>8</v>
      </c>
      <c r="E36" s="164">
        <v>6</v>
      </c>
      <c r="F36" s="164">
        <v>3</v>
      </c>
      <c r="G36" s="164">
        <v>0</v>
      </c>
      <c r="H36" s="164">
        <v>0</v>
      </c>
      <c r="I36" s="164">
        <v>0</v>
      </c>
      <c r="J36" s="164">
        <v>0</v>
      </c>
      <c r="K36" s="164">
        <v>0</v>
      </c>
      <c r="L36" s="164">
        <v>0</v>
      </c>
      <c r="M36" s="26">
        <f t="shared" si="11"/>
        <v>17</v>
      </c>
      <c r="N36" s="26">
        <f t="shared" si="12"/>
        <v>20</v>
      </c>
      <c r="O36" s="29">
        <f t="shared" si="167"/>
        <v>0.5104166666666673</v>
      </c>
      <c r="P36" s="160">
        <v>0</v>
      </c>
      <c r="Q36" s="164">
        <v>0</v>
      </c>
      <c r="R36" s="168">
        <v>32</v>
      </c>
      <c r="S36" s="164">
        <v>5</v>
      </c>
      <c r="T36" s="164">
        <v>1</v>
      </c>
      <c r="U36" s="164">
        <v>0</v>
      </c>
      <c r="V36" s="164">
        <v>0</v>
      </c>
      <c r="W36" s="164">
        <v>0</v>
      </c>
      <c r="X36" s="164">
        <v>0</v>
      </c>
      <c r="Y36" s="164">
        <v>0</v>
      </c>
      <c r="Z36" s="164">
        <v>0</v>
      </c>
      <c r="AA36" s="26">
        <f t="shared" si="14"/>
        <v>38</v>
      </c>
      <c r="AB36" s="26">
        <f t="shared" si="15"/>
        <v>39</v>
      </c>
      <c r="AC36" s="29">
        <f t="shared" si="168"/>
        <v>0.5104166666666673</v>
      </c>
      <c r="AD36" s="160">
        <v>0</v>
      </c>
      <c r="AE36" s="164">
        <v>0</v>
      </c>
      <c r="AF36" s="168">
        <v>13</v>
      </c>
      <c r="AG36" s="164">
        <v>4</v>
      </c>
      <c r="AH36" s="164">
        <v>1</v>
      </c>
      <c r="AI36" s="164">
        <v>0</v>
      </c>
      <c r="AJ36" s="164">
        <v>0</v>
      </c>
      <c r="AK36" s="164">
        <v>1</v>
      </c>
      <c r="AL36" s="164">
        <v>0</v>
      </c>
      <c r="AM36" s="164">
        <v>0</v>
      </c>
      <c r="AN36" s="164">
        <v>2</v>
      </c>
      <c r="AO36" s="26">
        <f t="shared" si="17"/>
        <v>21</v>
      </c>
      <c r="AP36" s="26">
        <f t="shared" si="18"/>
        <v>23</v>
      </c>
      <c r="AQ36" s="29">
        <f t="shared" si="169"/>
        <v>0.5104166666666673</v>
      </c>
      <c r="AR36" s="160">
        <v>1</v>
      </c>
      <c r="AS36" s="164">
        <v>0</v>
      </c>
      <c r="AT36" s="168">
        <v>6</v>
      </c>
      <c r="AU36" s="164">
        <v>0</v>
      </c>
      <c r="AV36" s="164">
        <v>0</v>
      </c>
      <c r="AW36" s="164">
        <v>0</v>
      </c>
      <c r="AX36" s="164">
        <v>1</v>
      </c>
      <c r="AY36" s="164">
        <v>0</v>
      </c>
      <c r="AZ36" s="164">
        <v>0</v>
      </c>
      <c r="BA36" s="164">
        <v>0</v>
      </c>
      <c r="BB36" s="164">
        <v>0</v>
      </c>
      <c r="BC36" s="26">
        <f t="shared" si="20"/>
        <v>8</v>
      </c>
      <c r="BD36" s="26">
        <f t="shared" si="21"/>
        <v>8</v>
      </c>
      <c r="BE36" s="29">
        <f t="shared" si="170"/>
        <v>0.5104166666666673</v>
      </c>
      <c r="BF36" s="160">
        <v>4</v>
      </c>
      <c r="BG36" s="164">
        <v>2</v>
      </c>
      <c r="BH36" s="168">
        <v>51</v>
      </c>
      <c r="BI36" s="164">
        <v>16</v>
      </c>
      <c r="BJ36" s="164">
        <v>5</v>
      </c>
      <c r="BK36" s="164">
        <v>1</v>
      </c>
      <c r="BL36" s="164">
        <v>1</v>
      </c>
      <c r="BM36" s="164">
        <v>0</v>
      </c>
      <c r="BN36" s="164">
        <v>0</v>
      </c>
      <c r="BO36" s="164">
        <v>0</v>
      </c>
      <c r="BP36" s="164">
        <v>4</v>
      </c>
      <c r="BQ36" s="26">
        <f t="shared" si="23"/>
        <v>84</v>
      </c>
      <c r="BR36" s="26">
        <f t="shared" si="24"/>
        <v>87</v>
      </c>
      <c r="BS36" s="29">
        <f t="shared" si="171"/>
        <v>0.5104166666666673</v>
      </c>
      <c r="BT36" s="160">
        <v>0</v>
      </c>
      <c r="BU36" s="164">
        <v>0</v>
      </c>
      <c r="BV36" s="168">
        <v>3</v>
      </c>
      <c r="BW36" s="164">
        <v>0</v>
      </c>
      <c r="BX36" s="164">
        <v>0</v>
      </c>
      <c r="BY36" s="164">
        <v>0</v>
      </c>
      <c r="BZ36" s="164">
        <v>0</v>
      </c>
      <c r="CA36" s="164">
        <v>0</v>
      </c>
      <c r="CB36" s="164">
        <v>0</v>
      </c>
      <c r="CC36" s="164">
        <v>0</v>
      </c>
      <c r="CD36" s="164">
        <v>0</v>
      </c>
      <c r="CE36" s="26">
        <f t="shared" si="26"/>
        <v>3</v>
      </c>
      <c r="CF36" s="26">
        <f t="shared" si="27"/>
        <v>3</v>
      </c>
      <c r="CG36" s="29">
        <f t="shared" si="172"/>
        <v>0.5104166666666673</v>
      </c>
      <c r="CH36" s="160">
        <v>0</v>
      </c>
      <c r="CI36" s="164">
        <v>0</v>
      </c>
      <c r="CJ36" s="168">
        <v>3</v>
      </c>
      <c r="CK36" s="164">
        <v>0</v>
      </c>
      <c r="CL36" s="164">
        <v>1</v>
      </c>
      <c r="CM36" s="164">
        <v>0</v>
      </c>
      <c r="CN36" s="164">
        <v>0</v>
      </c>
      <c r="CO36" s="164">
        <v>0</v>
      </c>
      <c r="CP36" s="164">
        <v>0</v>
      </c>
      <c r="CQ36" s="164">
        <v>0</v>
      </c>
      <c r="CR36" s="164">
        <v>0</v>
      </c>
      <c r="CS36" s="26">
        <f t="shared" si="29"/>
        <v>4</v>
      </c>
      <c r="CT36" s="26">
        <f t="shared" si="30"/>
        <v>5</v>
      </c>
      <c r="CU36" s="29">
        <f t="shared" si="173"/>
        <v>0.5104166666666673</v>
      </c>
      <c r="CV36" s="160">
        <v>4</v>
      </c>
      <c r="CW36" s="164">
        <v>1</v>
      </c>
      <c r="CX36" s="168">
        <v>29</v>
      </c>
      <c r="CY36" s="164">
        <v>6</v>
      </c>
      <c r="CZ36" s="164">
        <v>2</v>
      </c>
      <c r="DA36" s="164">
        <v>0</v>
      </c>
      <c r="DB36" s="164">
        <v>0</v>
      </c>
      <c r="DC36" s="164">
        <v>0</v>
      </c>
      <c r="DD36" s="164">
        <v>1</v>
      </c>
      <c r="DE36" s="164">
        <v>0</v>
      </c>
      <c r="DF36" s="164">
        <v>4</v>
      </c>
      <c r="DG36" s="26">
        <f t="shared" si="32"/>
        <v>47</v>
      </c>
      <c r="DH36" s="26">
        <f t="shared" si="33"/>
        <v>47</v>
      </c>
      <c r="DI36" s="29">
        <f t="shared" si="174"/>
        <v>0.5104166666666673</v>
      </c>
      <c r="DJ36" s="160">
        <v>1</v>
      </c>
      <c r="DK36" s="164">
        <v>0</v>
      </c>
      <c r="DL36" s="168">
        <v>18</v>
      </c>
      <c r="DM36" s="164">
        <v>2</v>
      </c>
      <c r="DN36" s="164">
        <v>0</v>
      </c>
      <c r="DO36" s="164">
        <v>0</v>
      </c>
      <c r="DP36" s="164">
        <v>0</v>
      </c>
      <c r="DQ36" s="164">
        <v>0</v>
      </c>
      <c r="DR36" s="164">
        <v>0</v>
      </c>
      <c r="DS36" s="164">
        <v>0</v>
      </c>
      <c r="DT36" s="164">
        <v>0</v>
      </c>
      <c r="DU36" s="26">
        <f t="shared" si="35"/>
        <v>21</v>
      </c>
      <c r="DV36" s="26">
        <f t="shared" si="36"/>
        <v>20</v>
      </c>
      <c r="DW36" s="29">
        <f t="shared" si="175"/>
        <v>0.5104166666666673</v>
      </c>
      <c r="DX36" s="160">
        <v>0</v>
      </c>
      <c r="DY36" s="164">
        <v>0</v>
      </c>
      <c r="DZ36" s="168">
        <v>10</v>
      </c>
      <c r="EA36" s="164">
        <v>5</v>
      </c>
      <c r="EB36" s="164">
        <v>0</v>
      </c>
      <c r="EC36" s="164">
        <v>0</v>
      </c>
      <c r="ED36" s="164">
        <v>0</v>
      </c>
      <c r="EE36" s="164">
        <v>0</v>
      </c>
      <c r="EF36" s="164">
        <v>0</v>
      </c>
      <c r="EG36" s="164">
        <v>0</v>
      </c>
      <c r="EH36" s="164">
        <v>0</v>
      </c>
      <c r="EI36" s="26">
        <f t="shared" si="38"/>
        <v>15</v>
      </c>
      <c r="EJ36" s="26">
        <f t="shared" si="39"/>
        <v>15</v>
      </c>
      <c r="EK36" s="29">
        <f t="shared" si="176"/>
        <v>0.5104166666666673</v>
      </c>
      <c r="EL36" s="160">
        <v>4</v>
      </c>
      <c r="EM36" s="164">
        <v>1</v>
      </c>
      <c r="EN36" s="168">
        <v>66</v>
      </c>
      <c r="EO36" s="164">
        <v>21</v>
      </c>
      <c r="EP36" s="164">
        <v>3</v>
      </c>
      <c r="EQ36" s="164">
        <v>0</v>
      </c>
      <c r="ER36" s="164">
        <v>1</v>
      </c>
      <c r="ES36" s="164">
        <v>0</v>
      </c>
      <c r="ET36" s="164">
        <v>1</v>
      </c>
      <c r="EU36" s="164">
        <v>0</v>
      </c>
      <c r="EV36" s="164">
        <v>1</v>
      </c>
      <c r="EW36" s="26">
        <f t="shared" si="41"/>
        <v>98</v>
      </c>
      <c r="EX36" s="26">
        <f t="shared" si="42"/>
        <v>100</v>
      </c>
      <c r="EY36" s="29">
        <f t="shared" si="177"/>
        <v>0.5104166666666673</v>
      </c>
      <c r="EZ36" s="160">
        <v>0</v>
      </c>
      <c r="FA36" s="164">
        <v>1</v>
      </c>
      <c r="FB36" s="168">
        <v>10</v>
      </c>
      <c r="FC36" s="164">
        <v>2</v>
      </c>
      <c r="FD36" s="164">
        <v>0</v>
      </c>
      <c r="FE36" s="164">
        <v>0</v>
      </c>
      <c r="FF36" s="164">
        <v>0</v>
      </c>
      <c r="FG36" s="164">
        <v>0</v>
      </c>
      <c r="FH36" s="164">
        <v>0</v>
      </c>
      <c r="FI36" s="164">
        <v>0</v>
      </c>
      <c r="FJ36" s="164">
        <v>2</v>
      </c>
      <c r="FK36" s="32">
        <f t="shared" si="45"/>
        <v>15</v>
      </c>
      <c r="FL36" s="32">
        <f t="shared" si="46"/>
        <v>15</v>
      </c>
    </row>
    <row r="37" spans="1:168" ht="13.5" customHeight="1">
      <c r="A37" s="13">
        <f t="shared" si="178"/>
        <v>0.52083333333333393</v>
      </c>
      <c r="B37" s="160">
        <v>5</v>
      </c>
      <c r="C37" s="164">
        <v>2</v>
      </c>
      <c r="D37" s="168">
        <v>17</v>
      </c>
      <c r="E37" s="164">
        <v>3</v>
      </c>
      <c r="F37" s="164">
        <v>1</v>
      </c>
      <c r="G37" s="164">
        <v>0</v>
      </c>
      <c r="H37" s="164">
        <v>0</v>
      </c>
      <c r="I37" s="164">
        <v>0</v>
      </c>
      <c r="J37" s="164">
        <v>0</v>
      </c>
      <c r="K37" s="164">
        <v>0</v>
      </c>
      <c r="L37" s="164">
        <v>1</v>
      </c>
      <c r="M37" s="26">
        <f t="shared" si="11"/>
        <v>29</v>
      </c>
      <c r="N37" s="26">
        <f t="shared" si="12"/>
        <v>26</v>
      </c>
      <c r="O37" s="29">
        <f t="shared" si="167"/>
        <v>0.52083333333333393</v>
      </c>
      <c r="P37" s="160">
        <v>1</v>
      </c>
      <c r="Q37" s="164">
        <v>1</v>
      </c>
      <c r="R37" s="168">
        <v>35</v>
      </c>
      <c r="S37" s="164">
        <v>4</v>
      </c>
      <c r="T37" s="164">
        <v>0</v>
      </c>
      <c r="U37" s="164">
        <v>0</v>
      </c>
      <c r="V37" s="164">
        <v>0</v>
      </c>
      <c r="W37" s="164">
        <v>0</v>
      </c>
      <c r="X37" s="164">
        <v>1</v>
      </c>
      <c r="Y37" s="164">
        <v>0</v>
      </c>
      <c r="Z37" s="164">
        <v>6</v>
      </c>
      <c r="AA37" s="26">
        <f t="shared" si="14"/>
        <v>48</v>
      </c>
      <c r="AB37" s="26">
        <f t="shared" si="15"/>
        <v>48</v>
      </c>
      <c r="AC37" s="29">
        <f t="shared" si="168"/>
        <v>0.52083333333333393</v>
      </c>
      <c r="AD37" s="160">
        <v>0</v>
      </c>
      <c r="AE37" s="164">
        <v>0</v>
      </c>
      <c r="AF37" s="168">
        <v>3</v>
      </c>
      <c r="AG37" s="164">
        <v>2</v>
      </c>
      <c r="AH37" s="164">
        <v>1</v>
      </c>
      <c r="AI37" s="164">
        <v>0</v>
      </c>
      <c r="AJ37" s="164">
        <v>0</v>
      </c>
      <c r="AK37" s="164">
        <v>1</v>
      </c>
      <c r="AL37" s="164">
        <v>0</v>
      </c>
      <c r="AM37" s="164">
        <v>0</v>
      </c>
      <c r="AN37" s="164">
        <v>0</v>
      </c>
      <c r="AO37" s="26">
        <f t="shared" si="17"/>
        <v>7</v>
      </c>
      <c r="AP37" s="26">
        <f t="shared" si="18"/>
        <v>9</v>
      </c>
      <c r="AQ37" s="29">
        <f t="shared" si="169"/>
        <v>0.52083333333333393</v>
      </c>
      <c r="AR37" s="160">
        <v>0</v>
      </c>
      <c r="AS37" s="164">
        <v>0</v>
      </c>
      <c r="AT37" s="168">
        <v>12</v>
      </c>
      <c r="AU37" s="164">
        <v>3</v>
      </c>
      <c r="AV37" s="164">
        <v>0</v>
      </c>
      <c r="AW37" s="164">
        <v>0</v>
      </c>
      <c r="AX37" s="164">
        <v>0</v>
      </c>
      <c r="AY37" s="164">
        <v>0</v>
      </c>
      <c r="AZ37" s="164">
        <v>0</v>
      </c>
      <c r="BA37" s="164">
        <v>0</v>
      </c>
      <c r="BB37" s="164">
        <v>1</v>
      </c>
      <c r="BC37" s="26">
        <f t="shared" si="20"/>
        <v>16</v>
      </c>
      <c r="BD37" s="26">
        <f t="shared" si="21"/>
        <v>16</v>
      </c>
      <c r="BE37" s="29">
        <f t="shared" si="170"/>
        <v>0.52083333333333393</v>
      </c>
      <c r="BF37" s="160">
        <v>9</v>
      </c>
      <c r="BG37" s="164">
        <v>0</v>
      </c>
      <c r="BH37" s="168">
        <v>62</v>
      </c>
      <c r="BI37" s="164">
        <v>10</v>
      </c>
      <c r="BJ37" s="164">
        <v>7</v>
      </c>
      <c r="BK37" s="164">
        <v>1</v>
      </c>
      <c r="BL37" s="164">
        <v>2</v>
      </c>
      <c r="BM37" s="164">
        <v>0</v>
      </c>
      <c r="BN37" s="164">
        <v>0</v>
      </c>
      <c r="BO37" s="164">
        <v>1</v>
      </c>
      <c r="BP37" s="164">
        <v>2</v>
      </c>
      <c r="BQ37" s="26">
        <f t="shared" si="23"/>
        <v>94</v>
      </c>
      <c r="BR37" s="26">
        <f t="shared" si="24"/>
        <v>99</v>
      </c>
      <c r="BS37" s="29">
        <f t="shared" si="171"/>
        <v>0.52083333333333393</v>
      </c>
      <c r="BT37" s="160">
        <v>0</v>
      </c>
      <c r="BU37" s="164">
        <v>0</v>
      </c>
      <c r="BV37" s="168">
        <v>0</v>
      </c>
      <c r="BW37" s="164">
        <v>0</v>
      </c>
      <c r="BX37" s="164">
        <v>0</v>
      </c>
      <c r="BY37" s="164">
        <v>0</v>
      </c>
      <c r="BZ37" s="164">
        <v>0</v>
      </c>
      <c r="CA37" s="164">
        <v>0</v>
      </c>
      <c r="CB37" s="164">
        <v>0</v>
      </c>
      <c r="CC37" s="164">
        <v>0</v>
      </c>
      <c r="CD37" s="164">
        <v>0</v>
      </c>
      <c r="CE37" s="26">
        <f t="shared" si="26"/>
        <v>0</v>
      </c>
      <c r="CF37" s="26">
        <f t="shared" si="27"/>
        <v>0</v>
      </c>
      <c r="CG37" s="29">
        <f t="shared" si="172"/>
        <v>0.52083333333333393</v>
      </c>
      <c r="CH37" s="160">
        <v>0</v>
      </c>
      <c r="CI37" s="164">
        <v>0</v>
      </c>
      <c r="CJ37" s="168">
        <v>1</v>
      </c>
      <c r="CK37" s="164">
        <v>0</v>
      </c>
      <c r="CL37" s="164">
        <v>0</v>
      </c>
      <c r="CM37" s="164">
        <v>0</v>
      </c>
      <c r="CN37" s="164">
        <v>0</v>
      </c>
      <c r="CO37" s="164">
        <v>0</v>
      </c>
      <c r="CP37" s="164">
        <v>0</v>
      </c>
      <c r="CQ37" s="164">
        <v>0</v>
      </c>
      <c r="CR37" s="164">
        <v>0</v>
      </c>
      <c r="CS37" s="26">
        <f t="shared" si="29"/>
        <v>1</v>
      </c>
      <c r="CT37" s="26">
        <f t="shared" si="30"/>
        <v>1</v>
      </c>
      <c r="CU37" s="29">
        <f t="shared" si="173"/>
        <v>0.52083333333333393</v>
      </c>
      <c r="CV37" s="160">
        <v>1</v>
      </c>
      <c r="CW37" s="164">
        <v>1</v>
      </c>
      <c r="CX37" s="168">
        <v>28</v>
      </c>
      <c r="CY37" s="164">
        <v>2</v>
      </c>
      <c r="CZ37" s="164">
        <v>3</v>
      </c>
      <c r="DA37" s="164">
        <v>0</v>
      </c>
      <c r="DB37" s="164">
        <v>0</v>
      </c>
      <c r="DC37" s="164">
        <v>0</v>
      </c>
      <c r="DD37" s="164">
        <v>1</v>
      </c>
      <c r="DE37" s="164">
        <v>0</v>
      </c>
      <c r="DF37" s="164">
        <v>3</v>
      </c>
      <c r="DG37" s="26">
        <f t="shared" si="32"/>
        <v>39</v>
      </c>
      <c r="DH37" s="26">
        <f t="shared" si="33"/>
        <v>42</v>
      </c>
      <c r="DI37" s="29">
        <f t="shared" si="174"/>
        <v>0.52083333333333393</v>
      </c>
      <c r="DJ37" s="160">
        <v>1</v>
      </c>
      <c r="DK37" s="164">
        <v>0</v>
      </c>
      <c r="DL37" s="168">
        <v>8</v>
      </c>
      <c r="DM37" s="164">
        <v>0</v>
      </c>
      <c r="DN37" s="164">
        <v>0</v>
      </c>
      <c r="DO37" s="164">
        <v>0</v>
      </c>
      <c r="DP37" s="164">
        <v>0</v>
      </c>
      <c r="DQ37" s="164">
        <v>0</v>
      </c>
      <c r="DR37" s="164">
        <v>0</v>
      </c>
      <c r="DS37" s="164">
        <v>0</v>
      </c>
      <c r="DT37" s="164">
        <v>0</v>
      </c>
      <c r="DU37" s="26">
        <f t="shared" si="35"/>
        <v>9</v>
      </c>
      <c r="DV37" s="26">
        <f t="shared" si="36"/>
        <v>8</v>
      </c>
      <c r="DW37" s="29">
        <f t="shared" si="175"/>
        <v>0.52083333333333393</v>
      </c>
      <c r="DX37" s="160">
        <v>1</v>
      </c>
      <c r="DY37" s="164">
        <v>0</v>
      </c>
      <c r="DZ37" s="168">
        <v>11</v>
      </c>
      <c r="EA37" s="164">
        <v>0</v>
      </c>
      <c r="EB37" s="164">
        <v>0</v>
      </c>
      <c r="EC37" s="164">
        <v>0</v>
      </c>
      <c r="ED37" s="164">
        <v>0</v>
      </c>
      <c r="EE37" s="164">
        <v>0</v>
      </c>
      <c r="EF37" s="164">
        <v>0</v>
      </c>
      <c r="EG37" s="164">
        <v>0</v>
      </c>
      <c r="EH37" s="164">
        <v>0</v>
      </c>
      <c r="EI37" s="26">
        <f t="shared" si="38"/>
        <v>12</v>
      </c>
      <c r="EJ37" s="26">
        <f t="shared" si="39"/>
        <v>11</v>
      </c>
      <c r="EK37" s="29">
        <f t="shared" si="176"/>
        <v>0.52083333333333393</v>
      </c>
      <c r="EL37" s="160">
        <v>4</v>
      </c>
      <c r="EM37" s="164">
        <v>0</v>
      </c>
      <c r="EN37" s="168">
        <v>72</v>
      </c>
      <c r="EO37" s="164">
        <v>17</v>
      </c>
      <c r="EP37" s="164">
        <v>6</v>
      </c>
      <c r="EQ37" s="164">
        <v>0</v>
      </c>
      <c r="ER37" s="164">
        <v>0</v>
      </c>
      <c r="ES37" s="164">
        <v>0</v>
      </c>
      <c r="ET37" s="164">
        <v>0</v>
      </c>
      <c r="EU37" s="164">
        <v>1</v>
      </c>
      <c r="EV37" s="164">
        <v>3</v>
      </c>
      <c r="EW37" s="26">
        <f t="shared" si="41"/>
        <v>103</v>
      </c>
      <c r="EX37" s="26">
        <f t="shared" si="42"/>
        <v>107</v>
      </c>
      <c r="EY37" s="29">
        <f t="shared" si="177"/>
        <v>0.52083333333333393</v>
      </c>
      <c r="EZ37" s="160">
        <v>2</v>
      </c>
      <c r="FA37" s="164">
        <v>0</v>
      </c>
      <c r="FB37" s="168">
        <v>11</v>
      </c>
      <c r="FC37" s="164">
        <v>1</v>
      </c>
      <c r="FD37" s="164">
        <v>2</v>
      </c>
      <c r="FE37" s="164">
        <v>1</v>
      </c>
      <c r="FF37" s="164">
        <v>0</v>
      </c>
      <c r="FG37" s="164">
        <v>0</v>
      </c>
      <c r="FH37" s="164">
        <v>0</v>
      </c>
      <c r="FI37" s="164">
        <v>0</v>
      </c>
      <c r="FJ37" s="164">
        <v>3</v>
      </c>
      <c r="FK37" s="32">
        <f t="shared" si="45"/>
        <v>20</v>
      </c>
      <c r="FL37" s="32">
        <f t="shared" si="46"/>
        <v>22</v>
      </c>
    </row>
    <row r="38" spans="1:168" ht="13.5" customHeight="1">
      <c r="A38" s="16">
        <f t="shared" si="178"/>
        <v>0.53125000000000056</v>
      </c>
      <c r="B38" s="161">
        <v>3</v>
      </c>
      <c r="C38" s="165">
        <v>1</v>
      </c>
      <c r="D38" s="169">
        <v>8</v>
      </c>
      <c r="E38" s="165">
        <v>3</v>
      </c>
      <c r="F38" s="165">
        <v>0</v>
      </c>
      <c r="G38" s="165">
        <v>0</v>
      </c>
      <c r="H38" s="165">
        <v>0</v>
      </c>
      <c r="I38" s="165">
        <v>0</v>
      </c>
      <c r="J38" s="165">
        <v>0</v>
      </c>
      <c r="K38" s="165">
        <v>0</v>
      </c>
      <c r="L38" s="165">
        <v>4</v>
      </c>
      <c r="M38" s="27">
        <f t="shared" si="11"/>
        <v>19</v>
      </c>
      <c r="N38" s="27">
        <f t="shared" si="12"/>
        <v>16</v>
      </c>
      <c r="O38" s="30">
        <f t="shared" si="167"/>
        <v>0.53125000000000056</v>
      </c>
      <c r="P38" s="161">
        <v>5</v>
      </c>
      <c r="Q38" s="165">
        <v>0</v>
      </c>
      <c r="R38" s="169">
        <v>53</v>
      </c>
      <c r="S38" s="165">
        <v>3</v>
      </c>
      <c r="T38" s="165">
        <v>2</v>
      </c>
      <c r="U38" s="165">
        <v>0</v>
      </c>
      <c r="V38" s="165">
        <v>0</v>
      </c>
      <c r="W38" s="165">
        <v>0</v>
      </c>
      <c r="X38" s="165">
        <v>1</v>
      </c>
      <c r="Y38" s="165">
        <v>0</v>
      </c>
      <c r="Z38" s="165">
        <v>3</v>
      </c>
      <c r="AA38" s="27">
        <f t="shared" si="14"/>
        <v>67</v>
      </c>
      <c r="AB38" s="27">
        <f t="shared" si="15"/>
        <v>67</v>
      </c>
      <c r="AC38" s="30">
        <f t="shared" si="168"/>
        <v>0.53125000000000056</v>
      </c>
      <c r="AD38" s="161">
        <v>0</v>
      </c>
      <c r="AE38" s="165">
        <v>1</v>
      </c>
      <c r="AF38" s="169">
        <v>13</v>
      </c>
      <c r="AG38" s="165">
        <v>3</v>
      </c>
      <c r="AH38" s="165">
        <v>0</v>
      </c>
      <c r="AI38" s="165">
        <v>0</v>
      </c>
      <c r="AJ38" s="165">
        <v>0</v>
      </c>
      <c r="AK38" s="165">
        <v>1</v>
      </c>
      <c r="AL38" s="165">
        <v>0</v>
      </c>
      <c r="AM38" s="165">
        <v>0</v>
      </c>
      <c r="AN38" s="165">
        <v>0</v>
      </c>
      <c r="AO38" s="27">
        <f t="shared" si="17"/>
        <v>18</v>
      </c>
      <c r="AP38" s="27">
        <f t="shared" si="18"/>
        <v>19</v>
      </c>
      <c r="AQ38" s="30">
        <f t="shared" si="169"/>
        <v>0.53125000000000056</v>
      </c>
      <c r="AR38" s="161">
        <v>1</v>
      </c>
      <c r="AS38" s="165">
        <v>0</v>
      </c>
      <c r="AT38" s="169">
        <v>10</v>
      </c>
      <c r="AU38" s="165">
        <v>1</v>
      </c>
      <c r="AV38" s="165">
        <v>0</v>
      </c>
      <c r="AW38" s="165">
        <v>0</v>
      </c>
      <c r="AX38" s="165">
        <v>0</v>
      </c>
      <c r="AY38" s="165">
        <v>0</v>
      </c>
      <c r="AZ38" s="165">
        <v>0</v>
      </c>
      <c r="BA38" s="165">
        <v>0</v>
      </c>
      <c r="BB38" s="165">
        <v>0</v>
      </c>
      <c r="BC38" s="27">
        <f t="shared" si="20"/>
        <v>12</v>
      </c>
      <c r="BD38" s="27">
        <f t="shared" si="21"/>
        <v>11</v>
      </c>
      <c r="BE38" s="30">
        <f t="shared" si="170"/>
        <v>0.53125000000000056</v>
      </c>
      <c r="BF38" s="161">
        <v>4</v>
      </c>
      <c r="BG38" s="165">
        <v>4</v>
      </c>
      <c r="BH38" s="169">
        <v>53</v>
      </c>
      <c r="BI38" s="165">
        <v>15</v>
      </c>
      <c r="BJ38" s="165">
        <v>3</v>
      </c>
      <c r="BK38" s="165">
        <v>0</v>
      </c>
      <c r="BL38" s="165">
        <v>2</v>
      </c>
      <c r="BM38" s="165">
        <v>2</v>
      </c>
      <c r="BN38" s="165">
        <v>0</v>
      </c>
      <c r="BO38" s="165">
        <v>0</v>
      </c>
      <c r="BP38" s="165">
        <v>0</v>
      </c>
      <c r="BQ38" s="27">
        <f t="shared" si="23"/>
        <v>83</v>
      </c>
      <c r="BR38" s="27">
        <f t="shared" si="24"/>
        <v>85</v>
      </c>
      <c r="BS38" s="30">
        <f t="shared" si="171"/>
        <v>0.53125000000000056</v>
      </c>
      <c r="BT38" s="161">
        <v>1</v>
      </c>
      <c r="BU38" s="165">
        <v>0</v>
      </c>
      <c r="BV38" s="169">
        <v>0</v>
      </c>
      <c r="BW38" s="165">
        <v>1</v>
      </c>
      <c r="BX38" s="165">
        <v>0</v>
      </c>
      <c r="BY38" s="165">
        <v>0</v>
      </c>
      <c r="BZ38" s="165">
        <v>0</v>
      </c>
      <c r="CA38" s="165">
        <v>0</v>
      </c>
      <c r="CB38" s="165">
        <v>0</v>
      </c>
      <c r="CC38" s="165">
        <v>0</v>
      </c>
      <c r="CD38" s="165">
        <v>0</v>
      </c>
      <c r="CE38" s="27">
        <f t="shared" si="26"/>
        <v>2</v>
      </c>
      <c r="CF38" s="27">
        <f t="shared" si="27"/>
        <v>1</v>
      </c>
      <c r="CG38" s="30">
        <f t="shared" si="172"/>
        <v>0.53125000000000056</v>
      </c>
      <c r="CH38" s="161">
        <v>0</v>
      </c>
      <c r="CI38" s="165">
        <v>0</v>
      </c>
      <c r="CJ38" s="169">
        <v>2</v>
      </c>
      <c r="CK38" s="165">
        <v>1</v>
      </c>
      <c r="CL38" s="165">
        <v>0</v>
      </c>
      <c r="CM38" s="165">
        <v>0</v>
      </c>
      <c r="CN38" s="165">
        <v>0</v>
      </c>
      <c r="CO38" s="165">
        <v>0</v>
      </c>
      <c r="CP38" s="165">
        <v>0</v>
      </c>
      <c r="CQ38" s="165">
        <v>0</v>
      </c>
      <c r="CR38" s="165">
        <v>0</v>
      </c>
      <c r="CS38" s="27">
        <f t="shared" si="29"/>
        <v>3</v>
      </c>
      <c r="CT38" s="27">
        <f t="shared" si="30"/>
        <v>3</v>
      </c>
      <c r="CU38" s="30">
        <f t="shared" si="173"/>
        <v>0.53125000000000056</v>
      </c>
      <c r="CV38" s="161">
        <v>2</v>
      </c>
      <c r="CW38" s="165">
        <v>0</v>
      </c>
      <c r="CX38" s="169">
        <v>29</v>
      </c>
      <c r="CY38" s="165">
        <v>4</v>
      </c>
      <c r="CZ38" s="165">
        <v>0</v>
      </c>
      <c r="DA38" s="165">
        <v>0</v>
      </c>
      <c r="DB38" s="165">
        <v>0</v>
      </c>
      <c r="DC38" s="165">
        <v>0</v>
      </c>
      <c r="DD38" s="165">
        <v>0</v>
      </c>
      <c r="DE38" s="165">
        <v>0</v>
      </c>
      <c r="DF38" s="165">
        <v>4</v>
      </c>
      <c r="DG38" s="27">
        <f t="shared" si="32"/>
        <v>39</v>
      </c>
      <c r="DH38" s="27">
        <f t="shared" si="33"/>
        <v>38</v>
      </c>
      <c r="DI38" s="30">
        <f t="shared" si="174"/>
        <v>0.53125000000000056</v>
      </c>
      <c r="DJ38" s="161">
        <v>0</v>
      </c>
      <c r="DK38" s="165">
        <v>1</v>
      </c>
      <c r="DL38" s="169">
        <v>7</v>
      </c>
      <c r="DM38" s="165">
        <v>8</v>
      </c>
      <c r="DN38" s="165">
        <v>0</v>
      </c>
      <c r="DO38" s="165">
        <v>0</v>
      </c>
      <c r="DP38" s="165">
        <v>0</v>
      </c>
      <c r="DQ38" s="165">
        <v>0</v>
      </c>
      <c r="DR38" s="165">
        <v>0</v>
      </c>
      <c r="DS38" s="165">
        <v>0</v>
      </c>
      <c r="DT38" s="165">
        <v>1</v>
      </c>
      <c r="DU38" s="27">
        <f t="shared" si="35"/>
        <v>17</v>
      </c>
      <c r="DV38" s="27">
        <f t="shared" si="36"/>
        <v>17</v>
      </c>
      <c r="DW38" s="30">
        <f t="shared" si="175"/>
        <v>0.53125000000000056</v>
      </c>
      <c r="DX38" s="161">
        <v>1</v>
      </c>
      <c r="DY38" s="165">
        <v>0</v>
      </c>
      <c r="DZ38" s="169">
        <v>10</v>
      </c>
      <c r="EA38" s="165">
        <v>1</v>
      </c>
      <c r="EB38" s="165">
        <v>0</v>
      </c>
      <c r="EC38" s="165">
        <v>0</v>
      </c>
      <c r="ED38" s="165">
        <v>0</v>
      </c>
      <c r="EE38" s="165">
        <v>0</v>
      </c>
      <c r="EF38" s="165">
        <v>0</v>
      </c>
      <c r="EG38" s="165">
        <v>0</v>
      </c>
      <c r="EH38" s="165">
        <v>1</v>
      </c>
      <c r="EI38" s="27">
        <f t="shared" si="38"/>
        <v>13</v>
      </c>
      <c r="EJ38" s="27">
        <f t="shared" si="39"/>
        <v>12</v>
      </c>
      <c r="EK38" s="30">
        <f t="shared" si="176"/>
        <v>0.53125000000000056</v>
      </c>
      <c r="EL38" s="161">
        <v>10</v>
      </c>
      <c r="EM38" s="165">
        <v>0</v>
      </c>
      <c r="EN38" s="169">
        <v>61</v>
      </c>
      <c r="EO38" s="165">
        <v>18</v>
      </c>
      <c r="EP38" s="165">
        <v>1</v>
      </c>
      <c r="EQ38" s="165">
        <v>0</v>
      </c>
      <c r="ER38" s="165">
        <v>4</v>
      </c>
      <c r="ES38" s="165">
        <v>0</v>
      </c>
      <c r="ET38" s="165">
        <v>0</v>
      </c>
      <c r="EU38" s="165">
        <v>0</v>
      </c>
      <c r="EV38" s="165">
        <v>1</v>
      </c>
      <c r="EW38" s="27">
        <f t="shared" si="41"/>
        <v>95</v>
      </c>
      <c r="EX38" s="27">
        <f t="shared" si="42"/>
        <v>93</v>
      </c>
      <c r="EY38" s="30">
        <f t="shared" si="177"/>
        <v>0.53125000000000056</v>
      </c>
      <c r="EZ38" s="161">
        <v>1</v>
      </c>
      <c r="FA38" s="165">
        <v>0</v>
      </c>
      <c r="FB38" s="169">
        <v>7</v>
      </c>
      <c r="FC38" s="165">
        <v>2</v>
      </c>
      <c r="FD38" s="165">
        <v>1</v>
      </c>
      <c r="FE38" s="165">
        <v>0</v>
      </c>
      <c r="FF38" s="165">
        <v>0</v>
      </c>
      <c r="FG38" s="165">
        <v>0</v>
      </c>
      <c r="FH38" s="165">
        <v>0</v>
      </c>
      <c r="FI38" s="165">
        <v>0</v>
      </c>
      <c r="FJ38" s="165">
        <v>0</v>
      </c>
      <c r="FK38" s="33">
        <f t="shared" si="45"/>
        <v>11</v>
      </c>
      <c r="FL38" s="33">
        <f t="shared" si="46"/>
        <v>11</v>
      </c>
    </row>
    <row r="39" spans="1:168" s="39" customFormat="1" ht="12" customHeight="1">
      <c r="A39" s="48" t="s">
        <v>24</v>
      </c>
      <c r="B39" s="162">
        <f t="shared" ref="B39:L39" si="179">SUM(B35:B38)</f>
        <v>10</v>
      </c>
      <c r="C39" s="166">
        <f t="shared" si="179"/>
        <v>3</v>
      </c>
      <c r="D39" s="170">
        <f t="shared" si="179"/>
        <v>42</v>
      </c>
      <c r="E39" s="166">
        <f t="shared" si="179"/>
        <v>14</v>
      </c>
      <c r="F39" s="166">
        <f t="shared" si="179"/>
        <v>5</v>
      </c>
      <c r="G39" s="166">
        <f t="shared" si="179"/>
        <v>0</v>
      </c>
      <c r="H39" s="166">
        <f t="shared" si="179"/>
        <v>0</v>
      </c>
      <c r="I39" s="166">
        <f t="shared" si="179"/>
        <v>0</v>
      </c>
      <c r="J39" s="166">
        <f t="shared" si="179"/>
        <v>0</v>
      </c>
      <c r="K39" s="166">
        <f t="shared" si="179"/>
        <v>0</v>
      </c>
      <c r="L39" s="166">
        <f t="shared" si="179"/>
        <v>7</v>
      </c>
      <c r="M39" s="60">
        <f t="shared" si="11"/>
        <v>81</v>
      </c>
      <c r="N39" s="60">
        <f t="shared" si="12"/>
        <v>78</v>
      </c>
      <c r="O39" s="48" t="s">
        <v>24</v>
      </c>
      <c r="P39" s="162">
        <f t="shared" ref="P39:Z39" si="180">SUM(P35:P38)</f>
        <v>7</v>
      </c>
      <c r="Q39" s="166">
        <f t="shared" si="180"/>
        <v>2</v>
      </c>
      <c r="R39" s="170">
        <f t="shared" si="180"/>
        <v>147</v>
      </c>
      <c r="S39" s="166">
        <f t="shared" si="180"/>
        <v>20</v>
      </c>
      <c r="T39" s="166">
        <f t="shared" si="180"/>
        <v>6</v>
      </c>
      <c r="U39" s="166">
        <f t="shared" si="180"/>
        <v>0</v>
      </c>
      <c r="V39" s="166">
        <f t="shared" si="180"/>
        <v>0</v>
      </c>
      <c r="W39" s="166">
        <f t="shared" si="180"/>
        <v>0</v>
      </c>
      <c r="X39" s="166">
        <f t="shared" si="180"/>
        <v>3</v>
      </c>
      <c r="Y39" s="166">
        <f t="shared" si="180"/>
        <v>1</v>
      </c>
      <c r="Z39" s="166">
        <f t="shared" si="180"/>
        <v>13</v>
      </c>
      <c r="AA39" s="60">
        <f t="shared" si="14"/>
        <v>199</v>
      </c>
      <c r="AB39" s="60">
        <f t="shared" si="15"/>
        <v>203</v>
      </c>
      <c r="AC39" s="48" t="s">
        <v>24</v>
      </c>
      <c r="AD39" s="162">
        <f t="shared" ref="AD39:AN39" si="181">SUM(AD35:AD38)</f>
        <v>0</v>
      </c>
      <c r="AE39" s="166">
        <f t="shared" si="181"/>
        <v>1</v>
      </c>
      <c r="AF39" s="170">
        <f t="shared" si="181"/>
        <v>38</v>
      </c>
      <c r="AG39" s="166">
        <f t="shared" si="181"/>
        <v>14</v>
      </c>
      <c r="AH39" s="166">
        <f t="shared" si="181"/>
        <v>2</v>
      </c>
      <c r="AI39" s="166">
        <f t="shared" si="181"/>
        <v>1</v>
      </c>
      <c r="AJ39" s="166">
        <f t="shared" si="181"/>
        <v>0</v>
      </c>
      <c r="AK39" s="166">
        <f t="shared" si="181"/>
        <v>3</v>
      </c>
      <c r="AL39" s="166">
        <f t="shared" si="181"/>
        <v>0</v>
      </c>
      <c r="AM39" s="166">
        <f t="shared" si="181"/>
        <v>0</v>
      </c>
      <c r="AN39" s="166">
        <f t="shared" si="181"/>
        <v>2</v>
      </c>
      <c r="AO39" s="60">
        <f t="shared" si="17"/>
        <v>61</v>
      </c>
      <c r="AP39" s="60">
        <f t="shared" si="18"/>
        <v>67</v>
      </c>
      <c r="AQ39" s="48" t="s">
        <v>24</v>
      </c>
      <c r="AR39" s="162">
        <f t="shared" ref="AR39:BB39" si="182">SUM(AR35:AR38)</f>
        <v>2</v>
      </c>
      <c r="AS39" s="166">
        <f t="shared" si="182"/>
        <v>0</v>
      </c>
      <c r="AT39" s="170">
        <f t="shared" si="182"/>
        <v>32</v>
      </c>
      <c r="AU39" s="166">
        <f t="shared" si="182"/>
        <v>6</v>
      </c>
      <c r="AV39" s="166">
        <f t="shared" si="182"/>
        <v>0</v>
      </c>
      <c r="AW39" s="166">
        <f t="shared" si="182"/>
        <v>0</v>
      </c>
      <c r="AX39" s="166">
        <f t="shared" si="182"/>
        <v>1</v>
      </c>
      <c r="AY39" s="166">
        <f t="shared" si="182"/>
        <v>0</v>
      </c>
      <c r="AZ39" s="166">
        <f t="shared" si="182"/>
        <v>0</v>
      </c>
      <c r="BA39" s="166">
        <f t="shared" si="182"/>
        <v>0</v>
      </c>
      <c r="BB39" s="166">
        <f t="shared" si="182"/>
        <v>2</v>
      </c>
      <c r="BC39" s="60">
        <f t="shared" si="20"/>
        <v>43</v>
      </c>
      <c r="BD39" s="60">
        <f t="shared" si="21"/>
        <v>43</v>
      </c>
      <c r="BE39" s="48" t="s">
        <v>24</v>
      </c>
      <c r="BF39" s="162">
        <f t="shared" ref="BF39:BP39" si="183">SUM(BF35:BF38)</f>
        <v>22</v>
      </c>
      <c r="BG39" s="166">
        <f t="shared" si="183"/>
        <v>7</v>
      </c>
      <c r="BH39" s="170">
        <f t="shared" si="183"/>
        <v>212</v>
      </c>
      <c r="BI39" s="166">
        <f t="shared" si="183"/>
        <v>60</v>
      </c>
      <c r="BJ39" s="166">
        <f t="shared" si="183"/>
        <v>18</v>
      </c>
      <c r="BK39" s="166">
        <f t="shared" si="183"/>
        <v>2</v>
      </c>
      <c r="BL39" s="166">
        <f t="shared" si="183"/>
        <v>7</v>
      </c>
      <c r="BM39" s="166">
        <f t="shared" si="183"/>
        <v>3</v>
      </c>
      <c r="BN39" s="166">
        <f t="shared" si="183"/>
        <v>0</v>
      </c>
      <c r="BO39" s="166">
        <f t="shared" si="183"/>
        <v>1</v>
      </c>
      <c r="BP39" s="166">
        <f t="shared" si="183"/>
        <v>8</v>
      </c>
      <c r="BQ39" s="60">
        <f t="shared" si="23"/>
        <v>340</v>
      </c>
      <c r="BR39" s="60">
        <f t="shared" si="24"/>
        <v>353</v>
      </c>
      <c r="BS39" s="48" t="s">
        <v>24</v>
      </c>
      <c r="BT39" s="162">
        <f t="shared" ref="BT39:CD39" si="184">SUM(BT35:BT38)</f>
        <v>1</v>
      </c>
      <c r="BU39" s="166">
        <f t="shared" si="184"/>
        <v>0</v>
      </c>
      <c r="BV39" s="170">
        <f t="shared" si="184"/>
        <v>4</v>
      </c>
      <c r="BW39" s="166">
        <f t="shared" si="184"/>
        <v>2</v>
      </c>
      <c r="BX39" s="166">
        <f t="shared" si="184"/>
        <v>0</v>
      </c>
      <c r="BY39" s="166">
        <f t="shared" si="184"/>
        <v>0</v>
      </c>
      <c r="BZ39" s="166">
        <f t="shared" si="184"/>
        <v>0</v>
      </c>
      <c r="CA39" s="166">
        <f t="shared" si="184"/>
        <v>0</v>
      </c>
      <c r="CB39" s="166">
        <f t="shared" si="184"/>
        <v>0</v>
      </c>
      <c r="CC39" s="166">
        <f t="shared" si="184"/>
        <v>0</v>
      </c>
      <c r="CD39" s="166">
        <f t="shared" si="184"/>
        <v>0</v>
      </c>
      <c r="CE39" s="60">
        <f t="shared" si="26"/>
        <v>7</v>
      </c>
      <c r="CF39" s="60">
        <f t="shared" si="27"/>
        <v>6</v>
      </c>
      <c r="CG39" s="48" t="s">
        <v>24</v>
      </c>
      <c r="CH39" s="162">
        <f t="shared" ref="CH39:CR39" si="185">SUM(CH35:CH38)</f>
        <v>0</v>
      </c>
      <c r="CI39" s="166">
        <f t="shared" si="185"/>
        <v>0</v>
      </c>
      <c r="CJ39" s="170">
        <f t="shared" si="185"/>
        <v>8</v>
      </c>
      <c r="CK39" s="166">
        <f t="shared" si="185"/>
        <v>2</v>
      </c>
      <c r="CL39" s="166">
        <f t="shared" si="185"/>
        <v>1</v>
      </c>
      <c r="CM39" s="166">
        <f t="shared" si="185"/>
        <v>0</v>
      </c>
      <c r="CN39" s="166">
        <f t="shared" si="185"/>
        <v>0</v>
      </c>
      <c r="CO39" s="166">
        <f t="shared" si="185"/>
        <v>0</v>
      </c>
      <c r="CP39" s="166">
        <f t="shared" si="185"/>
        <v>0</v>
      </c>
      <c r="CQ39" s="166">
        <f t="shared" si="185"/>
        <v>0</v>
      </c>
      <c r="CR39" s="166">
        <f t="shared" si="185"/>
        <v>0</v>
      </c>
      <c r="CS39" s="60">
        <f t="shared" si="29"/>
        <v>11</v>
      </c>
      <c r="CT39" s="60">
        <f t="shared" si="30"/>
        <v>12</v>
      </c>
      <c r="CU39" s="48" t="s">
        <v>24</v>
      </c>
      <c r="CV39" s="162">
        <f t="shared" ref="CV39:DF39" si="186">SUM(CV35:CV38)</f>
        <v>7</v>
      </c>
      <c r="CW39" s="166">
        <f t="shared" si="186"/>
        <v>2</v>
      </c>
      <c r="CX39" s="170">
        <f t="shared" si="186"/>
        <v>120</v>
      </c>
      <c r="CY39" s="166">
        <f t="shared" si="186"/>
        <v>18</v>
      </c>
      <c r="CZ39" s="166">
        <f t="shared" si="186"/>
        <v>7</v>
      </c>
      <c r="DA39" s="166">
        <f t="shared" si="186"/>
        <v>0</v>
      </c>
      <c r="DB39" s="166">
        <f t="shared" si="186"/>
        <v>0</v>
      </c>
      <c r="DC39" s="166">
        <f t="shared" si="186"/>
        <v>0</v>
      </c>
      <c r="DD39" s="166">
        <f t="shared" si="186"/>
        <v>3</v>
      </c>
      <c r="DE39" s="166">
        <f t="shared" si="186"/>
        <v>0</v>
      </c>
      <c r="DF39" s="166">
        <f t="shared" si="186"/>
        <v>12</v>
      </c>
      <c r="DG39" s="60">
        <f t="shared" si="32"/>
        <v>169</v>
      </c>
      <c r="DH39" s="60">
        <f t="shared" si="33"/>
        <v>173</v>
      </c>
      <c r="DI39" s="48" t="s">
        <v>24</v>
      </c>
      <c r="DJ39" s="162">
        <f t="shared" ref="DJ39:DT39" si="187">SUM(DJ35:DJ38)</f>
        <v>2</v>
      </c>
      <c r="DK39" s="166">
        <f t="shared" si="187"/>
        <v>1</v>
      </c>
      <c r="DL39" s="170">
        <f t="shared" si="187"/>
        <v>44</v>
      </c>
      <c r="DM39" s="166">
        <f t="shared" si="187"/>
        <v>11</v>
      </c>
      <c r="DN39" s="166">
        <f t="shared" si="187"/>
        <v>2</v>
      </c>
      <c r="DO39" s="166">
        <f t="shared" si="187"/>
        <v>0</v>
      </c>
      <c r="DP39" s="166">
        <f t="shared" si="187"/>
        <v>0</v>
      </c>
      <c r="DQ39" s="166">
        <f t="shared" si="187"/>
        <v>0</v>
      </c>
      <c r="DR39" s="166">
        <f t="shared" si="187"/>
        <v>0</v>
      </c>
      <c r="DS39" s="166">
        <f t="shared" si="187"/>
        <v>0</v>
      </c>
      <c r="DT39" s="166">
        <f t="shared" si="187"/>
        <v>2</v>
      </c>
      <c r="DU39" s="60">
        <f t="shared" si="35"/>
        <v>62</v>
      </c>
      <c r="DV39" s="60">
        <f t="shared" si="36"/>
        <v>62</v>
      </c>
      <c r="DW39" s="48" t="s">
        <v>24</v>
      </c>
      <c r="DX39" s="162">
        <f t="shared" ref="DX39:EH39" si="188">SUM(DX35:DX38)</f>
        <v>2</v>
      </c>
      <c r="DY39" s="166">
        <f t="shared" si="188"/>
        <v>0</v>
      </c>
      <c r="DZ39" s="170">
        <f t="shared" si="188"/>
        <v>42</v>
      </c>
      <c r="EA39" s="166">
        <f t="shared" si="188"/>
        <v>9</v>
      </c>
      <c r="EB39" s="166">
        <f t="shared" si="188"/>
        <v>0</v>
      </c>
      <c r="EC39" s="166">
        <f t="shared" si="188"/>
        <v>0</v>
      </c>
      <c r="ED39" s="166">
        <f t="shared" si="188"/>
        <v>0</v>
      </c>
      <c r="EE39" s="166">
        <f t="shared" si="188"/>
        <v>0</v>
      </c>
      <c r="EF39" s="166">
        <f t="shared" si="188"/>
        <v>0</v>
      </c>
      <c r="EG39" s="166">
        <f t="shared" si="188"/>
        <v>0</v>
      </c>
      <c r="EH39" s="166">
        <f t="shared" si="188"/>
        <v>1</v>
      </c>
      <c r="EI39" s="60">
        <f t="shared" si="38"/>
        <v>54</v>
      </c>
      <c r="EJ39" s="60">
        <f t="shared" si="39"/>
        <v>53</v>
      </c>
      <c r="EK39" s="48" t="s">
        <v>24</v>
      </c>
      <c r="EL39" s="162">
        <f t="shared" ref="EL39:EV39" si="189">SUM(EL35:EL38)</f>
        <v>20</v>
      </c>
      <c r="EM39" s="166">
        <f t="shared" si="189"/>
        <v>1</v>
      </c>
      <c r="EN39" s="170">
        <f t="shared" si="189"/>
        <v>264</v>
      </c>
      <c r="EO39" s="166">
        <f t="shared" si="189"/>
        <v>69</v>
      </c>
      <c r="EP39" s="166">
        <f t="shared" si="189"/>
        <v>16</v>
      </c>
      <c r="EQ39" s="166">
        <f t="shared" si="189"/>
        <v>0</v>
      </c>
      <c r="ER39" s="166">
        <f t="shared" si="189"/>
        <v>5</v>
      </c>
      <c r="ES39" s="166">
        <f t="shared" si="189"/>
        <v>0</v>
      </c>
      <c r="ET39" s="166">
        <f t="shared" si="189"/>
        <v>1</v>
      </c>
      <c r="EU39" s="166">
        <f t="shared" si="189"/>
        <v>2</v>
      </c>
      <c r="EV39" s="166">
        <f t="shared" si="189"/>
        <v>9</v>
      </c>
      <c r="EW39" s="60">
        <f t="shared" si="41"/>
        <v>387</v>
      </c>
      <c r="EX39" s="60">
        <f t="shared" si="42"/>
        <v>397</v>
      </c>
      <c r="EY39" s="48" t="s">
        <v>24</v>
      </c>
      <c r="EZ39" s="162">
        <f t="shared" ref="EZ39:FJ39" si="190">SUM(EZ35:EZ38)</f>
        <v>3</v>
      </c>
      <c r="FA39" s="166">
        <f t="shared" si="190"/>
        <v>1</v>
      </c>
      <c r="FB39" s="170">
        <f t="shared" si="190"/>
        <v>33</v>
      </c>
      <c r="FC39" s="166">
        <f t="shared" si="190"/>
        <v>7</v>
      </c>
      <c r="FD39" s="166">
        <f t="shared" si="190"/>
        <v>4</v>
      </c>
      <c r="FE39" s="166">
        <f t="shared" si="190"/>
        <v>1</v>
      </c>
      <c r="FF39" s="166">
        <f t="shared" si="190"/>
        <v>0</v>
      </c>
      <c r="FG39" s="166">
        <f t="shared" si="190"/>
        <v>0</v>
      </c>
      <c r="FH39" s="166">
        <f t="shared" si="190"/>
        <v>0</v>
      </c>
      <c r="FI39" s="166">
        <f t="shared" si="190"/>
        <v>0</v>
      </c>
      <c r="FJ39" s="166">
        <f t="shared" si="190"/>
        <v>5</v>
      </c>
      <c r="FK39" s="60">
        <f t="shared" si="45"/>
        <v>54</v>
      </c>
      <c r="FL39" s="60">
        <f t="shared" si="46"/>
        <v>56</v>
      </c>
    </row>
    <row r="40" spans="1:168" s="39" customFormat="1" ht="12" customHeight="1">
      <c r="A40" s="48" t="s">
        <v>25</v>
      </c>
      <c r="B40" s="162">
        <f t="shared" ref="B40:L40" si="191">SUM(B39+B34+B29)</f>
        <v>22</v>
      </c>
      <c r="C40" s="166">
        <f t="shared" si="191"/>
        <v>4</v>
      </c>
      <c r="D40" s="170">
        <f t="shared" si="191"/>
        <v>101</v>
      </c>
      <c r="E40" s="166">
        <f t="shared" si="191"/>
        <v>38</v>
      </c>
      <c r="F40" s="166">
        <f t="shared" si="191"/>
        <v>12</v>
      </c>
      <c r="G40" s="166">
        <f t="shared" si="191"/>
        <v>1</v>
      </c>
      <c r="H40" s="166">
        <f t="shared" si="191"/>
        <v>0</v>
      </c>
      <c r="I40" s="166">
        <f t="shared" si="191"/>
        <v>0</v>
      </c>
      <c r="J40" s="166">
        <f t="shared" si="191"/>
        <v>0</v>
      </c>
      <c r="K40" s="166">
        <f t="shared" si="191"/>
        <v>0</v>
      </c>
      <c r="L40" s="166">
        <f t="shared" si="191"/>
        <v>15</v>
      </c>
      <c r="M40" s="60">
        <f t="shared" si="11"/>
        <v>193</v>
      </c>
      <c r="N40" s="60">
        <f t="shared" si="12"/>
        <v>189</v>
      </c>
      <c r="O40" s="48" t="s">
        <v>25</v>
      </c>
      <c r="P40" s="162">
        <f t="shared" ref="P40:Z40" si="192">SUM(P39+P34+P29)</f>
        <v>15</v>
      </c>
      <c r="Q40" s="166">
        <f t="shared" si="192"/>
        <v>5</v>
      </c>
      <c r="R40" s="170">
        <f t="shared" si="192"/>
        <v>329</v>
      </c>
      <c r="S40" s="166">
        <f t="shared" si="192"/>
        <v>61</v>
      </c>
      <c r="T40" s="166">
        <f t="shared" si="192"/>
        <v>17</v>
      </c>
      <c r="U40" s="166">
        <f t="shared" si="192"/>
        <v>0</v>
      </c>
      <c r="V40" s="166">
        <f t="shared" si="192"/>
        <v>1</v>
      </c>
      <c r="W40" s="166">
        <f t="shared" si="192"/>
        <v>0</v>
      </c>
      <c r="X40" s="166">
        <f t="shared" si="192"/>
        <v>9</v>
      </c>
      <c r="Y40" s="166">
        <f t="shared" si="192"/>
        <v>4</v>
      </c>
      <c r="Z40" s="166">
        <f t="shared" si="192"/>
        <v>36</v>
      </c>
      <c r="AA40" s="60">
        <f t="shared" si="14"/>
        <v>477</v>
      </c>
      <c r="AB40" s="60">
        <f t="shared" si="15"/>
        <v>495</v>
      </c>
      <c r="AC40" s="48" t="s">
        <v>25</v>
      </c>
      <c r="AD40" s="162">
        <f t="shared" ref="AD40:AN40" si="193">SUM(AD39+AD34+AD29)</f>
        <v>1</v>
      </c>
      <c r="AE40" s="166">
        <f t="shared" si="193"/>
        <v>1</v>
      </c>
      <c r="AF40" s="170">
        <f t="shared" si="193"/>
        <v>79</v>
      </c>
      <c r="AG40" s="166">
        <f t="shared" si="193"/>
        <v>15</v>
      </c>
      <c r="AH40" s="166">
        <f t="shared" si="193"/>
        <v>4</v>
      </c>
      <c r="AI40" s="166">
        <f t="shared" si="193"/>
        <v>3</v>
      </c>
      <c r="AJ40" s="166">
        <f t="shared" si="193"/>
        <v>3</v>
      </c>
      <c r="AK40" s="166">
        <f t="shared" si="193"/>
        <v>7</v>
      </c>
      <c r="AL40" s="166">
        <f t="shared" si="193"/>
        <v>0</v>
      </c>
      <c r="AM40" s="166">
        <f t="shared" si="193"/>
        <v>0</v>
      </c>
      <c r="AN40" s="166">
        <f t="shared" si="193"/>
        <v>5</v>
      </c>
      <c r="AO40" s="60">
        <f t="shared" si="17"/>
        <v>118</v>
      </c>
      <c r="AP40" s="60">
        <f t="shared" si="18"/>
        <v>134</v>
      </c>
      <c r="AQ40" s="48" t="s">
        <v>25</v>
      </c>
      <c r="AR40" s="162">
        <f t="shared" ref="AR40:BB40" si="194">SUM(AR39+AR34+AR29)</f>
        <v>4</v>
      </c>
      <c r="AS40" s="166">
        <f t="shared" si="194"/>
        <v>1</v>
      </c>
      <c r="AT40" s="170">
        <f t="shared" si="194"/>
        <v>96</v>
      </c>
      <c r="AU40" s="166">
        <f t="shared" si="194"/>
        <v>11</v>
      </c>
      <c r="AV40" s="166">
        <f t="shared" si="194"/>
        <v>4</v>
      </c>
      <c r="AW40" s="166">
        <f t="shared" si="194"/>
        <v>0</v>
      </c>
      <c r="AX40" s="166">
        <f t="shared" si="194"/>
        <v>2</v>
      </c>
      <c r="AY40" s="166">
        <f t="shared" si="194"/>
        <v>1</v>
      </c>
      <c r="AZ40" s="166">
        <f t="shared" si="194"/>
        <v>0</v>
      </c>
      <c r="BA40" s="166">
        <f t="shared" si="194"/>
        <v>0</v>
      </c>
      <c r="BB40" s="166">
        <f t="shared" si="194"/>
        <v>5</v>
      </c>
      <c r="BC40" s="60">
        <f t="shared" si="20"/>
        <v>124</v>
      </c>
      <c r="BD40" s="60">
        <f t="shared" si="21"/>
        <v>128</v>
      </c>
      <c r="BE40" s="48" t="s">
        <v>25</v>
      </c>
      <c r="BF40" s="162">
        <f t="shared" ref="BF40:BP40" si="195">SUM(BF39+BF34+BF29)</f>
        <v>96</v>
      </c>
      <c r="BG40" s="166">
        <f t="shared" si="195"/>
        <v>24</v>
      </c>
      <c r="BH40" s="170">
        <f t="shared" si="195"/>
        <v>663</v>
      </c>
      <c r="BI40" s="166">
        <f t="shared" si="195"/>
        <v>186</v>
      </c>
      <c r="BJ40" s="166">
        <f t="shared" si="195"/>
        <v>55</v>
      </c>
      <c r="BK40" s="166">
        <f t="shared" si="195"/>
        <v>2</v>
      </c>
      <c r="BL40" s="166">
        <f t="shared" si="195"/>
        <v>21</v>
      </c>
      <c r="BM40" s="166">
        <f t="shared" si="195"/>
        <v>11</v>
      </c>
      <c r="BN40" s="166">
        <f t="shared" si="195"/>
        <v>2</v>
      </c>
      <c r="BO40" s="166">
        <f t="shared" si="195"/>
        <v>4</v>
      </c>
      <c r="BP40" s="166">
        <f t="shared" si="195"/>
        <v>18</v>
      </c>
      <c r="BQ40" s="60">
        <f t="shared" si="23"/>
        <v>1082</v>
      </c>
      <c r="BR40" s="60">
        <f t="shared" si="24"/>
        <v>1101</v>
      </c>
      <c r="BS40" s="48" t="s">
        <v>25</v>
      </c>
      <c r="BT40" s="162">
        <f t="shared" ref="BT40:CD40" si="196">SUM(BT39+BT34+BT29)</f>
        <v>1</v>
      </c>
      <c r="BU40" s="166">
        <f t="shared" si="196"/>
        <v>0</v>
      </c>
      <c r="BV40" s="170">
        <f t="shared" si="196"/>
        <v>7</v>
      </c>
      <c r="BW40" s="166">
        <f t="shared" si="196"/>
        <v>2</v>
      </c>
      <c r="BX40" s="166">
        <f t="shared" si="196"/>
        <v>0</v>
      </c>
      <c r="BY40" s="166">
        <f t="shared" si="196"/>
        <v>0</v>
      </c>
      <c r="BZ40" s="166">
        <f t="shared" si="196"/>
        <v>0</v>
      </c>
      <c r="CA40" s="166">
        <f t="shared" si="196"/>
        <v>0</v>
      </c>
      <c r="CB40" s="166">
        <f t="shared" si="196"/>
        <v>0</v>
      </c>
      <c r="CC40" s="166">
        <f t="shared" si="196"/>
        <v>0</v>
      </c>
      <c r="CD40" s="166">
        <f t="shared" si="196"/>
        <v>0</v>
      </c>
      <c r="CE40" s="60">
        <f t="shared" si="26"/>
        <v>10</v>
      </c>
      <c r="CF40" s="60">
        <f t="shared" si="27"/>
        <v>9</v>
      </c>
      <c r="CG40" s="48" t="s">
        <v>25</v>
      </c>
      <c r="CH40" s="162">
        <f t="shared" ref="CH40:CR40" si="197">SUM(CH39+CH34+CH29)</f>
        <v>0</v>
      </c>
      <c r="CI40" s="166">
        <f t="shared" si="197"/>
        <v>0</v>
      </c>
      <c r="CJ40" s="170">
        <f t="shared" si="197"/>
        <v>19</v>
      </c>
      <c r="CK40" s="166">
        <f t="shared" si="197"/>
        <v>6</v>
      </c>
      <c r="CL40" s="166">
        <f t="shared" si="197"/>
        <v>2</v>
      </c>
      <c r="CM40" s="166">
        <f t="shared" si="197"/>
        <v>0</v>
      </c>
      <c r="CN40" s="166">
        <f t="shared" si="197"/>
        <v>0</v>
      </c>
      <c r="CO40" s="166">
        <f t="shared" si="197"/>
        <v>0</v>
      </c>
      <c r="CP40" s="166">
        <f t="shared" si="197"/>
        <v>0</v>
      </c>
      <c r="CQ40" s="166">
        <f t="shared" si="197"/>
        <v>1</v>
      </c>
      <c r="CR40" s="166">
        <f t="shared" si="197"/>
        <v>0</v>
      </c>
      <c r="CS40" s="60">
        <f t="shared" si="29"/>
        <v>28</v>
      </c>
      <c r="CT40" s="60">
        <f t="shared" si="30"/>
        <v>31</v>
      </c>
      <c r="CU40" s="48" t="s">
        <v>25</v>
      </c>
      <c r="CV40" s="162">
        <f t="shared" ref="CV40:DF40" si="198">SUM(CV39+CV34+CV29)</f>
        <v>23</v>
      </c>
      <c r="CW40" s="166">
        <f t="shared" si="198"/>
        <v>5</v>
      </c>
      <c r="CX40" s="170">
        <f t="shared" si="198"/>
        <v>447</v>
      </c>
      <c r="CY40" s="166">
        <f t="shared" si="198"/>
        <v>83</v>
      </c>
      <c r="CZ40" s="166">
        <f t="shared" si="198"/>
        <v>19</v>
      </c>
      <c r="DA40" s="166">
        <f t="shared" si="198"/>
        <v>0</v>
      </c>
      <c r="DB40" s="166">
        <f t="shared" si="198"/>
        <v>0</v>
      </c>
      <c r="DC40" s="166">
        <f t="shared" si="198"/>
        <v>0</v>
      </c>
      <c r="DD40" s="166">
        <f t="shared" si="198"/>
        <v>9</v>
      </c>
      <c r="DE40" s="166">
        <f t="shared" si="198"/>
        <v>3</v>
      </c>
      <c r="DF40" s="166">
        <f t="shared" si="198"/>
        <v>31</v>
      </c>
      <c r="DG40" s="60">
        <f t="shared" si="32"/>
        <v>620</v>
      </c>
      <c r="DH40" s="60">
        <f t="shared" si="33"/>
        <v>633</v>
      </c>
      <c r="DI40" s="48" t="s">
        <v>25</v>
      </c>
      <c r="DJ40" s="162">
        <f t="shared" ref="DJ40:DT40" si="199">SUM(DJ39+DJ34+DJ29)</f>
        <v>14</v>
      </c>
      <c r="DK40" s="166">
        <f t="shared" si="199"/>
        <v>4</v>
      </c>
      <c r="DL40" s="170">
        <f t="shared" si="199"/>
        <v>137</v>
      </c>
      <c r="DM40" s="166">
        <f t="shared" si="199"/>
        <v>25</v>
      </c>
      <c r="DN40" s="166">
        <f t="shared" si="199"/>
        <v>6</v>
      </c>
      <c r="DO40" s="166">
        <f t="shared" si="199"/>
        <v>1</v>
      </c>
      <c r="DP40" s="166">
        <f t="shared" si="199"/>
        <v>0</v>
      </c>
      <c r="DQ40" s="166">
        <f t="shared" si="199"/>
        <v>0</v>
      </c>
      <c r="DR40" s="166">
        <f t="shared" si="199"/>
        <v>0</v>
      </c>
      <c r="DS40" s="166">
        <f t="shared" si="199"/>
        <v>0</v>
      </c>
      <c r="DT40" s="166">
        <f t="shared" si="199"/>
        <v>7</v>
      </c>
      <c r="DU40" s="60">
        <f t="shared" si="35"/>
        <v>194</v>
      </c>
      <c r="DV40" s="60">
        <f t="shared" si="36"/>
        <v>190</v>
      </c>
      <c r="DW40" s="48" t="s">
        <v>25</v>
      </c>
      <c r="DX40" s="162">
        <f t="shared" ref="DX40:EH40" si="200">SUM(DX39+DX34+DX29)</f>
        <v>3</v>
      </c>
      <c r="DY40" s="166">
        <f t="shared" si="200"/>
        <v>0</v>
      </c>
      <c r="DZ40" s="170">
        <f t="shared" si="200"/>
        <v>118</v>
      </c>
      <c r="EA40" s="166">
        <f t="shared" si="200"/>
        <v>26</v>
      </c>
      <c r="EB40" s="166">
        <f t="shared" si="200"/>
        <v>2</v>
      </c>
      <c r="EC40" s="166">
        <f t="shared" si="200"/>
        <v>1</v>
      </c>
      <c r="ED40" s="166">
        <f t="shared" si="200"/>
        <v>0</v>
      </c>
      <c r="EE40" s="166">
        <f t="shared" si="200"/>
        <v>0</v>
      </c>
      <c r="EF40" s="166">
        <f t="shared" si="200"/>
        <v>0</v>
      </c>
      <c r="EG40" s="166">
        <f t="shared" si="200"/>
        <v>0</v>
      </c>
      <c r="EH40" s="166">
        <f t="shared" si="200"/>
        <v>5</v>
      </c>
      <c r="EI40" s="60">
        <f t="shared" si="38"/>
        <v>155</v>
      </c>
      <c r="EJ40" s="60">
        <f t="shared" si="39"/>
        <v>156</v>
      </c>
      <c r="EK40" s="48" t="s">
        <v>25</v>
      </c>
      <c r="EL40" s="162">
        <f t="shared" ref="EL40:EV40" si="201">SUM(EL39+EL34+EL29)</f>
        <v>39</v>
      </c>
      <c r="EM40" s="166">
        <f t="shared" si="201"/>
        <v>11</v>
      </c>
      <c r="EN40" s="170">
        <f t="shared" si="201"/>
        <v>725</v>
      </c>
      <c r="EO40" s="166">
        <f t="shared" si="201"/>
        <v>183</v>
      </c>
      <c r="EP40" s="166">
        <f t="shared" si="201"/>
        <v>47</v>
      </c>
      <c r="EQ40" s="166">
        <f t="shared" si="201"/>
        <v>4</v>
      </c>
      <c r="ER40" s="166">
        <f t="shared" si="201"/>
        <v>15</v>
      </c>
      <c r="ES40" s="166">
        <f t="shared" si="201"/>
        <v>0</v>
      </c>
      <c r="ET40" s="166">
        <f t="shared" si="201"/>
        <v>4</v>
      </c>
      <c r="EU40" s="166">
        <f t="shared" si="201"/>
        <v>7</v>
      </c>
      <c r="EV40" s="166">
        <f t="shared" si="201"/>
        <v>24</v>
      </c>
      <c r="EW40" s="60">
        <f t="shared" si="41"/>
        <v>1059</v>
      </c>
      <c r="EX40" s="60">
        <f t="shared" si="42"/>
        <v>1104</v>
      </c>
      <c r="EY40" s="48" t="s">
        <v>25</v>
      </c>
      <c r="EZ40" s="162">
        <f t="shared" ref="EZ40:FJ40" si="202">SUM(EZ39+EZ34+EZ29)</f>
        <v>5</v>
      </c>
      <c r="FA40" s="166">
        <f t="shared" si="202"/>
        <v>2</v>
      </c>
      <c r="FB40" s="170">
        <f t="shared" si="202"/>
        <v>107</v>
      </c>
      <c r="FC40" s="166">
        <f t="shared" si="202"/>
        <v>33</v>
      </c>
      <c r="FD40" s="166">
        <f t="shared" si="202"/>
        <v>11</v>
      </c>
      <c r="FE40" s="166">
        <f t="shared" si="202"/>
        <v>1</v>
      </c>
      <c r="FF40" s="166">
        <f t="shared" si="202"/>
        <v>0</v>
      </c>
      <c r="FG40" s="166">
        <f t="shared" si="202"/>
        <v>0</v>
      </c>
      <c r="FH40" s="166">
        <f t="shared" si="202"/>
        <v>0</v>
      </c>
      <c r="FI40" s="166">
        <f t="shared" si="202"/>
        <v>4</v>
      </c>
      <c r="FJ40" s="166">
        <f t="shared" si="202"/>
        <v>15</v>
      </c>
      <c r="FK40" s="60">
        <f t="shared" si="45"/>
        <v>178</v>
      </c>
      <c r="FL40" s="60">
        <f t="shared" si="46"/>
        <v>190</v>
      </c>
    </row>
    <row r="41" spans="1:168" ht="13.5" customHeight="1">
      <c r="A41" s="22">
        <f>A38+"00:15"</f>
        <v>0.54166666666666718</v>
      </c>
      <c r="B41" s="159">
        <v>2</v>
      </c>
      <c r="C41" s="163">
        <v>0</v>
      </c>
      <c r="D41" s="167">
        <v>14</v>
      </c>
      <c r="E41" s="163">
        <v>2</v>
      </c>
      <c r="F41" s="163">
        <v>1</v>
      </c>
      <c r="G41" s="163">
        <v>0</v>
      </c>
      <c r="H41" s="163">
        <v>0</v>
      </c>
      <c r="I41" s="163">
        <v>0</v>
      </c>
      <c r="J41" s="163">
        <v>0</v>
      </c>
      <c r="K41" s="163">
        <v>0</v>
      </c>
      <c r="L41" s="163">
        <v>2</v>
      </c>
      <c r="M41" s="25">
        <f t="shared" si="11"/>
        <v>21</v>
      </c>
      <c r="N41" s="25">
        <f t="shared" si="12"/>
        <v>21</v>
      </c>
      <c r="O41" s="29">
        <f t="shared" ref="O41:O44" si="203">$A41</f>
        <v>0.54166666666666718</v>
      </c>
      <c r="P41" s="159">
        <v>3</v>
      </c>
      <c r="Q41" s="163">
        <v>0</v>
      </c>
      <c r="R41" s="167">
        <v>45</v>
      </c>
      <c r="S41" s="163">
        <v>10</v>
      </c>
      <c r="T41" s="163">
        <v>0</v>
      </c>
      <c r="U41" s="163">
        <v>0</v>
      </c>
      <c r="V41" s="163">
        <v>0</v>
      </c>
      <c r="W41" s="163">
        <v>0</v>
      </c>
      <c r="X41" s="163">
        <v>1</v>
      </c>
      <c r="Y41" s="163">
        <v>0</v>
      </c>
      <c r="Z41" s="163">
        <v>6</v>
      </c>
      <c r="AA41" s="25">
        <f t="shared" si="14"/>
        <v>65</v>
      </c>
      <c r="AB41" s="25">
        <f t="shared" si="15"/>
        <v>64</v>
      </c>
      <c r="AC41" s="29">
        <f t="shared" ref="AC41:AC44" si="204">$A41</f>
        <v>0.54166666666666718</v>
      </c>
      <c r="AD41" s="159">
        <v>0</v>
      </c>
      <c r="AE41" s="163">
        <v>0</v>
      </c>
      <c r="AF41" s="167">
        <v>8</v>
      </c>
      <c r="AG41" s="163">
        <v>4</v>
      </c>
      <c r="AH41" s="163">
        <v>0</v>
      </c>
      <c r="AI41" s="163">
        <v>0</v>
      </c>
      <c r="AJ41" s="163">
        <v>0</v>
      </c>
      <c r="AK41" s="163">
        <v>0</v>
      </c>
      <c r="AL41" s="163">
        <v>0</v>
      </c>
      <c r="AM41" s="163">
        <v>0</v>
      </c>
      <c r="AN41" s="163">
        <v>1</v>
      </c>
      <c r="AO41" s="25">
        <f t="shared" si="17"/>
        <v>13</v>
      </c>
      <c r="AP41" s="25">
        <f t="shared" si="18"/>
        <v>13</v>
      </c>
      <c r="AQ41" s="29">
        <f t="shared" ref="AQ41:AQ44" si="205">$A41</f>
        <v>0.54166666666666718</v>
      </c>
      <c r="AR41" s="159">
        <v>0</v>
      </c>
      <c r="AS41" s="163">
        <v>0</v>
      </c>
      <c r="AT41" s="167">
        <v>6</v>
      </c>
      <c r="AU41" s="163">
        <v>2</v>
      </c>
      <c r="AV41" s="163">
        <v>1</v>
      </c>
      <c r="AW41" s="163">
        <v>0</v>
      </c>
      <c r="AX41" s="163">
        <v>2</v>
      </c>
      <c r="AY41" s="163">
        <v>0</v>
      </c>
      <c r="AZ41" s="163">
        <v>0</v>
      </c>
      <c r="BA41" s="163">
        <v>0</v>
      </c>
      <c r="BB41" s="163">
        <v>0</v>
      </c>
      <c r="BC41" s="25">
        <f t="shared" si="20"/>
        <v>11</v>
      </c>
      <c r="BD41" s="25">
        <f t="shared" si="21"/>
        <v>14</v>
      </c>
      <c r="BE41" s="29">
        <f t="shared" ref="BE41:BE44" si="206">$A41</f>
        <v>0.54166666666666718</v>
      </c>
      <c r="BF41" s="159">
        <v>6</v>
      </c>
      <c r="BG41" s="163">
        <v>1</v>
      </c>
      <c r="BH41" s="167">
        <v>49</v>
      </c>
      <c r="BI41" s="163">
        <v>16</v>
      </c>
      <c r="BJ41" s="163">
        <v>1</v>
      </c>
      <c r="BK41" s="163">
        <v>0</v>
      </c>
      <c r="BL41" s="163">
        <v>0</v>
      </c>
      <c r="BM41" s="163">
        <v>3</v>
      </c>
      <c r="BN41" s="163">
        <v>0</v>
      </c>
      <c r="BO41" s="163">
        <v>0</v>
      </c>
      <c r="BP41" s="163">
        <v>2</v>
      </c>
      <c r="BQ41" s="25">
        <f t="shared" si="23"/>
        <v>78</v>
      </c>
      <c r="BR41" s="25">
        <f t="shared" si="24"/>
        <v>77</v>
      </c>
      <c r="BS41" s="29">
        <f t="shared" ref="BS41:BS44" si="207">$A41</f>
        <v>0.54166666666666718</v>
      </c>
      <c r="BT41" s="159">
        <v>0</v>
      </c>
      <c r="BU41" s="163">
        <v>0</v>
      </c>
      <c r="BV41" s="167">
        <v>1</v>
      </c>
      <c r="BW41" s="163">
        <v>0</v>
      </c>
      <c r="BX41" s="163">
        <v>0</v>
      </c>
      <c r="BY41" s="163">
        <v>0</v>
      </c>
      <c r="BZ41" s="163">
        <v>0</v>
      </c>
      <c r="CA41" s="163">
        <v>0</v>
      </c>
      <c r="CB41" s="163">
        <v>0</v>
      </c>
      <c r="CC41" s="163">
        <v>0</v>
      </c>
      <c r="CD41" s="163">
        <v>0</v>
      </c>
      <c r="CE41" s="25">
        <f t="shared" si="26"/>
        <v>1</v>
      </c>
      <c r="CF41" s="25">
        <f t="shared" si="27"/>
        <v>1</v>
      </c>
      <c r="CG41" s="29">
        <f t="shared" ref="CG41:CG44" si="208">$A41</f>
        <v>0.54166666666666718</v>
      </c>
      <c r="CH41" s="159">
        <v>0</v>
      </c>
      <c r="CI41" s="163">
        <v>0</v>
      </c>
      <c r="CJ41" s="167">
        <v>2</v>
      </c>
      <c r="CK41" s="163">
        <v>0</v>
      </c>
      <c r="CL41" s="163">
        <v>0</v>
      </c>
      <c r="CM41" s="163">
        <v>0</v>
      </c>
      <c r="CN41" s="163">
        <v>0</v>
      </c>
      <c r="CO41" s="163">
        <v>0</v>
      </c>
      <c r="CP41" s="163">
        <v>0</v>
      </c>
      <c r="CQ41" s="163">
        <v>0</v>
      </c>
      <c r="CR41" s="163">
        <v>0</v>
      </c>
      <c r="CS41" s="25">
        <f t="shared" si="29"/>
        <v>2</v>
      </c>
      <c r="CT41" s="25">
        <f t="shared" si="30"/>
        <v>2</v>
      </c>
      <c r="CU41" s="29">
        <f t="shared" ref="CU41:CU44" si="209">$A41</f>
        <v>0.54166666666666718</v>
      </c>
      <c r="CV41" s="159">
        <v>4</v>
      </c>
      <c r="CW41" s="163">
        <v>1</v>
      </c>
      <c r="CX41" s="167">
        <v>43</v>
      </c>
      <c r="CY41" s="163">
        <v>7</v>
      </c>
      <c r="CZ41" s="163">
        <v>1</v>
      </c>
      <c r="DA41" s="163">
        <v>0</v>
      </c>
      <c r="DB41" s="163">
        <v>0</v>
      </c>
      <c r="DC41" s="163">
        <v>0</v>
      </c>
      <c r="DD41" s="163">
        <v>1</v>
      </c>
      <c r="DE41" s="163">
        <v>0</v>
      </c>
      <c r="DF41" s="163">
        <v>6</v>
      </c>
      <c r="DG41" s="25">
        <f t="shared" si="32"/>
        <v>63</v>
      </c>
      <c r="DH41" s="25">
        <f t="shared" si="33"/>
        <v>62</v>
      </c>
      <c r="DI41" s="29">
        <f t="shared" ref="DI41:DI44" si="210">$A41</f>
        <v>0.54166666666666718</v>
      </c>
      <c r="DJ41" s="159">
        <v>1</v>
      </c>
      <c r="DK41" s="163">
        <v>0</v>
      </c>
      <c r="DL41" s="167">
        <v>10</v>
      </c>
      <c r="DM41" s="163">
        <v>4</v>
      </c>
      <c r="DN41" s="163">
        <v>1</v>
      </c>
      <c r="DO41" s="163">
        <v>0</v>
      </c>
      <c r="DP41" s="163">
        <v>0</v>
      </c>
      <c r="DQ41" s="163">
        <v>0</v>
      </c>
      <c r="DR41" s="163">
        <v>0</v>
      </c>
      <c r="DS41" s="163">
        <v>0</v>
      </c>
      <c r="DT41" s="163">
        <v>0</v>
      </c>
      <c r="DU41" s="25">
        <f t="shared" si="35"/>
        <v>16</v>
      </c>
      <c r="DV41" s="25">
        <f t="shared" si="36"/>
        <v>16</v>
      </c>
      <c r="DW41" s="29">
        <f t="shared" ref="DW41:DW44" si="211">$A41</f>
        <v>0.54166666666666718</v>
      </c>
      <c r="DX41" s="159">
        <v>2</v>
      </c>
      <c r="DY41" s="163">
        <v>0</v>
      </c>
      <c r="DZ41" s="167">
        <v>10</v>
      </c>
      <c r="EA41" s="163">
        <v>2</v>
      </c>
      <c r="EB41" s="163">
        <v>1</v>
      </c>
      <c r="EC41" s="163">
        <v>1</v>
      </c>
      <c r="ED41" s="163">
        <v>0</v>
      </c>
      <c r="EE41" s="163">
        <v>0</v>
      </c>
      <c r="EF41" s="163">
        <v>0</v>
      </c>
      <c r="EG41" s="163">
        <v>0</v>
      </c>
      <c r="EH41" s="163">
        <v>0</v>
      </c>
      <c r="EI41" s="25">
        <f t="shared" si="38"/>
        <v>16</v>
      </c>
      <c r="EJ41" s="25">
        <f t="shared" si="39"/>
        <v>17</v>
      </c>
      <c r="EK41" s="29">
        <f t="shared" ref="EK41:EK44" si="212">$A41</f>
        <v>0.54166666666666718</v>
      </c>
      <c r="EL41" s="159">
        <v>3</v>
      </c>
      <c r="EM41" s="163">
        <v>2</v>
      </c>
      <c r="EN41" s="167">
        <v>59</v>
      </c>
      <c r="EO41" s="163">
        <v>18</v>
      </c>
      <c r="EP41" s="163">
        <v>6</v>
      </c>
      <c r="EQ41" s="163">
        <v>1</v>
      </c>
      <c r="ER41" s="163">
        <v>0</v>
      </c>
      <c r="ES41" s="163">
        <v>0</v>
      </c>
      <c r="ET41" s="163">
        <v>0</v>
      </c>
      <c r="EU41" s="163">
        <v>0</v>
      </c>
      <c r="EV41" s="163">
        <v>2</v>
      </c>
      <c r="EW41" s="25">
        <f t="shared" si="41"/>
        <v>91</v>
      </c>
      <c r="EX41" s="25">
        <f t="shared" si="42"/>
        <v>95</v>
      </c>
      <c r="EY41" s="29">
        <f t="shared" ref="EY41:EY44" si="213">$A41</f>
        <v>0.54166666666666718</v>
      </c>
      <c r="EZ41" s="159">
        <v>1</v>
      </c>
      <c r="FA41" s="163">
        <v>0</v>
      </c>
      <c r="FB41" s="167">
        <v>13</v>
      </c>
      <c r="FC41" s="163">
        <v>2</v>
      </c>
      <c r="FD41" s="163">
        <v>0</v>
      </c>
      <c r="FE41" s="163">
        <v>0</v>
      </c>
      <c r="FF41" s="163">
        <v>0</v>
      </c>
      <c r="FG41" s="163">
        <v>0</v>
      </c>
      <c r="FH41" s="163">
        <v>0</v>
      </c>
      <c r="FI41" s="163">
        <v>0</v>
      </c>
      <c r="FJ41" s="163">
        <v>0</v>
      </c>
      <c r="FK41" s="31">
        <f t="shared" si="45"/>
        <v>16</v>
      </c>
      <c r="FL41" s="31">
        <f t="shared" si="46"/>
        <v>15</v>
      </c>
    </row>
    <row r="42" spans="1:168" ht="13.5" customHeight="1">
      <c r="A42" s="13">
        <f t="shared" ref="A42:A44" si="214">A41+"00:15"</f>
        <v>0.55208333333333381</v>
      </c>
      <c r="B42" s="160">
        <v>2</v>
      </c>
      <c r="C42" s="164">
        <v>0</v>
      </c>
      <c r="D42" s="168">
        <v>19</v>
      </c>
      <c r="E42" s="164">
        <v>0</v>
      </c>
      <c r="F42" s="164">
        <v>1</v>
      </c>
      <c r="G42" s="164">
        <v>0</v>
      </c>
      <c r="H42" s="164">
        <v>0</v>
      </c>
      <c r="I42" s="164">
        <v>0</v>
      </c>
      <c r="J42" s="164">
        <v>0</v>
      </c>
      <c r="K42" s="164">
        <v>0</v>
      </c>
      <c r="L42" s="164">
        <v>3</v>
      </c>
      <c r="M42" s="26">
        <f t="shared" si="11"/>
        <v>25</v>
      </c>
      <c r="N42" s="26">
        <f t="shared" si="12"/>
        <v>25</v>
      </c>
      <c r="O42" s="29">
        <f t="shared" si="203"/>
        <v>0.55208333333333381</v>
      </c>
      <c r="P42" s="160">
        <v>2</v>
      </c>
      <c r="Q42" s="164">
        <v>0</v>
      </c>
      <c r="R42" s="168">
        <v>41</v>
      </c>
      <c r="S42" s="164">
        <v>6</v>
      </c>
      <c r="T42" s="164">
        <v>1</v>
      </c>
      <c r="U42" s="164">
        <v>0</v>
      </c>
      <c r="V42" s="164">
        <v>0</v>
      </c>
      <c r="W42" s="164">
        <v>0</v>
      </c>
      <c r="X42" s="164">
        <v>1</v>
      </c>
      <c r="Y42" s="164">
        <v>0</v>
      </c>
      <c r="Z42" s="164">
        <v>3</v>
      </c>
      <c r="AA42" s="26">
        <f t="shared" si="14"/>
        <v>54</v>
      </c>
      <c r="AB42" s="26">
        <f t="shared" si="15"/>
        <v>55</v>
      </c>
      <c r="AC42" s="29">
        <f t="shared" si="204"/>
        <v>0.55208333333333381</v>
      </c>
      <c r="AD42" s="160">
        <v>0</v>
      </c>
      <c r="AE42" s="164">
        <v>0</v>
      </c>
      <c r="AF42" s="168">
        <v>7</v>
      </c>
      <c r="AG42" s="164">
        <v>4</v>
      </c>
      <c r="AH42" s="164">
        <v>0</v>
      </c>
      <c r="AI42" s="164">
        <v>0</v>
      </c>
      <c r="AJ42" s="164">
        <v>0</v>
      </c>
      <c r="AK42" s="164">
        <v>1</v>
      </c>
      <c r="AL42" s="164">
        <v>0</v>
      </c>
      <c r="AM42" s="164">
        <v>0</v>
      </c>
      <c r="AN42" s="164">
        <v>0</v>
      </c>
      <c r="AO42" s="26">
        <f t="shared" si="17"/>
        <v>12</v>
      </c>
      <c r="AP42" s="26">
        <f t="shared" si="18"/>
        <v>13</v>
      </c>
      <c r="AQ42" s="29">
        <f t="shared" si="205"/>
        <v>0.55208333333333381</v>
      </c>
      <c r="AR42" s="160">
        <v>0</v>
      </c>
      <c r="AS42" s="164">
        <v>0</v>
      </c>
      <c r="AT42" s="168">
        <v>10</v>
      </c>
      <c r="AU42" s="164">
        <v>0</v>
      </c>
      <c r="AV42" s="164">
        <v>1</v>
      </c>
      <c r="AW42" s="164">
        <v>0</v>
      </c>
      <c r="AX42" s="164">
        <v>0</v>
      </c>
      <c r="AY42" s="164">
        <v>0</v>
      </c>
      <c r="AZ42" s="164">
        <v>0</v>
      </c>
      <c r="BA42" s="164">
        <v>0</v>
      </c>
      <c r="BB42" s="164">
        <v>0</v>
      </c>
      <c r="BC42" s="26">
        <f t="shared" si="20"/>
        <v>11</v>
      </c>
      <c r="BD42" s="26">
        <f t="shared" si="21"/>
        <v>12</v>
      </c>
      <c r="BE42" s="29">
        <f t="shared" si="206"/>
        <v>0.55208333333333381</v>
      </c>
      <c r="BF42" s="160">
        <v>6</v>
      </c>
      <c r="BG42" s="164">
        <v>0</v>
      </c>
      <c r="BH42" s="168">
        <v>76</v>
      </c>
      <c r="BI42" s="164">
        <v>18</v>
      </c>
      <c r="BJ42" s="164">
        <v>3</v>
      </c>
      <c r="BK42" s="164">
        <v>0</v>
      </c>
      <c r="BL42" s="164">
        <v>1</v>
      </c>
      <c r="BM42" s="164">
        <v>0</v>
      </c>
      <c r="BN42" s="164">
        <v>0</v>
      </c>
      <c r="BO42" s="164">
        <v>0</v>
      </c>
      <c r="BP42" s="164">
        <v>3</v>
      </c>
      <c r="BQ42" s="26">
        <f t="shared" si="23"/>
        <v>107</v>
      </c>
      <c r="BR42" s="26">
        <f t="shared" si="24"/>
        <v>107</v>
      </c>
      <c r="BS42" s="29">
        <f t="shared" si="207"/>
        <v>0.55208333333333381</v>
      </c>
      <c r="BT42" s="160">
        <v>0</v>
      </c>
      <c r="BU42" s="164">
        <v>0</v>
      </c>
      <c r="BV42" s="168">
        <v>0</v>
      </c>
      <c r="BW42" s="164">
        <v>0</v>
      </c>
      <c r="BX42" s="164">
        <v>0</v>
      </c>
      <c r="BY42" s="164">
        <v>0</v>
      </c>
      <c r="BZ42" s="164">
        <v>0</v>
      </c>
      <c r="CA42" s="164">
        <v>0</v>
      </c>
      <c r="CB42" s="164">
        <v>0</v>
      </c>
      <c r="CC42" s="164">
        <v>0</v>
      </c>
      <c r="CD42" s="164">
        <v>0</v>
      </c>
      <c r="CE42" s="26">
        <f t="shared" si="26"/>
        <v>0</v>
      </c>
      <c r="CF42" s="26">
        <f t="shared" si="27"/>
        <v>0</v>
      </c>
      <c r="CG42" s="29">
        <f t="shared" si="208"/>
        <v>0.55208333333333381</v>
      </c>
      <c r="CH42" s="160">
        <v>0</v>
      </c>
      <c r="CI42" s="164">
        <v>0</v>
      </c>
      <c r="CJ42" s="168">
        <v>1</v>
      </c>
      <c r="CK42" s="164">
        <v>0</v>
      </c>
      <c r="CL42" s="164">
        <v>0</v>
      </c>
      <c r="CM42" s="164">
        <v>1</v>
      </c>
      <c r="CN42" s="164">
        <v>0</v>
      </c>
      <c r="CO42" s="164">
        <v>0</v>
      </c>
      <c r="CP42" s="164">
        <v>0</v>
      </c>
      <c r="CQ42" s="164">
        <v>0</v>
      </c>
      <c r="CR42" s="164">
        <v>0</v>
      </c>
      <c r="CS42" s="26">
        <f t="shared" si="29"/>
        <v>2</v>
      </c>
      <c r="CT42" s="26">
        <f t="shared" si="30"/>
        <v>3</v>
      </c>
      <c r="CU42" s="29">
        <f t="shared" si="209"/>
        <v>0.55208333333333381</v>
      </c>
      <c r="CV42" s="160">
        <v>3</v>
      </c>
      <c r="CW42" s="164">
        <v>1</v>
      </c>
      <c r="CX42" s="168">
        <v>37</v>
      </c>
      <c r="CY42" s="164">
        <v>4</v>
      </c>
      <c r="CZ42" s="164">
        <v>1</v>
      </c>
      <c r="DA42" s="164">
        <v>0</v>
      </c>
      <c r="DB42" s="164">
        <v>0</v>
      </c>
      <c r="DC42" s="164">
        <v>0</v>
      </c>
      <c r="DD42" s="164">
        <v>1</v>
      </c>
      <c r="DE42" s="164">
        <v>1</v>
      </c>
      <c r="DF42" s="164">
        <v>2</v>
      </c>
      <c r="DG42" s="26">
        <f t="shared" si="32"/>
        <v>50</v>
      </c>
      <c r="DH42" s="26">
        <f t="shared" si="33"/>
        <v>50</v>
      </c>
      <c r="DI42" s="29">
        <f t="shared" si="210"/>
        <v>0.55208333333333381</v>
      </c>
      <c r="DJ42" s="160">
        <v>0</v>
      </c>
      <c r="DK42" s="164">
        <v>1</v>
      </c>
      <c r="DL42" s="168">
        <v>11</v>
      </c>
      <c r="DM42" s="164">
        <v>1</v>
      </c>
      <c r="DN42" s="164">
        <v>0</v>
      </c>
      <c r="DO42" s="164">
        <v>0</v>
      </c>
      <c r="DP42" s="164">
        <v>0</v>
      </c>
      <c r="DQ42" s="164">
        <v>0</v>
      </c>
      <c r="DR42" s="164">
        <v>0</v>
      </c>
      <c r="DS42" s="164">
        <v>0</v>
      </c>
      <c r="DT42" s="164">
        <v>0</v>
      </c>
      <c r="DU42" s="26">
        <f t="shared" si="35"/>
        <v>13</v>
      </c>
      <c r="DV42" s="26">
        <f t="shared" si="36"/>
        <v>13</v>
      </c>
      <c r="DW42" s="29">
        <f t="shared" si="211"/>
        <v>0.55208333333333381</v>
      </c>
      <c r="DX42" s="160">
        <v>2</v>
      </c>
      <c r="DY42" s="164">
        <v>0</v>
      </c>
      <c r="DZ42" s="168">
        <v>15</v>
      </c>
      <c r="EA42" s="164">
        <v>3</v>
      </c>
      <c r="EB42" s="164">
        <v>0</v>
      </c>
      <c r="EC42" s="164">
        <v>0</v>
      </c>
      <c r="ED42" s="164">
        <v>0</v>
      </c>
      <c r="EE42" s="164">
        <v>0</v>
      </c>
      <c r="EF42" s="164">
        <v>0</v>
      </c>
      <c r="EG42" s="164">
        <v>0</v>
      </c>
      <c r="EH42" s="164">
        <v>1</v>
      </c>
      <c r="EI42" s="26">
        <f t="shared" si="38"/>
        <v>21</v>
      </c>
      <c r="EJ42" s="26">
        <f t="shared" si="39"/>
        <v>20</v>
      </c>
      <c r="EK42" s="29">
        <f t="shared" si="212"/>
        <v>0.55208333333333381</v>
      </c>
      <c r="EL42" s="160">
        <v>14</v>
      </c>
      <c r="EM42" s="164">
        <v>1</v>
      </c>
      <c r="EN42" s="168">
        <v>59</v>
      </c>
      <c r="EO42" s="164">
        <v>15</v>
      </c>
      <c r="EP42" s="164">
        <v>4</v>
      </c>
      <c r="EQ42" s="164">
        <v>0</v>
      </c>
      <c r="ER42" s="164">
        <v>2</v>
      </c>
      <c r="ES42" s="164">
        <v>0</v>
      </c>
      <c r="ET42" s="164">
        <v>0</v>
      </c>
      <c r="EU42" s="164">
        <v>0</v>
      </c>
      <c r="EV42" s="164">
        <v>1</v>
      </c>
      <c r="EW42" s="26">
        <f t="shared" si="41"/>
        <v>96</v>
      </c>
      <c r="EX42" s="26">
        <f t="shared" si="42"/>
        <v>92</v>
      </c>
      <c r="EY42" s="29">
        <f t="shared" si="213"/>
        <v>0.55208333333333381</v>
      </c>
      <c r="EZ42" s="160">
        <v>1</v>
      </c>
      <c r="FA42" s="164">
        <v>2</v>
      </c>
      <c r="FB42" s="168">
        <v>10</v>
      </c>
      <c r="FC42" s="164">
        <v>2</v>
      </c>
      <c r="FD42" s="164">
        <v>0</v>
      </c>
      <c r="FE42" s="164">
        <v>0</v>
      </c>
      <c r="FF42" s="164">
        <v>0</v>
      </c>
      <c r="FG42" s="164">
        <v>0</v>
      </c>
      <c r="FH42" s="164">
        <v>0</v>
      </c>
      <c r="FI42" s="164">
        <v>0</v>
      </c>
      <c r="FJ42" s="164">
        <v>0</v>
      </c>
      <c r="FK42" s="32">
        <f t="shared" si="45"/>
        <v>15</v>
      </c>
      <c r="FL42" s="32">
        <f t="shared" si="46"/>
        <v>13</v>
      </c>
    </row>
    <row r="43" spans="1:168" ht="13.5" customHeight="1">
      <c r="A43" s="13">
        <f t="shared" si="214"/>
        <v>0.56250000000000044</v>
      </c>
      <c r="B43" s="160">
        <v>2</v>
      </c>
      <c r="C43" s="164">
        <v>1</v>
      </c>
      <c r="D43" s="168">
        <v>10</v>
      </c>
      <c r="E43" s="164">
        <v>2</v>
      </c>
      <c r="F43" s="164">
        <v>0</v>
      </c>
      <c r="G43" s="164">
        <v>0</v>
      </c>
      <c r="H43" s="164">
        <v>0</v>
      </c>
      <c r="I43" s="164">
        <v>0</v>
      </c>
      <c r="J43" s="164">
        <v>0</v>
      </c>
      <c r="K43" s="164">
        <v>0</v>
      </c>
      <c r="L43" s="164">
        <v>2</v>
      </c>
      <c r="M43" s="26">
        <f t="shared" si="11"/>
        <v>17</v>
      </c>
      <c r="N43" s="26">
        <f t="shared" si="12"/>
        <v>15</v>
      </c>
      <c r="O43" s="29">
        <f t="shared" si="203"/>
        <v>0.56250000000000044</v>
      </c>
      <c r="P43" s="160">
        <v>0</v>
      </c>
      <c r="Q43" s="164">
        <v>0</v>
      </c>
      <c r="R43" s="168">
        <v>50</v>
      </c>
      <c r="S43" s="164">
        <v>9</v>
      </c>
      <c r="T43" s="164">
        <v>1</v>
      </c>
      <c r="U43" s="164">
        <v>0</v>
      </c>
      <c r="V43" s="164">
        <v>0</v>
      </c>
      <c r="W43" s="164">
        <v>0</v>
      </c>
      <c r="X43" s="164">
        <v>0</v>
      </c>
      <c r="Y43" s="164">
        <v>0</v>
      </c>
      <c r="Z43" s="164">
        <v>3</v>
      </c>
      <c r="AA43" s="26">
        <f t="shared" si="14"/>
        <v>63</v>
      </c>
      <c r="AB43" s="26">
        <f t="shared" si="15"/>
        <v>64</v>
      </c>
      <c r="AC43" s="29">
        <f t="shared" si="204"/>
        <v>0.56250000000000044</v>
      </c>
      <c r="AD43" s="160">
        <v>1</v>
      </c>
      <c r="AE43" s="164">
        <v>0</v>
      </c>
      <c r="AF43" s="168">
        <v>10</v>
      </c>
      <c r="AG43" s="164">
        <v>7</v>
      </c>
      <c r="AH43" s="164">
        <v>0</v>
      </c>
      <c r="AI43" s="164">
        <v>0</v>
      </c>
      <c r="AJ43" s="164">
        <v>1</v>
      </c>
      <c r="AK43" s="164">
        <v>1</v>
      </c>
      <c r="AL43" s="164">
        <v>0</v>
      </c>
      <c r="AM43" s="164">
        <v>1</v>
      </c>
      <c r="AN43" s="164">
        <v>0</v>
      </c>
      <c r="AO43" s="26">
        <f t="shared" si="17"/>
        <v>21</v>
      </c>
      <c r="AP43" s="26">
        <f t="shared" si="18"/>
        <v>23</v>
      </c>
      <c r="AQ43" s="29">
        <f t="shared" si="205"/>
        <v>0.56250000000000044</v>
      </c>
      <c r="AR43" s="160">
        <v>0</v>
      </c>
      <c r="AS43" s="164">
        <v>0</v>
      </c>
      <c r="AT43" s="168">
        <v>12</v>
      </c>
      <c r="AU43" s="164">
        <v>2</v>
      </c>
      <c r="AV43" s="164">
        <v>0</v>
      </c>
      <c r="AW43" s="164">
        <v>0</v>
      </c>
      <c r="AX43" s="164">
        <v>0</v>
      </c>
      <c r="AY43" s="164">
        <v>0</v>
      </c>
      <c r="AZ43" s="164">
        <v>0</v>
      </c>
      <c r="BA43" s="164">
        <v>0</v>
      </c>
      <c r="BB43" s="164">
        <v>1</v>
      </c>
      <c r="BC43" s="26">
        <f t="shared" si="20"/>
        <v>15</v>
      </c>
      <c r="BD43" s="26">
        <f t="shared" si="21"/>
        <v>15</v>
      </c>
      <c r="BE43" s="29">
        <f t="shared" si="206"/>
        <v>0.56250000000000044</v>
      </c>
      <c r="BF43" s="160">
        <v>10</v>
      </c>
      <c r="BG43" s="164">
        <v>1</v>
      </c>
      <c r="BH43" s="168">
        <v>49</v>
      </c>
      <c r="BI43" s="164">
        <v>12</v>
      </c>
      <c r="BJ43" s="164">
        <v>4</v>
      </c>
      <c r="BK43" s="164">
        <v>0</v>
      </c>
      <c r="BL43" s="164">
        <v>2</v>
      </c>
      <c r="BM43" s="164">
        <v>2</v>
      </c>
      <c r="BN43" s="164">
        <v>0</v>
      </c>
      <c r="BO43" s="164">
        <v>1</v>
      </c>
      <c r="BP43" s="164">
        <v>0</v>
      </c>
      <c r="BQ43" s="26">
        <f t="shared" si="23"/>
        <v>81</v>
      </c>
      <c r="BR43" s="26">
        <f t="shared" si="24"/>
        <v>83</v>
      </c>
      <c r="BS43" s="29">
        <f t="shared" si="207"/>
        <v>0.56250000000000044</v>
      </c>
      <c r="BT43" s="160">
        <v>0</v>
      </c>
      <c r="BU43" s="164">
        <v>0</v>
      </c>
      <c r="BV43" s="168">
        <v>0</v>
      </c>
      <c r="BW43" s="164">
        <v>0</v>
      </c>
      <c r="BX43" s="164">
        <v>0</v>
      </c>
      <c r="BY43" s="164">
        <v>0</v>
      </c>
      <c r="BZ43" s="164">
        <v>0</v>
      </c>
      <c r="CA43" s="164">
        <v>0</v>
      </c>
      <c r="CB43" s="164">
        <v>0</v>
      </c>
      <c r="CC43" s="164">
        <v>0</v>
      </c>
      <c r="CD43" s="164">
        <v>0</v>
      </c>
      <c r="CE43" s="26">
        <f t="shared" si="26"/>
        <v>0</v>
      </c>
      <c r="CF43" s="26">
        <f t="shared" si="27"/>
        <v>0</v>
      </c>
      <c r="CG43" s="29">
        <f t="shared" si="208"/>
        <v>0.56250000000000044</v>
      </c>
      <c r="CH43" s="160">
        <v>0</v>
      </c>
      <c r="CI43" s="164">
        <v>0</v>
      </c>
      <c r="CJ43" s="168">
        <v>3</v>
      </c>
      <c r="CK43" s="164">
        <v>0</v>
      </c>
      <c r="CL43" s="164">
        <v>0</v>
      </c>
      <c r="CM43" s="164">
        <v>0</v>
      </c>
      <c r="CN43" s="164">
        <v>0</v>
      </c>
      <c r="CO43" s="164">
        <v>0</v>
      </c>
      <c r="CP43" s="164">
        <v>0</v>
      </c>
      <c r="CQ43" s="164">
        <v>0</v>
      </c>
      <c r="CR43" s="164">
        <v>0</v>
      </c>
      <c r="CS43" s="26">
        <f t="shared" si="29"/>
        <v>3</v>
      </c>
      <c r="CT43" s="26">
        <f t="shared" si="30"/>
        <v>3</v>
      </c>
      <c r="CU43" s="29">
        <f t="shared" si="209"/>
        <v>0.56250000000000044</v>
      </c>
      <c r="CV43" s="160">
        <v>3</v>
      </c>
      <c r="CW43" s="164">
        <v>0</v>
      </c>
      <c r="CX43" s="168">
        <v>31</v>
      </c>
      <c r="CY43" s="164">
        <v>5</v>
      </c>
      <c r="CZ43" s="164">
        <v>1</v>
      </c>
      <c r="DA43" s="164">
        <v>0</v>
      </c>
      <c r="DB43" s="164">
        <v>0</v>
      </c>
      <c r="DC43" s="164">
        <v>0</v>
      </c>
      <c r="DD43" s="164">
        <v>0</v>
      </c>
      <c r="DE43" s="164">
        <v>0</v>
      </c>
      <c r="DF43" s="164">
        <v>6</v>
      </c>
      <c r="DG43" s="26">
        <f t="shared" si="32"/>
        <v>46</v>
      </c>
      <c r="DH43" s="26">
        <f t="shared" si="33"/>
        <v>45</v>
      </c>
      <c r="DI43" s="29">
        <f t="shared" si="210"/>
        <v>0.56250000000000044</v>
      </c>
      <c r="DJ43" s="160">
        <v>1</v>
      </c>
      <c r="DK43" s="164">
        <v>0</v>
      </c>
      <c r="DL43" s="168">
        <v>15</v>
      </c>
      <c r="DM43" s="164">
        <v>0</v>
      </c>
      <c r="DN43" s="164">
        <v>0</v>
      </c>
      <c r="DO43" s="164">
        <v>0</v>
      </c>
      <c r="DP43" s="164">
        <v>0</v>
      </c>
      <c r="DQ43" s="164">
        <v>0</v>
      </c>
      <c r="DR43" s="164">
        <v>0</v>
      </c>
      <c r="DS43" s="164">
        <v>1</v>
      </c>
      <c r="DT43" s="164">
        <v>0</v>
      </c>
      <c r="DU43" s="26">
        <f t="shared" si="35"/>
        <v>17</v>
      </c>
      <c r="DV43" s="26">
        <f t="shared" si="36"/>
        <v>17</v>
      </c>
      <c r="DW43" s="29">
        <f t="shared" si="211"/>
        <v>0.56250000000000044</v>
      </c>
      <c r="DX43" s="160">
        <v>0</v>
      </c>
      <c r="DY43" s="164">
        <v>0</v>
      </c>
      <c r="DZ43" s="168">
        <v>9</v>
      </c>
      <c r="EA43" s="164">
        <v>0</v>
      </c>
      <c r="EB43" s="164">
        <v>0</v>
      </c>
      <c r="EC43" s="164">
        <v>0</v>
      </c>
      <c r="ED43" s="164">
        <v>0</v>
      </c>
      <c r="EE43" s="164">
        <v>0</v>
      </c>
      <c r="EF43" s="164">
        <v>0</v>
      </c>
      <c r="EG43" s="164">
        <v>0</v>
      </c>
      <c r="EH43" s="164">
        <v>0</v>
      </c>
      <c r="EI43" s="26">
        <f t="shared" si="38"/>
        <v>9</v>
      </c>
      <c r="EJ43" s="26">
        <f t="shared" si="39"/>
        <v>9</v>
      </c>
      <c r="EK43" s="29">
        <f t="shared" si="212"/>
        <v>0.56250000000000044</v>
      </c>
      <c r="EL43" s="160">
        <v>5</v>
      </c>
      <c r="EM43" s="164">
        <v>0</v>
      </c>
      <c r="EN43" s="168">
        <v>66</v>
      </c>
      <c r="EO43" s="164">
        <v>18</v>
      </c>
      <c r="EP43" s="164">
        <v>6</v>
      </c>
      <c r="EQ43" s="164">
        <v>0</v>
      </c>
      <c r="ER43" s="164">
        <v>0</v>
      </c>
      <c r="ES43" s="164">
        <v>1</v>
      </c>
      <c r="ET43" s="164">
        <v>0</v>
      </c>
      <c r="EU43" s="164">
        <v>0</v>
      </c>
      <c r="EV43" s="164">
        <v>4</v>
      </c>
      <c r="EW43" s="26">
        <f t="shared" si="41"/>
        <v>100</v>
      </c>
      <c r="EX43" s="26">
        <f t="shared" si="42"/>
        <v>104</v>
      </c>
      <c r="EY43" s="29">
        <f t="shared" si="213"/>
        <v>0.56250000000000044</v>
      </c>
      <c r="EZ43" s="160">
        <v>0</v>
      </c>
      <c r="FA43" s="164">
        <v>0</v>
      </c>
      <c r="FB43" s="168">
        <v>11</v>
      </c>
      <c r="FC43" s="164">
        <v>6</v>
      </c>
      <c r="FD43" s="164">
        <v>0</v>
      </c>
      <c r="FE43" s="164">
        <v>0</v>
      </c>
      <c r="FF43" s="164">
        <v>0</v>
      </c>
      <c r="FG43" s="164">
        <v>0</v>
      </c>
      <c r="FH43" s="164">
        <v>0</v>
      </c>
      <c r="FI43" s="164">
        <v>0</v>
      </c>
      <c r="FJ43" s="164">
        <v>0</v>
      </c>
      <c r="FK43" s="32">
        <f t="shared" si="45"/>
        <v>17</v>
      </c>
      <c r="FL43" s="32">
        <f t="shared" si="46"/>
        <v>17</v>
      </c>
    </row>
    <row r="44" spans="1:168" ht="13.5" customHeight="1">
      <c r="A44" s="16">
        <f t="shared" si="214"/>
        <v>0.57291666666666707</v>
      </c>
      <c r="B44" s="161">
        <v>2</v>
      </c>
      <c r="C44" s="165">
        <v>0</v>
      </c>
      <c r="D44" s="169">
        <v>9</v>
      </c>
      <c r="E44" s="165">
        <v>4</v>
      </c>
      <c r="F44" s="165">
        <v>1</v>
      </c>
      <c r="G44" s="165">
        <v>0</v>
      </c>
      <c r="H44" s="165">
        <v>0</v>
      </c>
      <c r="I44" s="165">
        <v>0</v>
      </c>
      <c r="J44" s="165">
        <v>0</v>
      </c>
      <c r="K44" s="165">
        <v>0</v>
      </c>
      <c r="L44" s="165">
        <v>2</v>
      </c>
      <c r="M44" s="27">
        <f t="shared" si="11"/>
        <v>18</v>
      </c>
      <c r="N44" s="27">
        <f t="shared" si="12"/>
        <v>18</v>
      </c>
      <c r="O44" s="30">
        <f t="shared" si="203"/>
        <v>0.57291666666666707</v>
      </c>
      <c r="P44" s="161">
        <v>0</v>
      </c>
      <c r="Q44" s="165">
        <v>2</v>
      </c>
      <c r="R44" s="169">
        <v>50</v>
      </c>
      <c r="S44" s="165">
        <v>4</v>
      </c>
      <c r="T44" s="165">
        <v>2</v>
      </c>
      <c r="U44" s="165">
        <v>0</v>
      </c>
      <c r="V44" s="165">
        <v>0</v>
      </c>
      <c r="W44" s="165">
        <v>0</v>
      </c>
      <c r="X44" s="165">
        <v>1</v>
      </c>
      <c r="Y44" s="165">
        <v>0</v>
      </c>
      <c r="Z44" s="165">
        <v>3</v>
      </c>
      <c r="AA44" s="27">
        <f t="shared" si="14"/>
        <v>62</v>
      </c>
      <c r="AB44" s="27">
        <f t="shared" si="15"/>
        <v>64</v>
      </c>
      <c r="AC44" s="30">
        <f t="shared" si="204"/>
        <v>0.57291666666666707</v>
      </c>
      <c r="AD44" s="161">
        <v>0</v>
      </c>
      <c r="AE44" s="165">
        <v>0</v>
      </c>
      <c r="AF44" s="169">
        <v>9</v>
      </c>
      <c r="AG44" s="165">
        <v>2</v>
      </c>
      <c r="AH44" s="165">
        <v>0</v>
      </c>
      <c r="AI44" s="165">
        <v>0</v>
      </c>
      <c r="AJ44" s="165">
        <v>0</v>
      </c>
      <c r="AK44" s="165">
        <v>1</v>
      </c>
      <c r="AL44" s="165">
        <v>0</v>
      </c>
      <c r="AM44" s="165">
        <v>0</v>
      </c>
      <c r="AN44" s="165">
        <v>1</v>
      </c>
      <c r="AO44" s="27">
        <f t="shared" si="17"/>
        <v>13</v>
      </c>
      <c r="AP44" s="27">
        <f t="shared" si="18"/>
        <v>14</v>
      </c>
      <c r="AQ44" s="30">
        <f t="shared" si="205"/>
        <v>0.57291666666666707</v>
      </c>
      <c r="AR44" s="161">
        <v>0</v>
      </c>
      <c r="AS44" s="165">
        <v>0</v>
      </c>
      <c r="AT44" s="169">
        <v>6</v>
      </c>
      <c r="AU44" s="165">
        <v>1</v>
      </c>
      <c r="AV44" s="165">
        <v>1</v>
      </c>
      <c r="AW44" s="165">
        <v>0</v>
      </c>
      <c r="AX44" s="165">
        <v>0</v>
      </c>
      <c r="AY44" s="165">
        <v>0</v>
      </c>
      <c r="AZ44" s="165">
        <v>0</v>
      </c>
      <c r="BA44" s="165">
        <v>0</v>
      </c>
      <c r="BB44" s="165">
        <v>0</v>
      </c>
      <c r="BC44" s="27">
        <f t="shared" si="20"/>
        <v>8</v>
      </c>
      <c r="BD44" s="27">
        <f t="shared" si="21"/>
        <v>9</v>
      </c>
      <c r="BE44" s="30">
        <f t="shared" si="206"/>
        <v>0.57291666666666707</v>
      </c>
      <c r="BF44" s="161">
        <v>10</v>
      </c>
      <c r="BG44" s="165">
        <v>1</v>
      </c>
      <c r="BH44" s="169">
        <v>74</v>
      </c>
      <c r="BI44" s="165">
        <v>14</v>
      </c>
      <c r="BJ44" s="165">
        <v>8</v>
      </c>
      <c r="BK44" s="165">
        <v>0</v>
      </c>
      <c r="BL44" s="165">
        <v>1</v>
      </c>
      <c r="BM44" s="165">
        <v>1</v>
      </c>
      <c r="BN44" s="165">
        <v>0</v>
      </c>
      <c r="BO44" s="165">
        <v>1</v>
      </c>
      <c r="BP44" s="165">
        <v>1</v>
      </c>
      <c r="BQ44" s="27">
        <f t="shared" si="23"/>
        <v>111</v>
      </c>
      <c r="BR44" s="27">
        <f t="shared" si="24"/>
        <v>115</v>
      </c>
      <c r="BS44" s="30">
        <f t="shared" si="207"/>
        <v>0.57291666666666707</v>
      </c>
      <c r="BT44" s="161">
        <v>0</v>
      </c>
      <c r="BU44" s="165">
        <v>0</v>
      </c>
      <c r="BV44" s="169">
        <v>3</v>
      </c>
      <c r="BW44" s="165">
        <v>1</v>
      </c>
      <c r="BX44" s="165">
        <v>0</v>
      </c>
      <c r="BY44" s="165">
        <v>0</v>
      </c>
      <c r="BZ44" s="165">
        <v>0</v>
      </c>
      <c r="CA44" s="165">
        <v>0</v>
      </c>
      <c r="CB44" s="165">
        <v>0</v>
      </c>
      <c r="CC44" s="165">
        <v>0</v>
      </c>
      <c r="CD44" s="165">
        <v>0</v>
      </c>
      <c r="CE44" s="27">
        <f t="shared" si="26"/>
        <v>4</v>
      </c>
      <c r="CF44" s="27">
        <f t="shared" si="27"/>
        <v>4</v>
      </c>
      <c r="CG44" s="30">
        <f t="shared" si="208"/>
        <v>0.57291666666666707</v>
      </c>
      <c r="CH44" s="161">
        <v>0</v>
      </c>
      <c r="CI44" s="165">
        <v>0</v>
      </c>
      <c r="CJ44" s="169">
        <v>2</v>
      </c>
      <c r="CK44" s="165">
        <v>0</v>
      </c>
      <c r="CL44" s="165">
        <v>0</v>
      </c>
      <c r="CM44" s="165">
        <v>0</v>
      </c>
      <c r="CN44" s="165">
        <v>0</v>
      </c>
      <c r="CO44" s="165">
        <v>0</v>
      </c>
      <c r="CP44" s="165">
        <v>0</v>
      </c>
      <c r="CQ44" s="165">
        <v>0</v>
      </c>
      <c r="CR44" s="165">
        <v>0</v>
      </c>
      <c r="CS44" s="27">
        <f t="shared" si="29"/>
        <v>2</v>
      </c>
      <c r="CT44" s="27">
        <f t="shared" si="30"/>
        <v>2</v>
      </c>
      <c r="CU44" s="30">
        <f t="shared" si="209"/>
        <v>0.57291666666666707</v>
      </c>
      <c r="CV44" s="161">
        <v>7</v>
      </c>
      <c r="CW44" s="165">
        <v>0</v>
      </c>
      <c r="CX44" s="169">
        <v>38</v>
      </c>
      <c r="CY44" s="165">
        <v>4</v>
      </c>
      <c r="CZ44" s="165">
        <v>4</v>
      </c>
      <c r="DA44" s="165">
        <v>0</v>
      </c>
      <c r="DB44" s="165">
        <v>1</v>
      </c>
      <c r="DC44" s="165">
        <v>0</v>
      </c>
      <c r="DD44" s="165">
        <v>1</v>
      </c>
      <c r="DE44" s="165">
        <v>1</v>
      </c>
      <c r="DF44" s="165">
        <v>9</v>
      </c>
      <c r="DG44" s="27">
        <f t="shared" si="32"/>
        <v>65</v>
      </c>
      <c r="DH44" s="27">
        <f t="shared" si="33"/>
        <v>67</v>
      </c>
      <c r="DI44" s="30">
        <f t="shared" si="210"/>
        <v>0.57291666666666707</v>
      </c>
      <c r="DJ44" s="161">
        <v>2</v>
      </c>
      <c r="DK44" s="165">
        <v>2</v>
      </c>
      <c r="DL44" s="169">
        <v>12</v>
      </c>
      <c r="DM44" s="165">
        <v>0</v>
      </c>
      <c r="DN44" s="165">
        <v>0</v>
      </c>
      <c r="DO44" s="165">
        <v>0</v>
      </c>
      <c r="DP44" s="165">
        <v>0</v>
      </c>
      <c r="DQ44" s="165">
        <v>0</v>
      </c>
      <c r="DR44" s="165">
        <v>0</v>
      </c>
      <c r="DS44" s="165">
        <v>1</v>
      </c>
      <c r="DT44" s="165">
        <v>0</v>
      </c>
      <c r="DU44" s="27">
        <f t="shared" si="35"/>
        <v>17</v>
      </c>
      <c r="DV44" s="27">
        <f t="shared" si="36"/>
        <v>16</v>
      </c>
      <c r="DW44" s="30">
        <f t="shared" si="211"/>
        <v>0.57291666666666707</v>
      </c>
      <c r="DX44" s="161">
        <v>0</v>
      </c>
      <c r="DY44" s="165">
        <v>0</v>
      </c>
      <c r="DZ44" s="169">
        <v>14</v>
      </c>
      <c r="EA44" s="165">
        <v>1</v>
      </c>
      <c r="EB44" s="165">
        <v>0</v>
      </c>
      <c r="EC44" s="165">
        <v>0</v>
      </c>
      <c r="ED44" s="165">
        <v>0</v>
      </c>
      <c r="EE44" s="165">
        <v>0</v>
      </c>
      <c r="EF44" s="165">
        <v>0</v>
      </c>
      <c r="EG44" s="165">
        <v>0</v>
      </c>
      <c r="EH44" s="165">
        <v>1</v>
      </c>
      <c r="EI44" s="27">
        <f t="shared" si="38"/>
        <v>16</v>
      </c>
      <c r="EJ44" s="27">
        <f t="shared" si="39"/>
        <v>16</v>
      </c>
      <c r="EK44" s="30">
        <f t="shared" si="212"/>
        <v>0.57291666666666707</v>
      </c>
      <c r="EL44" s="161">
        <v>4</v>
      </c>
      <c r="EM44" s="165">
        <v>0</v>
      </c>
      <c r="EN44" s="169">
        <v>59</v>
      </c>
      <c r="EO44" s="165">
        <v>14</v>
      </c>
      <c r="EP44" s="165">
        <v>3</v>
      </c>
      <c r="EQ44" s="165">
        <v>0</v>
      </c>
      <c r="ER44" s="165">
        <v>1</v>
      </c>
      <c r="ES44" s="165">
        <v>1</v>
      </c>
      <c r="ET44" s="165">
        <v>0</v>
      </c>
      <c r="EU44" s="165">
        <v>0</v>
      </c>
      <c r="EV44" s="165">
        <v>3</v>
      </c>
      <c r="EW44" s="27">
        <f t="shared" si="41"/>
        <v>85</v>
      </c>
      <c r="EX44" s="27">
        <f t="shared" si="42"/>
        <v>87</v>
      </c>
      <c r="EY44" s="30">
        <f t="shared" si="213"/>
        <v>0.57291666666666707</v>
      </c>
      <c r="EZ44" s="161">
        <v>3</v>
      </c>
      <c r="FA44" s="165">
        <v>1</v>
      </c>
      <c r="FB44" s="169">
        <v>9</v>
      </c>
      <c r="FC44" s="165">
        <v>2</v>
      </c>
      <c r="FD44" s="165">
        <v>0</v>
      </c>
      <c r="FE44" s="165">
        <v>0</v>
      </c>
      <c r="FF44" s="165">
        <v>0</v>
      </c>
      <c r="FG44" s="165">
        <v>0</v>
      </c>
      <c r="FH44" s="165">
        <v>0</v>
      </c>
      <c r="FI44" s="165">
        <v>0</v>
      </c>
      <c r="FJ44" s="165">
        <v>0</v>
      </c>
      <c r="FK44" s="33">
        <f t="shared" si="45"/>
        <v>15</v>
      </c>
      <c r="FL44" s="33">
        <f t="shared" si="46"/>
        <v>12</v>
      </c>
    </row>
    <row r="45" spans="1:168" s="39" customFormat="1" ht="12" customHeight="1">
      <c r="A45" s="48" t="s">
        <v>24</v>
      </c>
      <c r="B45" s="162">
        <f t="shared" ref="B45:L45" si="215">SUM(B41:B44)</f>
        <v>8</v>
      </c>
      <c r="C45" s="166">
        <f t="shared" si="215"/>
        <v>1</v>
      </c>
      <c r="D45" s="170">
        <f t="shared" si="215"/>
        <v>52</v>
      </c>
      <c r="E45" s="166">
        <f t="shared" si="215"/>
        <v>8</v>
      </c>
      <c r="F45" s="166">
        <f t="shared" si="215"/>
        <v>3</v>
      </c>
      <c r="G45" s="166">
        <f t="shared" si="215"/>
        <v>0</v>
      </c>
      <c r="H45" s="166">
        <f t="shared" si="215"/>
        <v>0</v>
      </c>
      <c r="I45" s="166">
        <f t="shared" si="215"/>
        <v>0</v>
      </c>
      <c r="J45" s="166">
        <f t="shared" si="215"/>
        <v>0</v>
      </c>
      <c r="K45" s="166">
        <f t="shared" si="215"/>
        <v>0</v>
      </c>
      <c r="L45" s="166">
        <f t="shared" si="215"/>
        <v>9</v>
      </c>
      <c r="M45" s="60">
        <f t="shared" si="11"/>
        <v>81</v>
      </c>
      <c r="N45" s="60">
        <f t="shared" si="12"/>
        <v>78</v>
      </c>
      <c r="O45" s="48" t="s">
        <v>24</v>
      </c>
      <c r="P45" s="162">
        <f t="shared" ref="P45:Z45" si="216">SUM(P41:P44)</f>
        <v>5</v>
      </c>
      <c r="Q45" s="166">
        <f t="shared" si="216"/>
        <v>2</v>
      </c>
      <c r="R45" s="170">
        <f t="shared" si="216"/>
        <v>186</v>
      </c>
      <c r="S45" s="166">
        <f t="shared" si="216"/>
        <v>29</v>
      </c>
      <c r="T45" s="166">
        <f t="shared" si="216"/>
        <v>4</v>
      </c>
      <c r="U45" s="166">
        <f t="shared" si="216"/>
        <v>0</v>
      </c>
      <c r="V45" s="166">
        <f t="shared" si="216"/>
        <v>0</v>
      </c>
      <c r="W45" s="166">
        <f t="shared" si="216"/>
        <v>0</v>
      </c>
      <c r="X45" s="166">
        <f t="shared" si="216"/>
        <v>3</v>
      </c>
      <c r="Y45" s="166">
        <f t="shared" si="216"/>
        <v>0</v>
      </c>
      <c r="Z45" s="166">
        <f t="shared" si="216"/>
        <v>15</v>
      </c>
      <c r="AA45" s="60">
        <f t="shared" si="14"/>
        <v>244</v>
      </c>
      <c r="AB45" s="60">
        <f t="shared" si="15"/>
        <v>247</v>
      </c>
      <c r="AC45" s="48" t="s">
        <v>24</v>
      </c>
      <c r="AD45" s="162">
        <f t="shared" ref="AD45:AN45" si="217">SUM(AD41:AD44)</f>
        <v>1</v>
      </c>
      <c r="AE45" s="166">
        <f t="shared" si="217"/>
        <v>0</v>
      </c>
      <c r="AF45" s="170">
        <f t="shared" si="217"/>
        <v>34</v>
      </c>
      <c r="AG45" s="166">
        <f t="shared" si="217"/>
        <v>17</v>
      </c>
      <c r="AH45" s="166">
        <f t="shared" si="217"/>
        <v>0</v>
      </c>
      <c r="AI45" s="166">
        <f t="shared" si="217"/>
        <v>0</v>
      </c>
      <c r="AJ45" s="166">
        <f t="shared" si="217"/>
        <v>1</v>
      </c>
      <c r="AK45" s="166">
        <f t="shared" si="217"/>
        <v>3</v>
      </c>
      <c r="AL45" s="166">
        <f t="shared" si="217"/>
        <v>0</v>
      </c>
      <c r="AM45" s="166">
        <f t="shared" si="217"/>
        <v>1</v>
      </c>
      <c r="AN45" s="166">
        <f t="shared" si="217"/>
        <v>2</v>
      </c>
      <c r="AO45" s="60">
        <f t="shared" si="17"/>
        <v>59</v>
      </c>
      <c r="AP45" s="60">
        <f t="shared" si="18"/>
        <v>63</v>
      </c>
      <c r="AQ45" s="48" t="s">
        <v>24</v>
      </c>
      <c r="AR45" s="162">
        <f t="shared" ref="AR45:BB45" si="218">SUM(AR41:AR44)</f>
        <v>0</v>
      </c>
      <c r="AS45" s="166">
        <f t="shared" si="218"/>
        <v>0</v>
      </c>
      <c r="AT45" s="170">
        <f t="shared" si="218"/>
        <v>34</v>
      </c>
      <c r="AU45" s="166">
        <f t="shared" si="218"/>
        <v>5</v>
      </c>
      <c r="AV45" s="166">
        <f t="shared" si="218"/>
        <v>3</v>
      </c>
      <c r="AW45" s="166">
        <f t="shared" si="218"/>
        <v>0</v>
      </c>
      <c r="AX45" s="166">
        <f t="shared" si="218"/>
        <v>2</v>
      </c>
      <c r="AY45" s="166">
        <f t="shared" si="218"/>
        <v>0</v>
      </c>
      <c r="AZ45" s="166">
        <f t="shared" si="218"/>
        <v>0</v>
      </c>
      <c r="BA45" s="166">
        <f t="shared" si="218"/>
        <v>0</v>
      </c>
      <c r="BB45" s="166">
        <f t="shared" si="218"/>
        <v>1</v>
      </c>
      <c r="BC45" s="60">
        <f t="shared" si="20"/>
        <v>45</v>
      </c>
      <c r="BD45" s="60">
        <f t="shared" si="21"/>
        <v>50</v>
      </c>
      <c r="BE45" s="48" t="s">
        <v>24</v>
      </c>
      <c r="BF45" s="162">
        <f t="shared" ref="BF45:BP45" si="219">SUM(BF41:BF44)</f>
        <v>32</v>
      </c>
      <c r="BG45" s="166">
        <f t="shared" si="219"/>
        <v>3</v>
      </c>
      <c r="BH45" s="170">
        <f t="shared" si="219"/>
        <v>248</v>
      </c>
      <c r="BI45" s="166">
        <f t="shared" si="219"/>
        <v>60</v>
      </c>
      <c r="BJ45" s="166">
        <f t="shared" si="219"/>
        <v>16</v>
      </c>
      <c r="BK45" s="166">
        <f t="shared" si="219"/>
        <v>0</v>
      </c>
      <c r="BL45" s="166">
        <f t="shared" si="219"/>
        <v>4</v>
      </c>
      <c r="BM45" s="166">
        <f t="shared" si="219"/>
        <v>6</v>
      </c>
      <c r="BN45" s="166">
        <f t="shared" si="219"/>
        <v>0</v>
      </c>
      <c r="BO45" s="166">
        <f t="shared" si="219"/>
        <v>2</v>
      </c>
      <c r="BP45" s="166">
        <f t="shared" si="219"/>
        <v>6</v>
      </c>
      <c r="BQ45" s="60">
        <f t="shared" si="23"/>
        <v>377</v>
      </c>
      <c r="BR45" s="60">
        <f t="shared" si="24"/>
        <v>382</v>
      </c>
      <c r="BS45" s="48" t="s">
        <v>24</v>
      </c>
      <c r="BT45" s="162">
        <f t="shared" ref="BT45:CD45" si="220">SUM(BT41:BT44)</f>
        <v>0</v>
      </c>
      <c r="BU45" s="166">
        <f t="shared" si="220"/>
        <v>0</v>
      </c>
      <c r="BV45" s="170">
        <f t="shared" si="220"/>
        <v>4</v>
      </c>
      <c r="BW45" s="166">
        <f t="shared" si="220"/>
        <v>1</v>
      </c>
      <c r="BX45" s="166">
        <f t="shared" si="220"/>
        <v>0</v>
      </c>
      <c r="BY45" s="166">
        <f t="shared" si="220"/>
        <v>0</v>
      </c>
      <c r="BZ45" s="166">
        <f t="shared" si="220"/>
        <v>0</v>
      </c>
      <c r="CA45" s="166">
        <f t="shared" si="220"/>
        <v>0</v>
      </c>
      <c r="CB45" s="166">
        <f t="shared" si="220"/>
        <v>0</v>
      </c>
      <c r="CC45" s="166">
        <f t="shared" si="220"/>
        <v>0</v>
      </c>
      <c r="CD45" s="166">
        <f t="shared" si="220"/>
        <v>0</v>
      </c>
      <c r="CE45" s="60">
        <f t="shared" si="26"/>
        <v>5</v>
      </c>
      <c r="CF45" s="60">
        <f t="shared" si="27"/>
        <v>5</v>
      </c>
      <c r="CG45" s="48" t="s">
        <v>24</v>
      </c>
      <c r="CH45" s="162">
        <f t="shared" ref="CH45:CR45" si="221">SUM(CH41:CH44)</f>
        <v>0</v>
      </c>
      <c r="CI45" s="166">
        <f t="shared" si="221"/>
        <v>0</v>
      </c>
      <c r="CJ45" s="170">
        <f t="shared" si="221"/>
        <v>8</v>
      </c>
      <c r="CK45" s="166">
        <f t="shared" si="221"/>
        <v>0</v>
      </c>
      <c r="CL45" s="166">
        <f t="shared" si="221"/>
        <v>0</v>
      </c>
      <c r="CM45" s="166">
        <f t="shared" si="221"/>
        <v>1</v>
      </c>
      <c r="CN45" s="166">
        <f t="shared" si="221"/>
        <v>0</v>
      </c>
      <c r="CO45" s="166">
        <f t="shared" si="221"/>
        <v>0</v>
      </c>
      <c r="CP45" s="166">
        <f t="shared" si="221"/>
        <v>0</v>
      </c>
      <c r="CQ45" s="166">
        <f t="shared" si="221"/>
        <v>0</v>
      </c>
      <c r="CR45" s="166">
        <f t="shared" si="221"/>
        <v>0</v>
      </c>
      <c r="CS45" s="60">
        <f t="shared" si="29"/>
        <v>9</v>
      </c>
      <c r="CT45" s="60">
        <f t="shared" si="30"/>
        <v>10</v>
      </c>
      <c r="CU45" s="48" t="s">
        <v>24</v>
      </c>
      <c r="CV45" s="162">
        <f t="shared" ref="CV45:DF45" si="222">SUM(CV41:CV44)</f>
        <v>17</v>
      </c>
      <c r="CW45" s="166">
        <f t="shared" si="222"/>
        <v>2</v>
      </c>
      <c r="CX45" s="170">
        <f t="shared" si="222"/>
        <v>149</v>
      </c>
      <c r="CY45" s="166">
        <f t="shared" si="222"/>
        <v>20</v>
      </c>
      <c r="CZ45" s="166">
        <f t="shared" si="222"/>
        <v>7</v>
      </c>
      <c r="DA45" s="166">
        <f t="shared" si="222"/>
        <v>0</v>
      </c>
      <c r="DB45" s="166">
        <f t="shared" si="222"/>
        <v>1</v>
      </c>
      <c r="DC45" s="166">
        <f t="shared" si="222"/>
        <v>0</v>
      </c>
      <c r="DD45" s="166">
        <f t="shared" si="222"/>
        <v>3</v>
      </c>
      <c r="DE45" s="166">
        <f t="shared" si="222"/>
        <v>2</v>
      </c>
      <c r="DF45" s="166">
        <f t="shared" si="222"/>
        <v>23</v>
      </c>
      <c r="DG45" s="60">
        <f t="shared" si="32"/>
        <v>224</v>
      </c>
      <c r="DH45" s="60">
        <f t="shared" si="33"/>
        <v>225</v>
      </c>
      <c r="DI45" s="48" t="s">
        <v>24</v>
      </c>
      <c r="DJ45" s="162">
        <f t="shared" ref="DJ45:DT45" si="223">SUM(DJ41:DJ44)</f>
        <v>4</v>
      </c>
      <c r="DK45" s="166">
        <f t="shared" si="223"/>
        <v>3</v>
      </c>
      <c r="DL45" s="170">
        <f t="shared" si="223"/>
        <v>48</v>
      </c>
      <c r="DM45" s="166">
        <f t="shared" si="223"/>
        <v>5</v>
      </c>
      <c r="DN45" s="166">
        <f t="shared" si="223"/>
        <v>1</v>
      </c>
      <c r="DO45" s="166">
        <f t="shared" si="223"/>
        <v>0</v>
      </c>
      <c r="DP45" s="166">
        <f t="shared" si="223"/>
        <v>0</v>
      </c>
      <c r="DQ45" s="166">
        <f t="shared" si="223"/>
        <v>0</v>
      </c>
      <c r="DR45" s="166">
        <f t="shared" si="223"/>
        <v>0</v>
      </c>
      <c r="DS45" s="166">
        <f t="shared" si="223"/>
        <v>2</v>
      </c>
      <c r="DT45" s="166">
        <f t="shared" si="223"/>
        <v>0</v>
      </c>
      <c r="DU45" s="60">
        <f t="shared" si="35"/>
        <v>63</v>
      </c>
      <c r="DV45" s="60">
        <f t="shared" si="36"/>
        <v>62</v>
      </c>
      <c r="DW45" s="48" t="s">
        <v>24</v>
      </c>
      <c r="DX45" s="162">
        <f t="shared" ref="DX45:EH45" si="224">SUM(DX41:DX44)</f>
        <v>4</v>
      </c>
      <c r="DY45" s="166">
        <f t="shared" si="224"/>
        <v>0</v>
      </c>
      <c r="DZ45" s="170">
        <f t="shared" si="224"/>
        <v>48</v>
      </c>
      <c r="EA45" s="166">
        <f t="shared" si="224"/>
        <v>6</v>
      </c>
      <c r="EB45" s="166">
        <f t="shared" si="224"/>
        <v>1</v>
      </c>
      <c r="EC45" s="166">
        <f t="shared" si="224"/>
        <v>1</v>
      </c>
      <c r="ED45" s="166">
        <f t="shared" si="224"/>
        <v>0</v>
      </c>
      <c r="EE45" s="166">
        <f t="shared" si="224"/>
        <v>0</v>
      </c>
      <c r="EF45" s="166">
        <f t="shared" si="224"/>
        <v>0</v>
      </c>
      <c r="EG45" s="166">
        <f t="shared" si="224"/>
        <v>0</v>
      </c>
      <c r="EH45" s="166">
        <f t="shared" si="224"/>
        <v>2</v>
      </c>
      <c r="EI45" s="60">
        <f t="shared" si="38"/>
        <v>62</v>
      </c>
      <c r="EJ45" s="60">
        <f t="shared" si="39"/>
        <v>61</v>
      </c>
      <c r="EK45" s="48" t="s">
        <v>24</v>
      </c>
      <c r="EL45" s="162">
        <f t="shared" ref="EL45:EV45" si="225">SUM(EL41:EL44)</f>
        <v>26</v>
      </c>
      <c r="EM45" s="166">
        <f t="shared" si="225"/>
        <v>3</v>
      </c>
      <c r="EN45" s="170">
        <f t="shared" si="225"/>
        <v>243</v>
      </c>
      <c r="EO45" s="166">
        <f t="shared" si="225"/>
        <v>65</v>
      </c>
      <c r="EP45" s="166">
        <f t="shared" si="225"/>
        <v>19</v>
      </c>
      <c r="EQ45" s="166">
        <f t="shared" si="225"/>
        <v>1</v>
      </c>
      <c r="ER45" s="166">
        <f t="shared" si="225"/>
        <v>3</v>
      </c>
      <c r="ES45" s="166">
        <f t="shared" si="225"/>
        <v>2</v>
      </c>
      <c r="ET45" s="166">
        <f t="shared" si="225"/>
        <v>0</v>
      </c>
      <c r="EU45" s="166">
        <f t="shared" si="225"/>
        <v>0</v>
      </c>
      <c r="EV45" s="166">
        <f t="shared" si="225"/>
        <v>10</v>
      </c>
      <c r="EW45" s="60">
        <f t="shared" si="41"/>
        <v>372</v>
      </c>
      <c r="EX45" s="60">
        <f t="shared" si="42"/>
        <v>378</v>
      </c>
      <c r="EY45" s="48" t="s">
        <v>24</v>
      </c>
      <c r="EZ45" s="162">
        <f t="shared" ref="EZ45:FJ45" si="226">SUM(EZ41:EZ44)</f>
        <v>5</v>
      </c>
      <c r="FA45" s="166">
        <f t="shared" si="226"/>
        <v>3</v>
      </c>
      <c r="FB45" s="170">
        <f t="shared" si="226"/>
        <v>43</v>
      </c>
      <c r="FC45" s="166">
        <f t="shared" si="226"/>
        <v>12</v>
      </c>
      <c r="FD45" s="166">
        <f t="shared" si="226"/>
        <v>0</v>
      </c>
      <c r="FE45" s="166">
        <f t="shared" si="226"/>
        <v>0</v>
      </c>
      <c r="FF45" s="166">
        <f t="shared" si="226"/>
        <v>0</v>
      </c>
      <c r="FG45" s="166">
        <f t="shared" si="226"/>
        <v>0</v>
      </c>
      <c r="FH45" s="166">
        <f t="shared" si="226"/>
        <v>0</v>
      </c>
      <c r="FI45" s="166">
        <f t="shared" si="226"/>
        <v>0</v>
      </c>
      <c r="FJ45" s="166">
        <f t="shared" si="226"/>
        <v>0</v>
      </c>
      <c r="FK45" s="60">
        <f t="shared" si="45"/>
        <v>63</v>
      </c>
      <c r="FL45" s="60">
        <f t="shared" si="46"/>
        <v>58</v>
      </c>
    </row>
    <row r="46" spans="1:168" ht="13.5" customHeight="1">
      <c r="A46" s="22">
        <f>A44+"00:15"</f>
        <v>0.5833333333333337</v>
      </c>
      <c r="B46" s="159">
        <v>3</v>
      </c>
      <c r="C46" s="163">
        <v>1</v>
      </c>
      <c r="D46" s="167">
        <v>15</v>
      </c>
      <c r="E46" s="163">
        <v>3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1</v>
      </c>
      <c r="M46" s="25">
        <f t="shared" si="11"/>
        <v>23</v>
      </c>
      <c r="N46" s="25">
        <f t="shared" si="12"/>
        <v>20</v>
      </c>
      <c r="O46" s="29">
        <f t="shared" ref="O46:O49" si="227">$A46</f>
        <v>0.5833333333333337</v>
      </c>
      <c r="P46" s="159">
        <v>0</v>
      </c>
      <c r="Q46" s="163">
        <v>2</v>
      </c>
      <c r="R46" s="167">
        <v>40</v>
      </c>
      <c r="S46" s="163">
        <v>5</v>
      </c>
      <c r="T46" s="163">
        <v>0</v>
      </c>
      <c r="U46" s="163">
        <v>0</v>
      </c>
      <c r="V46" s="163">
        <v>0</v>
      </c>
      <c r="W46" s="163">
        <v>0</v>
      </c>
      <c r="X46" s="163">
        <v>1</v>
      </c>
      <c r="Y46" s="163">
        <v>0</v>
      </c>
      <c r="Z46" s="163">
        <v>3</v>
      </c>
      <c r="AA46" s="25">
        <f t="shared" si="14"/>
        <v>51</v>
      </c>
      <c r="AB46" s="25">
        <f t="shared" si="15"/>
        <v>51</v>
      </c>
      <c r="AC46" s="29">
        <f t="shared" ref="AC46:AC49" si="228">$A46</f>
        <v>0.5833333333333337</v>
      </c>
      <c r="AD46" s="159">
        <v>1</v>
      </c>
      <c r="AE46" s="163">
        <v>0</v>
      </c>
      <c r="AF46" s="167">
        <v>9</v>
      </c>
      <c r="AG46" s="163">
        <v>2</v>
      </c>
      <c r="AH46" s="163">
        <v>0</v>
      </c>
      <c r="AI46" s="163">
        <v>0</v>
      </c>
      <c r="AJ46" s="163">
        <v>0</v>
      </c>
      <c r="AK46" s="163">
        <v>0</v>
      </c>
      <c r="AL46" s="163">
        <v>0</v>
      </c>
      <c r="AM46" s="163">
        <v>0</v>
      </c>
      <c r="AN46" s="163">
        <v>0</v>
      </c>
      <c r="AO46" s="25">
        <f t="shared" si="17"/>
        <v>12</v>
      </c>
      <c r="AP46" s="25">
        <f t="shared" si="18"/>
        <v>11</v>
      </c>
      <c r="AQ46" s="29">
        <f t="shared" ref="AQ46:AQ49" si="229">$A46</f>
        <v>0.5833333333333337</v>
      </c>
      <c r="AR46" s="159">
        <v>1</v>
      </c>
      <c r="AS46" s="163">
        <v>0</v>
      </c>
      <c r="AT46" s="167">
        <v>6</v>
      </c>
      <c r="AU46" s="163">
        <v>1</v>
      </c>
      <c r="AV46" s="163">
        <v>0</v>
      </c>
      <c r="AW46" s="163">
        <v>0</v>
      </c>
      <c r="AX46" s="163">
        <v>0</v>
      </c>
      <c r="AY46" s="163">
        <v>1</v>
      </c>
      <c r="AZ46" s="163">
        <v>0</v>
      </c>
      <c r="BA46" s="163">
        <v>0</v>
      </c>
      <c r="BB46" s="163">
        <v>0</v>
      </c>
      <c r="BC46" s="25">
        <f t="shared" si="20"/>
        <v>9</v>
      </c>
      <c r="BD46" s="25">
        <f t="shared" si="21"/>
        <v>9</v>
      </c>
      <c r="BE46" s="29">
        <f t="shared" ref="BE46:BE49" si="230">$A46</f>
        <v>0.5833333333333337</v>
      </c>
      <c r="BF46" s="159">
        <v>3</v>
      </c>
      <c r="BG46" s="163">
        <v>2</v>
      </c>
      <c r="BH46" s="167">
        <v>66</v>
      </c>
      <c r="BI46" s="163">
        <v>10</v>
      </c>
      <c r="BJ46" s="163">
        <v>3</v>
      </c>
      <c r="BK46" s="163">
        <v>0</v>
      </c>
      <c r="BL46" s="163">
        <v>2</v>
      </c>
      <c r="BM46" s="163">
        <v>3</v>
      </c>
      <c r="BN46" s="163">
        <v>1</v>
      </c>
      <c r="BO46" s="163">
        <v>1</v>
      </c>
      <c r="BP46" s="163">
        <v>3</v>
      </c>
      <c r="BQ46" s="25">
        <f t="shared" si="23"/>
        <v>94</v>
      </c>
      <c r="BR46" s="25">
        <f t="shared" si="24"/>
        <v>101</v>
      </c>
      <c r="BS46" s="29">
        <f t="shared" ref="BS46:BS49" si="231">$A46</f>
        <v>0.5833333333333337</v>
      </c>
      <c r="BT46" s="159">
        <v>0</v>
      </c>
      <c r="BU46" s="163">
        <v>0</v>
      </c>
      <c r="BV46" s="167">
        <v>2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25">
        <f t="shared" si="26"/>
        <v>2</v>
      </c>
      <c r="CF46" s="25">
        <f t="shared" si="27"/>
        <v>2</v>
      </c>
      <c r="CG46" s="29">
        <f t="shared" ref="CG46:CG49" si="232">$A46</f>
        <v>0.5833333333333337</v>
      </c>
      <c r="CH46" s="159">
        <v>0</v>
      </c>
      <c r="CI46" s="163">
        <v>0</v>
      </c>
      <c r="CJ46" s="167">
        <v>2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25">
        <f t="shared" si="29"/>
        <v>2</v>
      </c>
      <c r="CT46" s="25">
        <f t="shared" si="30"/>
        <v>2</v>
      </c>
      <c r="CU46" s="29">
        <f t="shared" ref="CU46:CU49" si="233">$A46</f>
        <v>0.5833333333333337</v>
      </c>
      <c r="CV46" s="159">
        <v>1</v>
      </c>
      <c r="CW46" s="163">
        <v>1</v>
      </c>
      <c r="CX46" s="167">
        <v>36</v>
      </c>
      <c r="CY46" s="163">
        <v>4</v>
      </c>
      <c r="CZ46" s="163">
        <v>1</v>
      </c>
      <c r="DA46" s="163">
        <v>0</v>
      </c>
      <c r="DB46" s="163">
        <v>0</v>
      </c>
      <c r="DC46" s="163">
        <v>0</v>
      </c>
      <c r="DD46" s="163">
        <v>1</v>
      </c>
      <c r="DE46" s="163">
        <v>1</v>
      </c>
      <c r="DF46" s="163">
        <v>4</v>
      </c>
      <c r="DG46" s="25">
        <f t="shared" si="32"/>
        <v>49</v>
      </c>
      <c r="DH46" s="25">
        <f t="shared" si="33"/>
        <v>51</v>
      </c>
      <c r="DI46" s="29">
        <f t="shared" ref="DI46:DI49" si="234">$A46</f>
        <v>0.5833333333333337</v>
      </c>
      <c r="DJ46" s="159">
        <v>1</v>
      </c>
      <c r="DK46" s="163">
        <v>1</v>
      </c>
      <c r="DL46" s="167">
        <v>10</v>
      </c>
      <c r="DM46" s="163">
        <v>1</v>
      </c>
      <c r="DN46" s="163">
        <v>1</v>
      </c>
      <c r="DO46" s="163">
        <v>0</v>
      </c>
      <c r="DP46" s="163">
        <v>0</v>
      </c>
      <c r="DQ46" s="163">
        <v>0</v>
      </c>
      <c r="DR46" s="163">
        <v>0</v>
      </c>
      <c r="DS46" s="163">
        <v>1</v>
      </c>
      <c r="DT46" s="163">
        <v>0</v>
      </c>
      <c r="DU46" s="25">
        <f t="shared" si="35"/>
        <v>15</v>
      </c>
      <c r="DV46" s="25">
        <f t="shared" si="36"/>
        <v>16</v>
      </c>
      <c r="DW46" s="29">
        <f t="shared" ref="DW46:DW49" si="235">$A46</f>
        <v>0.5833333333333337</v>
      </c>
      <c r="DX46" s="159">
        <v>3</v>
      </c>
      <c r="DY46" s="163">
        <v>0</v>
      </c>
      <c r="DZ46" s="167">
        <v>12</v>
      </c>
      <c r="EA46" s="163">
        <v>3</v>
      </c>
      <c r="EB46" s="163">
        <v>0</v>
      </c>
      <c r="EC46" s="163">
        <v>0</v>
      </c>
      <c r="ED46" s="163">
        <v>0</v>
      </c>
      <c r="EE46" s="163">
        <v>0</v>
      </c>
      <c r="EF46" s="163">
        <v>0</v>
      </c>
      <c r="EG46" s="163">
        <v>0</v>
      </c>
      <c r="EH46" s="163">
        <v>1</v>
      </c>
      <c r="EI46" s="25">
        <f t="shared" si="38"/>
        <v>19</v>
      </c>
      <c r="EJ46" s="25">
        <f t="shared" si="39"/>
        <v>17</v>
      </c>
      <c r="EK46" s="29">
        <f t="shared" ref="EK46:EK49" si="236">$A46</f>
        <v>0.5833333333333337</v>
      </c>
      <c r="EL46" s="159">
        <v>3</v>
      </c>
      <c r="EM46" s="163">
        <v>0</v>
      </c>
      <c r="EN46" s="167">
        <v>63</v>
      </c>
      <c r="EO46" s="163">
        <v>10</v>
      </c>
      <c r="EP46" s="163">
        <v>5</v>
      </c>
      <c r="EQ46" s="163">
        <v>1</v>
      </c>
      <c r="ER46" s="163">
        <v>2</v>
      </c>
      <c r="ES46" s="163">
        <v>0</v>
      </c>
      <c r="ET46" s="163">
        <v>0</v>
      </c>
      <c r="EU46" s="163">
        <v>2</v>
      </c>
      <c r="EV46" s="163">
        <v>1</v>
      </c>
      <c r="EW46" s="25">
        <f t="shared" si="41"/>
        <v>87</v>
      </c>
      <c r="EX46" s="25">
        <f t="shared" si="42"/>
        <v>95</v>
      </c>
      <c r="EY46" s="29">
        <f t="shared" ref="EY46:EY49" si="237">$A46</f>
        <v>0.5833333333333337</v>
      </c>
      <c r="EZ46" s="159">
        <v>1</v>
      </c>
      <c r="FA46" s="163">
        <v>0</v>
      </c>
      <c r="FB46" s="167">
        <v>9</v>
      </c>
      <c r="FC46" s="163">
        <v>1</v>
      </c>
      <c r="FD46" s="163">
        <v>0</v>
      </c>
      <c r="FE46" s="163">
        <v>0</v>
      </c>
      <c r="FF46" s="163">
        <v>0</v>
      </c>
      <c r="FG46" s="163">
        <v>0</v>
      </c>
      <c r="FH46" s="163">
        <v>0</v>
      </c>
      <c r="FI46" s="163">
        <v>0</v>
      </c>
      <c r="FJ46" s="163">
        <v>2</v>
      </c>
      <c r="FK46" s="31">
        <f t="shared" si="45"/>
        <v>13</v>
      </c>
      <c r="FL46" s="31">
        <f t="shared" si="46"/>
        <v>12</v>
      </c>
    </row>
    <row r="47" spans="1:168" ht="13.5" customHeight="1">
      <c r="A47" s="13">
        <f t="shared" ref="A47:A49" si="238">A46+"00:15"</f>
        <v>0.59375000000000033</v>
      </c>
      <c r="B47" s="160">
        <v>0</v>
      </c>
      <c r="C47" s="164">
        <v>1</v>
      </c>
      <c r="D47" s="168">
        <v>7</v>
      </c>
      <c r="E47" s="164">
        <v>1</v>
      </c>
      <c r="F47" s="164">
        <v>0</v>
      </c>
      <c r="G47" s="164">
        <v>0</v>
      </c>
      <c r="H47" s="164">
        <v>0</v>
      </c>
      <c r="I47" s="164">
        <v>0</v>
      </c>
      <c r="J47" s="164">
        <v>0</v>
      </c>
      <c r="K47" s="164">
        <v>1</v>
      </c>
      <c r="L47" s="164">
        <v>3</v>
      </c>
      <c r="M47" s="26">
        <f t="shared" si="11"/>
        <v>13</v>
      </c>
      <c r="N47" s="26">
        <f t="shared" si="12"/>
        <v>14</v>
      </c>
      <c r="O47" s="29">
        <f t="shared" si="227"/>
        <v>0.59375000000000033</v>
      </c>
      <c r="P47" s="160">
        <v>4</v>
      </c>
      <c r="Q47" s="164">
        <v>0</v>
      </c>
      <c r="R47" s="168">
        <v>48</v>
      </c>
      <c r="S47" s="164">
        <v>5</v>
      </c>
      <c r="T47" s="164">
        <v>3</v>
      </c>
      <c r="U47" s="164">
        <v>0</v>
      </c>
      <c r="V47" s="164">
        <v>0</v>
      </c>
      <c r="W47" s="164">
        <v>0</v>
      </c>
      <c r="X47" s="164">
        <v>0</v>
      </c>
      <c r="Y47" s="164">
        <v>0</v>
      </c>
      <c r="Z47" s="164">
        <v>7</v>
      </c>
      <c r="AA47" s="26">
        <f t="shared" si="14"/>
        <v>67</v>
      </c>
      <c r="AB47" s="26">
        <f t="shared" si="15"/>
        <v>67</v>
      </c>
      <c r="AC47" s="29">
        <f t="shared" si="228"/>
        <v>0.59375000000000033</v>
      </c>
      <c r="AD47" s="160">
        <v>1</v>
      </c>
      <c r="AE47" s="164">
        <v>0</v>
      </c>
      <c r="AF47" s="168">
        <v>9</v>
      </c>
      <c r="AG47" s="164">
        <v>3</v>
      </c>
      <c r="AH47" s="164">
        <v>0</v>
      </c>
      <c r="AI47" s="164">
        <v>0</v>
      </c>
      <c r="AJ47" s="164">
        <v>0</v>
      </c>
      <c r="AK47" s="164">
        <v>0</v>
      </c>
      <c r="AL47" s="164">
        <v>0</v>
      </c>
      <c r="AM47" s="164">
        <v>0</v>
      </c>
      <c r="AN47" s="164">
        <v>0</v>
      </c>
      <c r="AO47" s="26">
        <f t="shared" si="17"/>
        <v>13</v>
      </c>
      <c r="AP47" s="26">
        <f t="shared" si="18"/>
        <v>12</v>
      </c>
      <c r="AQ47" s="29">
        <f t="shared" si="229"/>
        <v>0.59375000000000033</v>
      </c>
      <c r="AR47" s="160">
        <v>1</v>
      </c>
      <c r="AS47" s="164">
        <v>0</v>
      </c>
      <c r="AT47" s="168">
        <v>4</v>
      </c>
      <c r="AU47" s="164">
        <v>2</v>
      </c>
      <c r="AV47" s="164">
        <v>0</v>
      </c>
      <c r="AW47" s="164">
        <v>0</v>
      </c>
      <c r="AX47" s="164">
        <v>0</v>
      </c>
      <c r="AY47" s="164">
        <v>0</v>
      </c>
      <c r="AZ47" s="164">
        <v>0</v>
      </c>
      <c r="BA47" s="164">
        <v>0</v>
      </c>
      <c r="BB47" s="164">
        <v>0</v>
      </c>
      <c r="BC47" s="26">
        <f t="shared" si="20"/>
        <v>7</v>
      </c>
      <c r="BD47" s="26">
        <f t="shared" si="21"/>
        <v>6</v>
      </c>
      <c r="BE47" s="29">
        <f t="shared" si="230"/>
        <v>0.59375000000000033</v>
      </c>
      <c r="BF47" s="160">
        <v>9</v>
      </c>
      <c r="BG47" s="164">
        <v>3</v>
      </c>
      <c r="BH47" s="168">
        <v>58</v>
      </c>
      <c r="BI47" s="164">
        <v>7</v>
      </c>
      <c r="BJ47" s="164">
        <v>4</v>
      </c>
      <c r="BK47" s="164">
        <v>0</v>
      </c>
      <c r="BL47" s="164">
        <v>3</v>
      </c>
      <c r="BM47" s="164">
        <v>0</v>
      </c>
      <c r="BN47" s="164">
        <v>0</v>
      </c>
      <c r="BO47" s="164">
        <v>0</v>
      </c>
      <c r="BP47" s="164">
        <v>3</v>
      </c>
      <c r="BQ47" s="26">
        <f t="shared" si="23"/>
        <v>87</v>
      </c>
      <c r="BR47" s="26">
        <f t="shared" si="24"/>
        <v>86</v>
      </c>
      <c r="BS47" s="29">
        <f t="shared" si="231"/>
        <v>0.59375000000000033</v>
      </c>
      <c r="BT47" s="160">
        <v>0</v>
      </c>
      <c r="BU47" s="164">
        <v>0</v>
      </c>
      <c r="BV47" s="168">
        <v>1</v>
      </c>
      <c r="BW47" s="164">
        <v>0</v>
      </c>
      <c r="BX47" s="164">
        <v>0</v>
      </c>
      <c r="BY47" s="164">
        <v>0</v>
      </c>
      <c r="BZ47" s="164">
        <v>0</v>
      </c>
      <c r="CA47" s="164">
        <v>0</v>
      </c>
      <c r="CB47" s="164">
        <v>0</v>
      </c>
      <c r="CC47" s="164">
        <v>0</v>
      </c>
      <c r="CD47" s="164">
        <v>0</v>
      </c>
      <c r="CE47" s="26">
        <f t="shared" si="26"/>
        <v>1</v>
      </c>
      <c r="CF47" s="26">
        <f t="shared" si="27"/>
        <v>1</v>
      </c>
      <c r="CG47" s="29">
        <f t="shared" si="232"/>
        <v>0.59375000000000033</v>
      </c>
      <c r="CH47" s="160">
        <v>0</v>
      </c>
      <c r="CI47" s="164">
        <v>0</v>
      </c>
      <c r="CJ47" s="168">
        <v>0</v>
      </c>
      <c r="CK47" s="164">
        <v>0</v>
      </c>
      <c r="CL47" s="164">
        <v>0</v>
      </c>
      <c r="CM47" s="164">
        <v>0</v>
      </c>
      <c r="CN47" s="164">
        <v>0</v>
      </c>
      <c r="CO47" s="164">
        <v>0</v>
      </c>
      <c r="CP47" s="164">
        <v>0</v>
      </c>
      <c r="CQ47" s="164">
        <v>0</v>
      </c>
      <c r="CR47" s="164">
        <v>0</v>
      </c>
      <c r="CS47" s="26">
        <f t="shared" si="29"/>
        <v>0</v>
      </c>
      <c r="CT47" s="26">
        <f t="shared" si="30"/>
        <v>0</v>
      </c>
      <c r="CU47" s="29">
        <f t="shared" si="233"/>
        <v>0.59375000000000033</v>
      </c>
      <c r="CV47" s="160">
        <v>2</v>
      </c>
      <c r="CW47" s="164">
        <v>1</v>
      </c>
      <c r="CX47" s="168">
        <v>42</v>
      </c>
      <c r="CY47" s="164">
        <v>8</v>
      </c>
      <c r="CZ47" s="164">
        <v>1</v>
      </c>
      <c r="DA47" s="164">
        <v>0</v>
      </c>
      <c r="DB47" s="164">
        <v>0</v>
      </c>
      <c r="DC47" s="164">
        <v>0</v>
      </c>
      <c r="DD47" s="164">
        <v>1</v>
      </c>
      <c r="DE47" s="164">
        <v>0</v>
      </c>
      <c r="DF47" s="164">
        <v>7</v>
      </c>
      <c r="DG47" s="26">
        <f t="shared" si="32"/>
        <v>62</v>
      </c>
      <c r="DH47" s="26">
        <f t="shared" si="33"/>
        <v>62</v>
      </c>
      <c r="DI47" s="29">
        <f t="shared" si="234"/>
        <v>0.59375000000000033</v>
      </c>
      <c r="DJ47" s="160">
        <v>2</v>
      </c>
      <c r="DK47" s="164">
        <v>0</v>
      </c>
      <c r="DL47" s="168">
        <v>15</v>
      </c>
      <c r="DM47" s="164">
        <v>1</v>
      </c>
      <c r="DN47" s="164">
        <v>1</v>
      </c>
      <c r="DO47" s="164">
        <v>0</v>
      </c>
      <c r="DP47" s="164">
        <v>0</v>
      </c>
      <c r="DQ47" s="164">
        <v>0</v>
      </c>
      <c r="DR47" s="164">
        <v>0</v>
      </c>
      <c r="DS47" s="164">
        <v>0</v>
      </c>
      <c r="DT47" s="164">
        <v>2</v>
      </c>
      <c r="DU47" s="26">
        <f t="shared" si="35"/>
        <v>21</v>
      </c>
      <c r="DV47" s="26">
        <f t="shared" si="36"/>
        <v>21</v>
      </c>
      <c r="DW47" s="29">
        <f t="shared" si="235"/>
        <v>0.59375000000000033</v>
      </c>
      <c r="DX47" s="160">
        <v>0</v>
      </c>
      <c r="DY47" s="164">
        <v>0</v>
      </c>
      <c r="DZ47" s="168">
        <v>8</v>
      </c>
      <c r="EA47" s="164">
        <v>3</v>
      </c>
      <c r="EB47" s="164">
        <v>0</v>
      </c>
      <c r="EC47" s="164">
        <v>0</v>
      </c>
      <c r="ED47" s="164">
        <v>0</v>
      </c>
      <c r="EE47" s="164">
        <v>0</v>
      </c>
      <c r="EF47" s="164">
        <v>0</v>
      </c>
      <c r="EG47" s="164">
        <v>0</v>
      </c>
      <c r="EH47" s="164">
        <v>0</v>
      </c>
      <c r="EI47" s="26">
        <f t="shared" si="38"/>
        <v>11</v>
      </c>
      <c r="EJ47" s="26">
        <f t="shared" si="39"/>
        <v>11</v>
      </c>
      <c r="EK47" s="29">
        <f t="shared" si="236"/>
        <v>0.59375000000000033</v>
      </c>
      <c r="EL47" s="160">
        <v>5</v>
      </c>
      <c r="EM47" s="164">
        <v>0</v>
      </c>
      <c r="EN47" s="168">
        <v>52</v>
      </c>
      <c r="EO47" s="164">
        <v>14</v>
      </c>
      <c r="EP47" s="164">
        <v>3</v>
      </c>
      <c r="EQ47" s="164">
        <v>0</v>
      </c>
      <c r="ER47" s="164">
        <v>0</v>
      </c>
      <c r="ES47" s="164">
        <v>0</v>
      </c>
      <c r="ET47" s="164">
        <v>0</v>
      </c>
      <c r="EU47" s="164">
        <v>0</v>
      </c>
      <c r="EV47" s="164">
        <v>1</v>
      </c>
      <c r="EW47" s="26">
        <f t="shared" si="41"/>
        <v>75</v>
      </c>
      <c r="EX47" s="26">
        <f t="shared" si="42"/>
        <v>75</v>
      </c>
      <c r="EY47" s="29">
        <f t="shared" si="237"/>
        <v>0.59375000000000033</v>
      </c>
      <c r="EZ47" s="160">
        <v>4</v>
      </c>
      <c r="FA47" s="164">
        <v>0</v>
      </c>
      <c r="FB47" s="168">
        <v>12</v>
      </c>
      <c r="FC47" s="164">
        <v>2</v>
      </c>
      <c r="FD47" s="164">
        <v>1</v>
      </c>
      <c r="FE47" s="164">
        <v>0</v>
      </c>
      <c r="FF47" s="164">
        <v>0</v>
      </c>
      <c r="FG47" s="164">
        <v>0</v>
      </c>
      <c r="FH47" s="164">
        <v>0</v>
      </c>
      <c r="FI47" s="164">
        <v>0</v>
      </c>
      <c r="FJ47" s="164">
        <v>1</v>
      </c>
      <c r="FK47" s="32">
        <f t="shared" si="45"/>
        <v>20</v>
      </c>
      <c r="FL47" s="32">
        <f t="shared" si="46"/>
        <v>18</v>
      </c>
    </row>
    <row r="48" spans="1:168" ht="13.5" customHeight="1">
      <c r="A48" s="13">
        <f t="shared" si="238"/>
        <v>0.60416666666666696</v>
      </c>
      <c r="B48" s="160">
        <v>1</v>
      </c>
      <c r="C48" s="164">
        <v>1</v>
      </c>
      <c r="D48" s="168">
        <v>13</v>
      </c>
      <c r="E48" s="164">
        <v>1</v>
      </c>
      <c r="F48" s="164">
        <v>1</v>
      </c>
      <c r="G48" s="164">
        <v>0</v>
      </c>
      <c r="H48" s="164">
        <v>1</v>
      </c>
      <c r="I48" s="164">
        <v>0</v>
      </c>
      <c r="J48" s="164">
        <v>0</v>
      </c>
      <c r="K48" s="164">
        <v>0</v>
      </c>
      <c r="L48" s="164">
        <v>2</v>
      </c>
      <c r="M48" s="26">
        <f t="shared" si="11"/>
        <v>20</v>
      </c>
      <c r="N48" s="26">
        <f t="shared" si="12"/>
        <v>21</v>
      </c>
      <c r="O48" s="29">
        <f t="shared" si="227"/>
        <v>0.60416666666666696</v>
      </c>
      <c r="P48" s="160">
        <v>2</v>
      </c>
      <c r="Q48" s="164">
        <v>1</v>
      </c>
      <c r="R48" s="168">
        <v>37</v>
      </c>
      <c r="S48" s="164">
        <v>6</v>
      </c>
      <c r="T48" s="164">
        <v>0</v>
      </c>
      <c r="U48" s="164">
        <v>0</v>
      </c>
      <c r="V48" s="164">
        <v>0</v>
      </c>
      <c r="W48" s="164">
        <v>0</v>
      </c>
      <c r="X48" s="164">
        <v>1</v>
      </c>
      <c r="Y48" s="164">
        <v>0</v>
      </c>
      <c r="Z48" s="164">
        <v>3</v>
      </c>
      <c r="AA48" s="26">
        <f t="shared" si="14"/>
        <v>50</v>
      </c>
      <c r="AB48" s="26">
        <f t="shared" si="15"/>
        <v>49</v>
      </c>
      <c r="AC48" s="29">
        <f t="shared" si="228"/>
        <v>0.60416666666666696</v>
      </c>
      <c r="AD48" s="160">
        <v>1</v>
      </c>
      <c r="AE48" s="164">
        <v>0</v>
      </c>
      <c r="AF48" s="168">
        <v>10</v>
      </c>
      <c r="AG48" s="164">
        <v>0</v>
      </c>
      <c r="AH48" s="164">
        <v>1</v>
      </c>
      <c r="AI48" s="164">
        <v>0</v>
      </c>
      <c r="AJ48" s="164">
        <v>1</v>
      </c>
      <c r="AK48" s="164">
        <v>2</v>
      </c>
      <c r="AL48" s="164">
        <v>0</v>
      </c>
      <c r="AM48" s="164">
        <v>0</v>
      </c>
      <c r="AN48" s="164">
        <v>0</v>
      </c>
      <c r="AO48" s="26">
        <f t="shared" si="17"/>
        <v>15</v>
      </c>
      <c r="AP48" s="26">
        <f t="shared" si="18"/>
        <v>18</v>
      </c>
      <c r="AQ48" s="29">
        <f t="shared" si="229"/>
        <v>0.60416666666666696</v>
      </c>
      <c r="AR48" s="160">
        <v>1</v>
      </c>
      <c r="AS48" s="164">
        <v>0</v>
      </c>
      <c r="AT48" s="168">
        <v>9</v>
      </c>
      <c r="AU48" s="164">
        <v>2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2</v>
      </c>
      <c r="BC48" s="26">
        <f t="shared" si="20"/>
        <v>14</v>
      </c>
      <c r="BD48" s="26">
        <f t="shared" si="21"/>
        <v>13</v>
      </c>
      <c r="BE48" s="29">
        <f t="shared" si="230"/>
        <v>0.60416666666666696</v>
      </c>
      <c r="BF48" s="160">
        <v>5</v>
      </c>
      <c r="BG48" s="164">
        <v>1</v>
      </c>
      <c r="BH48" s="168">
        <v>67</v>
      </c>
      <c r="BI48" s="164">
        <v>10</v>
      </c>
      <c r="BJ48" s="164">
        <v>1</v>
      </c>
      <c r="BK48" s="164">
        <v>0</v>
      </c>
      <c r="BL48" s="164">
        <v>7</v>
      </c>
      <c r="BM48" s="164">
        <v>0</v>
      </c>
      <c r="BN48" s="164">
        <v>0</v>
      </c>
      <c r="BO48" s="164">
        <v>0</v>
      </c>
      <c r="BP48" s="164">
        <v>0</v>
      </c>
      <c r="BQ48" s="26">
        <f t="shared" si="23"/>
        <v>91</v>
      </c>
      <c r="BR48" s="26">
        <f t="shared" si="24"/>
        <v>95</v>
      </c>
      <c r="BS48" s="29">
        <f t="shared" si="231"/>
        <v>0.60416666666666696</v>
      </c>
      <c r="BT48" s="160">
        <v>0</v>
      </c>
      <c r="BU48" s="164">
        <v>0</v>
      </c>
      <c r="BV48" s="168">
        <v>2</v>
      </c>
      <c r="BW48" s="164">
        <v>0</v>
      </c>
      <c r="BX48" s="164">
        <v>0</v>
      </c>
      <c r="BY48" s="164">
        <v>0</v>
      </c>
      <c r="BZ48" s="164">
        <v>0</v>
      </c>
      <c r="CA48" s="164">
        <v>0</v>
      </c>
      <c r="CB48" s="164">
        <v>0</v>
      </c>
      <c r="CC48" s="164">
        <v>0</v>
      </c>
      <c r="CD48" s="164">
        <v>1</v>
      </c>
      <c r="CE48" s="26">
        <f t="shared" si="26"/>
        <v>3</v>
      </c>
      <c r="CF48" s="26">
        <f t="shared" si="27"/>
        <v>3</v>
      </c>
      <c r="CG48" s="29">
        <f t="shared" si="232"/>
        <v>0.60416666666666696</v>
      </c>
      <c r="CH48" s="160">
        <v>0</v>
      </c>
      <c r="CI48" s="164">
        <v>0</v>
      </c>
      <c r="CJ48" s="168">
        <v>3</v>
      </c>
      <c r="CK48" s="164">
        <v>0</v>
      </c>
      <c r="CL48" s="164">
        <v>0</v>
      </c>
      <c r="CM48" s="164">
        <v>0</v>
      </c>
      <c r="CN48" s="164">
        <v>0</v>
      </c>
      <c r="CO48" s="164">
        <v>0</v>
      </c>
      <c r="CP48" s="164">
        <v>0</v>
      </c>
      <c r="CQ48" s="164">
        <v>0</v>
      </c>
      <c r="CR48" s="164">
        <v>0</v>
      </c>
      <c r="CS48" s="26">
        <f t="shared" si="29"/>
        <v>3</v>
      </c>
      <c r="CT48" s="26">
        <f t="shared" si="30"/>
        <v>3</v>
      </c>
      <c r="CU48" s="29">
        <f t="shared" si="233"/>
        <v>0.60416666666666696</v>
      </c>
      <c r="CV48" s="160">
        <v>3</v>
      </c>
      <c r="CW48" s="164">
        <v>0</v>
      </c>
      <c r="CX48" s="168">
        <v>33</v>
      </c>
      <c r="CY48" s="164">
        <v>7</v>
      </c>
      <c r="CZ48" s="164">
        <v>0</v>
      </c>
      <c r="DA48" s="164">
        <v>0</v>
      </c>
      <c r="DB48" s="164">
        <v>0</v>
      </c>
      <c r="DC48" s="164">
        <v>0</v>
      </c>
      <c r="DD48" s="164">
        <v>1</v>
      </c>
      <c r="DE48" s="164">
        <v>0</v>
      </c>
      <c r="DF48" s="164">
        <v>8</v>
      </c>
      <c r="DG48" s="26">
        <f t="shared" si="32"/>
        <v>52</v>
      </c>
      <c r="DH48" s="26">
        <f t="shared" si="33"/>
        <v>51</v>
      </c>
      <c r="DI48" s="29">
        <f t="shared" si="234"/>
        <v>0.60416666666666696</v>
      </c>
      <c r="DJ48" s="160">
        <v>1</v>
      </c>
      <c r="DK48" s="164">
        <v>0</v>
      </c>
      <c r="DL48" s="168">
        <v>15</v>
      </c>
      <c r="DM48" s="164">
        <v>3</v>
      </c>
      <c r="DN48" s="164">
        <v>1</v>
      </c>
      <c r="DO48" s="164">
        <v>0</v>
      </c>
      <c r="DP48" s="164">
        <v>0</v>
      </c>
      <c r="DQ48" s="164">
        <v>0</v>
      </c>
      <c r="DR48" s="164">
        <v>0</v>
      </c>
      <c r="DS48" s="164">
        <v>0</v>
      </c>
      <c r="DT48" s="164">
        <v>1</v>
      </c>
      <c r="DU48" s="26">
        <f t="shared" si="35"/>
        <v>21</v>
      </c>
      <c r="DV48" s="26">
        <f t="shared" si="36"/>
        <v>21</v>
      </c>
      <c r="DW48" s="29">
        <f t="shared" si="235"/>
        <v>0.60416666666666696</v>
      </c>
      <c r="DX48" s="160">
        <v>0</v>
      </c>
      <c r="DY48" s="164">
        <v>0</v>
      </c>
      <c r="DZ48" s="168">
        <v>14</v>
      </c>
      <c r="EA48" s="164">
        <v>3</v>
      </c>
      <c r="EB48" s="164">
        <v>0</v>
      </c>
      <c r="EC48" s="164">
        <v>0</v>
      </c>
      <c r="ED48" s="164">
        <v>0</v>
      </c>
      <c r="EE48" s="164">
        <v>0</v>
      </c>
      <c r="EF48" s="164">
        <v>0</v>
      </c>
      <c r="EG48" s="164">
        <v>0</v>
      </c>
      <c r="EH48" s="164">
        <v>0</v>
      </c>
      <c r="EI48" s="26">
        <f t="shared" si="38"/>
        <v>17</v>
      </c>
      <c r="EJ48" s="26">
        <f t="shared" si="39"/>
        <v>17</v>
      </c>
      <c r="EK48" s="29">
        <f t="shared" si="236"/>
        <v>0.60416666666666696</v>
      </c>
      <c r="EL48" s="160">
        <v>1</v>
      </c>
      <c r="EM48" s="164">
        <v>1</v>
      </c>
      <c r="EN48" s="168">
        <v>74</v>
      </c>
      <c r="EO48" s="164">
        <v>24</v>
      </c>
      <c r="EP48" s="164">
        <v>6</v>
      </c>
      <c r="EQ48" s="164">
        <v>0</v>
      </c>
      <c r="ER48" s="164">
        <v>1</v>
      </c>
      <c r="ES48" s="164">
        <v>0</v>
      </c>
      <c r="ET48" s="164">
        <v>0</v>
      </c>
      <c r="EU48" s="164">
        <v>0</v>
      </c>
      <c r="EV48" s="164">
        <v>2</v>
      </c>
      <c r="EW48" s="26">
        <f t="shared" si="41"/>
        <v>109</v>
      </c>
      <c r="EX48" s="26">
        <f t="shared" si="42"/>
        <v>115</v>
      </c>
      <c r="EY48" s="29">
        <f t="shared" si="237"/>
        <v>0.60416666666666696</v>
      </c>
      <c r="EZ48" s="160">
        <v>3</v>
      </c>
      <c r="FA48" s="164">
        <v>0</v>
      </c>
      <c r="FB48" s="168">
        <v>11</v>
      </c>
      <c r="FC48" s="164">
        <v>2</v>
      </c>
      <c r="FD48" s="164">
        <v>1</v>
      </c>
      <c r="FE48" s="164">
        <v>0</v>
      </c>
      <c r="FF48" s="164">
        <v>0</v>
      </c>
      <c r="FG48" s="164">
        <v>0</v>
      </c>
      <c r="FH48" s="164">
        <v>0</v>
      </c>
      <c r="FI48" s="164">
        <v>0</v>
      </c>
      <c r="FJ48" s="164">
        <v>1</v>
      </c>
      <c r="FK48" s="32">
        <f t="shared" si="45"/>
        <v>18</v>
      </c>
      <c r="FL48" s="32">
        <f t="shared" si="46"/>
        <v>17</v>
      </c>
    </row>
    <row r="49" spans="1:168" ht="13.5" customHeight="1">
      <c r="A49" s="16">
        <f t="shared" si="238"/>
        <v>0.61458333333333359</v>
      </c>
      <c r="B49" s="161">
        <v>2</v>
      </c>
      <c r="C49" s="165">
        <v>0</v>
      </c>
      <c r="D49" s="169">
        <v>10</v>
      </c>
      <c r="E49" s="165">
        <v>4</v>
      </c>
      <c r="F49" s="165">
        <v>1</v>
      </c>
      <c r="G49" s="165">
        <v>0</v>
      </c>
      <c r="H49" s="165">
        <v>0</v>
      </c>
      <c r="I49" s="165">
        <v>0</v>
      </c>
      <c r="J49" s="165">
        <v>0</v>
      </c>
      <c r="K49" s="165">
        <v>0</v>
      </c>
      <c r="L49" s="165">
        <v>4</v>
      </c>
      <c r="M49" s="27">
        <f t="shared" si="11"/>
        <v>21</v>
      </c>
      <c r="N49" s="27">
        <f t="shared" si="12"/>
        <v>21</v>
      </c>
      <c r="O49" s="30">
        <f t="shared" si="227"/>
        <v>0.61458333333333359</v>
      </c>
      <c r="P49" s="161">
        <v>0</v>
      </c>
      <c r="Q49" s="165">
        <v>1</v>
      </c>
      <c r="R49" s="169">
        <v>52</v>
      </c>
      <c r="S49" s="165">
        <v>11</v>
      </c>
      <c r="T49" s="165">
        <v>1</v>
      </c>
      <c r="U49" s="165">
        <v>0</v>
      </c>
      <c r="V49" s="165">
        <v>0</v>
      </c>
      <c r="W49" s="165">
        <v>0</v>
      </c>
      <c r="X49" s="165">
        <v>1</v>
      </c>
      <c r="Y49" s="165">
        <v>0</v>
      </c>
      <c r="Z49" s="165">
        <v>2</v>
      </c>
      <c r="AA49" s="27">
        <f t="shared" si="14"/>
        <v>68</v>
      </c>
      <c r="AB49" s="27">
        <f t="shared" si="15"/>
        <v>70</v>
      </c>
      <c r="AC49" s="30">
        <f t="shared" si="228"/>
        <v>0.61458333333333359</v>
      </c>
      <c r="AD49" s="161">
        <v>0</v>
      </c>
      <c r="AE49" s="165">
        <v>0</v>
      </c>
      <c r="AF49" s="169">
        <v>18</v>
      </c>
      <c r="AG49" s="165">
        <v>2</v>
      </c>
      <c r="AH49" s="165">
        <v>0</v>
      </c>
      <c r="AI49" s="165">
        <v>0</v>
      </c>
      <c r="AJ49" s="165">
        <v>1</v>
      </c>
      <c r="AK49" s="165">
        <v>1</v>
      </c>
      <c r="AL49" s="165">
        <v>0</v>
      </c>
      <c r="AM49" s="165">
        <v>0</v>
      </c>
      <c r="AN49" s="165">
        <v>1</v>
      </c>
      <c r="AO49" s="27">
        <f t="shared" si="17"/>
        <v>23</v>
      </c>
      <c r="AP49" s="27">
        <f t="shared" si="18"/>
        <v>25</v>
      </c>
      <c r="AQ49" s="30">
        <f t="shared" si="229"/>
        <v>0.61458333333333359</v>
      </c>
      <c r="AR49" s="161">
        <v>0</v>
      </c>
      <c r="AS49" s="165">
        <v>0</v>
      </c>
      <c r="AT49" s="169">
        <v>3</v>
      </c>
      <c r="AU49" s="165">
        <v>3</v>
      </c>
      <c r="AV49" s="165">
        <v>1</v>
      </c>
      <c r="AW49" s="165">
        <v>0</v>
      </c>
      <c r="AX49" s="165">
        <v>1</v>
      </c>
      <c r="AY49" s="165">
        <v>0</v>
      </c>
      <c r="AZ49" s="165">
        <v>0</v>
      </c>
      <c r="BA49" s="165">
        <v>0</v>
      </c>
      <c r="BB49" s="165">
        <v>0</v>
      </c>
      <c r="BC49" s="27">
        <f t="shared" si="20"/>
        <v>8</v>
      </c>
      <c r="BD49" s="27">
        <f t="shared" si="21"/>
        <v>10</v>
      </c>
      <c r="BE49" s="30">
        <f t="shared" si="230"/>
        <v>0.61458333333333359</v>
      </c>
      <c r="BF49" s="161">
        <v>7</v>
      </c>
      <c r="BG49" s="165">
        <v>0</v>
      </c>
      <c r="BH49" s="169">
        <v>60</v>
      </c>
      <c r="BI49" s="165">
        <v>11</v>
      </c>
      <c r="BJ49" s="165">
        <v>5</v>
      </c>
      <c r="BK49" s="165">
        <v>2</v>
      </c>
      <c r="BL49" s="165">
        <v>0</v>
      </c>
      <c r="BM49" s="165">
        <v>0</v>
      </c>
      <c r="BN49" s="165">
        <v>0</v>
      </c>
      <c r="BO49" s="165">
        <v>0</v>
      </c>
      <c r="BP49" s="165">
        <v>6</v>
      </c>
      <c r="BQ49" s="27">
        <f t="shared" si="23"/>
        <v>91</v>
      </c>
      <c r="BR49" s="27">
        <f t="shared" si="24"/>
        <v>93</v>
      </c>
      <c r="BS49" s="30">
        <f t="shared" si="231"/>
        <v>0.61458333333333359</v>
      </c>
      <c r="BT49" s="161">
        <v>0</v>
      </c>
      <c r="BU49" s="165">
        <v>0</v>
      </c>
      <c r="BV49" s="169">
        <v>1</v>
      </c>
      <c r="BW49" s="165">
        <v>0</v>
      </c>
      <c r="BX49" s="165">
        <v>0</v>
      </c>
      <c r="BY49" s="165">
        <v>0</v>
      </c>
      <c r="BZ49" s="165">
        <v>0</v>
      </c>
      <c r="CA49" s="165">
        <v>0</v>
      </c>
      <c r="CB49" s="165">
        <v>0</v>
      </c>
      <c r="CC49" s="165">
        <v>0</v>
      </c>
      <c r="CD49" s="165">
        <v>1</v>
      </c>
      <c r="CE49" s="27">
        <f t="shared" si="26"/>
        <v>2</v>
      </c>
      <c r="CF49" s="27">
        <f t="shared" si="27"/>
        <v>2</v>
      </c>
      <c r="CG49" s="30">
        <f t="shared" si="232"/>
        <v>0.61458333333333359</v>
      </c>
      <c r="CH49" s="161">
        <v>0</v>
      </c>
      <c r="CI49" s="165">
        <v>0</v>
      </c>
      <c r="CJ49" s="169">
        <v>3</v>
      </c>
      <c r="CK49" s="165">
        <v>1</v>
      </c>
      <c r="CL49" s="165">
        <v>0</v>
      </c>
      <c r="CM49" s="165">
        <v>0</v>
      </c>
      <c r="CN49" s="165">
        <v>0</v>
      </c>
      <c r="CO49" s="165">
        <v>0</v>
      </c>
      <c r="CP49" s="165">
        <v>0</v>
      </c>
      <c r="CQ49" s="165">
        <v>0</v>
      </c>
      <c r="CR49" s="165">
        <v>0</v>
      </c>
      <c r="CS49" s="27">
        <f t="shared" si="29"/>
        <v>4</v>
      </c>
      <c r="CT49" s="27">
        <f t="shared" si="30"/>
        <v>4</v>
      </c>
      <c r="CU49" s="30">
        <f t="shared" si="233"/>
        <v>0.61458333333333359</v>
      </c>
      <c r="CV49" s="161">
        <v>5</v>
      </c>
      <c r="CW49" s="165">
        <v>0</v>
      </c>
      <c r="CX49" s="169">
        <v>26</v>
      </c>
      <c r="CY49" s="165">
        <v>6</v>
      </c>
      <c r="CZ49" s="165">
        <v>0</v>
      </c>
      <c r="DA49" s="165">
        <v>0</v>
      </c>
      <c r="DB49" s="165">
        <v>0</v>
      </c>
      <c r="DC49" s="165">
        <v>0</v>
      </c>
      <c r="DD49" s="165">
        <v>0</v>
      </c>
      <c r="DE49" s="165">
        <v>0</v>
      </c>
      <c r="DF49" s="165">
        <v>0</v>
      </c>
      <c r="DG49" s="27">
        <f t="shared" si="32"/>
        <v>37</v>
      </c>
      <c r="DH49" s="27">
        <f t="shared" si="33"/>
        <v>34</v>
      </c>
      <c r="DI49" s="30">
        <f t="shared" si="234"/>
        <v>0.61458333333333359</v>
      </c>
      <c r="DJ49" s="161">
        <v>1</v>
      </c>
      <c r="DK49" s="165">
        <v>0</v>
      </c>
      <c r="DL49" s="169">
        <v>5</v>
      </c>
      <c r="DM49" s="165">
        <v>0</v>
      </c>
      <c r="DN49" s="165">
        <v>0</v>
      </c>
      <c r="DO49" s="165">
        <v>0</v>
      </c>
      <c r="DP49" s="165">
        <v>0</v>
      </c>
      <c r="DQ49" s="165">
        <v>0</v>
      </c>
      <c r="DR49" s="165">
        <v>0</v>
      </c>
      <c r="DS49" s="165">
        <v>0</v>
      </c>
      <c r="DT49" s="165">
        <v>0</v>
      </c>
      <c r="DU49" s="27">
        <f t="shared" si="35"/>
        <v>6</v>
      </c>
      <c r="DV49" s="27">
        <f t="shared" si="36"/>
        <v>5</v>
      </c>
      <c r="DW49" s="30">
        <f t="shared" si="235"/>
        <v>0.61458333333333359</v>
      </c>
      <c r="DX49" s="161">
        <v>2</v>
      </c>
      <c r="DY49" s="165">
        <v>2</v>
      </c>
      <c r="DZ49" s="169">
        <v>16</v>
      </c>
      <c r="EA49" s="165">
        <v>4</v>
      </c>
      <c r="EB49" s="165">
        <v>0</v>
      </c>
      <c r="EC49" s="165">
        <v>0</v>
      </c>
      <c r="ED49" s="165">
        <v>0</v>
      </c>
      <c r="EE49" s="165">
        <v>0</v>
      </c>
      <c r="EF49" s="165">
        <v>0</v>
      </c>
      <c r="EG49" s="165">
        <v>0</v>
      </c>
      <c r="EH49" s="165">
        <v>2</v>
      </c>
      <c r="EI49" s="27">
        <f t="shared" si="38"/>
        <v>26</v>
      </c>
      <c r="EJ49" s="27">
        <f t="shared" si="39"/>
        <v>24</v>
      </c>
      <c r="EK49" s="30">
        <f t="shared" si="236"/>
        <v>0.61458333333333359</v>
      </c>
      <c r="EL49" s="161">
        <v>8</v>
      </c>
      <c r="EM49" s="165">
        <v>3</v>
      </c>
      <c r="EN49" s="169">
        <v>74</v>
      </c>
      <c r="EO49" s="165">
        <v>11</v>
      </c>
      <c r="EP49" s="165">
        <v>2</v>
      </c>
      <c r="EQ49" s="165">
        <v>0</v>
      </c>
      <c r="ER49" s="165">
        <v>2</v>
      </c>
      <c r="ES49" s="165">
        <v>0</v>
      </c>
      <c r="ET49" s="165">
        <v>0</v>
      </c>
      <c r="EU49" s="165">
        <v>1</v>
      </c>
      <c r="EV49" s="165">
        <v>3</v>
      </c>
      <c r="EW49" s="27">
        <f t="shared" si="41"/>
        <v>104</v>
      </c>
      <c r="EX49" s="27">
        <f t="shared" si="42"/>
        <v>102</v>
      </c>
      <c r="EY49" s="30">
        <f t="shared" si="237"/>
        <v>0.61458333333333359</v>
      </c>
      <c r="EZ49" s="161">
        <v>2</v>
      </c>
      <c r="FA49" s="165">
        <v>1</v>
      </c>
      <c r="FB49" s="169">
        <v>11</v>
      </c>
      <c r="FC49" s="165">
        <v>3</v>
      </c>
      <c r="FD49" s="165">
        <v>1</v>
      </c>
      <c r="FE49" s="165">
        <v>0</v>
      </c>
      <c r="FF49" s="165">
        <v>0</v>
      </c>
      <c r="FG49" s="165">
        <v>0</v>
      </c>
      <c r="FH49" s="165">
        <v>0</v>
      </c>
      <c r="FI49" s="165">
        <v>0</v>
      </c>
      <c r="FJ49" s="165">
        <v>2</v>
      </c>
      <c r="FK49" s="33">
        <f t="shared" si="45"/>
        <v>20</v>
      </c>
      <c r="FL49" s="33">
        <f t="shared" si="46"/>
        <v>19</v>
      </c>
    </row>
    <row r="50" spans="1:168" s="39" customFormat="1" ht="12" customHeight="1">
      <c r="A50" s="48" t="s">
        <v>24</v>
      </c>
      <c r="B50" s="162">
        <f t="shared" ref="B50:L50" si="239">SUM(B46:B49)</f>
        <v>6</v>
      </c>
      <c r="C50" s="166">
        <f t="shared" si="239"/>
        <v>3</v>
      </c>
      <c r="D50" s="170">
        <f t="shared" si="239"/>
        <v>45</v>
      </c>
      <c r="E50" s="166">
        <f t="shared" si="239"/>
        <v>9</v>
      </c>
      <c r="F50" s="166">
        <f t="shared" si="239"/>
        <v>2</v>
      </c>
      <c r="G50" s="166">
        <f t="shared" si="239"/>
        <v>0</v>
      </c>
      <c r="H50" s="166">
        <f t="shared" si="239"/>
        <v>1</v>
      </c>
      <c r="I50" s="166">
        <f t="shared" si="239"/>
        <v>0</v>
      </c>
      <c r="J50" s="166">
        <f t="shared" si="239"/>
        <v>0</v>
      </c>
      <c r="K50" s="166">
        <f t="shared" si="239"/>
        <v>1</v>
      </c>
      <c r="L50" s="166">
        <f t="shared" si="239"/>
        <v>10</v>
      </c>
      <c r="M50" s="60">
        <f t="shared" si="11"/>
        <v>77</v>
      </c>
      <c r="N50" s="60">
        <f t="shared" si="12"/>
        <v>75</v>
      </c>
      <c r="O50" s="48" t="s">
        <v>24</v>
      </c>
      <c r="P50" s="162">
        <f t="shared" ref="P50:Z50" si="240">SUM(P46:P49)</f>
        <v>6</v>
      </c>
      <c r="Q50" s="166">
        <f t="shared" si="240"/>
        <v>4</v>
      </c>
      <c r="R50" s="170">
        <f t="shared" si="240"/>
        <v>177</v>
      </c>
      <c r="S50" s="166">
        <f t="shared" si="240"/>
        <v>27</v>
      </c>
      <c r="T50" s="166">
        <f t="shared" si="240"/>
        <v>4</v>
      </c>
      <c r="U50" s="166">
        <f t="shared" si="240"/>
        <v>0</v>
      </c>
      <c r="V50" s="166">
        <f t="shared" si="240"/>
        <v>0</v>
      </c>
      <c r="W50" s="166">
        <f t="shared" si="240"/>
        <v>0</v>
      </c>
      <c r="X50" s="166">
        <f t="shared" si="240"/>
        <v>3</v>
      </c>
      <c r="Y50" s="166">
        <f t="shared" si="240"/>
        <v>0</v>
      </c>
      <c r="Z50" s="166">
        <f t="shared" si="240"/>
        <v>15</v>
      </c>
      <c r="AA50" s="60">
        <f t="shared" si="14"/>
        <v>236</v>
      </c>
      <c r="AB50" s="60">
        <f t="shared" si="15"/>
        <v>237</v>
      </c>
      <c r="AC50" s="48" t="s">
        <v>24</v>
      </c>
      <c r="AD50" s="162">
        <f t="shared" ref="AD50:AN50" si="241">SUM(AD46:AD49)</f>
        <v>3</v>
      </c>
      <c r="AE50" s="166">
        <f t="shared" si="241"/>
        <v>0</v>
      </c>
      <c r="AF50" s="170">
        <f t="shared" si="241"/>
        <v>46</v>
      </c>
      <c r="AG50" s="166">
        <f t="shared" si="241"/>
        <v>7</v>
      </c>
      <c r="AH50" s="166">
        <f t="shared" si="241"/>
        <v>1</v>
      </c>
      <c r="AI50" s="166">
        <f t="shared" si="241"/>
        <v>0</v>
      </c>
      <c r="AJ50" s="166">
        <f t="shared" si="241"/>
        <v>2</v>
      </c>
      <c r="AK50" s="166">
        <f t="shared" si="241"/>
        <v>3</v>
      </c>
      <c r="AL50" s="166">
        <f t="shared" si="241"/>
        <v>0</v>
      </c>
      <c r="AM50" s="166">
        <f t="shared" si="241"/>
        <v>0</v>
      </c>
      <c r="AN50" s="166">
        <f t="shared" si="241"/>
        <v>1</v>
      </c>
      <c r="AO50" s="60">
        <f t="shared" si="17"/>
        <v>63</v>
      </c>
      <c r="AP50" s="60">
        <f t="shared" si="18"/>
        <v>67</v>
      </c>
      <c r="AQ50" s="48" t="s">
        <v>24</v>
      </c>
      <c r="AR50" s="162">
        <f t="shared" ref="AR50:BB50" si="242">SUM(AR46:AR49)</f>
        <v>3</v>
      </c>
      <c r="AS50" s="166">
        <f t="shared" si="242"/>
        <v>0</v>
      </c>
      <c r="AT50" s="170">
        <f t="shared" si="242"/>
        <v>22</v>
      </c>
      <c r="AU50" s="166">
        <f t="shared" si="242"/>
        <v>8</v>
      </c>
      <c r="AV50" s="166">
        <f t="shared" si="242"/>
        <v>1</v>
      </c>
      <c r="AW50" s="166">
        <f t="shared" si="242"/>
        <v>0</v>
      </c>
      <c r="AX50" s="166">
        <f t="shared" si="242"/>
        <v>1</v>
      </c>
      <c r="AY50" s="166">
        <f t="shared" si="242"/>
        <v>1</v>
      </c>
      <c r="AZ50" s="166">
        <f t="shared" si="242"/>
        <v>0</v>
      </c>
      <c r="BA50" s="166">
        <f t="shared" si="242"/>
        <v>0</v>
      </c>
      <c r="BB50" s="166">
        <f t="shared" si="242"/>
        <v>2</v>
      </c>
      <c r="BC50" s="60">
        <f t="shared" si="20"/>
        <v>38</v>
      </c>
      <c r="BD50" s="60">
        <f t="shared" si="21"/>
        <v>39</v>
      </c>
      <c r="BE50" s="48" t="s">
        <v>24</v>
      </c>
      <c r="BF50" s="162">
        <f t="shared" ref="BF50:BP50" si="243">SUM(BF46:BF49)</f>
        <v>24</v>
      </c>
      <c r="BG50" s="166">
        <f t="shared" si="243"/>
        <v>6</v>
      </c>
      <c r="BH50" s="170">
        <f t="shared" si="243"/>
        <v>251</v>
      </c>
      <c r="BI50" s="166">
        <f t="shared" si="243"/>
        <v>38</v>
      </c>
      <c r="BJ50" s="166">
        <f t="shared" si="243"/>
        <v>13</v>
      </c>
      <c r="BK50" s="166">
        <f t="shared" si="243"/>
        <v>2</v>
      </c>
      <c r="BL50" s="166">
        <f t="shared" si="243"/>
        <v>12</v>
      </c>
      <c r="BM50" s="166">
        <f t="shared" si="243"/>
        <v>3</v>
      </c>
      <c r="BN50" s="166">
        <f t="shared" si="243"/>
        <v>1</v>
      </c>
      <c r="BO50" s="166">
        <f t="shared" si="243"/>
        <v>1</v>
      </c>
      <c r="BP50" s="166">
        <f t="shared" si="243"/>
        <v>12</v>
      </c>
      <c r="BQ50" s="60">
        <f t="shared" si="23"/>
        <v>363</v>
      </c>
      <c r="BR50" s="60">
        <f t="shared" si="24"/>
        <v>376</v>
      </c>
      <c r="BS50" s="48" t="s">
        <v>24</v>
      </c>
      <c r="BT50" s="162">
        <f t="shared" ref="BT50:CD50" si="244">SUM(BT46:BT49)</f>
        <v>0</v>
      </c>
      <c r="BU50" s="166">
        <f t="shared" si="244"/>
        <v>0</v>
      </c>
      <c r="BV50" s="170">
        <f t="shared" si="244"/>
        <v>6</v>
      </c>
      <c r="BW50" s="166">
        <f t="shared" si="244"/>
        <v>0</v>
      </c>
      <c r="BX50" s="166">
        <f t="shared" si="244"/>
        <v>0</v>
      </c>
      <c r="BY50" s="166">
        <f t="shared" si="244"/>
        <v>0</v>
      </c>
      <c r="BZ50" s="166">
        <f t="shared" si="244"/>
        <v>0</v>
      </c>
      <c r="CA50" s="166">
        <f t="shared" si="244"/>
        <v>0</v>
      </c>
      <c r="CB50" s="166">
        <f t="shared" si="244"/>
        <v>0</v>
      </c>
      <c r="CC50" s="166">
        <f t="shared" si="244"/>
        <v>0</v>
      </c>
      <c r="CD50" s="166">
        <f t="shared" si="244"/>
        <v>2</v>
      </c>
      <c r="CE50" s="60">
        <f t="shared" si="26"/>
        <v>8</v>
      </c>
      <c r="CF50" s="60">
        <f t="shared" si="27"/>
        <v>8</v>
      </c>
      <c r="CG50" s="48" t="s">
        <v>24</v>
      </c>
      <c r="CH50" s="162">
        <f t="shared" ref="CH50:CR50" si="245">SUM(CH46:CH49)</f>
        <v>0</v>
      </c>
      <c r="CI50" s="166">
        <f t="shared" si="245"/>
        <v>0</v>
      </c>
      <c r="CJ50" s="170">
        <f t="shared" si="245"/>
        <v>8</v>
      </c>
      <c r="CK50" s="166">
        <f t="shared" si="245"/>
        <v>1</v>
      </c>
      <c r="CL50" s="166">
        <f t="shared" si="245"/>
        <v>0</v>
      </c>
      <c r="CM50" s="166">
        <f t="shared" si="245"/>
        <v>0</v>
      </c>
      <c r="CN50" s="166">
        <f t="shared" si="245"/>
        <v>0</v>
      </c>
      <c r="CO50" s="166">
        <f t="shared" si="245"/>
        <v>0</v>
      </c>
      <c r="CP50" s="166">
        <f t="shared" si="245"/>
        <v>0</v>
      </c>
      <c r="CQ50" s="166">
        <f t="shared" si="245"/>
        <v>0</v>
      </c>
      <c r="CR50" s="166">
        <f t="shared" si="245"/>
        <v>0</v>
      </c>
      <c r="CS50" s="60">
        <f t="shared" si="29"/>
        <v>9</v>
      </c>
      <c r="CT50" s="60">
        <f t="shared" si="30"/>
        <v>9</v>
      </c>
      <c r="CU50" s="48" t="s">
        <v>24</v>
      </c>
      <c r="CV50" s="162">
        <f t="shared" ref="CV50:DF50" si="246">SUM(CV46:CV49)</f>
        <v>11</v>
      </c>
      <c r="CW50" s="166">
        <f t="shared" si="246"/>
        <v>2</v>
      </c>
      <c r="CX50" s="170">
        <f t="shared" si="246"/>
        <v>137</v>
      </c>
      <c r="CY50" s="166">
        <f t="shared" si="246"/>
        <v>25</v>
      </c>
      <c r="CZ50" s="166">
        <f t="shared" si="246"/>
        <v>2</v>
      </c>
      <c r="DA50" s="166">
        <f t="shared" si="246"/>
        <v>0</v>
      </c>
      <c r="DB50" s="166">
        <f t="shared" si="246"/>
        <v>0</v>
      </c>
      <c r="DC50" s="166">
        <f t="shared" si="246"/>
        <v>0</v>
      </c>
      <c r="DD50" s="166">
        <f t="shared" si="246"/>
        <v>3</v>
      </c>
      <c r="DE50" s="166">
        <f t="shared" si="246"/>
        <v>1</v>
      </c>
      <c r="DF50" s="166">
        <f t="shared" si="246"/>
        <v>19</v>
      </c>
      <c r="DG50" s="60">
        <f t="shared" si="32"/>
        <v>200</v>
      </c>
      <c r="DH50" s="60">
        <f t="shared" si="33"/>
        <v>198</v>
      </c>
      <c r="DI50" s="48" t="s">
        <v>24</v>
      </c>
      <c r="DJ50" s="162">
        <f t="shared" ref="DJ50:DT50" si="247">SUM(DJ46:DJ49)</f>
        <v>5</v>
      </c>
      <c r="DK50" s="166">
        <f t="shared" si="247"/>
        <v>1</v>
      </c>
      <c r="DL50" s="170">
        <f t="shared" si="247"/>
        <v>45</v>
      </c>
      <c r="DM50" s="166">
        <f t="shared" si="247"/>
        <v>5</v>
      </c>
      <c r="DN50" s="166">
        <f t="shared" si="247"/>
        <v>3</v>
      </c>
      <c r="DO50" s="166">
        <f t="shared" si="247"/>
        <v>0</v>
      </c>
      <c r="DP50" s="166">
        <f t="shared" si="247"/>
        <v>0</v>
      </c>
      <c r="DQ50" s="166">
        <f t="shared" si="247"/>
        <v>0</v>
      </c>
      <c r="DR50" s="166">
        <f t="shared" si="247"/>
        <v>0</v>
      </c>
      <c r="DS50" s="166">
        <f t="shared" si="247"/>
        <v>1</v>
      </c>
      <c r="DT50" s="166">
        <f t="shared" si="247"/>
        <v>3</v>
      </c>
      <c r="DU50" s="60">
        <f t="shared" si="35"/>
        <v>63</v>
      </c>
      <c r="DV50" s="60">
        <f t="shared" si="36"/>
        <v>63</v>
      </c>
      <c r="DW50" s="48" t="s">
        <v>24</v>
      </c>
      <c r="DX50" s="162">
        <f t="shared" ref="DX50:EH50" si="248">SUM(DX46:DX49)</f>
        <v>5</v>
      </c>
      <c r="DY50" s="166">
        <f t="shared" si="248"/>
        <v>2</v>
      </c>
      <c r="DZ50" s="170">
        <f t="shared" si="248"/>
        <v>50</v>
      </c>
      <c r="EA50" s="166">
        <f t="shared" si="248"/>
        <v>13</v>
      </c>
      <c r="EB50" s="166">
        <f t="shared" si="248"/>
        <v>0</v>
      </c>
      <c r="EC50" s="166">
        <f t="shared" si="248"/>
        <v>0</v>
      </c>
      <c r="ED50" s="166">
        <f t="shared" si="248"/>
        <v>0</v>
      </c>
      <c r="EE50" s="166">
        <f t="shared" si="248"/>
        <v>0</v>
      </c>
      <c r="EF50" s="166">
        <f t="shared" si="248"/>
        <v>0</v>
      </c>
      <c r="EG50" s="166">
        <f t="shared" si="248"/>
        <v>0</v>
      </c>
      <c r="EH50" s="166">
        <f t="shared" si="248"/>
        <v>3</v>
      </c>
      <c r="EI50" s="60">
        <f t="shared" si="38"/>
        <v>73</v>
      </c>
      <c r="EJ50" s="60">
        <f t="shared" si="39"/>
        <v>69</v>
      </c>
      <c r="EK50" s="48" t="s">
        <v>24</v>
      </c>
      <c r="EL50" s="162">
        <f t="shared" ref="EL50:EV50" si="249">SUM(EL46:EL49)</f>
        <v>17</v>
      </c>
      <c r="EM50" s="166">
        <f t="shared" si="249"/>
        <v>4</v>
      </c>
      <c r="EN50" s="170">
        <f t="shared" si="249"/>
        <v>263</v>
      </c>
      <c r="EO50" s="166">
        <f t="shared" si="249"/>
        <v>59</v>
      </c>
      <c r="EP50" s="166">
        <f t="shared" si="249"/>
        <v>16</v>
      </c>
      <c r="EQ50" s="166">
        <f t="shared" si="249"/>
        <v>1</v>
      </c>
      <c r="ER50" s="166">
        <f t="shared" si="249"/>
        <v>5</v>
      </c>
      <c r="ES50" s="166">
        <f t="shared" si="249"/>
        <v>0</v>
      </c>
      <c r="ET50" s="166">
        <f t="shared" si="249"/>
        <v>0</v>
      </c>
      <c r="EU50" s="166">
        <f t="shared" si="249"/>
        <v>3</v>
      </c>
      <c r="EV50" s="166">
        <f t="shared" si="249"/>
        <v>7</v>
      </c>
      <c r="EW50" s="60">
        <f t="shared" si="41"/>
        <v>375</v>
      </c>
      <c r="EX50" s="60">
        <f t="shared" si="42"/>
        <v>387</v>
      </c>
      <c r="EY50" s="48" t="s">
        <v>24</v>
      </c>
      <c r="EZ50" s="162">
        <f t="shared" ref="EZ50:FJ50" si="250">SUM(EZ46:EZ49)</f>
        <v>10</v>
      </c>
      <c r="FA50" s="166">
        <f t="shared" si="250"/>
        <v>1</v>
      </c>
      <c r="FB50" s="170">
        <f t="shared" si="250"/>
        <v>43</v>
      </c>
      <c r="FC50" s="166">
        <f t="shared" si="250"/>
        <v>8</v>
      </c>
      <c r="FD50" s="166">
        <f t="shared" si="250"/>
        <v>3</v>
      </c>
      <c r="FE50" s="166">
        <f t="shared" si="250"/>
        <v>0</v>
      </c>
      <c r="FF50" s="166">
        <f t="shared" si="250"/>
        <v>0</v>
      </c>
      <c r="FG50" s="166">
        <f t="shared" si="250"/>
        <v>0</v>
      </c>
      <c r="FH50" s="166">
        <f t="shared" si="250"/>
        <v>0</v>
      </c>
      <c r="FI50" s="166">
        <f t="shared" si="250"/>
        <v>0</v>
      </c>
      <c r="FJ50" s="166">
        <f t="shared" si="250"/>
        <v>6</v>
      </c>
      <c r="FK50" s="60">
        <f t="shared" si="45"/>
        <v>71</v>
      </c>
      <c r="FL50" s="60">
        <f t="shared" si="46"/>
        <v>67</v>
      </c>
    </row>
    <row r="51" spans="1:168" ht="13.5" customHeight="1">
      <c r="A51" s="22">
        <f>A49+"00:15"</f>
        <v>0.62500000000000022</v>
      </c>
      <c r="B51" s="159">
        <v>0</v>
      </c>
      <c r="C51" s="163">
        <v>0</v>
      </c>
      <c r="D51" s="167">
        <v>14</v>
      </c>
      <c r="E51" s="163">
        <v>3</v>
      </c>
      <c r="F51" s="163">
        <v>0</v>
      </c>
      <c r="G51" s="163">
        <v>0</v>
      </c>
      <c r="H51" s="163">
        <v>0</v>
      </c>
      <c r="I51" s="163">
        <v>0</v>
      </c>
      <c r="J51" s="163">
        <v>0</v>
      </c>
      <c r="K51" s="163">
        <v>0</v>
      </c>
      <c r="L51" s="163">
        <v>0</v>
      </c>
      <c r="M51" s="25">
        <f t="shared" si="11"/>
        <v>17</v>
      </c>
      <c r="N51" s="25">
        <f t="shared" si="12"/>
        <v>17</v>
      </c>
      <c r="O51" s="29">
        <f t="shared" ref="O51:O54" si="251">$A51</f>
        <v>0.62500000000000022</v>
      </c>
      <c r="P51" s="159">
        <v>1</v>
      </c>
      <c r="Q51" s="163">
        <v>1</v>
      </c>
      <c r="R51" s="167">
        <v>59</v>
      </c>
      <c r="S51" s="163">
        <v>6</v>
      </c>
      <c r="T51" s="163">
        <v>3</v>
      </c>
      <c r="U51" s="163">
        <v>0</v>
      </c>
      <c r="V51" s="163">
        <v>1</v>
      </c>
      <c r="W51" s="163">
        <v>0</v>
      </c>
      <c r="X51" s="163">
        <v>1</v>
      </c>
      <c r="Y51" s="163">
        <v>0</v>
      </c>
      <c r="Z51" s="163">
        <v>8</v>
      </c>
      <c r="AA51" s="25">
        <f t="shared" si="14"/>
        <v>80</v>
      </c>
      <c r="AB51" s="25">
        <f t="shared" si="15"/>
        <v>84</v>
      </c>
      <c r="AC51" s="29">
        <f t="shared" ref="AC51:AC54" si="252">$A51</f>
        <v>0.62500000000000022</v>
      </c>
      <c r="AD51" s="159">
        <v>0</v>
      </c>
      <c r="AE51" s="163">
        <v>0</v>
      </c>
      <c r="AF51" s="167">
        <v>10</v>
      </c>
      <c r="AG51" s="163">
        <v>2</v>
      </c>
      <c r="AH51" s="163">
        <v>0</v>
      </c>
      <c r="AI51" s="163">
        <v>1</v>
      </c>
      <c r="AJ51" s="163">
        <v>2</v>
      </c>
      <c r="AK51" s="163">
        <v>0</v>
      </c>
      <c r="AL51" s="163">
        <v>0</v>
      </c>
      <c r="AM51" s="163">
        <v>0</v>
      </c>
      <c r="AN51" s="163">
        <v>0</v>
      </c>
      <c r="AO51" s="25">
        <f t="shared" si="17"/>
        <v>15</v>
      </c>
      <c r="AP51" s="25">
        <f t="shared" si="18"/>
        <v>18</v>
      </c>
      <c r="AQ51" s="29">
        <f t="shared" ref="AQ51:AQ54" si="253">$A51</f>
        <v>0.62500000000000022</v>
      </c>
      <c r="AR51" s="159">
        <v>0</v>
      </c>
      <c r="AS51" s="163">
        <v>0</v>
      </c>
      <c r="AT51" s="167">
        <v>8</v>
      </c>
      <c r="AU51" s="163">
        <v>2</v>
      </c>
      <c r="AV51" s="163">
        <v>0</v>
      </c>
      <c r="AW51" s="163">
        <v>0</v>
      </c>
      <c r="AX51" s="163">
        <v>0</v>
      </c>
      <c r="AY51" s="163">
        <v>0</v>
      </c>
      <c r="AZ51" s="163">
        <v>0</v>
      </c>
      <c r="BA51" s="163">
        <v>0</v>
      </c>
      <c r="BB51" s="163">
        <v>0</v>
      </c>
      <c r="BC51" s="25">
        <f t="shared" si="20"/>
        <v>10</v>
      </c>
      <c r="BD51" s="25">
        <f t="shared" si="21"/>
        <v>10</v>
      </c>
      <c r="BE51" s="29">
        <f t="shared" ref="BE51:BE54" si="254">$A51</f>
        <v>0.62500000000000022</v>
      </c>
      <c r="BF51" s="159">
        <v>0</v>
      </c>
      <c r="BG51" s="163">
        <v>1</v>
      </c>
      <c r="BH51" s="167">
        <v>44</v>
      </c>
      <c r="BI51" s="163">
        <v>10</v>
      </c>
      <c r="BJ51" s="163">
        <v>4</v>
      </c>
      <c r="BK51" s="163">
        <v>0</v>
      </c>
      <c r="BL51" s="163">
        <v>1</v>
      </c>
      <c r="BM51" s="163">
        <v>0</v>
      </c>
      <c r="BN51" s="163">
        <v>1</v>
      </c>
      <c r="BO51" s="163">
        <v>1</v>
      </c>
      <c r="BP51" s="163">
        <v>1</v>
      </c>
      <c r="BQ51" s="25">
        <f t="shared" si="23"/>
        <v>63</v>
      </c>
      <c r="BR51" s="25">
        <f t="shared" si="24"/>
        <v>70</v>
      </c>
      <c r="BS51" s="29">
        <f t="shared" ref="BS51:BS54" si="255">$A51</f>
        <v>0.62500000000000022</v>
      </c>
      <c r="BT51" s="159">
        <v>0</v>
      </c>
      <c r="BU51" s="163">
        <v>0</v>
      </c>
      <c r="BV51" s="167">
        <v>1</v>
      </c>
      <c r="BW51" s="163">
        <v>0</v>
      </c>
      <c r="BX51" s="163">
        <v>0</v>
      </c>
      <c r="BY51" s="163">
        <v>0</v>
      </c>
      <c r="BZ51" s="163">
        <v>0</v>
      </c>
      <c r="CA51" s="163">
        <v>0</v>
      </c>
      <c r="CB51" s="163">
        <v>0</v>
      </c>
      <c r="CC51" s="163">
        <v>0</v>
      </c>
      <c r="CD51" s="163">
        <v>0</v>
      </c>
      <c r="CE51" s="25">
        <f t="shared" si="26"/>
        <v>1</v>
      </c>
      <c r="CF51" s="25">
        <f t="shared" si="27"/>
        <v>1</v>
      </c>
      <c r="CG51" s="29">
        <f t="shared" ref="CG51:CG54" si="256">$A51</f>
        <v>0.62500000000000022</v>
      </c>
      <c r="CH51" s="159">
        <v>0</v>
      </c>
      <c r="CI51" s="163">
        <v>0</v>
      </c>
      <c r="CJ51" s="167">
        <v>2</v>
      </c>
      <c r="CK51" s="163">
        <v>0</v>
      </c>
      <c r="CL51" s="163">
        <v>0</v>
      </c>
      <c r="CM51" s="163">
        <v>0</v>
      </c>
      <c r="CN51" s="163">
        <v>0</v>
      </c>
      <c r="CO51" s="163">
        <v>0</v>
      </c>
      <c r="CP51" s="163">
        <v>0</v>
      </c>
      <c r="CQ51" s="163">
        <v>0</v>
      </c>
      <c r="CR51" s="163">
        <v>0</v>
      </c>
      <c r="CS51" s="25">
        <f t="shared" si="29"/>
        <v>2</v>
      </c>
      <c r="CT51" s="25">
        <f t="shared" si="30"/>
        <v>2</v>
      </c>
      <c r="CU51" s="29">
        <f t="shared" ref="CU51:CU54" si="257">$A51</f>
        <v>0.62500000000000022</v>
      </c>
      <c r="CV51" s="159">
        <v>2</v>
      </c>
      <c r="CW51" s="163">
        <v>1</v>
      </c>
      <c r="CX51" s="167">
        <v>30</v>
      </c>
      <c r="CY51" s="163">
        <v>6</v>
      </c>
      <c r="CZ51" s="163">
        <v>1</v>
      </c>
      <c r="DA51" s="163">
        <v>0</v>
      </c>
      <c r="DB51" s="163">
        <v>0</v>
      </c>
      <c r="DC51" s="163">
        <v>0</v>
      </c>
      <c r="DD51" s="163">
        <v>1</v>
      </c>
      <c r="DE51" s="163">
        <v>0</v>
      </c>
      <c r="DF51" s="163">
        <v>3</v>
      </c>
      <c r="DG51" s="25">
        <f t="shared" si="32"/>
        <v>44</v>
      </c>
      <c r="DH51" s="25">
        <f t="shared" si="33"/>
        <v>44</v>
      </c>
      <c r="DI51" s="29">
        <f t="shared" ref="DI51:DI54" si="258">$A51</f>
        <v>0.62500000000000022</v>
      </c>
      <c r="DJ51" s="159">
        <v>0</v>
      </c>
      <c r="DK51" s="163">
        <v>1</v>
      </c>
      <c r="DL51" s="167">
        <v>8</v>
      </c>
      <c r="DM51" s="163">
        <v>2</v>
      </c>
      <c r="DN51" s="163">
        <v>0</v>
      </c>
      <c r="DO51" s="163">
        <v>0</v>
      </c>
      <c r="DP51" s="163">
        <v>0</v>
      </c>
      <c r="DQ51" s="163">
        <v>0</v>
      </c>
      <c r="DR51" s="163">
        <v>0</v>
      </c>
      <c r="DS51" s="163">
        <v>1</v>
      </c>
      <c r="DT51" s="163">
        <v>0</v>
      </c>
      <c r="DU51" s="25">
        <f t="shared" si="35"/>
        <v>12</v>
      </c>
      <c r="DV51" s="25">
        <f t="shared" si="36"/>
        <v>13</v>
      </c>
      <c r="DW51" s="29">
        <f t="shared" ref="DW51:DW54" si="259">$A51</f>
        <v>0.62500000000000022</v>
      </c>
      <c r="DX51" s="159">
        <v>2</v>
      </c>
      <c r="DY51" s="163">
        <v>1</v>
      </c>
      <c r="DZ51" s="167">
        <v>12</v>
      </c>
      <c r="EA51" s="163">
        <v>2</v>
      </c>
      <c r="EB51" s="163">
        <v>0</v>
      </c>
      <c r="EC51" s="163">
        <v>0</v>
      </c>
      <c r="ED51" s="163">
        <v>0</v>
      </c>
      <c r="EE51" s="163">
        <v>0</v>
      </c>
      <c r="EF51" s="163">
        <v>0</v>
      </c>
      <c r="EG51" s="163">
        <v>0</v>
      </c>
      <c r="EH51" s="163">
        <v>1</v>
      </c>
      <c r="EI51" s="25">
        <f t="shared" si="38"/>
        <v>18</v>
      </c>
      <c r="EJ51" s="25">
        <f t="shared" si="39"/>
        <v>16</v>
      </c>
      <c r="EK51" s="29">
        <f t="shared" ref="EK51:EK54" si="260">$A51</f>
        <v>0.62500000000000022</v>
      </c>
      <c r="EL51" s="159">
        <v>4</v>
      </c>
      <c r="EM51" s="163">
        <v>0</v>
      </c>
      <c r="EN51" s="167">
        <v>69</v>
      </c>
      <c r="EO51" s="163">
        <v>20</v>
      </c>
      <c r="EP51" s="163">
        <v>0</v>
      </c>
      <c r="EQ51" s="163">
        <v>1</v>
      </c>
      <c r="ER51" s="163">
        <v>3</v>
      </c>
      <c r="ES51" s="163">
        <v>0</v>
      </c>
      <c r="ET51" s="163">
        <v>0</v>
      </c>
      <c r="EU51" s="163">
        <v>2</v>
      </c>
      <c r="EV51" s="163">
        <v>4</v>
      </c>
      <c r="EW51" s="25">
        <f t="shared" si="41"/>
        <v>103</v>
      </c>
      <c r="EX51" s="25">
        <f t="shared" si="42"/>
        <v>106</v>
      </c>
      <c r="EY51" s="29">
        <f t="shared" ref="EY51:EY54" si="261">$A51</f>
        <v>0.62500000000000022</v>
      </c>
      <c r="EZ51" s="159">
        <v>2</v>
      </c>
      <c r="FA51" s="163">
        <v>0</v>
      </c>
      <c r="FB51" s="167">
        <v>12</v>
      </c>
      <c r="FC51" s="163">
        <v>1</v>
      </c>
      <c r="FD51" s="163">
        <v>0</v>
      </c>
      <c r="FE51" s="163">
        <v>0</v>
      </c>
      <c r="FF51" s="163">
        <v>0</v>
      </c>
      <c r="FG51" s="163">
        <v>0</v>
      </c>
      <c r="FH51" s="163">
        <v>0</v>
      </c>
      <c r="FI51" s="163">
        <v>0</v>
      </c>
      <c r="FJ51" s="163">
        <v>0</v>
      </c>
      <c r="FK51" s="31">
        <f t="shared" si="45"/>
        <v>15</v>
      </c>
      <c r="FL51" s="31">
        <f t="shared" si="46"/>
        <v>14</v>
      </c>
    </row>
    <row r="52" spans="1:168" ht="13.5" customHeight="1">
      <c r="A52" s="13">
        <f t="shared" ref="A52:A54" si="262">A51+"00:15"</f>
        <v>0.63541666666666685</v>
      </c>
      <c r="B52" s="160">
        <v>1</v>
      </c>
      <c r="C52" s="164">
        <v>0</v>
      </c>
      <c r="D52" s="168">
        <v>18</v>
      </c>
      <c r="E52" s="164">
        <v>3</v>
      </c>
      <c r="F52" s="164">
        <v>0</v>
      </c>
      <c r="G52" s="164">
        <v>0</v>
      </c>
      <c r="H52" s="164">
        <v>0</v>
      </c>
      <c r="I52" s="164">
        <v>0</v>
      </c>
      <c r="J52" s="164">
        <v>0</v>
      </c>
      <c r="K52" s="164">
        <v>0</v>
      </c>
      <c r="L52" s="164">
        <v>3</v>
      </c>
      <c r="M52" s="26">
        <f t="shared" si="11"/>
        <v>25</v>
      </c>
      <c r="N52" s="26">
        <f t="shared" si="12"/>
        <v>24</v>
      </c>
      <c r="O52" s="29">
        <f t="shared" si="251"/>
        <v>0.63541666666666685</v>
      </c>
      <c r="P52" s="160">
        <v>4</v>
      </c>
      <c r="Q52" s="164">
        <v>1</v>
      </c>
      <c r="R52" s="168">
        <v>50</v>
      </c>
      <c r="S52" s="164">
        <v>9</v>
      </c>
      <c r="T52" s="164">
        <v>2</v>
      </c>
      <c r="U52" s="164">
        <v>0</v>
      </c>
      <c r="V52" s="164">
        <v>0</v>
      </c>
      <c r="W52" s="164">
        <v>0</v>
      </c>
      <c r="X52" s="164">
        <v>1</v>
      </c>
      <c r="Y52" s="164">
        <v>3</v>
      </c>
      <c r="Z52" s="164">
        <v>4</v>
      </c>
      <c r="AA52" s="26">
        <f t="shared" si="14"/>
        <v>74</v>
      </c>
      <c r="AB52" s="26">
        <f t="shared" si="15"/>
        <v>77</v>
      </c>
      <c r="AC52" s="29">
        <f t="shared" si="252"/>
        <v>0.63541666666666685</v>
      </c>
      <c r="AD52" s="160">
        <v>1</v>
      </c>
      <c r="AE52" s="164">
        <v>0</v>
      </c>
      <c r="AF52" s="168">
        <v>7</v>
      </c>
      <c r="AG52" s="164">
        <v>2</v>
      </c>
      <c r="AH52" s="164">
        <v>0</v>
      </c>
      <c r="AI52" s="164">
        <v>0</v>
      </c>
      <c r="AJ52" s="164">
        <v>0</v>
      </c>
      <c r="AK52" s="164">
        <v>0</v>
      </c>
      <c r="AL52" s="164">
        <v>0</v>
      </c>
      <c r="AM52" s="164">
        <v>1</v>
      </c>
      <c r="AN52" s="164">
        <v>1</v>
      </c>
      <c r="AO52" s="26">
        <f t="shared" si="17"/>
        <v>12</v>
      </c>
      <c r="AP52" s="26">
        <f t="shared" si="18"/>
        <v>12</v>
      </c>
      <c r="AQ52" s="29">
        <f t="shared" si="253"/>
        <v>0.63541666666666685</v>
      </c>
      <c r="AR52" s="160">
        <v>2</v>
      </c>
      <c r="AS52" s="164">
        <v>0</v>
      </c>
      <c r="AT52" s="168">
        <v>8</v>
      </c>
      <c r="AU52" s="164">
        <v>1</v>
      </c>
      <c r="AV52" s="164">
        <v>0</v>
      </c>
      <c r="AW52" s="164">
        <v>0</v>
      </c>
      <c r="AX52" s="164">
        <v>0</v>
      </c>
      <c r="AY52" s="164">
        <v>0</v>
      </c>
      <c r="AZ52" s="164">
        <v>0</v>
      </c>
      <c r="BA52" s="164">
        <v>0</v>
      </c>
      <c r="BB52" s="164">
        <v>1</v>
      </c>
      <c r="BC52" s="26">
        <f t="shared" si="20"/>
        <v>12</v>
      </c>
      <c r="BD52" s="26">
        <f t="shared" si="21"/>
        <v>11</v>
      </c>
      <c r="BE52" s="29">
        <f t="shared" si="254"/>
        <v>0.63541666666666685</v>
      </c>
      <c r="BF52" s="160">
        <v>7</v>
      </c>
      <c r="BG52" s="164">
        <v>3</v>
      </c>
      <c r="BH52" s="168">
        <v>51</v>
      </c>
      <c r="BI52" s="164">
        <v>11</v>
      </c>
      <c r="BJ52" s="164">
        <v>5</v>
      </c>
      <c r="BK52" s="164">
        <v>1</v>
      </c>
      <c r="BL52" s="164">
        <v>0</v>
      </c>
      <c r="BM52" s="164">
        <v>2</v>
      </c>
      <c r="BN52" s="164">
        <v>0</v>
      </c>
      <c r="BO52" s="164">
        <v>0</v>
      </c>
      <c r="BP52" s="164">
        <v>1</v>
      </c>
      <c r="BQ52" s="26">
        <f t="shared" si="23"/>
        <v>81</v>
      </c>
      <c r="BR52" s="26">
        <f t="shared" si="24"/>
        <v>83</v>
      </c>
      <c r="BS52" s="29">
        <f t="shared" si="255"/>
        <v>0.63541666666666685</v>
      </c>
      <c r="BT52" s="160">
        <v>0</v>
      </c>
      <c r="BU52" s="164">
        <v>0</v>
      </c>
      <c r="BV52" s="168">
        <v>2</v>
      </c>
      <c r="BW52" s="164">
        <v>0</v>
      </c>
      <c r="BX52" s="164">
        <v>0</v>
      </c>
      <c r="BY52" s="164">
        <v>0</v>
      </c>
      <c r="BZ52" s="164">
        <v>0</v>
      </c>
      <c r="CA52" s="164">
        <v>0</v>
      </c>
      <c r="CB52" s="164">
        <v>0</v>
      </c>
      <c r="CC52" s="164">
        <v>0</v>
      </c>
      <c r="CD52" s="164">
        <v>0</v>
      </c>
      <c r="CE52" s="26">
        <f t="shared" si="26"/>
        <v>2</v>
      </c>
      <c r="CF52" s="26">
        <f t="shared" si="27"/>
        <v>2</v>
      </c>
      <c r="CG52" s="29">
        <f t="shared" si="256"/>
        <v>0.63541666666666685</v>
      </c>
      <c r="CH52" s="160">
        <v>0</v>
      </c>
      <c r="CI52" s="164">
        <v>0</v>
      </c>
      <c r="CJ52" s="168">
        <v>0</v>
      </c>
      <c r="CK52" s="164">
        <v>1</v>
      </c>
      <c r="CL52" s="164">
        <v>0</v>
      </c>
      <c r="CM52" s="164">
        <v>0</v>
      </c>
      <c r="CN52" s="164">
        <v>0</v>
      </c>
      <c r="CO52" s="164">
        <v>0</v>
      </c>
      <c r="CP52" s="164">
        <v>0</v>
      </c>
      <c r="CQ52" s="164">
        <v>0</v>
      </c>
      <c r="CR52" s="164">
        <v>0</v>
      </c>
      <c r="CS52" s="26">
        <f t="shared" si="29"/>
        <v>1</v>
      </c>
      <c r="CT52" s="26">
        <f t="shared" si="30"/>
        <v>1</v>
      </c>
      <c r="CU52" s="29">
        <f t="shared" si="257"/>
        <v>0.63541666666666685</v>
      </c>
      <c r="CV52" s="160">
        <v>4</v>
      </c>
      <c r="CW52" s="164">
        <v>0</v>
      </c>
      <c r="CX52" s="168">
        <v>28</v>
      </c>
      <c r="CY52" s="164">
        <v>3</v>
      </c>
      <c r="CZ52" s="164">
        <v>0</v>
      </c>
      <c r="DA52" s="164">
        <v>0</v>
      </c>
      <c r="DB52" s="164">
        <v>0</v>
      </c>
      <c r="DC52" s="164">
        <v>0</v>
      </c>
      <c r="DD52" s="164">
        <v>2</v>
      </c>
      <c r="DE52" s="164">
        <v>0</v>
      </c>
      <c r="DF52" s="164">
        <v>2</v>
      </c>
      <c r="DG52" s="26">
        <f t="shared" si="32"/>
        <v>39</v>
      </c>
      <c r="DH52" s="26">
        <f t="shared" si="33"/>
        <v>38</v>
      </c>
      <c r="DI52" s="29">
        <f t="shared" si="258"/>
        <v>0.63541666666666685</v>
      </c>
      <c r="DJ52" s="160">
        <v>0</v>
      </c>
      <c r="DK52" s="164">
        <v>0</v>
      </c>
      <c r="DL52" s="168">
        <v>12</v>
      </c>
      <c r="DM52" s="164">
        <v>5</v>
      </c>
      <c r="DN52" s="164">
        <v>0</v>
      </c>
      <c r="DO52" s="164">
        <v>0</v>
      </c>
      <c r="DP52" s="164">
        <v>0</v>
      </c>
      <c r="DQ52" s="164">
        <v>0</v>
      </c>
      <c r="DR52" s="164">
        <v>0</v>
      </c>
      <c r="DS52" s="164">
        <v>0</v>
      </c>
      <c r="DT52" s="164">
        <v>1</v>
      </c>
      <c r="DU52" s="26">
        <f t="shared" si="35"/>
        <v>18</v>
      </c>
      <c r="DV52" s="26">
        <f t="shared" si="36"/>
        <v>18</v>
      </c>
      <c r="DW52" s="29">
        <f t="shared" si="259"/>
        <v>0.63541666666666685</v>
      </c>
      <c r="DX52" s="160">
        <v>1</v>
      </c>
      <c r="DY52" s="164">
        <v>0</v>
      </c>
      <c r="DZ52" s="168">
        <v>12</v>
      </c>
      <c r="EA52" s="164">
        <v>4</v>
      </c>
      <c r="EB52" s="164">
        <v>0</v>
      </c>
      <c r="EC52" s="164">
        <v>0</v>
      </c>
      <c r="ED52" s="164">
        <v>0</v>
      </c>
      <c r="EE52" s="164">
        <v>0</v>
      </c>
      <c r="EF52" s="164">
        <v>0</v>
      </c>
      <c r="EG52" s="164">
        <v>0</v>
      </c>
      <c r="EH52" s="164">
        <v>0</v>
      </c>
      <c r="EI52" s="26">
        <f t="shared" si="38"/>
        <v>17</v>
      </c>
      <c r="EJ52" s="26">
        <f t="shared" si="39"/>
        <v>16</v>
      </c>
      <c r="EK52" s="29">
        <f t="shared" si="260"/>
        <v>0.63541666666666685</v>
      </c>
      <c r="EL52" s="160">
        <v>9</v>
      </c>
      <c r="EM52" s="164">
        <v>1</v>
      </c>
      <c r="EN52" s="168">
        <v>59</v>
      </c>
      <c r="EO52" s="164">
        <v>13</v>
      </c>
      <c r="EP52" s="164">
        <v>1</v>
      </c>
      <c r="EQ52" s="164">
        <v>1</v>
      </c>
      <c r="ER52" s="164">
        <v>1</v>
      </c>
      <c r="ES52" s="164">
        <v>0</v>
      </c>
      <c r="ET52" s="164">
        <v>0</v>
      </c>
      <c r="EU52" s="164">
        <v>0</v>
      </c>
      <c r="EV52" s="164">
        <v>3</v>
      </c>
      <c r="EW52" s="26">
        <f t="shared" si="41"/>
        <v>88</v>
      </c>
      <c r="EX52" s="26">
        <f t="shared" si="42"/>
        <v>84</v>
      </c>
      <c r="EY52" s="29">
        <f t="shared" si="261"/>
        <v>0.63541666666666685</v>
      </c>
      <c r="EZ52" s="160">
        <v>3</v>
      </c>
      <c r="FA52" s="164">
        <v>0</v>
      </c>
      <c r="FB52" s="168">
        <v>12</v>
      </c>
      <c r="FC52" s="164">
        <v>2</v>
      </c>
      <c r="FD52" s="164">
        <v>1</v>
      </c>
      <c r="FE52" s="164">
        <v>0</v>
      </c>
      <c r="FF52" s="164">
        <v>0</v>
      </c>
      <c r="FG52" s="164">
        <v>0</v>
      </c>
      <c r="FH52" s="164">
        <v>0</v>
      </c>
      <c r="FI52" s="164">
        <v>0</v>
      </c>
      <c r="FJ52" s="164">
        <v>1</v>
      </c>
      <c r="FK52" s="32">
        <f t="shared" si="45"/>
        <v>19</v>
      </c>
      <c r="FL52" s="32">
        <f t="shared" si="46"/>
        <v>18</v>
      </c>
    </row>
    <row r="53" spans="1:168" ht="13.5" customHeight="1">
      <c r="A53" s="13">
        <f t="shared" si="262"/>
        <v>0.64583333333333348</v>
      </c>
      <c r="B53" s="160">
        <v>2</v>
      </c>
      <c r="C53" s="164">
        <v>1</v>
      </c>
      <c r="D53" s="168">
        <v>14</v>
      </c>
      <c r="E53" s="164">
        <v>0</v>
      </c>
      <c r="F53" s="164">
        <v>0</v>
      </c>
      <c r="G53" s="164">
        <v>0</v>
      </c>
      <c r="H53" s="164">
        <v>0</v>
      </c>
      <c r="I53" s="164">
        <v>0</v>
      </c>
      <c r="J53" s="164">
        <v>0</v>
      </c>
      <c r="K53" s="164">
        <v>0</v>
      </c>
      <c r="L53" s="164">
        <v>1</v>
      </c>
      <c r="M53" s="26">
        <f t="shared" si="11"/>
        <v>18</v>
      </c>
      <c r="N53" s="26">
        <f t="shared" si="12"/>
        <v>16</v>
      </c>
      <c r="O53" s="29">
        <f t="shared" si="251"/>
        <v>0.64583333333333348</v>
      </c>
      <c r="P53" s="160">
        <v>0</v>
      </c>
      <c r="Q53" s="164">
        <v>1</v>
      </c>
      <c r="R53" s="168">
        <v>33</v>
      </c>
      <c r="S53" s="164">
        <v>10</v>
      </c>
      <c r="T53" s="164">
        <v>1</v>
      </c>
      <c r="U53" s="164">
        <v>0</v>
      </c>
      <c r="V53" s="164">
        <v>0</v>
      </c>
      <c r="W53" s="164">
        <v>0</v>
      </c>
      <c r="X53" s="164">
        <v>0</v>
      </c>
      <c r="Y53" s="164">
        <v>0</v>
      </c>
      <c r="Z53" s="164">
        <v>4</v>
      </c>
      <c r="AA53" s="26">
        <f t="shared" si="14"/>
        <v>49</v>
      </c>
      <c r="AB53" s="26">
        <f t="shared" si="15"/>
        <v>50</v>
      </c>
      <c r="AC53" s="29">
        <f t="shared" si="252"/>
        <v>0.64583333333333348</v>
      </c>
      <c r="AD53" s="160">
        <v>1</v>
      </c>
      <c r="AE53" s="164">
        <v>0</v>
      </c>
      <c r="AF53" s="168">
        <v>9</v>
      </c>
      <c r="AG53" s="164">
        <v>3</v>
      </c>
      <c r="AH53" s="164">
        <v>2</v>
      </c>
      <c r="AI53" s="164">
        <v>0</v>
      </c>
      <c r="AJ53" s="164">
        <v>0</v>
      </c>
      <c r="AK53" s="164">
        <v>0</v>
      </c>
      <c r="AL53" s="164">
        <v>0</v>
      </c>
      <c r="AM53" s="164">
        <v>0</v>
      </c>
      <c r="AN53" s="164">
        <v>2</v>
      </c>
      <c r="AO53" s="26">
        <f t="shared" si="17"/>
        <v>17</v>
      </c>
      <c r="AP53" s="26">
        <f t="shared" si="18"/>
        <v>18</v>
      </c>
      <c r="AQ53" s="29">
        <f t="shared" si="253"/>
        <v>0.64583333333333348</v>
      </c>
      <c r="AR53" s="160">
        <v>0</v>
      </c>
      <c r="AS53" s="164">
        <v>0</v>
      </c>
      <c r="AT53" s="168">
        <v>9</v>
      </c>
      <c r="AU53" s="164">
        <v>2</v>
      </c>
      <c r="AV53" s="164">
        <v>1</v>
      </c>
      <c r="AW53" s="164">
        <v>0</v>
      </c>
      <c r="AX53" s="164">
        <v>0</v>
      </c>
      <c r="AY53" s="164">
        <v>0</v>
      </c>
      <c r="AZ53" s="164">
        <v>0</v>
      </c>
      <c r="BA53" s="164">
        <v>0</v>
      </c>
      <c r="BB53" s="164">
        <v>1</v>
      </c>
      <c r="BC53" s="26">
        <f t="shared" si="20"/>
        <v>13</v>
      </c>
      <c r="BD53" s="26">
        <f t="shared" si="21"/>
        <v>14</v>
      </c>
      <c r="BE53" s="29">
        <f t="shared" si="254"/>
        <v>0.64583333333333348</v>
      </c>
      <c r="BF53" s="160">
        <v>4</v>
      </c>
      <c r="BG53" s="164">
        <v>1</v>
      </c>
      <c r="BH53" s="168">
        <v>62</v>
      </c>
      <c r="BI53" s="164">
        <v>12</v>
      </c>
      <c r="BJ53" s="164">
        <v>1</v>
      </c>
      <c r="BK53" s="164">
        <v>1</v>
      </c>
      <c r="BL53" s="164">
        <v>1</v>
      </c>
      <c r="BM53" s="164">
        <v>0</v>
      </c>
      <c r="BN53" s="164">
        <v>0</v>
      </c>
      <c r="BO53" s="164">
        <v>0</v>
      </c>
      <c r="BP53" s="164">
        <v>1</v>
      </c>
      <c r="BQ53" s="26">
        <f t="shared" si="23"/>
        <v>83</v>
      </c>
      <c r="BR53" s="26">
        <f t="shared" si="24"/>
        <v>83</v>
      </c>
      <c r="BS53" s="29">
        <f t="shared" si="255"/>
        <v>0.64583333333333348</v>
      </c>
      <c r="BT53" s="160">
        <v>1</v>
      </c>
      <c r="BU53" s="164">
        <v>0</v>
      </c>
      <c r="BV53" s="168">
        <v>2</v>
      </c>
      <c r="BW53" s="164">
        <v>1</v>
      </c>
      <c r="BX53" s="164">
        <v>0</v>
      </c>
      <c r="BY53" s="164">
        <v>0</v>
      </c>
      <c r="BZ53" s="164">
        <v>0</v>
      </c>
      <c r="CA53" s="164">
        <v>0</v>
      </c>
      <c r="CB53" s="164">
        <v>0</v>
      </c>
      <c r="CC53" s="164">
        <v>0</v>
      </c>
      <c r="CD53" s="164">
        <v>0</v>
      </c>
      <c r="CE53" s="26">
        <f t="shared" si="26"/>
        <v>4</v>
      </c>
      <c r="CF53" s="26">
        <f t="shared" si="27"/>
        <v>3</v>
      </c>
      <c r="CG53" s="29">
        <f t="shared" si="256"/>
        <v>0.64583333333333348</v>
      </c>
      <c r="CH53" s="160">
        <v>1</v>
      </c>
      <c r="CI53" s="164">
        <v>0</v>
      </c>
      <c r="CJ53" s="168">
        <v>3</v>
      </c>
      <c r="CK53" s="164">
        <v>0</v>
      </c>
      <c r="CL53" s="164">
        <v>0</v>
      </c>
      <c r="CM53" s="164">
        <v>0</v>
      </c>
      <c r="CN53" s="164">
        <v>0</v>
      </c>
      <c r="CO53" s="164">
        <v>0</v>
      </c>
      <c r="CP53" s="164">
        <v>0</v>
      </c>
      <c r="CQ53" s="164">
        <v>0</v>
      </c>
      <c r="CR53" s="164">
        <v>0</v>
      </c>
      <c r="CS53" s="26">
        <f t="shared" si="29"/>
        <v>4</v>
      </c>
      <c r="CT53" s="26">
        <f t="shared" si="30"/>
        <v>3</v>
      </c>
      <c r="CU53" s="29">
        <f t="shared" si="257"/>
        <v>0.64583333333333348</v>
      </c>
      <c r="CV53" s="160">
        <v>1</v>
      </c>
      <c r="CW53" s="164">
        <v>1</v>
      </c>
      <c r="CX53" s="168">
        <v>33</v>
      </c>
      <c r="CY53" s="164">
        <v>7</v>
      </c>
      <c r="CZ53" s="164">
        <v>3</v>
      </c>
      <c r="DA53" s="164">
        <v>0</v>
      </c>
      <c r="DB53" s="164">
        <v>1</v>
      </c>
      <c r="DC53" s="164">
        <v>0</v>
      </c>
      <c r="DD53" s="164">
        <v>1</v>
      </c>
      <c r="DE53" s="164">
        <v>1</v>
      </c>
      <c r="DF53" s="164">
        <v>2</v>
      </c>
      <c r="DG53" s="26">
        <f t="shared" si="32"/>
        <v>50</v>
      </c>
      <c r="DH53" s="26">
        <f t="shared" si="33"/>
        <v>55</v>
      </c>
      <c r="DI53" s="29">
        <f t="shared" si="258"/>
        <v>0.64583333333333348</v>
      </c>
      <c r="DJ53" s="160">
        <v>3</v>
      </c>
      <c r="DK53" s="164">
        <v>1</v>
      </c>
      <c r="DL53" s="168">
        <v>13</v>
      </c>
      <c r="DM53" s="164">
        <v>0</v>
      </c>
      <c r="DN53" s="164">
        <v>0</v>
      </c>
      <c r="DO53" s="164">
        <v>0</v>
      </c>
      <c r="DP53" s="164">
        <v>0</v>
      </c>
      <c r="DQ53" s="164">
        <v>0</v>
      </c>
      <c r="DR53" s="164">
        <v>0</v>
      </c>
      <c r="DS53" s="164">
        <v>0</v>
      </c>
      <c r="DT53" s="164">
        <v>0</v>
      </c>
      <c r="DU53" s="26">
        <f t="shared" si="35"/>
        <v>17</v>
      </c>
      <c r="DV53" s="26">
        <f t="shared" si="36"/>
        <v>14</v>
      </c>
      <c r="DW53" s="29">
        <f t="shared" si="259"/>
        <v>0.64583333333333348</v>
      </c>
      <c r="DX53" s="160">
        <v>2</v>
      </c>
      <c r="DY53" s="164">
        <v>2</v>
      </c>
      <c r="DZ53" s="168">
        <v>9</v>
      </c>
      <c r="EA53" s="164">
        <v>3</v>
      </c>
      <c r="EB53" s="164">
        <v>2</v>
      </c>
      <c r="EC53" s="164">
        <v>0</v>
      </c>
      <c r="ED53" s="164">
        <v>0</v>
      </c>
      <c r="EE53" s="164">
        <v>0</v>
      </c>
      <c r="EF53" s="164">
        <v>0</v>
      </c>
      <c r="EG53" s="164">
        <v>0</v>
      </c>
      <c r="EH53" s="164">
        <v>0</v>
      </c>
      <c r="EI53" s="26">
        <f t="shared" si="38"/>
        <v>18</v>
      </c>
      <c r="EJ53" s="26">
        <f t="shared" si="39"/>
        <v>18</v>
      </c>
      <c r="EK53" s="29">
        <f t="shared" si="260"/>
        <v>0.64583333333333348</v>
      </c>
      <c r="EL53" s="160">
        <v>9</v>
      </c>
      <c r="EM53" s="164">
        <v>2</v>
      </c>
      <c r="EN53" s="168">
        <v>58</v>
      </c>
      <c r="EO53" s="164">
        <v>15</v>
      </c>
      <c r="EP53" s="164">
        <v>3</v>
      </c>
      <c r="EQ53" s="164">
        <v>0</v>
      </c>
      <c r="ER53" s="164">
        <v>2</v>
      </c>
      <c r="ES53" s="164">
        <v>0</v>
      </c>
      <c r="ET53" s="164">
        <v>1</v>
      </c>
      <c r="EU53" s="164">
        <v>0</v>
      </c>
      <c r="EV53" s="164">
        <v>2</v>
      </c>
      <c r="EW53" s="26">
        <f t="shared" si="41"/>
        <v>92</v>
      </c>
      <c r="EX53" s="26">
        <f t="shared" si="42"/>
        <v>91</v>
      </c>
      <c r="EY53" s="29">
        <f t="shared" si="261"/>
        <v>0.64583333333333348</v>
      </c>
      <c r="EZ53" s="160">
        <v>0</v>
      </c>
      <c r="FA53" s="164">
        <v>0</v>
      </c>
      <c r="FB53" s="168">
        <v>11</v>
      </c>
      <c r="FC53" s="164">
        <v>0</v>
      </c>
      <c r="FD53" s="164">
        <v>2</v>
      </c>
      <c r="FE53" s="164">
        <v>0</v>
      </c>
      <c r="FF53" s="164">
        <v>0</v>
      </c>
      <c r="FG53" s="164">
        <v>0</v>
      </c>
      <c r="FH53" s="164">
        <v>0</v>
      </c>
      <c r="FI53" s="164">
        <v>0</v>
      </c>
      <c r="FJ53" s="164">
        <v>0</v>
      </c>
      <c r="FK53" s="32">
        <f t="shared" si="45"/>
        <v>13</v>
      </c>
      <c r="FL53" s="32">
        <f t="shared" si="46"/>
        <v>15</v>
      </c>
    </row>
    <row r="54" spans="1:168" ht="13.5" customHeight="1">
      <c r="A54" s="16">
        <f t="shared" si="262"/>
        <v>0.65625000000000011</v>
      </c>
      <c r="B54" s="161">
        <v>2</v>
      </c>
      <c r="C54" s="165">
        <v>0</v>
      </c>
      <c r="D54" s="169">
        <v>17</v>
      </c>
      <c r="E54" s="165">
        <v>3</v>
      </c>
      <c r="F54" s="165">
        <v>0</v>
      </c>
      <c r="G54" s="165">
        <v>0</v>
      </c>
      <c r="H54" s="165">
        <v>0</v>
      </c>
      <c r="I54" s="165">
        <v>0</v>
      </c>
      <c r="J54" s="165">
        <v>0</v>
      </c>
      <c r="K54" s="165">
        <v>0</v>
      </c>
      <c r="L54" s="165">
        <v>2</v>
      </c>
      <c r="M54" s="27">
        <f t="shared" si="11"/>
        <v>24</v>
      </c>
      <c r="N54" s="27">
        <f t="shared" si="12"/>
        <v>23</v>
      </c>
      <c r="O54" s="30">
        <f t="shared" si="251"/>
        <v>0.65625000000000011</v>
      </c>
      <c r="P54" s="161">
        <v>5</v>
      </c>
      <c r="Q54" s="165">
        <v>0</v>
      </c>
      <c r="R54" s="169">
        <v>62</v>
      </c>
      <c r="S54" s="165">
        <v>9</v>
      </c>
      <c r="T54" s="165">
        <v>3</v>
      </c>
      <c r="U54" s="165">
        <v>0</v>
      </c>
      <c r="V54" s="165">
        <v>0</v>
      </c>
      <c r="W54" s="165">
        <v>0</v>
      </c>
      <c r="X54" s="165">
        <v>1</v>
      </c>
      <c r="Y54" s="165">
        <v>0</v>
      </c>
      <c r="Z54" s="165">
        <v>4</v>
      </c>
      <c r="AA54" s="27">
        <f t="shared" si="14"/>
        <v>84</v>
      </c>
      <c r="AB54" s="27">
        <f t="shared" si="15"/>
        <v>85</v>
      </c>
      <c r="AC54" s="30">
        <f t="shared" si="252"/>
        <v>0.65625000000000011</v>
      </c>
      <c r="AD54" s="161">
        <v>0</v>
      </c>
      <c r="AE54" s="165">
        <v>1</v>
      </c>
      <c r="AF54" s="169">
        <v>8</v>
      </c>
      <c r="AG54" s="165">
        <v>2</v>
      </c>
      <c r="AH54" s="165">
        <v>0</v>
      </c>
      <c r="AI54" s="165">
        <v>0</v>
      </c>
      <c r="AJ54" s="165">
        <v>2</v>
      </c>
      <c r="AK54" s="165">
        <v>0</v>
      </c>
      <c r="AL54" s="165">
        <v>0</v>
      </c>
      <c r="AM54" s="165">
        <v>0</v>
      </c>
      <c r="AN54" s="165">
        <v>0</v>
      </c>
      <c r="AO54" s="27">
        <f t="shared" si="17"/>
        <v>13</v>
      </c>
      <c r="AP54" s="27">
        <f t="shared" si="18"/>
        <v>15</v>
      </c>
      <c r="AQ54" s="30">
        <f t="shared" si="253"/>
        <v>0.65625000000000011</v>
      </c>
      <c r="AR54" s="161">
        <v>0</v>
      </c>
      <c r="AS54" s="165">
        <v>0</v>
      </c>
      <c r="AT54" s="169">
        <v>10</v>
      </c>
      <c r="AU54" s="165">
        <v>0</v>
      </c>
      <c r="AV54" s="165">
        <v>0</v>
      </c>
      <c r="AW54" s="165">
        <v>0</v>
      </c>
      <c r="AX54" s="165">
        <v>0</v>
      </c>
      <c r="AY54" s="165">
        <v>0</v>
      </c>
      <c r="AZ54" s="165">
        <v>0</v>
      </c>
      <c r="BA54" s="165">
        <v>0</v>
      </c>
      <c r="BB54" s="165">
        <v>1</v>
      </c>
      <c r="BC54" s="27">
        <f t="shared" si="20"/>
        <v>11</v>
      </c>
      <c r="BD54" s="27">
        <f t="shared" si="21"/>
        <v>11</v>
      </c>
      <c r="BE54" s="30">
        <f t="shared" si="254"/>
        <v>0.65625000000000011</v>
      </c>
      <c r="BF54" s="161">
        <v>2</v>
      </c>
      <c r="BG54" s="165">
        <v>1</v>
      </c>
      <c r="BH54" s="169">
        <v>54</v>
      </c>
      <c r="BI54" s="165">
        <v>9</v>
      </c>
      <c r="BJ54" s="165">
        <v>2</v>
      </c>
      <c r="BK54" s="165">
        <v>0</v>
      </c>
      <c r="BL54" s="165">
        <v>1</v>
      </c>
      <c r="BM54" s="165">
        <v>0</v>
      </c>
      <c r="BN54" s="165">
        <v>0</v>
      </c>
      <c r="BO54" s="165">
        <v>0</v>
      </c>
      <c r="BP54" s="165">
        <v>0</v>
      </c>
      <c r="BQ54" s="27">
        <f t="shared" si="23"/>
        <v>69</v>
      </c>
      <c r="BR54" s="27">
        <f t="shared" si="24"/>
        <v>70</v>
      </c>
      <c r="BS54" s="30">
        <f t="shared" si="255"/>
        <v>0.65625000000000011</v>
      </c>
      <c r="BT54" s="161">
        <v>0</v>
      </c>
      <c r="BU54" s="165">
        <v>0</v>
      </c>
      <c r="BV54" s="169">
        <v>1</v>
      </c>
      <c r="BW54" s="165">
        <v>0</v>
      </c>
      <c r="BX54" s="165">
        <v>0</v>
      </c>
      <c r="BY54" s="165">
        <v>0</v>
      </c>
      <c r="BZ54" s="165">
        <v>0</v>
      </c>
      <c r="CA54" s="165">
        <v>0</v>
      </c>
      <c r="CB54" s="165">
        <v>0</v>
      </c>
      <c r="CC54" s="165">
        <v>0</v>
      </c>
      <c r="CD54" s="165">
        <v>0</v>
      </c>
      <c r="CE54" s="27">
        <f t="shared" si="26"/>
        <v>1</v>
      </c>
      <c r="CF54" s="27">
        <f t="shared" si="27"/>
        <v>1</v>
      </c>
      <c r="CG54" s="30">
        <f t="shared" si="256"/>
        <v>0.65625000000000011</v>
      </c>
      <c r="CH54" s="161">
        <v>0</v>
      </c>
      <c r="CI54" s="165">
        <v>0</v>
      </c>
      <c r="CJ54" s="169">
        <v>1</v>
      </c>
      <c r="CK54" s="165">
        <v>1</v>
      </c>
      <c r="CL54" s="165">
        <v>0</v>
      </c>
      <c r="CM54" s="165">
        <v>0</v>
      </c>
      <c r="CN54" s="165">
        <v>0</v>
      </c>
      <c r="CO54" s="165">
        <v>0</v>
      </c>
      <c r="CP54" s="165">
        <v>0</v>
      </c>
      <c r="CQ54" s="165">
        <v>0</v>
      </c>
      <c r="CR54" s="165">
        <v>0</v>
      </c>
      <c r="CS54" s="27">
        <f t="shared" si="29"/>
        <v>2</v>
      </c>
      <c r="CT54" s="27">
        <f t="shared" si="30"/>
        <v>2</v>
      </c>
      <c r="CU54" s="30">
        <f t="shared" si="257"/>
        <v>0.65625000000000011</v>
      </c>
      <c r="CV54" s="161">
        <v>2</v>
      </c>
      <c r="CW54" s="165">
        <v>0</v>
      </c>
      <c r="CX54" s="169">
        <v>27</v>
      </c>
      <c r="CY54" s="165">
        <v>3</v>
      </c>
      <c r="CZ54" s="165">
        <v>0</v>
      </c>
      <c r="DA54" s="165">
        <v>0</v>
      </c>
      <c r="DB54" s="165">
        <v>0</v>
      </c>
      <c r="DC54" s="165">
        <v>0</v>
      </c>
      <c r="DD54" s="165">
        <v>0</v>
      </c>
      <c r="DE54" s="165">
        <v>0</v>
      </c>
      <c r="DF54" s="165">
        <v>3</v>
      </c>
      <c r="DG54" s="27">
        <f t="shared" si="32"/>
        <v>35</v>
      </c>
      <c r="DH54" s="27">
        <f t="shared" si="33"/>
        <v>34</v>
      </c>
      <c r="DI54" s="30">
        <f t="shared" si="258"/>
        <v>0.65625000000000011</v>
      </c>
      <c r="DJ54" s="161">
        <v>1</v>
      </c>
      <c r="DK54" s="165">
        <v>0</v>
      </c>
      <c r="DL54" s="169">
        <v>13</v>
      </c>
      <c r="DM54" s="165">
        <v>3</v>
      </c>
      <c r="DN54" s="165">
        <v>0</v>
      </c>
      <c r="DO54" s="165">
        <v>0</v>
      </c>
      <c r="DP54" s="165">
        <v>0</v>
      </c>
      <c r="DQ54" s="165">
        <v>0</v>
      </c>
      <c r="DR54" s="165">
        <v>0</v>
      </c>
      <c r="DS54" s="165">
        <v>0</v>
      </c>
      <c r="DT54" s="165">
        <v>0</v>
      </c>
      <c r="DU54" s="27">
        <f t="shared" si="35"/>
        <v>17</v>
      </c>
      <c r="DV54" s="27">
        <f t="shared" si="36"/>
        <v>16</v>
      </c>
      <c r="DW54" s="30">
        <f t="shared" si="259"/>
        <v>0.65625000000000011</v>
      </c>
      <c r="DX54" s="161">
        <v>0</v>
      </c>
      <c r="DY54" s="165">
        <v>1</v>
      </c>
      <c r="DZ54" s="169">
        <v>16</v>
      </c>
      <c r="EA54" s="165">
        <v>3</v>
      </c>
      <c r="EB54" s="165">
        <v>0</v>
      </c>
      <c r="EC54" s="165">
        <v>0</v>
      </c>
      <c r="ED54" s="165">
        <v>0</v>
      </c>
      <c r="EE54" s="165">
        <v>0</v>
      </c>
      <c r="EF54" s="165">
        <v>0</v>
      </c>
      <c r="EG54" s="165">
        <v>0</v>
      </c>
      <c r="EH54" s="165">
        <v>0</v>
      </c>
      <c r="EI54" s="27">
        <f t="shared" si="38"/>
        <v>20</v>
      </c>
      <c r="EJ54" s="27">
        <f t="shared" si="39"/>
        <v>20</v>
      </c>
      <c r="EK54" s="30">
        <f t="shared" si="260"/>
        <v>0.65625000000000011</v>
      </c>
      <c r="EL54" s="161">
        <v>17</v>
      </c>
      <c r="EM54" s="165">
        <v>3</v>
      </c>
      <c r="EN54" s="169">
        <v>78</v>
      </c>
      <c r="EO54" s="165">
        <v>12</v>
      </c>
      <c r="EP54" s="165">
        <v>2</v>
      </c>
      <c r="EQ54" s="165">
        <v>1</v>
      </c>
      <c r="ER54" s="165">
        <v>1</v>
      </c>
      <c r="ES54" s="165">
        <v>0</v>
      </c>
      <c r="ET54" s="165">
        <v>0</v>
      </c>
      <c r="EU54" s="165">
        <v>1</v>
      </c>
      <c r="EV54" s="165">
        <v>3</v>
      </c>
      <c r="EW54" s="27">
        <f t="shared" si="41"/>
        <v>118</v>
      </c>
      <c r="EX54" s="27">
        <f t="shared" si="42"/>
        <v>110</v>
      </c>
      <c r="EY54" s="30">
        <f t="shared" si="261"/>
        <v>0.65625000000000011</v>
      </c>
      <c r="EZ54" s="161">
        <v>1</v>
      </c>
      <c r="FA54" s="165">
        <v>0</v>
      </c>
      <c r="FB54" s="169">
        <v>12</v>
      </c>
      <c r="FC54" s="165">
        <v>1</v>
      </c>
      <c r="FD54" s="165">
        <v>0</v>
      </c>
      <c r="FE54" s="165">
        <v>0</v>
      </c>
      <c r="FF54" s="165">
        <v>0</v>
      </c>
      <c r="FG54" s="165">
        <v>0</v>
      </c>
      <c r="FH54" s="165">
        <v>0</v>
      </c>
      <c r="FI54" s="165">
        <v>0</v>
      </c>
      <c r="FJ54" s="165">
        <v>0</v>
      </c>
      <c r="FK54" s="33">
        <f t="shared" si="45"/>
        <v>14</v>
      </c>
      <c r="FL54" s="33">
        <f t="shared" si="46"/>
        <v>13</v>
      </c>
    </row>
    <row r="55" spans="1:168" s="39" customFormat="1" ht="12" customHeight="1">
      <c r="A55" s="48" t="s">
        <v>24</v>
      </c>
      <c r="B55" s="162">
        <f t="shared" ref="B55:L55" si="263">SUM(B51:B54)</f>
        <v>5</v>
      </c>
      <c r="C55" s="166">
        <f t="shared" si="263"/>
        <v>1</v>
      </c>
      <c r="D55" s="170">
        <f t="shared" si="263"/>
        <v>63</v>
      </c>
      <c r="E55" s="166">
        <f t="shared" si="263"/>
        <v>9</v>
      </c>
      <c r="F55" s="166">
        <f t="shared" si="263"/>
        <v>0</v>
      </c>
      <c r="G55" s="166">
        <f t="shared" si="263"/>
        <v>0</v>
      </c>
      <c r="H55" s="166">
        <f t="shared" si="263"/>
        <v>0</v>
      </c>
      <c r="I55" s="166">
        <f t="shared" si="263"/>
        <v>0</v>
      </c>
      <c r="J55" s="166">
        <f t="shared" si="263"/>
        <v>0</v>
      </c>
      <c r="K55" s="166">
        <f t="shared" si="263"/>
        <v>0</v>
      </c>
      <c r="L55" s="166">
        <f t="shared" si="263"/>
        <v>6</v>
      </c>
      <c r="M55" s="60">
        <f t="shared" si="11"/>
        <v>84</v>
      </c>
      <c r="N55" s="60">
        <f t="shared" si="12"/>
        <v>80</v>
      </c>
      <c r="O55" s="48" t="s">
        <v>24</v>
      </c>
      <c r="P55" s="162">
        <f t="shared" ref="P55:Z55" si="264">SUM(P51:P54)</f>
        <v>10</v>
      </c>
      <c r="Q55" s="166">
        <f t="shared" si="264"/>
        <v>3</v>
      </c>
      <c r="R55" s="170">
        <f t="shared" si="264"/>
        <v>204</v>
      </c>
      <c r="S55" s="166">
        <f t="shared" si="264"/>
        <v>34</v>
      </c>
      <c r="T55" s="166">
        <f t="shared" si="264"/>
        <v>9</v>
      </c>
      <c r="U55" s="166">
        <f t="shared" si="264"/>
        <v>0</v>
      </c>
      <c r="V55" s="166">
        <f t="shared" si="264"/>
        <v>1</v>
      </c>
      <c r="W55" s="166">
        <f t="shared" si="264"/>
        <v>0</v>
      </c>
      <c r="X55" s="166">
        <f t="shared" si="264"/>
        <v>3</v>
      </c>
      <c r="Y55" s="166">
        <f t="shared" si="264"/>
        <v>3</v>
      </c>
      <c r="Z55" s="166">
        <f t="shared" si="264"/>
        <v>20</v>
      </c>
      <c r="AA55" s="60">
        <f t="shared" si="14"/>
        <v>287</v>
      </c>
      <c r="AB55" s="60">
        <f t="shared" si="15"/>
        <v>295</v>
      </c>
      <c r="AC55" s="48" t="s">
        <v>24</v>
      </c>
      <c r="AD55" s="162">
        <f t="shared" ref="AD55:AN55" si="265">SUM(AD51:AD54)</f>
        <v>2</v>
      </c>
      <c r="AE55" s="166">
        <f t="shared" si="265"/>
        <v>1</v>
      </c>
      <c r="AF55" s="170">
        <f t="shared" si="265"/>
        <v>34</v>
      </c>
      <c r="AG55" s="166">
        <f t="shared" si="265"/>
        <v>9</v>
      </c>
      <c r="AH55" s="166">
        <f t="shared" si="265"/>
        <v>2</v>
      </c>
      <c r="AI55" s="166">
        <f t="shared" si="265"/>
        <v>1</v>
      </c>
      <c r="AJ55" s="166">
        <f t="shared" si="265"/>
        <v>4</v>
      </c>
      <c r="AK55" s="166">
        <f t="shared" si="265"/>
        <v>0</v>
      </c>
      <c r="AL55" s="166">
        <f t="shared" si="265"/>
        <v>0</v>
      </c>
      <c r="AM55" s="166">
        <f t="shared" si="265"/>
        <v>1</v>
      </c>
      <c r="AN55" s="166">
        <f t="shared" si="265"/>
        <v>3</v>
      </c>
      <c r="AO55" s="60">
        <f t="shared" si="17"/>
        <v>57</v>
      </c>
      <c r="AP55" s="60">
        <f t="shared" si="18"/>
        <v>63</v>
      </c>
      <c r="AQ55" s="48" t="s">
        <v>24</v>
      </c>
      <c r="AR55" s="162">
        <f t="shared" ref="AR55:BB55" si="266">SUM(AR51:AR54)</f>
        <v>2</v>
      </c>
      <c r="AS55" s="166">
        <f t="shared" si="266"/>
        <v>0</v>
      </c>
      <c r="AT55" s="170">
        <f t="shared" si="266"/>
        <v>35</v>
      </c>
      <c r="AU55" s="166">
        <f t="shared" si="266"/>
        <v>5</v>
      </c>
      <c r="AV55" s="166">
        <f t="shared" si="266"/>
        <v>1</v>
      </c>
      <c r="AW55" s="166">
        <f t="shared" si="266"/>
        <v>0</v>
      </c>
      <c r="AX55" s="166">
        <f t="shared" si="266"/>
        <v>0</v>
      </c>
      <c r="AY55" s="166">
        <f t="shared" si="266"/>
        <v>0</v>
      </c>
      <c r="AZ55" s="166">
        <f t="shared" si="266"/>
        <v>0</v>
      </c>
      <c r="BA55" s="166">
        <f t="shared" si="266"/>
        <v>0</v>
      </c>
      <c r="BB55" s="166">
        <f t="shared" si="266"/>
        <v>3</v>
      </c>
      <c r="BC55" s="60">
        <f t="shared" si="20"/>
        <v>46</v>
      </c>
      <c r="BD55" s="60">
        <f t="shared" si="21"/>
        <v>46</v>
      </c>
      <c r="BE55" s="48" t="s">
        <v>24</v>
      </c>
      <c r="BF55" s="162">
        <f t="shared" ref="BF55:BP55" si="267">SUM(BF51:BF54)</f>
        <v>13</v>
      </c>
      <c r="BG55" s="166">
        <f t="shared" si="267"/>
        <v>6</v>
      </c>
      <c r="BH55" s="170">
        <f t="shared" si="267"/>
        <v>211</v>
      </c>
      <c r="BI55" s="166">
        <f t="shared" si="267"/>
        <v>42</v>
      </c>
      <c r="BJ55" s="166">
        <f t="shared" si="267"/>
        <v>12</v>
      </c>
      <c r="BK55" s="166">
        <f t="shared" si="267"/>
        <v>2</v>
      </c>
      <c r="BL55" s="166">
        <f t="shared" si="267"/>
        <v>3</v>
      </c>
      <c r="BM55" s="166">
        <f t="shared" si="267"/>
        <v>2</v>
      </c>
      <c r="BN55" s="166">
        <f t="shared" si="267"/>
        <v>1</v>
      </c>
      <c r="BO55" s="166">
        <f t="shared" si="267"/>
        <v>1</v>
      </c>
      <c r="BP55" s="166">
        <f t="shared" si="267"/>
        <v>3</v>
      </c>
      <c r="BQ55" s="60">
        <f t="shared" si="23"/>
        <v>296</v>
      </c>
      <c r="BR55" s="60">
        <f t="shared" si="24"/>
        <v>305</v>
      </c>
      <c r="BS55" s="48" t="s">
        <v>24</v>
      </c>
      <c r="BT55" s="162">
        <f t="shared" ref="BT55:CD55" si="268">SUM(BT51:BT54)</f>
        <v>1</v>
      </c>
      <c r="BU55" s="166">
        <f t="shared" si="268"/>
        <v>0</v>
      </c>
      <c r="BV55" s="170">
        <f t="shared" si="268"/>
        <v>6</v>
      </c>
      <c r="BW55" s="166">
        <f t="shared" si="268"/>
        <v>1</v>
      </c>
      <c r="BX55" s="166">
        <f t="shared" si="268"/>
        <v>0</v>
      </c>
      <c r="BY55" s="166">
        <f t="shared" si="268"/>
        <v>0</v>
      </c>
      <c r="BZ55" s="166">
        <f t="shared" si="268"/>
        <v>0</v>
      </c>
      <c r="CA55" s="166">
        <f t="shared" si="268"/>
        <v>0</v>
      </c>
      <c r="CB55" s="166">
        <f t="shared" si="268"/>
        <v>0</v>
      </c>
      <c r="CC55" s="166">
        <f t="shared" si="268"/>
        <v>0</v>
      </c>
      <c r="CD55" s="166">
        <f t="shared" si="268"/>
        <v>0</v>
      </c>
      <c r="CE55" s="60">
        <f t="shared" si="26"/>
        <v>8</v>
      </c>
      <c r="CF55" s="60">
        <f t="shared" si="27"/>
        <v>7</v>
      </c>
      <c r="CG55" s="48" t="s">
        <v>24</v>
      </c>
      <c r="CH55" s="162">
        <f t="shared" ref="CH55:CR55" si="269">SUM(CH51:CH54)</f>
        <v>1</v>
      </c>
      <c r="CI55" s="166">
        <f t="shared" si="269"/>
        <v>0</v>
      </c>
      <c r="CJ55" s="170">
        <f t="shared" si="269"/>
        <v>6</v>
      </c>
      <c r="CK55" s="166">
        <f t="shared" si="269"/>
        <v>2</v>
      </c>
      <c r="CL55" s="166">
        <f t="shared" si="269"/>
        <v>0</v>
      </c>
      <c r="CM55" s="166">
        <f t="shared" si="269"/>
        <v>0</v>
      </c>
      <c r="CN55" s="166">
        <f t="shared" si="269"/>
        <v>0</v>
      </c>
      <c r="CO55" s="166">
        <f t="shared" si="269"/>
        <v>0</v>
      </c>
      <c r="CP55" s="166">
        <f t="shared" si="269"/>
        <v>0</v>
      </c>
      <c r="CQ55" s="166">
        <f t="shared" si="269"/>
        <v>0</v>
      </c>
      <c r="CR55" s="166">
        <f t="shared" si="269"/>
        <v>0</v>
      </c>
      <c r="CS55" s="60">
        <f t="shared" si="29"/>
        <v>9</v>
      </c>
      <c r="CT55" s="60">
        <f t="shared" si="30"/>
        <v>8</v>
      </c>
      <c r="CU55" s="48" t="s">
        <v>24</v>
      </c>
      <c r="CV55" s="162">
        <f t="shared" ref="CV55:DF55" si="270">SUM(CV51:CV54)</f>
        <v>9</v>
      </c>
      <c r="CW55" s="166">
        <f t="shared" si="270"/>
        <v>2</v>
      </c>
      <c r="CX55" s="170">
        <f t="shared" si="270"/>
        <v>118</v>
      </c>
      <c r="CY55" s="166">
        <f t="shared" si="270"/>
        <v>19</v>
      </c>
      <c r="CZ55" s="166">
        <f t="shared" si="270"/>
        <v>4</v>
      </c>
      <c r="DA55" s="166">
        <f t="shared" si="270"/>
        <v>0</v>
      </c>
      <c r="DB55" s="166">
        <f t="shared" si="270"/>
        <v>1</v>
      </c>
      <c r="DC55" s="166">
        <f t="shared" si="270"/>
        <v>0</v>
      </c>
      <c r="DD55" s="166">
        <f t="shared" si="270"/>
        <v>4</v>
      </c>
      <c r="DE55" s="166">
        <f t="shared" si="270"/>
        <v>1</v>
      </c>
      <c r="DF55" s="166">
        <f t="shared" si="270"/>
        <v>10</v>
      </c>
      <c r="DG55" s="60">
        <f t="shared" si="32"/>
        <v>168</v>
      </c>
      <c r="DH55" s="60">
        <f t="shared" si="33"/>
        <v>171</v>
      </c>
      <c r="DI55" s="48" t="s">
        <v>24</v>
      </c>
      <c r="DJ55" s="162">
        <f t="shared" ref="DJ55:DT55" si="271">SUM(DJ51:DJ54)</f>
        <v>4</v>
      </c>
      <c r="DK55" s="166">
        <f t="shared" si="271"/>
        <v>2</v>
      </c>
      <c r="DL55" s="170">
        <f t="shared" si="271"/>
        <v>46</v>
      </c>
      <c r="DM55" s="166">
        <f t="shared" si="271"/>
        <v>10</v>
      </c>
      <c r="DN55" s="166">
        <f t="shared" si="271"/>
        <v>0</v>
      </c>
      <c r="DO55" s="166">
        <f t="shared" si="271"/>
        <v>0</v>
      </c>
      <c r="DP55" s="166">
        <f t="shared" si="271"/>
        <v>0</v>
      </c>
      <c r="DQ55" s="166">
        <f t="shared" si="271"/>
        <v>0</v>
      </c>
      <c r="DR55" s="166">
        <f t="shared" si="271"/>
        <v>0</v>
      </c>
      <c r="DS55" s="166">
        <f t="shared" si="271"/>
        <v>1</v>
      </c>
      <c r="DT55" s="166">
        <f t="shared" si="271"/>
        <v>1</v>
      </c>
      <c r="DU55" s="60">
        <f t="shared" si="35"/>
        <v>64</v>
      </c>
      <c r="DV55" s="60">
        <f t="shared" si="36"/>
        <v>61</v>
      </c>
      <c r="DW55" s="48" t="s">
        <v>24</v>
      </c>
      <c r="DX55" s="162">
        <f t="shared" ref="DX55:EH55" si="272">SUM(DX51:DX54)</f>
        <v>5</v>
      </c>
      <c r="DY55" s="166">
        <f t="shared" si="272"/>
        <v>4</v>
      </c>
      <c r="DZ55" s="170">
        <f t="shared" si="272"/>
        <v>49</v>
      </c>
      <c r="EA55" s="166">
        <f t="shared" si="272"/>
        <v>12</v>
      </c>
      <c r="EB55" s="166">
        <f t="shared" si="272"/>
        <v>2</v>
      </c>
      <c r="EC55" s="166">
        <f t="shared" si="272"/>
        <v>0</v>
      </c>
      <c r="ED55" s="166">
        <f t="shared" si="272"/>
        <v>0</v>
      </c>
      <c r="EE55" s="166">
        <f t="shared" si="272"/>
        <v>0</v>
      </c>
      <c r="EF55" s="166">
        <f t="shared" si="272"/>
        <v>0</v>
      </c>
      <c r="EG55" s="166">
        <f t="shared" si="272"/>
        <v>0</v>
      </c>
      <c r="EH55" s="166">
        <f t="shared" si="272"/>
        <v>1</v>
      </c>
      <c r="EI55" s="60">
        <f t="shared" si="38"/>
        <v>73</v>
      </c>
      <c r="EJ55" s="60">
        <f t="shared" si="39"/>
        <v>70</v>
      </c>
      <c r="EK55" s="48" t="s">
        <v>24</v>
      </c>
      <c r="EL55" s="162">
        <f t="shared" ref="EL55:EV55" si="273">SUM(EL51:EL54)</f>
        <v>39</v>
      </c>
      <c r="EM55" s="166">
        <f t="shared" si="273"/>
        <v>6</v>
      </c>
      <c r="EN55" s="170">
        <f t="shared" si="273"/>
        <v>264</v>
      </c>
      <c r="EO55" s="166">
        <f t="shared" si="273"/>
        <v>60</v>
      </c>
      <c r="EP55" s="166">
        <f t="shared" si="273"/>
        <v>6</v>
      </c>
      <c r="EQ55" s="166">
        <f t="shared" si="273"/>
        <v>3</v>
      </c>
      <c r="ER55" s="166">
        <f t="shared" si="273"/>
        <v>7</v>
      </c>
      <c r="ES55" s="166">
        <f t="shared" si="273"/>
        <v>0</v>
      </c>
      <c r="ET55" s="166">
        <f t="shared" si="273"/>
        <v>1</v>
      </c>
      <c r="EU55" s="166">
        <f t="shared" si="273"/>
        <v>3</v>
      </c>
      <c r="EV55" s="166">
        <f t="shared" si="273"/>
        <v>12</v>
      </c>
      <c r="EW55" s="60">
        <f t="shared" si="41"/>
        <v>401</v>
      </c>
      <c r="EX55" s="60">
        <f t="shared" si="42"/>
        <v>392</v>
      </c>
      <c r="EY55" s="48" t="s">
        <v>24</v>
      </c>
      <c r="EZ55" s="162">
        <f t="shared" ref="EZ55:FJ55" si="274">SUM(EZ51:EZ54)</f>
        <v>6</v>
      </c>
      <c r="FA55" s="166">
        <f t="shared" si="274"/>
        <v>0</v>
      </c>
      <c r="FB55" s="170">
        <f t="shared" si="274"/>
        <v>47</v>
      </c>
      <c r="FC55" s="166">
        <f t="shared" si="274"/>
        <v>4</v>
      </c>
      <c r="FD55" s="166">
        <f t="shared" si="274"/>
        <v>3</v>
      </c>
      <c r="FE55" s="166">
        <f t="shared" si="274"/>
        <v>0</v>
      </c>
      <c r="FF55" s="166">
        <f t="shared" si="274"/>
        <v>0</v>
      </c>
      <c r="FG55" s="166">
        <f t="shared" si="274"/>
        <v>0</v>
      </c>
      <c r="FH55" s="166">
        <f t="shared" si="274"/>
        <v>0</v>
      </c>
      <c r="FI55" s="166">
        <f t="shared" si="274"/>
        <v>0</v>
      </c>
      <c r="FJ55" s="166">
        <f t="shared" si="274"/>
        <v>1</v>
      </c>
      <c r="FK55" s="60">
        <f t="shared" si="45"/>
        <v>61</v>
      </c>
      <c r="FL55" s="60">
        <f t="shared" si="46"/>
        <v>60</v>
      </c>
    </row>
    <row r="56" spans="1:168" s="39" customFormat="1" ht="12" customHeight="1">
      <c r="A56" s="48" t="s">
        <v>25</v>
      </c>
      <c r="B56" s="162">
        <f t="shared" ref="B56:L56" si="275">SUM(B55+B50+B45)</f>
        <v>19</v>
      </c>
      <c r="C56" s="166">
        <f t="shared" si="275"/>
        <v>5</v>
      </c>
      <c r="D56" s="170">
        <f t="shared" si="275"/>
        <v>160</v>
      </c>
      <c r="E56" s="166">
        <f t="shared" si="275"/>
        <v>26</v>
      </c>
      <c r="F56" s="166">
        <f t="shared" si="275"/>
        <v>5</v>
      </c>
      <c r="G56" s="166">
        <f t="shared" si="275"/>
        <v>0</v>
      </c>
      <c r="H56" s="166">
        <f t="shared" si="275"/>
        <v>1</v>
      </c>
      <c r="I56" s="166">
        <f t="shared" si="275"/>
        <v>0</v>
      </c>
      <c r="J56" s="166">
        <f t="shared" si="275"/>
        <v>0</v>
      </c>
      <c r="K56" s="166">
        <f t="shared" si="275"/>
        <v>1</v>
      </c>
      <c r="L56" s="166">
        <f t="shared" si="275"/>
        <v>25</v>
      </c>
      <c r="M56" s="60">
        <f t="shared" si="11"/>
        <v>242</v>
      </c>
      <c r="N56" s="60">
        <f t="shared" si="12"/>
        <v>234</v>
      </c>
      <c r="O56" s="48" t="s">
        <v>25</v>
      </c>
      <c r="P56" s="162">
        <f t="shared" ref="P56:Z56" si="276">SUM(P55+P50+P45)</f>
        <v>21</v>
      </c>
      <c r="Q56" s="166">
        <f t="shared" si="276"/>
        <v>9</v>
      </c>
      <c r="R56" s="170">
        <f t="shared" si="276"/>
        <v>567</v>
      </c>
      <c r="S56" s="166">
        <f t="shared" si="276"/>
        <v>90</v>
      </c>
      <c r="T56" s="166">
        <f t="shared" si="276"/>
        <v>17</v>
      </c>
      <c r="U56" s="166">
        <f t="shared" si="276"/>
        <v>0</v>
      </c>
      <c r="V56" s="166">
        <f t="shared" si="276"/>
        <v>1</v>
      </c>
      <c r="W56" s="166">
        <f t="shared" si="276"/>
        <v>0</v>
      </c>
      <c r="X56" s="166">
        <f t="shared" si="276"/>
        <v>9</v>
      </c>
      <c r="Y56" s="166">
        <f t="shared" si="276"/>
        <v>3</v>
      </c>
      <c r="Z56" s="166">
        <f t="shared" si="276"/>
        <v>50</v>
      </c>
      <c r="AA56" s="60">
        <f t="shared" si="14"/>
        <v>767</v>
      </c>
      <c r="AB56" s="60">
        <f t="shared" si="15"/>
        <v>778</v>
      </c>
      <c r="AC56" s="48" t="s">
        <v>25</v>
      </c>
      <c r="AD56" s="162">
        <f t="shared" ref="AD56:AN56" si="277">SUM(AD55+AD50+AD45)</f>
        <v>6</v>
      </c>
      <c r="AE56" s="166">
        <f t="shared" si="277"/>
        <v>1</v>
      </c>
      <c r="AF56" s="170">
        <f t="shared" si="277"/>
        <v>114</v>
      </c>
      <c r="AG56" s="166">
        <f t="shared" si="277"/>
        <v>33</v>
      </c>
      <c r="AH56" s="166">
        <f t="shared" si="277"/>
        <v>3</v>
      </c>
      <c r="AI56" s="166">
        <f t="shared" si="277"/>
        <v>1</v>
      </c>
      <c r="AJ56" s="166">
        <f t="shared" si="277"/>
        <v>7</v>
      </c>
      <c r="AK56" s="166">
        <f t="shared" si="277"/>
        <v>6</v>
      </c>
      <c r="AL56" s="166">
        <f t="shared" si="277"/>
        <v>0</v>
      </c>
      <c r="AM56" s="166">
        <f t="shared" si="277"/>
        <v>2</v>
      </c>
      <c r="AN56" s="166">
        <f t="shared" si="277"/>
        <v>6</v>
      </c>
      <c r="AO56" s="60">
        <f t="shared" si="17"/>
        <v>179</v>
      </c>
      <c r="AP56" s="60">
        <f t="shared" si="18"/>
        <v>193</v>
      </c>
      <c r="AQ56" s="48" t="s">
        <v>25</v>
      </c>
      <c r="AR56" s="162">
        <f t="shared" ref="AR56:BB56" si="278">SUM(AR55+AR50+AR45)</f>
        <v>5</v>
      </c>
      <c r="AS56" s="166">
        <f t="shared" si="278"/>
        <v>0</v>
      </c>
      <c r="AT56" s="170">
        <f t="shared" si="278"/>
        <v>91</v>
      </c>
      <c r="AU56" s="166">
        <f t="shared" si="278"/>
        <v>18</v>
      </c>
      <c r="AV56" s="166">
        <f t="shared" si="278"/>
        <v>5</v>
      </c>
      <c r="AW56" s="166">
        <f t="shared" si="278"/>
        <v>0</v>
      </c>
      <c r="AX56" s="166">
        <f t="shared" si="278"/>
        <v>3</v>
      </c>
      <c r="AY56" s="166">
        <f t="shared" si="278"/>
        <v>1</v>
      </c>
      <c r="AZ56" s="166">
        <f t="shared" si="278"/>
        <v>0</v>
      </c>
      <c r="BA56" s="166">
        <f t="shared" si="278"/>
        <v>0</v>
      </c>
      <c r="BB56" s="166">
        <f t="shared" si="278"/>
        <v>6</v>
      </c>
      <c r="BC56" s="60">
        <f t="shared" si="20"/>
        <v>129</v>
      </c>
      <c r="BD56" s="60">
        <f t="shared" si="21"/>
        <v>135</v>
      </c>
      <c r="BE56" s="48" t="s">
        <v>25</v>
      </c>
      <c r="BF56" s="162">
        <f t="shared" ref="BF56:BP56" si="279">SUM(BF55+BF50+BF45)</f>
        <v>69</v>
      </c>
      <c r="BG56" s="166">
        <f t="shared" si="279"/>
        <v>15</v>
      </c>
      <c r="BH56" s="170">
        <f t="shared" si="279"/>
        <v>710</v>
      </c>
      <c r="BI56" s="166">
        <f t="shared" si="279"/>
        <v>140</v>
      </c>
      <c r="BJ56" s="166">
        <f t="shared" si="279"/>
        <v>41</v>
      </c>
      <c r="BK56" s="166">
        <f t="shared" si="279"/>
        <v>4</v>
      </c>
      <c r="BL56" s="166">
        <f t="shared" si="279"/>
        <v>19</v>
      </c>
      <c r="BM56" s="166">
        <f t="shared" si="279"/>
        <v>11</v>
      </c>
      <c r="BN56" s="166">
        <f t="shared" si="279"/>
        <v>2</v>
      </c>
      <c r="BO56" s="166">
        <f t="shared" si="279"/>
        <v>4</v>
      </c>
      <c r="BP56" s="166">
        <f t="shared" si="279"/>
        <v>21</v>
      </c>
      <c r="BQ56" s="60">
        <f t="shared" si="23"/>
        <v>1036</v>
      </c>
      <c r="BR56" s="60">
        <f t="shared" si="24"/>
        <v>1063</v>
      </c>
      <c r="BS56" s="48" t="s">
        <v>25</v>
      </c>
      <c r="BT56" s="162">
        <f t="shared" ref="BT56:CD56" si="280">SUM(BT55+BT50+BT45)</f>
        <v>1</v>
      </c>
      <c r="BU56" s="166">
        <f t="shared" si="280"/>
        <v>0</v>
      </c>
      <c r="BV56" s="170">
        <f t="shared" si="280"/>
        <v>16</v>
      </c>
      <c r="BW56" s="166">
        <f t="shared" si="280"/>
        <v>2</v>
      </c>
      <c r="BX56" s="166">
        <f t="shared" si="280"/>
        <v>0</v>
      </c>
      <c r="BY56" s="166">
        <f t="shared" si="280"/>
        <v>0</v>
      </c>
      <c r="BZ56" s="166">
        <f t="shared" si="280"/>
        <v>0</v>
      </c>
      <c r="CA56" s="166">
        <f t="shared" si="280"/>
        <v>0</v>
      </c>
      <c r="CB56" s="166">
        <f t="shared" si="280"/>
        <v>0</v>
      </c>
      <c r="CC56" s="166">
        <f t="shared" si="280"/>
        <v>0</v>
      </c>
      <c r="CD56" s="166">
        <f t="shared" si="280"/>
        <v>2</v>
      </c>
      <c r="CE56" s="60">
        <f t="shared" si="26"/>
        <v>21</v>
      </c>
      <c r="CF56" s="60">
        <f t="shared" si="27"/>
        <v>20</v>
      </c>
      <c r="CG56" s="48" t="s">
        <v>25</v>
      </c>
      <c r="CH56" s="162">
        <f t="shared" ref="CH56:CR56" si="281">SUM(CH55+CH50+CH45)</f>
        <v>1</v>
      </c>
      <c r="CI56" s="166">
        <f t="shared" si="281"/>
        <v>0</v>
      </c>
      <c r="CJ56" s="170">
        <f t="shared" si="281"/>
        <v>22</v>
      </c>
      <c r="CK56" s="166">
        <f t="shared" si="281"/>
        <v>3</v>
      </c>
      <c r="CL56" s="166">
        <f t="shared" si="281"/>
        <v>0</v>
      </c>
      <c r="CM56" s="166">
        <f t="shared" si="281"/>
        <v>1</v>
      </c>
      <c r="CN56" s="166">
        <f t="shared" si="281"/>
        <v>0</v>
      </c>
      <c r="CO56" s="166">
        <f t="shared" si="281"/>
        <v>0</v>
      </c>
      <c r="CP56" s="166">
        <f t="shared" si="281"/>
        <v>0</v>
      </c>
      <c r="CQ56" s="166">
        <f t="shared" si="281"/>
        <v>0</v>
      </c>
      <c r="CR56" s="166">
        <f t="shared" si="281"/>
        <v>0</v>
      </c>
      <c r="CS56" s="60">
        <f t="shared" si="29"/>
        <v>27</v>
      </c>
      <c r="CT56" s="60">
        <f t="shared" si="30"/>
        <v>27</v>
      </c>
      <c r="CU56" s="48" t="s">
        <v>25</v>
      </c>
      <c r="CV56" s="162">
        <f t="shared" ref="CV56:DF56" si="282">SUM(CV55+CV50+CV45)</f>
        <v>37</v>
      </c>
      <c r="CW56" s="166">
        <f t="shared" si="282"/>
        <v>6</v>
      </c>
      <c r="CX56" s="170">
        <f t="shared" si="282"/>
        <v>404</v>
      </c>
      <c r="CY56" s="166">
        <f t="shared" si="282"/>
        <v>64</v>
      </c>
      <c r="CZ56" s="166">
        <f t="shared" si="282"/>
        <v>13</v>
      </c>
      <c r="DA56" s="166">
        <f t="shared" si="282"/>
        <v>0</v>
      </c>
      <c r="DB56" s="166">
        <f t="shared" si="282"/>
        <v>2</v>
      </c>
      <c r="DC56" s="166">
        <f t="shared" si="282"/>
        <v>0</v>
      </c>
      <c r="DD56" s="166">
        <f t="shared" si="282"/>
        <v>10</v>
      </c>
      <c r="DE56" s="166">
        <f t="shared" si="282"/>
        <v>4</v>
      </c>
      <c r="DF56" s="166">
        <f t="shared" si="282"/>
        <v>52</v>
      </c>
      <c r="DG56" s="60">
        <f t="shared" si="32"/>
        <v>592</v>
      </c>
      <c r="DH56" s="60">
        <f t="shared" si="33"/>
        <v>593</v>
      </c>
      <c r="DI56" s="48" t="s">
        <v>25</v>
      </c>
      <c r="DJ56" s="162">
        <f t="shared" ref="DJ56:DT56" si="283">SUM(DJ55+DJ50+DJ45)</f>
        <v>13</v>
      </c>
      <c r="DK56" s="166">
        <f t="shared" si="283"/>
        <v>6</v>
      </c>
      <c r="DL56" s="170">
        <f t="shared" si="283"/>
        <v>139</v>
      </c>
      <c r="DM56" s="166">
        <f t="shared" si="283"/>
        <v>20</v>
      </c>
      <c r="DN56" s="166">
        <f t="shared" si="283"/>
        <v>4</v>
      </c>
      <c r="DO56" s="166">
        <f t="shared" si="283"/>
        <v>0</v>
      </c>
      <c r="DP56" s="166">
        <f t="shared" si="283"/>
        <v>0</v>
      </c>
      <c r="DQ56" s="166">
        <f t="shared" si="283"/>
        <v>0</v>
      </c>
      <c r="DR56" s="166">
        <f t="shared" si="283"/>
        <v>0</v>
      </c>
      <c r="DS56" s="166">
        <f t="shared" si="283"/>
        <v>4</v>
      </c>
      <c r="DT56" s="166">
        <f t="shared" si="283"/>
        <v>4</v>
      </c>
      <c r="DU56" s="60">
        <f t="shared" si="35"/>
        <v>190</v>
      </c>
      <c r="DV56" s="60">
        <f t="shared" si="36"/>
        <v>186</v>
      </c>
      <c r="DW56" s="48" t="s">
        <v>25</v>
      </c>
      <c r="DX56" s="162">
        <f t="shared" ref="DX56:EH56" si="284">SUM(DX55+DX50+DX45)</f>
        <v>14</v>
      </c>
      <c r="DY56" s="166">
        <f t="shared" si="284"/>
        <v>6</v>
      </c>
      <c r="DZ56" s="170">
        <f t="shared" si="284"/>
        <v>147</v>
      </c>
      <c r="EA56" s="166">
        <f t="shared" si="284"/>
        <v>31</v>
      </c>
      <c r="EB56" s="166">
        <f t="shared" si="284"/>
        <v>3</v>
      </c>
      <c r="EC56" s="166">
        <f t="shared" si="284"/>
        <v>1</v>
      </c>
      <c r="ED56" s="166">
        <f t="shared" si="284"/>
        <v>0</v>
      </c>
      <c r="EE56" s="166">
        <f t="shared" si="284"/>
        <v>0</v>
      </c>
      <c r="EF56" s="166">
        <f t="shared" si="284"/>
        <v>0</v>
      </c>
      <c r="EG56" s="166">
        <f t="shared" si="284"/>
        <v>0</v>
      </c>
      <c r="EH56" s="166">
        <f t="shared" si="284"/>
        <v>6</v>
      </c>
      <c r="EI56" s="60">
        <f t="shared" si="38"/>
        <v>208</v>
      </c>
      <c r="EJ56" s="60">
        <f t="shared" si="39"/>
        <v>200</v>
      </c>
      <c r="EK56" s="48" t="s">
        <v>25</v>
      </c>
      <c r="EL56" s="162">
        <f t="shared" ref="EL56:EV56" si="285">SUM(EL55+EL50+EL45)</f>
        <v>82</v>
      </c>
      <c r="EM56" s="166">
        <f t="shared" si="285"/>
        <v>13</v>
      </c>
      <c r="EN56" s="170">
        <f t="shared" si="285"/>
        <v>770</v>
      </c>
      <c r="EO56" s="166">
        <f t="shared" si="285"/>
        <v>184</v>
      </c>
      <c r="EP56" s="166">
        <f t="shared" si="285"/>
        <v>41</v>
      </c>
      <c r="EQ56" s="166">
        <f t="shared" si="285"/>
        <v>5</v>
      </c>
      <c r="ER56" s="166">
        <f t="shared" si="285"/>
        <v>15</v>
      </c>
      <c r="ES56" s="166">
        <f t="shared" si="285"/>
        <v>2</v>
      </c>
      <c r="ET56" s="166">
        <f t="shared" si="285"/>
        <v>1</v>
      </c>
      <c r="EU56" s="166">
        <f t="shared" si="285"/>
        <v>6</v>
      </c>
      <c r="EV56" s="166">
        <f t="shared" si="285"/>
        <v>29</v>
      </c>
      <c r="EW56" s="60">
        <f t="shared" si="41"/>
        <v>1148</v>
      </c>
      <c r="EX56" s="60">
        <f t="shared" si="42"/>
        <v>1157</v>
      </c>
      <c r="EY56" s="48" t="s">
        <v>25</v>
      </c>
      <c r="EZ56" s="162">
        <f t="shared" ref="EZ56:FJ56" si="286">SUM(EZ55+EZ50+EZ45)</f>
        <v>21</v>
      </c>
      <c r="FA56" s="166">
        <f t="shared" si="286"/>
        <v>4</v>
      </c>
      <c r="FB56" s="170">
        <f t="shared" si="286"/>
        <v>133</v>
      </c>
      <c r="FC56" s="166">
        <f t="shared" si="286"/>
        <v>24</v>
      </c>
      <c r="FD56" s="166">
        <f t="shared" si="286"/>
        <v>6</v>
      </c>
      <c r="FE56" s="166">
        <f t="shared" si="286"/>
        <v>0</v>
      </c>
      <c r="FF56" s="166">
        <f t="shared" si="286"/>
        <v>0</v>
      </c>
      <c r="FG56" s="166">
        <f t="shared" si="286"/>
        <v>0</v>
      </c>
      <c r="FH56" s="166">
        <f t="shared" si="286"/>
        <v>0</v>
      </c>
      <c r="FI56" s="166">
        <f t="shared" si="286"/>
        <v>0</v>
      </c>
      <c r="FJ56" s="166">
        <f t="shared" si="286"/>
        <v>7</v>
      </c>
      <c r="FK56" s="60">
        <f t="shared" si="45"/>
        <v>195</v>
      </c>
      <c r="FL56" s="60">
        <f t="shared" si="46"/>
        <v>185</v>
      </c>
    </row>
    <row r="57" spans="1:168" ht="13.5" customHeight="1">
      <c r="A57" s="22">
        <f>A54+"00:15"</f>
        <v>0.66666666666666674</v>
      </c>
      <c r="B57" s="159">
        <v>2</v>
      </c>
      <c r="C57" s="163">
        <v>0</v>
      </c>
      <c r="D57" s="167">
        <v>18</v>
      </c>
      <c r="E57" s="163">
        <v>1</v>
      </c>
      <c r="F57" s="163">
        <v>0</v>
      </c>
      <c r="G57" s="163">
        <v>0</v>
      </c>
      <c r="H57" s="163">
        <v>0</v>
      </c>
      <c r="I57" s="163">
        <v>0</v>
      </c>
      <c r="J57" s="163">
        <v>0</v>
      </c>
      <c r="K57" s="163">
        <v>0</v>
      </c>
      <c r="L57" s="163">
        <v>0</v>
      </c>
      <c r="M57" s="25">
        <f t="shared" si="11"/>
        <v>21</v>
      </c>
      <c r="N57" s="25">
        <f t="shared" si="12"/>
        <v>20</v>
      </c>
      <c r="O57" s="29">
        <f t="shared" ref="O57:O60" si="287">$A57</f>
        <v>0.66666666666666674</v>
      </c>
      <c r="P57" s="159">
        <v>4</v>
      </c>
      <c r="Q57" s="163">
        <v>0</v>
      </c>
      <c r="R57" s="167">
        <v>66</v>
      </c>
      <c r="S57" s="163">
        <v>12</v>
      </c>
      <c r="T57" s="163">
        <v>0</v>
      </c>
      <c r="U57" s="163">
        <v>0</v>
      </c>
      <c r="V57" s="163">
        <v>0</v>
      </c>
      <c r="W57" s="163">
        <v>0</v>
      </c>
      <c r="X57" s="163">
        <v>0</v>
      </c>
      <c r="Y57" s="163">
        <v>1</v>
      </c>
      <c r="Z57" s="163">
        <v>4</v>
      </c>
      <c r="AA57" s="25">
        <f t="shared" si="14"/>
        <v>87</v>
      </c>
      <c r="AB57" s="25">
        <f t="shared" si="15"/>
        <v>85</v>
      </c>
      <c r="AC57" s="29">
        <f t="shared" ref="AC57:AC60" si="288">$A57</f>
        <v>0.66666666666666674</v>
      </c>
      <c r="AD57" s="159">
        <v>0</v>
      </c>
      <c r="AE57" s="163">
        <v>0</v>
      </c>
      <c r="AF57" s="167">
        <v>13</v>
      </c>
      <c r="AG57" s="163">
        <v>3</v>
      </c>
      <c r="AH57" s="163">
        <v>0</v>
      </c>
      <c r="AI57" s="163">
        <v>1</v>
      </c>
      <c r="AJ57" s="163">
        <v>0</v>
      </c>
      <c r="AK57" s="163">
        <v>0</v>
      </c>
      <c r="AL57" s="163">
        <v>0</v>
      </c>
      <c r="AM57" s="163">
        <v>0</v>
      </c>
      <c r="AN57" s="163">
        <v>1</v>
      </c>
      <c r="AO57" s="25">
        <f t="shared" si="17"/>
        <v>18</v>
      </c>
      <c r="AP57" s="25">
        <f t="shared" si="18"/>
        <v>19</v>
      </c>
      <c r="AQ57" s="29">
        <f t="shared" ref="AQ57:AQ60" si="289">$A57</f>
        <v>0.66666666666666674</v>
      </c>
      <c r="AR57" s="159">
        <v>1</v>
      </c>
      <c r="AS57" s="163">
        <v>0</v>
      </c>
      <c r="AT57" s="167">
        <v>3</v>
      </c>
      <c r="AU57" s="163">
        <v>3</v>
      </c>
      <c r="AV57" s="163">
        <v>0</v>
      </c>
      <c r="AW57" s="163">
        <v>0</v>
      </c>
      <c r="AX57" s="163">
        <v>0</v>
      </c>
      <c r="AY57" s="163">
        <v>0</v>
      </c>
      <c r="AZ57" s="163">
        <v>0</v>
      </c>
      <c r="BA57" s="163">
        <v>0</v>
      </c>
      <c r="BB57" s="163">
        <v>1</v>
      </c>
      <c r="BC57" s="25">
        <f t="shared" si="20"/>
        <v>8</v>
      </c>
      <c r="BD57" s="25">
        <f t="shared" si="21"/>
        <v>7</v>
      </c>
      <c r="BE57" s="29">
        <f t="shared" ref="BE57:BE60" si="290">$A57</f>
        <v>0.66666666666666674</v>
      </c>
      <c r="BF57" s="159">
        <v>7</v>
      </c>
      <c r="BG57" s="163">
        <v>0</v>
      </c>
      <c r="BH57" s="167">
        <v>57</v>
      </c>
      <c r="BI57" s="163">
        <v>7</v>
      </c>
      <c r="BJ57" s="163">
        <v>2</v>
      </c>
      <c r="BK57" s="163">
        <v>0</v>
      </c>
      <c r="BL57" s="163">
        <v>1</v>
      </c>
      <c r="BM57" s="163">
        <v>0</v>
      </c>
      <c r="BN57" s="163">
        <v>0</v>
      </c>
      <c r="BO57" s="163">
        <v>1</v>
      </c>
      <c r="BP57" s="163">
        <v>1</v>
      </c>
      <c r="BQ57" s="25">
        <f t="shared" si="23"/>
        <v>76</v>
      </c>
      <c r="BR57" s="25">
        <f t="shared" si="24"/>
        <v>75</v>
      </c>
      <c r="BS57" s="29">
        <f t="shared" ref="BS57:BS60" si="291">$A57</f>
        <v>0.66666666666666674</v>
      </c>
      <c r="BT57" s="159">
        <v>0</v>
      </c>
      <c r="BU57" s="163">
        <v>0</v>
      </c>
      <c r="BV57" s="167">
        <v>3</v>
      </c>
      <c r="BW57" s="163">
        <v>0</v>
      </c>
      <c r="BX57" s="163">
        <v>0</v>
      </c>
      <c r="BY57" s="163">
        <v>0</v>
      </c>
      <c r="BZ57" s="163">
        <v>1</v>
      </c>
      <c r="CA57" s="163">
        <v>0</v>
      </c>
      <c r="CB57" s="163">
        <v>0</v>
      </c>
      <c r="CC57" s="163">
        <v>0</v>
      </c>
      <c r="CD57" s="163">
        <v>0</v>
      </c>
      <c r="CE57" s="25">
        <f t="shared" si="26"/>
        <v>4</v>
      </c>
      <c r="CF57" s="25">
        <f t="shared" si="27"/>
        <v>5</v>
      </c>
      <c r="CG57" s="29">
        <f t="shared" ref="CG57:CG60" si="292">$A57</f>
        <v>0.66666666666666674</v>
      </c>
      <c r="CH57" s="159">
        <v>0</v>
      </c>
      <c r="CI57" s="163">
        <v>0</v>
      </c>
      <c r="CJ57" s="167">
        <v>2</v>
      </c>
      <c r="CK57" s="163">
        <v>0</v>
      </c>
      <c r="CL57" s="163">
        <v>0</v>
      </c>
      <c r="CM57" s="163">
        <v>0</v>
      </c>
      <c r="CN57" s="163">
        <v>0</v>
      </c>
      <c r="CO57" s="163">
        <v>0</v>
      </c>
      <c r="CP57" s="163">
        <v>0</v>
      </c>
      <c r="CQ57" s="163">
        <v>0</v>
      </c>
      <c r="CR57" s="163">
        <v>0</v>
      </c>
      <c r="CS57" s="25">
        <f t="shared" si="29"/>
        <v>2</v>
      </c>
      <c r="CT57" s="25">
        <f t="shared" si="30"/>
        <v>2</v>
      </c>
      <c r="CU57" s="29">
        <f t="shared" ref="CU57:CU60" si="293">$A57</f>
        <v>0.66666666666666674</v>
      </c>
      <c r="CV57" s="159">
        <v>1</v>
      </c>
      <c r="CW57" s="163">
        <v>0</v>
      </c>
      <c r="CX57" s="167">
        <v>29</v>
      </c>
      <c r="CY57" s="163">
        <v>2</v>
      </c>
      <c r="CZ57" s="163">
        <v>3</v>
      </c>
      <c r="DA57" s="163">
        <v>0</v>
      </c>
      <c r="DB57" s="163">
        <v>0</v>
      </c>
      <c r="DC57" s="163">
        <v>0</v>
      </c>
      <c r="DD57" s="163">
        <v>1</v>
      </c>
      <c r="DE57" s="163">
        <v>0</v>
      </c>
      <c r="DF57" s="163">
        <v>3</v>
      </c>
      <c r="DG57" s="25">
        <f t="shared" si="32"/>
        <v>39</v>
      </c>
      <c r="DH57" s="25">
        <f t="shared" si="33"/>
        <v>42</v>
      </c>
      <c r="DI57" s="29">
        <f t="shared" ref="DI57:DI60" si="294">$A57</f>
        <v>0.66666666666666674</v>
      </c>
      <c r="DJ57" s="159">
        <v>1</v>
      </c>
      <c r="DK57" s="163">
        <v>1</v>
      </c>
      <c r="DL57" s="167">
        <v>19</v>
      </c>
      <c r="DM57" s="163">
        <v>3</v>
      </c>
      <c r="DN57" s="163">
        <v>0</v>
      </c>
      <c r="DO57" s="163">
        <v>0</v>
      </c>
      <c r="DP57" s="163">
        <v>0</v>
      </c>
      <c r="DQ57" s="163">
        <v>0</v>
      </c>
      <c r="DR57" s="163">
        <v>0</v>
      </c>
      <c r="DS57" s="163">
        <v>0</v>
      </c>
      <c r="DT57" s="163">
        <v>0</v>
      </c>
      <c r="DU57" s="25">
        <f t="shared" si="35"/>
        <v>24</v>
      </c>
      <c r="DV57" s="25">
        <f t="shared" si="36"/>
        <v>23</v>
      </c>
      <c r="DW57" s="29">
        <f t="shared" ref="DW57:DW60" si="295">$A57</f>
        <v>0.66666666666666674</v>
      </c>
      <c r="DX57" s="159">
        <v>0</v>
      </c>
      <c r="DY57" s="163">
        <v>2</v>
      </c>
      <c r="DZ57" s="167">
        <v>13</v>
      </c>
      <c r="EA57" s="163">
        <v>3</v>
      </c>
      <c r="EB57" s="163">
        <v>0</v>
      </c>
      <c r="EC57" s="163">
        <v>0</v>
      </c>
      <c r="ED57" s="163">
        <v>0</v>
      </c>
      <c r="EE57" s="163">
        <v>0</v>
      </c>
      <c r="EF57" s="163">
        <v>0</v>
      </c>
      <c r="EG57" s="163">
        <v>0</v>
      </c>
      <c r="EH57" s="163">
        <v>1</v>
      </c>
      <c r="EI57" s="25">
        <f t="shared" si="38"/>
        <v>19</v>
      </c>
      <c r="EJ57" s="25">
        <f t="shared" si="39"/>
        <v>18</v>
      </c>
      <c r="EK57" s="29">
        <f t="shared" ref="EK57:EK60" si="296">$A57</f>
        <v>0.66666666666666674</v>
      </c>
      <c r="EL57" s="159">
        <v>10</v>
      </c>
      <c r="EM57" s="163">
        <v>3</v>
      </c>
      <c r="EN57" s="167">
        <v>66</v>
      </c>
      <c r="EO57" s="163">
        <v>17</v>
      </c>
      <c r="EP57" s="163">
        <v>4</v>
      </c>
      <c r="EQ57" s="163">
        <v>1</v>
      </c>
      <c r="ER57" s="163">
        <v>0</v>
      </c>
      <c r="ES57" s="163">
        <v>0</v>
      </c>
      <c r="ET57" s="163">
        <v>0</v>
      </c>
      <c r="EU57" s="163">
        <v>0</v>
      </c>
      <c r="EV57" s="163">
        <v>2</v>
      </c>
      <c r="EW57" s="25">
        <f t="shared" si="41"/>
        <v>103</v>
      </c>
      <c r="EX57" s="25">
        <f t="shared" si="42"/>
        <v>100</v>
      </c>
      <c r="EY57" s="29">
        <f t="shared" ref="EY57:EY60" si="297">$A57</f>
        <v>0.66666666666666674</v>
      </c>
      <c r="EZ57" s="159">
        <v>2</v>
      </c>
      <c r="FA57" s="163">
        <v>0</v>
      </c>
      <c r="FB57" s="167">
        <v>15</v>
      </c>
      <c r="FC57" s="163">
        <v>0</v>
      </c>
      <c r="FD57" s="163">
        <v>1</v>
      </c>
      <c r="FE57" s="163">
        <v>0</v>
      </c>
      <c r="FF57" s="163">
        <v>0</v>
      </c>
      <c r="FG57" s="163">
        <v>0</v>
      </c>
      <c r="FH57" s="163">
        <v>0</v>
      </c>
      <c r="FI57" s="163">
        <v>0</v>
      </c>
      <c r="FJ57" s="163">
        <v>2</v>
      </c>
      <c r="FK57" s="31">
        <f t="shared" si="45"/>
        <v>20</v>
      </c>
      <c r="FL57" s="31">
        <f t="shared" si="46"/>
        <v>20</v>
      </c>
    </row>
    <row r="58" spans="1:168" ht="13.5" customHeight="1">
      <c r="A58" s="13">
        <f t="shared" ref="A58:A60" si="298">A57+"00:15"</f>
        <v>0.67708333333333337</v>
      </c>
      <c r="B58" s="160">
        <v>2</v>
      </c>
      <c r="C58" s="164">
        <v>0</v>
      </c>
      <c r="D58" s="168">
        <v>8</v>
      </c>
      <c r="E58" s="164">
        <v>1</v>
      </c>
      <c r="F58" s="164">
        <v>0</v>
      </c>
      <c r="G58" s="164">
        <v>0</v>
      </c>
      <c r="H58" s="164">
        <v>0</v>
      </c>
      <c r="I58" s="164">
        <v>0</v>
      </c>
      <c r="J58" s="164">
        <v>0</v>
      </c>
      <c r="K58" s="164">
        <v>0</v>
      </c>
      <c r="L58" s="164">
        <v>0</v>
      </c>
      <c r="M58" s="26">
        <f t="shared" si="11"/>
        <v>11</v>
      </c>
      <c r="N58" s="26">
        <f t="shared" si="12"/>
        <v>10</v>
      </c>
      <c r="O58" s="29">
        <f t="shared" si="287"/>
        <v>0.67708333333333337</v>
      </c>
      <c r="P58" s="160">
        <v>7</v>
      </c>
      <c r="Q58" s="164">
        <v>3</v>
      </c>
      <c r="R58" s="168">
        <v>81</v>
      </c>
      <c r="S58" s="164">
        <v>8</v>
      </c>
      <c r="T58" s="164">
        <v>0</v>
      </c>
      <c r="U58" s="164">
        <v>0</v>
      </c>
      <c r="V58" s="164">
        <v>0</v>
      </c>
      <c r="W58" s="164">
        <v>0</v>
      </c>
      <c r="X58" s="164">
        <v>1</v>
      </c>
      <c r="Y58" s="164">
        <v>0</v>
      </c>
      <c r="Z58" s="164">
        <v>3</v>
      </c>
      <c r="AA58" s="26">
        <f t="shared" si="14"/>
        <v>103</v>
      </c>
      <c r="AB58" s="26">
        <f t="shared" si="15"/>
        <v>98</v>
      </c>
      <c r="AC58" s="29">
        <f t="shared" si="288"/>
        <v>0.67708333333333337</v>
      </c>
      <c r="AD58" s="160">
        <v>1</v>
      </c>
      <c r="AE58" s="164">
        <v>0</v>
      </c>
      <c r="AF58" s="168">
        <v>10</v>
      </c>
      <c r="AG58" s="164">
        <v>1</v>
      </c>
      <c r="AH58" s="164">
        <v>0</v>
      </c>
      <c r="AI58" s="164">
        <v>0</v>
      </c>
      <c r="AJ58" s="164">
        <v>0</v>
      </c>
      <c r="AK58" s="164">
        <v>0</v>
      </c>
      <c r="AL58" s="164">
        <v>0</v>
      </c>
      <c r="AM58" s="164">
        <v>0</v>
      </c>
      <c r="AN58" s="164">
        <v>0</v>
      </c>
      <c r="AO58" s="26">
        <f t="shared" si="17"/>
        <v>12</v>
      </c>
      <c r="AP58" s="26">
        <f t="shared" si="18"/>
        <v>11</v>
      </c>
      <c r="AQ58" s="29">
        <f t="shared" si="289"/>
        <v>0.67708333333333337</v>
      </c>
      <c r="AR58" s="160">
        <v>0</v>
      </c>
      <c r="AS58" s="164">
        <v>0</v>
      </c>
      <c r="AT58" s="168">
        <v>5</v>
      </c>
      <c r="AU58" s="164">
        <v>1</v>
      </c>
      <c r="AV58" s="164">
        <v>0</v>
      </c>
      <c r="AW58" s="164">
        <v>0</v>
      </c>
      <c r="AX58" s="164">
        <v>0</v>
      </c>
      <c r="AY58" s="164">
        <v>0</v>
      </c>
      <c r="AZ58" s="164">
        <v>0</v>
      </c>
      <c r="BA58" s="164">
        <v>0</v>
      </c>
      <c r="BB58" s="164">
        <v>0</v>
      </c>
      <c r="BC58" s="26">
        <f t="shared" si="20"/>
        <v>6</v>
      </c>
      <c r="BD58" s="26">
        <f t="shared" si="21"/>
        <v>6</v>
      </c>
      <c r="BE58" s="29">
        <f t="shared" si="290"/>
        <v>0.67708333333333337</v>
      </c>
      <c r="BF58" s="160">
        <v>12</v>
      </c>
      <c r="BG58" s="164">
        <v>0</v>
      </c>
      <c r="BH58" s="168">
        <v>62</v>
      </c>
      <c r="BI58" s="164">
        <v>5</v>
      </c>
      <c r="BJ58" s="164">
        <v>1</v>
      </c>
      <c r="BK58" s="164">
        <v>0</v>
      </c>
      <c r="BL58" s="164">
        <v>0</v>
      </c>
      <c r="BM58" s="164">
        <v>0</v>
      </c>
      <c r="BN58" s="164">
        <v>0</v>
      </c>
      <c r="BO58" s="164">
        <v>1</v>
      </c>
      <c r="BP58" s="164">
        <v>0</v>
      </c>
      <c r="BQ58" s="26">
        <f t="shared" si="23"/>
        <v>81</v>
      </c>
      <c r="BR58" s="26">
        <f t="shared" si="24"/>
        <v>75</v>
      </c>
      <c r="BS58" s="29">
        <f t="shared" si="291"/>
        <v>0.67708333333333337</v>
      </c>
      <c r="BT58" s="160">
        <v>0</v>
      </c>
      <c r="BU58" s="164">
        <v>0</v>
      </c>
      <c r="BV58" s="168">
        <v>1</v>
      </c>
      <c r="BW58" s="164">
        <v>1</v>
      </c>
      <c r="BX58" s="164">
        <v>0</v>
      </c>
      <c r="BY58" s="164">
        <v>0</v>
      </c>
      <c r="BZ58" s="164">
        <v>0</v>
      </c>
      <c r="CA58" s="164">
        <v>0</v>
      </c>
      <c r="CB58" s="164">
        <v>0</v>
      </c>
      <c r="CC58" s="164">
        <v>0</v>
      </c>
      <c r="CD58" s="164">
        <v>0</v>
      </c>
      <c r="CE58" s="26">
        <f t="shared" si="26"/>
        <v>2</v>
      </c>
      <c r="CF58" s="26">
        <f t="shared" si="27"/>
        <v>2</v>
      </c>
      <c r="CG58" s="29">
        <f t="shared" si="292"/>
        <v>0.67708333333333337</v>
      </c>
      <c r="CH58" s="160">
        <v>0</v>
      </c>
      <c r="CI58" s="164">
        <v>0</v>
      </c>
      <c r="CJ58" s="168">
        <v>0</v>
      </c>
      <c r="CK58" s="164">
        <v>0</v>
      </c>
      <c r="CL58" s="164">
        <v>0</v>
      </c>
      <c r="CM58" s="164">
        <v>0</v>
      </c>
      <c r="CN58" s="164">
        <v>0</v>
      </c>
      <c r="CO58" s="164">
        <v>0</v>
      </c>
      <c r="CP58" s="164">
        <v>0</v>
      </c>
      <c r="CQ58" s="164">
        <v>0</v>
      </c>
      <c r="CR58" s="164">
        <v>0</v>
      </c>
      <c r="CS58" s="26">
        <f t="shared" si="29"/>
        <v>0</v>
      </c>
      <c r="CT58" s="26">
        <f t="shared" si="30"/>
        <v>0</v>
      </c>
      <c r="CU58" s="29">
        <f t="shared" si="293"/>
        <v>0.67708333333333337</v>
      </c>
      <c r="CV58" s="160">
        <v>3</v>
      </c>
      <c r="CW58" s="164">
        <v>1</v>
      </c>
      <c r="CX58" s="168">
        <v>35</v>
      </c>
      <c r="CY58" s="164">
        <v>7</v>
      </c>
      <c r="CZ58" s="164">
        <v>1</v>
      </c>
      <c r="DA58" s="164">
        <v>0</v>
      </c>
      <c r="DB58" s="164">
        <v>0</v>
      </c>
      <c r="DC58" s="164">
        <v>0</v>
      </c>
      <c r="DD58" s="164">
        <v>1</v>
      </c>
      <c r="DE58" s="164">
        <v>1</v>
      </c>
      <c r="DF58" s="164">
        <v>4</v>
      </c>
      <c r="DG58" s="26">
        <f t="shared" si="32"/>
        <v>53</v>
      </c>
      <c r="DH58" s="26">
        <f t="shared" si="33"/>
        <v>53</v>
      </c>
      <c r="DI58" s="29">
        <f t="shared" si="294"/>
        <v>0.67708333333333337</v>
      </c>
      <c r="DJ58" s="160">
        <v>1</v>
      </c>
      <c r="DK58" s="164">
        <v>1</v>
      </c>
      <c r="DL58" s="168">
        <v>9</v>
      </c>
      <c r="DM58" s="164">
        <v>1</v>
      </c>
      <c r="DN58" s="164">
        <v>2</v>
      </c>
      <c r="DO58" s="164">
        <v>0</v>
      </c>
      <c r="DP58" s="164">
        <v>0</v>
      </c>
      <c r="DQ58" s="164">
        <v>0</v>
      </c>
      <c r="DR58" s="164">
        <v>0</v>
      </c>
      <c r="DS58" s="164">
        <v>0</v>
      </c>
      <c r="DT58" s="164">
        <v>1</v>
      </c>
      <c r="DU58" s="26">
        <f t="shared" si="35"/>
        <v>15</v>
      </c>
      <c r="DV58" s="26">
        <f t="shared" si="36"/>
        <v>16</v>
      </c>
      <c r="DW58" s="29">
        <f t="shared" si="295"/>
        <v>0.67708333333333337</v>
      </c>
      <c r="DX58" s="160">
        <v>4</v>
      </c>
      <c r="DY58" s="164">
        <v>3</v>
      </c>
      <c r="DZ58" s="168">
        <v>15</v>
      </c>
      <c r="EA58" s="164">
        <v>2</v>
      </c>
      <c r="EB58" s="164">
        <v>0</v>
      </c>
      <c r="EC58" s="164">
        <v>0</v>
      </c>
      <c r="ED58" s="164">
        <v>0</v>
      </c>
      <c r="EE58" s="164">
        <v>0</v>
      </c>
      <c r="EF58" s="164">
        <v>0</v>
      </c>
      <c r="EG58" s="164">
        <v>0</v>
      </c>
      <c r="EH58" s="164">
        <v>1</v>
      </c>
      <c r="EI58" s="26">
        <f t="shared" si="38"/>
        <v>25</v>
      </c>
      <c r="EJ58" s="26">
        <f t="shared" si="39"/>
        <v>21</v>
      </c>
      <c r="EK58" s="29">
        <f t="shared" si="296"/>
        <v>0.67708333333333337</v>
      </c>
      <c r="EL58" s="160">
        <v>19</v>
      </c>
      <c r="EM58" s="164">
        <v>3</v>
      </c>
      <c r="EN58" s="168">
        <v>53</v>
      </c>
      <c r="EO58" s="164">
        <v>10</v>
      </c>
      <c r="EP58" s="164">
        <v>3</v>
      </c>
      <c r="EQ58" s="164">
        <v>0</v>
      </c>
      <c r="ER58" s="164">
        <v>0</v>
      </c>
      <c r="ES58" s="164">
        <v>0</v>
      </c>
      <c r="ET58" s="164">
        <v>0</v>
      </c>
      <c r="EU58" s="164">
        <v>3</v>
      </c>
      <c r="EV58" s="164">
        <v>0</v>
      </c>
      <c r="EW58" s="26">
        <f t="shared" si="41"/>
        <v>91</v>
      </c>
      <c r="EX58" s="26">
        <f t="shared" si="42"/>
        <v>83</v>
      </c>
      <c r="EY58" s="29">
        <f t="shared" si="297"/>
        <v>0.67708333333333337</v>
      </c>
      <c r="EZ58" s="160">
        <v>1</v>
      </c>
      <c r="FA58" s="164">
        <v>0</v>
      </c>
      <c r="FB58" s="168">
        <v>7</v>
      </c>
      <c r="FC58" s="164">
        <v>3</v>
      </c>
      <c r="FD58" s="164">
        <v>0</v>
      </c>
      <c r="FE58" s="164">
        <v>0</v>
      </c>
      <c r="FF58" s="164">
        <v>0</v>
      </c>
      <c r="FG58" s="164">
        <v>0</v>
      </c>
      <c r="FH58" s="164">
        <v>0</v>
      </c>
      <c r="FI58" s="164">
        <v>0</v>
      </c>
      <c r="FJ58" s="164">
        <v>1</v>
      </c>
      <c r="FK58" s="32">
        <f t="shared" si="45"/>
        <v>12</v>
      </c>
      <c r="FL58" s="32">
        <f t="shared" si="46"/>
        <v>11</v>
      </c>
    </row>
    <row r="59" spans="1:168" ht="13.5" customHeight="1">
      <c r="A59" s="13">
        <f t="shared" si="298"/>
        <v>0.6875</v>
      </c>
      <c r="B59" s="160">
        <v>2</v>
      </c>
      <c r="C59" s="164">
        <v>0</v>
      </c>
      <c r="D59" s="168">
        <v>15</v>
      </c>
      <c r="E59" s="164">
        <v>3</v>
      </c>
      <c r="F59" s="164">
        <v>0</v>
      </c>
      <c r="G59" s="164">
        <v>0</v>
      </c>
      <c r="H59" s="164">
        <v>0</v>
      </c>
      <c r="I59" s="164">
        <v>0</v>
      </c>
      <c r="J59" s="164">
        <v>0</v>
      </c>
      <c r="K59" s="164">
        <v>0</v>
      </c>
      <c r="L59" s="164">
        <v>0</v>
      </c>
      <c r="M59" s="26">
        <f t="shared" si="11"/>
        <v>20</v>
      </c>
      <c r="N59" s="26">
        <f t="shared" si="12"/>
        <v>19</v>
      </c>
      <c r="O59" s="29">
        <f t="shared" si="287"/>
        <v>0.6875</v>
      </c>
      <c r="P59" s="160">
        <v>4</v>
      </c>
      <c r="Q59" s="164">
        <v>3</v>
      </c>
      <c r="R59" s="168">
        <v>87</v>
      </c>
      <c r="S59" s="164">
        <v>8</v>
      </c>
      <c r="T59" s="164">
        <v>1</v>
      </c>
      <c r="U59" s="164">
        <v>0</v>
      </c>
      <c r="V59" s="164">
        <v>0</v>
      </c>
      <c r="W59" s="164">
        <v>0</v>
      </c>
      <c r="X59" s="164">
        <v>1</v>
      </c>
      <c r="Y59" s="164">
        <v>0</v>
      </c>
      <c r="Z59" s="164">
        <v>4</v>
      </c>
      <c r="AA59" s="26">
        <f t="shared" si="14"/>
        <v>108</v>
      </c>
      <c r="AB59" s="26">
        <f t="shared" si="15"/>
        <v>106</v>
      </c>
      <c r="AC59" s="29">
        <f t="shared" si="288"/>
        <v>0.6875</v>
      </c>
      <c r="AD59" s="160">
        <v>0</v>
      </c>
      <c r="AE59" s="164">
        <v>1</v>
      </c>
      <c r="AF59" s="168">
        <v>13</v>
      </c>
      <c r="AG59" s="164">
        <v>3</v>
      </c>
      <c r="AH59" s="164">
        <v>0</v>
      </c>
      <c r="AI59" s="164">
        <v>0</v>
      </c>
      <c r="AJ59" s="164">
        <v>0</v>
      </c>
      <c r="AK59" s="164">
        <v>0</v>
      </c>
      <c r="AL59" s="164">
        <v>0</v>
      </c>
      <c r="AM59" s="164">
        <v>0</v>
      </c>
      <c r="AN59" s="164">
        <v>0</v>
      </c>
      <c r="AO59" s="26">
        <f t="shared" si="17"/>
        <v>17</v>
      </c>
      <c r="AP59" s="26">
        <f t="shared" si="18"/>
        <v>17</v>
      </c>
      <c r="AQ59" s="29">
        <f t="shared" si="289"/>
        <v>0.6875</v>
      </c>
      <c r="AR59" s="160">
        <v>0</v>
      </c>
      <c r="AS59" s="164">
        <v>0</v>
      </c>
      <c r="AT59" s="168">
        <v>3</v>
      </c>
      <c r="AU59" s="164">
        <v>0</v>
      </c>
      <c r="AV59" s="164">
        <v>0</v>
      </c>
      <c r="AW59" s="164">
        <v>0</v>
      </c>
      <c r="AX59" s="164">
        <v>0</v>
      </c>
      <c r="AY59" s="164">
        <v>0</v>
      </c>
      <c r="AZ59" s="164">
        <v>0</v>
      </c>
      <c r="BA59" s="164">
        <v>0</v>
      </c>
      <c r="BB59" s="164">
        <v>0</v>
      </c>
      <c r="BC59" s="26">
        <f t="shared" si="20"/>
        <v>3</v>
      </c>
      <c r="BD59" s="26">
        <f t="shared" si="21"/>
        <v>3</v>
      </c>
      <c r="BE59" s="29">
        <f t="shared" si="290"/>
        <v>0.6875</v>
      </c>
      <c r="BF59" s="160">
        <v>8</v>
      </c>
      <c r="BG59" s="164">
        <v>0</v>
      </c>
      <c r="BH59" s="168">
        <v>64</v>
      </c>
      <c r="BI59" s="164">
        <v>7</v>
      </c>
      <c r="BJ59" s="164">
        <v>2</v>
      </c>
      <c r="BK59" s="164">
        <v>0</v>
      </c>
      <c r="BL59" s="164">
        <v>0</v>
      </c>
      <c r="BM59" s="164">
        <v>0</v>
      </c>
      <c r="BN59" s="164">
        <v>0</v>
      </c>
      <c r="BO59" s="164">
        <v>0</v>
      </c>
      <c r="BP59" s="164">
        <v>1</v>
      </c>
      <c r="BQ59" s="26">
        <f t="shared" si="23"/>
        <v>82</v>
      </c>
      <c r="BR59" s="26">
        <f t="shared" si="24"/>
        <v>79</v>
      </c>
      <c r="BS59" s="29">
        <f t="shared" si="291"/>
        <v>0.6875</v>
      </c>
      <c r="BT59" s="160">
        <v>0</v>
      </c>
      <c r="BU59" s="164">
        <v>0</v>
      </c>
      <c r="BV59" s="168">
        <v>1</v>
      </c>
      <c r="BW59" s="164">
        <v>0</v>
      </c>
      <c r="BX59" s="164">
        <v>0</v>
      </c>
      <c r="BY59" s="164">
        <v>0</v>
      </c>
      <c r="BZ59" s="164">
        <v>0</v>
      </c>
      <c r="CA59" s="164">
        <v>0</v>
      </c>
      <c r="CB59" s="164">
        <v>0</v>
      </c>
      <c r="CC59" s="164">
        <v>0</v>
      </c>
      <c r="CD59" s="164">
        <v>0</v>
      </c>
      <c r="CE59" s="26">
        <f t="shared" si="26"/>
        <v>1</v>
      </c>
      <c r="CF59" s="26">
        <f t="shared" si="27"/>
        <v>1</v>
      </c>
      <c r="CG59" s="29">
        <f t="shared" si="292"/>
        <v>0.6875</v>
      </c>
      <c r="CH59" s="160">
        <v>0</v>
      </c>
      <c r="CI59" s="164">
        <v>0</v>
      </c>
      <c r="CJ59" s="168">
        <v>0</v>
      </c>
      <c r="CK59" s="164">
        <v>1</v>
      </c>
      <c r="CL59" s="164">
        <v>0</v>
      </c>
      <c r="CM59" s="164">
        <v>0</v>
      </c>
      <c r="CN59" s="164">
        <v>0</v>
      </c>
      <c r="CO59" s="164">
        <v>0</v>
      </c>
      <c r="CP59" s="164">
        <v>0</v>
      </c>
      <c r="CQ59" s="164">
        <v>0</v>
      </c>
      <c r="CR59" s="164">
        <v>3</v>
      </c>
      <c r="CS59" s="26">
        <f t="shared" si="29"/>
        <v>4</v>
      </c>
      <c r="CT59" s="26">
        <f t="shared" si="30"/>
        <v>4</v>
      </c>
      <c r="CU59" s="29">
        <f t="shared" si="293"/>
        <v>0.6875</v>
      </c>
      <c r="CV59" s="160">
        <v>1</v>
      </c>
      <c r="CW59" s="164">
        <v>0</v>
      </c>
      <c r="CX59" s="168">
        <v>28</v>
      </c>
      <c r="CY59" s="164">
        <v>3</v>
      </c>
      <c r="CZ59" s="164">
        <v>0</v>
      </c>
      <c r="DA59" s="164">
        <v>0</v>
      </c>
      <c r="DB59" s="164">
        <v>0</v>
      </c>
      <c r="DC59" s="164">
        <v>0</v>
      </c>
      <c r="DD59" s="164">
        <v>1</v>
      </c>
      <c r="DE59" s="164">
        <v>0</v>
      </c>
      <c r="DF59" s="164">
        <v>3</v>
      </c>
      <c r="DG59" s="26">
        <f t="shared" si="32"/>
        <v>36</v>
      </c>
      <c r="DH59" s="26">
        <f t="shared" si="33"/>
        <v>36</v>
      </c>
      <c r="DI59" s="29">
        <f t="shared" si="294"/>
        <v>0.6875</v>
      </c>
      <c r="DJ59" s="160">
        <v>2</v>
      </c>
      <c r="DK59" s="164">
        <v>1</v>
      </c>
      <c r="DL59" s="168">
        <v>18</v>
      </c>
      <c r="DM59" s="164">
        <v>1</v>
      </c>
      <c r="DN59" s="164">
        <v>0</v>
      </c>
      <c r="DO59" s="164">
        <v>0</v>
      </c>
      <c r="DP59" s="164">
        <v>0</v>
      </c>
      <c r="DQ59" s="164">
        <v>0</v>
      </c>
      <c r="DR59" s="164">
        <v>0</v>
      </c>
      <c r="DS59" s="164">
        <v>0</v>
      </c>
      <c r="DT59" s="164">
        <v>0</v>
      </c>
      <c r="DU59" s="26">
        <f t="shared" si="35"/>
        <v>22</v>
      </c>
      <c r="DV59" s="26">
        <f t="shared" si="36"/>
        <v>20</v>
      </c>
      <c r="DW59" s="29">
        <f t="shared" si="295"/>
        <v>0.6875</v>
      </c>
      <c r="DX59" s="160">
        <v>7</v>
      </c>
      <c r="DY59" s="164">
        <v>2</v>
      </c>
      <c r="DZ59" s="168">
        <v>16</v>
      </c>
      <c r="EA59" s="164">
        <v>2</v>
      </c>
      <c r="EB59" s="164">
        <v>1</v>
      </c>
      <c r="EC59" s="164">
        <v>0</v>
      </c>
      <c r="ED59" s="164">
        <v>0</v>
      </c>
      <c r="EE59" s="164">
        <v>0</v>
      </c>
      <c r="EF59" s="164">
        <v>0</v>
      </c>
      <c r="EG59" s="164">
        <v>1</v>
      </c>
      <c r="EH59" s="164">
        <v>0</v>
      </c>
      <c r="EI59" s="26">
        <f t="shared" si="38"/>
        <v>29</v>
      </c>
      <c r="EJ59" s="26">
        <f t="shared" si="39"/>
        <v>25</v>
      </c>
      <c r="EK59" s="29">
        <f t="shared" si="296"/>
        <v>0.6875</v>
      </c>
      <c r="EL59" s="160">
        <v>20</v>
      </c>
      <c r="EM59" s="164">
        <v>3</v>
      </c>
      <c r="EN59" s="168">
        <v>69</v>
      </c>
      <c r="EO59" s="164">
        <v>12</v>
      </c>
      <c r="EP59" s="164">
        <v>2</v>
      </c>
      <c r="EQ59" s="164">
        <v>1</v>
      </c>
      <c r="ER59" s="164">
        <v>1</v>
      </c>
      <c r="ES59" s="164">
        <v>0</v>
      </c>
      <c r="ET59" s="164">
        <v>0</v>
      </c>
      <c r="EU59" s="164">
        <v>1</v>
      </c>
      <c r="EV59" s="164">
        <v>2</v>
      </c>
      <c r="EW59" s="26">
        <f t="shared" si="41"/>
        <v>111</v>
      </c>
      <c r="EX59" s="26">
        <f t="shared" si="42"/>
        <v>101</v>
      </c>
      <c r="EY59" s="29">
        <f t="shared" si="297"/>
        <v>0.6875</v>
      </c>
      <c r="EZ59" s="160">
        <v>0</v>
      </c>
      <c r="FA59" s="164">
        <v>0</v>
      </c>
      <c r="FB59" s="168">
        <v>9</v>
      </c>
      <c r="FC59" s="164">
        <v>0</v>
      </c>
      <c r="FD59" s="164">
        <v>1</v>
      </c>
      <c r="FE59" s="164">
        <v>0</v>
      </c>
      <c r="FF59" s="164">
        <v>0</v>
      </c>
      <c r="FG59" s="164">
        <v>0</v>
      </c>
      <c r="FH59" s="164">
        <v>0</v>
      </c>
      <c r="FI59" s="164">
        <v>1</v>
      </c>
      <c r="FJ59" s="164">
        <v>2</v>
      </c>
      <c r="FK59" s="32">
        <f t="shared" si="45"/>
        <v>13</v>
      </c>
      <c r="FL59" s="32">
        <f t="shared" si="46"/>
        <v>15</v>
      </c>
    </row>
    <row r="60" spans="1:168" ht="13.5" customHeight="1">
      <c r="A60" s="16">
        <f t="shared" si="298"/>
        <v>0.69791666666666663</v>
      </c>
      <c r="B60" s="161">
        <v>1</v>
      </c>
      <c r="C60" s="165">
        <v>0</v>
      </c>
      <c r="D60" s="169">
        <v>12</v>
      </c>
      <c r="E60" s="165">
        <v>0</v>
      </c>
      <c r="F60" s="165">
        <v>0</v>
      </c>
      <c r="G60" s="165">
        <v>0</v>
      </c>
      <c r="H60" s="165">
        <v>0</v>
      </c>
      <c r="I60" s="165">
        <v>0</v>
      </c>
      <c r="J60" s="165">
        <v>0</v>
      </c>
      <c r="K60" s="165">
        <v>0</v>
      </c>
      <c r="L60" s="165">
        <v>0</v>
      </c>
      <c r="M60" s="27">
        <f t="shared" si="11"/>
        <v>13</v>
      </c>
      <c r="N60" s="27">
        <f t="shared" si="12"/>
        <v>12</v>
      </c>
      <c r="O60" s="30">
        <f t="shared" si="287"/>
        <v>0.69791666666666663</v>
      </c>
      <c r="P60" s="161">
        <v>5</v>
      </c>
      <c r="Q60" s="165">
        <v>2</v>
      </c>
      <c r="R60" s="169">
        <v>99</v>
      </c>
      <c r="S60" s="165">
        <v>7</v>
      </c>
      <c r="T60" s="165">
        <v>0</v>
      </c>
      <c r="U60" s="165">
        <v>0</v>
      </c>
      <c r="V60" s="165">
        <v>0</v>
      </c>
      <c r="W60" s="165">
        <v>0</v>
      </c>
      <c r="X60" s="165">
        <v>1</v>
      </c>
      <c r="Y60" s="165">
        <v>1</v>
      </c>
      <c r="Z60" s="165">
        <v>6</v>
      </c>
      <c r="AA60" s="27">
        <f t="shared" si="14"/>
        <v>121</v>
      </c>
      <c r="AB60" s="27">
        <f t="shared" si="15"/>
        <v>119</v>
      </c>
      <c r="AC60" s="30">
        <f t="shared" si="288"/>
        <v>0.69791666666666663</v>
      </c>
      <c r="AD60" s="161">
        <v>0</v>
      </c>
      <c r="AE60" s="165">
        <v>0</v>
      </c>
      <c r="AF60" s="169">
        <v>12</v>
      </c>
      <c r="AG60" s="165">
        <v>1</v>
      </c>
      <c r="AH60" s="165">
        <v>0</v>
      </c>
      <c r="AI60" s="165">
        <v>0</v>
      </c>
      <c r="AJ60" s="165">
        <v>0</v>
      </c>
      <c r="AK60" s="165">
        <v>0</v>
      </c>
      <c r="AL60" s="165">
        <v>0</v>
      </c>
      <c r="AM60" s="165">
        <v>0</v>
      </c>
      <c r="AN60" s="165">
        <v>0</v>
      </c>
      <c r="AO60" s="27">
        <f t="shared" si="17"/>
        <v>13</v>
      </c>
      <c r="AP60" s="27">
        <f t="shared" si="18"/>
        <v>13</v>
      </c>
      <c r="AQ60" s="30">
        <f t="shared" si="289"/>
        <v>0.69791666666666663</v>
      </c>
      <c r="AR60" s="161">
        <v>0</v>
      </c>
      <c r="AS60" s="165">
        <v>0</v>
      </c>
      <c r="AT60" s="169">
        <v>9</v>
      </c>
      <c r="AU60" s="165">
        <v>0</v>
      </c>
      <c r="AV60" s="165">
        <v>0</v>
      </c>
      <c r="AW60" s="165">
        <v>0</v>
      </c>
      <c r="AX60" s="165">
        <v>0</v>
      </c>
      <c r="AY60" s="165">
        <v>0</v>
      </c>
      <c r="AZ60" s="165">
        <v>0</v>
      </c>
      <c r="BA60" s="165">
        <v>0</v>
      </c>
      <c r="BB60" s="165">
        <v>0</v>
      </c>
      <c r="BC60" s="27">
        <f t="shared" si="20"/>
        <v>9</v>
      </c>
      <c r="BD60" s="27">
        <f t="shared" si="21"/>
        <v>9</v>
      </c>
      <c r="BE60" s="30">
        <f t="shared" si="290"/>
        <v>0.69791666666666663</v>
      </c>
      <c r="BF60" s="161">
        <v>10</v>
      </c>
      <c r="BG60" s="165">
        <v>3</v>
      </c>
      <c r="BH60" s="169">
        <v>69</v>
      </c>
      <c r="BI60" s="165">
        <v>8</v>
      </c>
      <c r="BJ60" s="165">
        <v>0</v>
      </c>
      <c r="BK60" s="165">
        <v>1</v>
      </c>
      <c r="BL60" s="165">
        <v>0</v>
      </c>
      <c r="BM60" s="165">
        <v>0</v>
      </c>
      <c r="BN60" s="165">
        <v>0</v>
      </c>
      <c r="BO60" s="165">
        <v>0</v>
      </c>
      <c r="BP60" s="165">
        <v>2</v>
      </c>
      <c r="BQ60" s="27">
        <f t="shared" si="23"/>
        <v>93</v>
      </c>
      <c r="BR60" s="27">
        <f t="shared" si="24"/>
        <v>86</v>
      </c>
      <c r="BS60" s="30">
        <f t="shared" si="291"/>
        <v>0.69791666666666663</v>
      </c>
      <c r="BT60" s="161">
        <v>0</v>
      </c>
      <c r="BU60" s="165">
        <v>0</v>
      </c>
      <c r="BV60" s="169">
        <v>1</v>
      </c>
      <c r="BW60" s="165">
        <v>0</v>
      </c>
      <c r="BX60" s="165">
        <v>0</v>
      </c>
      <c r="BY60" s="165">
        <v>0</v>
      </c>
      <c r="BZ60" s="165">
        <v>0</v>
      </c>
      <c r="CA60" s="165">
        <v>0</v>
      </c>
      <c r="CB60" s="165">
        <v>0</v>
      </c>
      <c r="CC60" s="165">
        <v>0</v>
      </c>
      <c r="CD60" s="165">
        <v>0</v>
      </c>
      <c r="CE60" s="27">
        <f t="shared" si="26"/>
        <v>1</v>
      </c>
      <c r="CF60" s="27">
        <f t="shared" si="27"/>
        <v>1</v>
      </c>
      <c r="CG60" s="30">
        <f t="shared" si="292"/>
        <v>0.69791666666666663</v>
      </c>
      <c r="CH60" s="161">
        <v>0</v>
      </c>
      <c r="CI60" s="165">
        <v>0</v>
      </c>
      <c r="CJ60" s="169">
        <v>1</v>
      </c>
      <c r="CK60" s="165">
        <v>0</v>
      </c>
      <c r="CL60" s="165">
        <v>0</v>
      </c>
      <c r="CM60" s="165">
        <v>0</v>
      </c>
      <c r="CN60" s="165">
        <v>0</v>
      </c>
      <c r="CO60" s="165">
        <v>0</v>
      </c>
      <c r="CP60" s="165">
        <v>0</v>
      </c>
      <c r="CQ60" s="165">
        <v>0</v>
      </c>
      <c r="CR60" s="165">
        <v>0</v>
      </c>
      <c r="CS60" s="27">
        <f t="shared" si="29"/>
        <v>1</v>
      </c>
      <c r="CT60" s="27">
        <f t="shared" si="30"/>
        <v>1</v>
      </c>
      <c r="CU60" s="30">
        <f t="shared" si="293"/>
        <v>0.69791666666666663</v>
      </c>
      <c r="CV60" s="161">
        <v>1</v>
      </c>
      <c r="CW60" s="165">
        <v>0</v>
      </c>
      <c r="CX60" s="169">
        <v>30</v>
      </c>
      <c r="CY60" s="165">
        <v>4</v>
      </c>
      <c r="CZ60" s="165">
        <v>0</v>
      </c>
      <c r="DA60" s="165">
        <v>0</v>
      </c>
      <c r="DB60" s="165">
        <v>0</v>
      </c>
      <c r="DC60" s="165">
        <v>0</v>
      </c>
      <c r="DD60" s="165">
        <v>0</v>
      </c>
      <c r="DE60" s="165">
        <v>0</v>
      </c>
      <c r="DF60" s="165">
        <v>2</v>
      </c>
      <c r="DG60" s="27">
        <f t="shared" si="32"/>
        <v>37</v>
      </c>
      <c r="DH60" s="27">
        <f t="shared" si="33"/>
        <v>36</v>
      </c>
      <c r="DI60" s="30">
        <f t="shared" si="294"/>
        <v>0.69791666666666663</v>
      </c>
      <c r="DJ60" s="161">
        <v>0</v>
      </c>
      <c r="DK60" s="165">
        <v>1</v>
      </c>
      <c r="DL60" s="169">
        <v>17</v>
      </c>
      <c r="DM60" s="165">
        <v>0</v>
      </c>
      <c r="DN60" s="165">
        <v>0</v>
      </c>
      <c r="DO60" s="165">
        <v>0</v>
      </c>
      <c r="DP60" s="165">
        <v>0</v>
      </c>
      <c r="DQ60" s="165">
        <v>0</v>
      </c>
      <c r="DR60" s="165">
        <v>0</v>
      </c>
      <c r="DS60" s="165">
        <v>0</v>
      </c>
      <c r="DT60" s="165">
        <v>1</v>
      </c>
      <c r="DU60" s="27">
        <f t="shared" si="35"/>
        <v>19</v>
      </c>
      <c r="DV60" s="27">
        <f t="shared" si="36"/>
        <v>19</v>
      </c>
      <c r="DW60" s="30">
        <f t="shared" si="295"/>
        <v>0.69791666666666663</v>
      </c>
      <c r="DX60" s="161">
        <v>2</v>
      </c>
      <c r="DY60" s="165">
        <v>3</v>
      </c>
      <c r="DZ60" s="169">
        <v>18</v>
      </c>
      <c r="EA60" s="165">
        <v>4</v>
      </c>
      <c r="EB60" s="165">
        <v>0</v>
      </c>
      <c r="EC60" s="165">
        <v>0</v>
      </c>
      <c r="ED60" s="165">
        <v>0</v>
      </c>
      <c r="EE60" s="165">
        <v>0</v>
      </c>
      <c r="EF60" s="165">
        <v>0</v>
      </c>
      <c r="EG60" s="165">
        <v>0</v>
      </c>
      <c r="EH60" s="165">
        <v>0</v>
      </c>
      <c r="EI60" s="27">
        <f t="shared" si="38"/>
        <v>27</v>
      </c>
      <c r="EJ60" s="27">
        <f t="shared" si="39"/>
        <v>24</v>
      </c>
      <c r="EK60" s="30">
        <f t="shared" si="296"/>
        <v>0.69791666666666663</v>
      </c>
      <c r="EL60" s="161">
        <v>21</v>
      </c>
      <c r="EM60" s="165">
        <v>4</v>
      </c>
      <c r="EN60" s="169">
        <v>68</v>
      </c>
      <c r="EO60" s="165">
        <v>14</v>
      </c>
      <c r="EP60" s="165">
        <v>2</v>
      </c>
      <c r="EQ60" s="165">
        <v>0</v>
      </c>
      <c r="ER60" s="165">
        <v>0</v>
      </c>
      <c r="ES60" s="165">
        <v>0</v>
      </c>
      <c r="ET60" s="165">
        <v>0</v>
      </c>
      <c r="EU60" s="165">
        <v>2</v>
      </c>
      <c r="EV60" s="165">
        <v>0</v>
      </c>
      <c r="EW60" s="27">
        <f t="shared" si="41"/>
        <v>111</v>
      </c>
      <c r="EX60" s="27">
        <f t="shared" si="42"/>
        <v>99</v>
      </c>
      <c r="EY60" s="30">
        <f t="shared" si="297"/>
        <v>0.69791666666666663</v>
      </c>
      <c r="EZ60" s="161">
        <v>3</v>
      </c>
      <c r="FA60" s="165">
        <v>1</v>
      </c>
      <c r="FB60" s="169">
        <v>10</v>
      </c>
      <c r="FC60" s="165">
        <v>1</v>
      </c>
      <c r="FD60" s="165">
        <v>0</v>
      </c>
      <c r="FE60" s="165">
        <v>0</v>
      </c>
      <c r="FF60" s="165">
        <v>0</v>
      </c>
      <c r="FG60" s="165">
        <v>0</v>
      </c>
      <c r="FH60" s="165">
        <v>0</v>
      </c>
      <c r="FI60" s="165">
        <v>0</v>
      </c>
      <c r="FJ60" s="165">
        <v>0</v>
      </c>
      <c r="FK60" s="33">
        <f t="shared" si="45"/>
        <v>15</v>
      </c>
      <c r="FL60" s="33">
        <f t="shared" si="46"/>
        <v>12</v>
      </c>
    </row>
    <row r="61" spans="1:168" s="39" customFormat="1" ht="12" customHeight="1">
      <c r="A61" s="48" t="s">
        <v>24</v>
      </c>
      <c r="B61" s="162">
        <f t="shared" ref="B61:L61" si="299">SUM(B57:B60)</f>
        <v>7</v>
      </c>
      <c r="C61" s="166">
        <f t="shared" si="299"/>
        <v>0</v>
      </c>
      <c r="D61" s="170">
        <f t="shared" si="299"/>
        <v>53</v>
      </c>
      <c r="E61" s="166">
        <f t="shared" si="299"/>
        <v>5</v>
      </c>
      <c r="F61" s="166">
        <f t="shared" si="299"/>
        <v>0</v>
      </c>
      <c r="G61" s="166">
        <f t="shared" si="299"/>
        <v>0</v>
      </c>
      <c r="H61" s="166">
        <f t="shared" si="299"/>
        <v>0</v>
      </c>
      <c r="I61" s="166">
        <f t="shared" si="299"/>
        <v>0</v>
      </c>
      <c r="J61" s="166">
        <f t="shared" si="299"/>
        <v>0</v>
      </c>
      <c r="K61" s="166">
        <f t="shared" si="299"/>
        <v>0</v>
      </c>
      <c r="L61" s="166">
        <f t="shared" si="299"/>
        <v>0</v>
      </c>
      <c r="M61" s="60">
        <f t="shared" si="11"/>
        <v>65</v>
      </c>
      <c r="N61" s="60">
        <f t="shared" si="12"/>
        <v>60</v>
      </c>
      <c r="O61" s="48" t="s">
        <v>24</v>
      </c>
      <c r="P61" s="162">
        <f t="shared" ref="P61:Z61" si="300">SUM(P57:P60)</f>
        <v>20</v>
      </c>
      <c r="Q61" s="166">
        <f t="shared" si="300"/>
        <v>8</v>
      </c>
      <c r="R61" s="170">
        <f t="shared" si="300"/>
        <v>333</v>
      </c>
      <c r="S61" s="166">
        <f t="shared" si="300"/>
        <v>35</v>
      </c>
      <c r="T61" s="166">
        <f t="shared" si="300"/>
        <v>1</v>
      </c>
      <c r="U61" s="166">
        <f t="shared" si="300"/>
        <v>0</v>
      </c>
      <c r="V61" s="166">
        <f t="shared" si="300"/>
        <v>0</v>
      </c>
      <c r="W61" s="166">
        <f t="shared" si="300"/>
        <v>0</v>
      </c>
      <c r="X61" s="166">
        <f t="shared" si="300"/>
        <v>3</v>
      </c>
      <c r="Y61" s="166">
        <f t="shared" si="300"/>
        <v>2</v>
      </c>
      <c r="Z61" s="166">
        <f t="shared" si="300"/>
        <v>17</v>
      </c>
      <c r="AA61" s="60">
        <f t="shared" si="14"/>
        <v>419</v>
      </c>
      <c r="AB61" s="60">
        <f t="shared" si="15"/>
        <v>408</v>
      </c>
      <c r="AC61" s="48" t="s">
        <v>24</v>
      </c>
      <c r="AD61" s="162">
        <f t="shared" ref="AD61:AN61" si="301">SUM(AD57:AD60)</f>
        <v>1</v>
      </c>
      <c r="AE61" s="166">
        <f t="shared" si="301"/>
        <v>1</v>
      </c>
      <c r="AF61" s="170">
        <f t="shared" si="301"/>
        <v>48</v>
      </c>
      <c r="AG61" s="166">
        <f t="shared" si="301"/>
        <v>8</v>
      </c>
      <c r="AH61" s="166">
        <f t="shared" si="301"/>
        <v>0</v>
      </c>
      <c r="AI61" s="166">
        <f t="shared" si="301"/>
        <v>1</v>
      </c>
      <c r="AJ61" s="166">
        <f t="shared" si="301"/>
        <v>0</v>
      </c>
      <c r="AK61" s="166">
        <f t="shared" si="301"/>
        <v>0</v>
      </c>
      <c r="AL61" s="166">
        <f t="shared" si="301"/>
        <v>0</v>
      </c>
      <c r="AM61" s="166">
        <f t="shared" si="301"/>
        <v>0</v>
      </c>
      <c r="AN61" s="166">
        <f t="shared" si="301"/>
        <v>1</v>
      </c>
      <c r="AO61" s="60">
        <f t="shared" si="17"/>
        <v>60</v>
      </c>
      <c r="AP61" s="60">
        <f t="shared" si="18"/>
        <v>60</v>
      </c>
      <c r="AQ61" s="48" t="s">
        <v>24</v>
      </c>
      <c r="AR61" s="162">
        <f t="shared" ref="AR61:BB61" si="302">SUM(AR57:AR60)</f>
        <v>1</v>
      </c>
      <c r="AS61" s="166">
        <f t="shared" si="302"/>
        <v>0</v>
      </c>
      <c r="AT61" s="170">
        <f t="shared" si="302"/>
        <v>20</v>
      </c>
      <c r="AU61" s="166">
        <f t="shared" si="302"/>
        <v>4</v>
      </c>
      <c r="AV61" s="166">
        <f t="shared" si="302"/>
        <v>0</v>
      </c>
      <c r="AW61" s="166">
        <f t="shared" si="302"/>
        <v>0</v>
      </c>
      <c r="AX61" s="166">
        <f t="shared" si="302"/>
        <v>0</v>
      </c>
      <c r="AY61" s="166">
        <f t="shared" si="302"/>
        <v>0</v>
      </c>
      <c r="AZ61" s="166">
        <f t="shared" si="302"/>
        <v>0</v>
      </c>
      <c r="BA61" s="166">
        <f t="shared" si="302"/>
        <v>0</v>
      </c>
      <c r="BB61" s="166">
        <f t="shared" si="302"/>
        <v>1</v>
      </c>
      <c r="BC61" s="60">
        <f t="shared" si="20"/>
        <v>26</v>
      </c>
      <c r="BD61" s="60">
        <f t="shared" si="21"/>
        <v>25</v>
      </c>
      <c r="BE61" s="48" t="s">
        <v>24</v>
      </c>
      <c r="BF61" s="162">
        <f t="shared" ref="BF61:BP61" si="303">SUM(BF57:BF60)</f>
        <v>37</v>
      </c>
      <c r="BG61" s="166">
        <f t="shared" si="303"/>
        <v>3</v>
      </c>
      <c r="BH61" s="170">
        <f t="shared" si="303"/>
        <v>252</v>
      </c>
      <c r="BI61" s="166">
        <f t="shared" si="303"/>
        <v>27</v>
      </c>
      <c r="BJ61" s="166">
        <f t="shared" si="303"/>
        <v>5</v>
      </c>
      <c r="BK61" s="166">
        <f t="shared" si="303"/>
        <v>1</v>
      </c>
      <c r="BL61" s="166">
        <f t="shared" si="303"/>
        <v>1</v>
      </c>
      <c r="BM61" s="166">
        <f t="shared" si="303"/>
        <v>0</v>
      </c>
      <c r="BN61" s="166">
        <f t="shared" si="303"/>
        <v>0</v>
      </c>
      <c r="BO61" s="166">
        <f t="shared" si="303"/>
        <v>2</v>
      </c>
      <c r="BP61" s="166">
        <f t="shared" si="303"/>
        <v>4</v>
      </c>
      <c r="BQ61" s="60">
        <f t="shared" si="23"/>
        <v>332</v>
      </c>
      <c r="BR61" s="60">
        <f t="shared" si="24"/>
        <v>315</v>
      </c>
      <c r="BS61" s="48" t="s">
        <v>24</v>
      </c>
      <c r="BT61" s="162">
        <f t="shared" ref="BT61:CD61" si="304">SUM(BT57:BT60)</f>
        <v>0</v>
      </c>
      <c r="BU61" s="166">
        <f t="shared" si="304"/>
        <v>0</v>
      </c>
      <c r="BV61" s="170">
        <f t="shared" si="304"/>
        <v>6</v>
      </c>
      <c r="BW61" s="166">
        <f t="shared" si="304"/>
        <v>1</v>
      </c>
      <c r="BX61" s="166">
        <f t="shared" si="304"/>
        <v>0</v>
      </c>
      <c r="BY61" s="166">
        <f t="shared" si="304"/>
        <v>0</v>
      </c>
      <c r="BZ61" s="166">
        <f t="shared" si="304"/>
        <v>1</v>
      </c>
      <c r="CA61" s="166">
        <f t="shared" si="304"/>
        <v>0</v>
      </c>
      <c r="CB61" s="166">
        <f t="shared" si="304"/>
        <v>0</v>
      </c>
      <c r="CC61" s="166">
        <f t="shared" si="304"/>
        <v>0</v>
      </c>
      <c r="CD61" s="166">
        <f t="shared" si="304"/>
        <v>0</v>
      </c>
      <c r="CE61" s="60">
        <f t="shared" si="26"/>
        <v>8</v>
      </c>
      <c r="CF61" s="60">
        <f t="shared" si="27"/>
        <v>9</v>
      </c>
      <c r="CG61" s="48" t="s">
        <v>24</v>
      </c>
      <c r="CH61" s="162">
        <f t="shared" ref="CH61:CR61" si="305">SUM(CH57:CH60)</f>
        <v>0</v>
      </c>
      <c r="CI61" s="166">
        <f t="shared" si="305"/>
        <v>0</v>
      </c>
      <c r="CJ61" s="170">
        <f t="shared" si="305"/>
        <v>3</v>
      </c>
      <c r="CK61" s="166">
        <f t="shared" si="305"/>
        <v>1</v>
      </c>
      <c r="CL61" s="166">
        <f t="shared" si="305"/>
        <v>0</v>
      </c>
      <c r="CM61" s="166">
        <f t="shared" si="305"/>
        <v>0</v>
      </c>
      <c r="CN61" s="166">
        <f t="shared" si="305"/>
        <v>0</v>
      </c>
      <c r="CO61" s="166">
        <f t="shared" si="305"/>
        <v>0</v>
      </c>
      <c r="CP61" s="166">
        <f t="shared" si="305"/>
        <v>0</v>
      </c>
      <c r="CQ61" s="166">
        <f t="shared" si="305"/>
        <v>0</v>
      </c>
      <c r="CR61" s="166">
        <f t="shared" si="305"/>
        <v>3</v>
      </c>
      <c r="CS61" s="60">
        <f t="shared" si="29"/>
        <v>7</v>
      </c>
      <c r="CT61" s="60">
        <f t="shared" si="30"/>
        <v>7</v>
      </c>
      <c r="CU61" s="48" t="s">
        <v>24</v>
      </c>
      <c r="CV61" s="162">
        <f t="shared" ref="CV61:DF61" si="306">SUM(CV57:CV60)</f>
        <v>6</v>
      </c>
      <c r="CW61" s="166">
        <f t="shared" si="306"/>
        <v>1</v>
      </c>
      <c r="CX61" s="170">
        <f t="shared" si="306"/>
        <v>122</v>
      </c>
      <c r="CY61" s="166">
        <f t="shared" si="306"/>
        <v>16</v>
      </c>
      <c r="CZ61" s="166">
        <f t="shared" si="306"/>
        <v>4</v>
      </c>
      <c r="DA61" s="166">
        <f t="shared" si="306"/>
        <v>0</v>
      </c>
      <c r="DB61" s="166">
        <f t="shared" si="306"/>
        <v>0</v>
      </c>
      <c r="DC61" s="166">
        <f t="shared" si="306"/>
        <v>0</v>
      </c>
      <c r="DD61" s="166">
        <f t="shared" si="306"/>
        <v>3</v>
      </c>
      <c r="DE61" s="166">
        <f t="shared" si="306"/>
        <v>1</v>
      </c>
      <c r="DF61" s="166">
        <f t="shared" si="306"/>
        <v>12</v>
      </c>
      <c r="DG61" s="60">
        <f t="shared" si="32"/>
        <v>165</v>
      </c>
      <c r="DH61" s="60">
        <f t="shared" si="33"/>
        <v>168</v>
      </c>
      <c r="DI61" s="48" t="s">
        <v>24</v>
      </c>
      <c r="DJ61" s="162">
        <f t="shared" ref="DJ61:DT61" si="307">SUM(DJ57:DJ60)</f>
        <v>4</v>
      </c>
      <c r="DK61" s="166">
        <f t="shared" si="307"/>
        <v>4</v>
      </c>
      <c r="DL61" s="170">
        <f t="shared" si="307"/>
        <v>63</v>
      </c>
      <c r="DM61" s="166">
        <f t="shared" si="307"/>
        <v>5</v>
      </c>
      <c r="DN61" s="166">
        <f t="shared" si="307"/>
        <v>2</v>
      </c>
      <c r="DO61" s="166">
        <f t="shared" si="307"/>
        <v>0</v>
      </c>
      <c r="DP61" s="166">
        <f t="shared" si="307"/>
        <v>0</v>
      </c>
      <c r="DQ61" s="166">
        <f t="shared" si="307"/>
        <v>0</v>
      </c>
      <c r="DR61" s="166">
        <f t="shared" si="307"/>
        <v>0</v>
      </c>
      <c r="DS61" s="166">
        <f t="shared" si="307"/>
        <v>0</v>
      </c>
      <c r="DT61" s="166">
        <f t="shared" si="307"/>
        <v>2</v>
      </c>
      <c r="DU61" s="60">
        <f t="shared" si="35"/>
        <v>80</v>
      </c>
      <c r="DV61" s="60">
        <f t="shared" si="36"/>
        <v>77</v>
      </c>
      <c r="DW61" s="48" t="s">
        <v>24</v>
      </c>
      <c r="DX61" s="162">
        <f t="shared" ref="DX61:EH61" si="308">SUM(DX57:DX60)</f>
        <v>13</v>
      </c>
      <c r="DY61" s="166">
        <f t="shared" si="308"/>
        <v>10</v>
      </c>
      <c r="DZ61" s="170">
        <f t="shared" si="308"/>
        <v>62</v>
      </c>
      <c r="EA61" s="166">
        <f t="shared" si="308"/>
        <v>11</v>
      </c>
      <c r="EB61" s="166">
        <f t="shared" si="308"/>
        <v>1</v>
      </c>
      <c r="EC61" s="166">
        <f t="shared" si="308"/>
        <v>0</v>
      </c>
      <c r="ED61" s="166">
        <f t="shared" si="308"/>
        <v>0</v>
      </c>
      <c r="EE61" s="166">
        <f t="shared" si="308"/>
        <v>0</v>
      </c>
      <c r="EF61" s="166">
        <f t="shared" si="308"/>
        <v>0</v>
      </c>
      <c r="EG61" s="166">
        <f t="shared" si="308"/>
        <v>1</v>
      </c>
      <c r="EH61" s="166">
        <f t="shared" si="308"/>
        <v>2</v>
      </c>
      <c r="EI61" s="60">
        <f t="shared" si="38"/>
        <v>100</v>
      </c>
      <c r="EJ61" s="60">
        <f t="shared" si="39"/>
        <v>88</v>
      </c>
      <c r="EK61" s="48" t="s">
        <v>24</v>
      </c>
      <c r="EL61" s="162">
        <f t="shared" ref="EL61:EV61" si="309">SUM(EL57:EL60)</f>
        <v>70</v>
      </c>
      <c r="EM61" s="166">
        <f t="shared" si="309"/>
        <v>13</v>
      </c>
      <c r="EN61" s="170">
        <f t="shared" si="309"/>
        <v>256</v>
      </c>
      <c r="EO61" s="166">
        <f t="shared" si="309"/>
        <v>53</v>
      </c>
      <c r="EP61" s="166">
        <f t="shared" si="309"/>
        <v>11</v>
      </c>
      <c r="EQ61" s="166">
        <f t="shared" si="309"/>
        <v>2</v>
      </c>
      <c r="ER61" s="166">
        <f t="shared" si="309"/>
        <v>1</v>
      </c>
      <c r="ES61" s="166">
        <f t="shared" si="309"/>
        <v>0</v>
      </c>
      <c r="ET61" s="166">
        <f t="shared" si="309"/>
        <v>0</v>
      </c>
      <c r="EU61" s="166">
        <f t="shared" si="309"/>
        <v>6</v>
      </c>
      <c r="EV61" s="166">
        <f t="shared" si="309"/>
        <v>4</v>
      </c>
      <c r="EW61" s="60">
        <f t="shared" si="41"/>
        <v>416</v>
      </c>
      <c r="EX61" s="60">
        <f t="shared" si="42"/>
        <v>383</v>
      </c>
      <c r="EY61" s="48" t="s">
        <v>24</v>
      </c>
      <c r="EZ61" s="162">
        <f t="shared" ref="EZ61:FJ61" si="310">SUM(EZ57:EZ60)</f>
        <v>6</v>
      </c>
      <c r="FA61" s="166">
        <f t="shared" si="310"/>
        <v>1</v>
      </c>
      <c r="FB61" s="170">
        <f t="shared" si="310"/>
        <v>41</v>
      </c>
      <c r="FC61" s="166">
        <f t="shared" si="310"/>
        <v>4</v>
      </c>
      <c r="FD61" s="166">
        <f t="shared" si="310"/>
        <v>2</v>
      </c>
      <c r="FE61" s="166">
        <f t="shared" si="310"/>
        <v>0</v>
      </c>
      <c r="FF61" s="166">
        <f t="shared" si="310"/>
        <v>0</v>
      </c>
      <c r="FG61" s="166">
        <f t="shared" si="310"/>
        <v>0</v>
      </c>
      <c r="FH61" s="166">
        <f t="shared" si="310"/>
        <v>0</v>
      </c>
      <c r="FI61" s="166">
        <f t="shared" si="310"/>
        <v>1</v>
      </c>
      <c r="FJ61" s="166">
        <f t="shared" si="310"/>
        <v>5</v>
      </c>
      <c r="FK61" s="60">
        <f t="shared" si="45"/>
        <v>60</v>
      </c>
      <c r="FL61" s="60">
        <f t="shared" si="46"/>
        <v>58</v>
      </c>
    </row>
    <row r="62" spans="1:168" ht="13.5" customHeight="1">
      <c r="A62" s="22">
        <f>A60+"00:15"</f>
        <v>0.70833333333333326</v>
      </c>
      <c r="B62" s="159">
        <v>2</v>
      </c>
      <c r="C62" s="163">
        <v>1</v>
      </c>
      <c r="D62" s="167">
        <v>18</v>
      </c>
      <c r="E62" s="163">
        <v>0</v>
      </c>
      <c r="F62" s="163">
        <v>0</v>
      </c>
      <c r="G62" s="163">
        <v>0</v>
      </c>
      <c r="H62" s="163">
        <v>0</v>
      </c>
      <c r="I62" s="163">
        <v>0</v>
      </c>
      <c r="J62" s="163">
        <v>0</v>
      </c>
      <c r="K62" s="163">
        <v>0</v>
      </c>
      <c r="L62" s="163">
        <v>0</v>
      </c>
      <c r="M62" s="25">
        <f t="shared" si="11"/>
        <v>21</v>
      </c>
      <c r="N62" s="25">
        <f t="shared" si="12"/>
        <v>19</v>
      </c>
      <c r="O62" s="29">
        <f t="shared" ref="O62:O65" si="311">$A62</f>
        <v>0.70833333333333326</v>
      </c>
      <c r="P62" s="159">
        <v>9</v>
      </c>
      <c r="Q62" s="163">
        <v>3</v>
      </c>
      <c r="R62" s="167">
        <v>101</v>
      </c>
      <c r="S62" s="163">
        <v>9</v>
      </c>
      <c r="T62" s="163">
        <v>0</v>
      </c>
      <c r="U62" s="163">
        <v>0</v>
      </c>
      <c r="V62" s="163">
        <v>0</v>
      </c>
      <c r="W62" s="163">
        <v>0</v>
      </c>
      <c r="X62" s="163">
        <v>1</v>
      </c>
      <c r="Y62" s="163">
        <v>0</v>
      </c>
      <c r="Z62" s="163">
        <v>4</v>
      </c>
      <c r="AA62" s="25">
        <f t="shared" si="14"/>
        <v>127</v>
      </c>
      <c r="AB62" s="25">
        <f t="shared" si="15"/>
        <v>120</v>
      </c>
      <c r="AC62" s="29">
        <f t="shared" ref="AC62:AC65" si="312">$A62</f>
        <v>0.70833333333333326</v>
      </c>
      <c r="AD62" s="159">
        <v>2</v>
      </c>
      <c r="AE62" s="163">
        <v>1</v>
      </c>
      <c r="AF62" s="167">
        <v>10</v>
      </c>
      <c r="AG62" s="163">
        <v>2</v>
      </c>
      <c r="AH62" s="163">
        <v>0</v>
      </c>
      <c r="AI62" s="163">
        <v>0</v>
      </c>
      <c r="AJ62" s="163">
        <v>0</v>
      </c>
      <c r="AK62" s="163">
        <v>0</v>
      </c>
      <c r="AL62" s="163">
        <v>0</v>
      </c>
      <c r="AM62" s="163">
        <v>0</v>
      </c>
      <c r="AN62" s="163">
        <v>1</v>
      </c>
      <c r="AO62" s="25">
        <f t="shared" si="17"/>
        <v>16</v>
      </c>
      <c r="AP62" s="25">
        <f t="shared" si="18"/>
        <v>14</v>
      </c>
      <c r="AQ62" s="29">
        <f t="shared" ref="AQ62:AQ65" si="313">$A62</f>
        <v>0.70833333333333326</v>
      </c>
      <c r="AR62" s="159">
        <v>1</v>
      </c>
      <c r="AS62" s="163">
        <v>0</v>
      </c>
      <c r="AT62" s="167">
        <v>8</v>
      </c>
      <c r="AU62" s="163">
        <v>1</v>
      </c>
      <c r="AV62" s="163">
        <v>0</v>
      </c>
      <c r="AW62" s="163">
        <v>0</v>
      </c>
      <c r="AX62" s="163">
        <v>0</v>
      </c>
      <c r="AY62" s="163">
        <v>0</v>
      </c>
      <c r="AZ62" s="163">
        <v>0</v>
      </c>
      <c r="BA62" s="163">
        <v>0</v>
      </c>
      <c r="BB62" s="163">
        <v>1</v>
      </c>
      <c r="BC62" s="25">
        <f t="shared" si="20"/>
        <v>11</v>
      </c>
      <c r="BD62" s="25">
        <f t="shared" si="21"/>
        <v>10</v>
      </c>
      <c r="BE62" s="29">
        <f t="shared" ref="BE62:BE65" si="314">$A62</f>
        <v>0.70833333333333326</v>
      </c>
      <c r="BF62" s="159">
        <v>12</v>
      </c>
      <c r="BG62" s="163">
        <v>2</v>
      </c>
      <c r="BH62" s="167">
        <v>63</v>
      </c>
      <c r="BI62" s="163">
        <v>5</v>
      </c>
      <c r="BJ62" s="163">
        <v>1</v>
      </c>
      <c r="BK62" s="163">
        <v>0</v>
      </c>
      <c r="BL62" s="163">
        <v>0</v>
      </c>
      <c r="BM62" s="163">
        <v>0</v>
      </c>
      <c r="BN62" s="163">
        <v>1</v>
      </c>
      <c r="BO62" s="163">
        <v>1</v>
      </c>
      <c r="BP62" s="163">
        <v>1</v>
      </c>
      <c r="BQ62" s="25">
        <f t="shared" si="23"/>
        <v>86</v>
      </c>
      <c r="BR62" s="25">
        <f t="shared" si="24"/>
        <v>80</v>
      </c>
      <c r="BS62" s="29">
        <f t="shared" ref="BS62:BS65" si="315">$A62</f>
        <v>0.70833333333333326</v>
      </c>
      <c r="BT62" s="159">
        <v>0</v>
      </c>
      <c r="BU62" s="163">
        <v>0</v>
      </c>
      <c r="BV62" s="167">
        <v>2</v>
      </c>
      <c r="BW62" s="163">
        <v>0</v>
      </c>
      <c r="BX62" s="163">
        <v>0</v>
      </c>
      <c r="BY62" s="163">
        <v>0</v>
      </c>
      <c r="BZ62" s="163">
        <v>0</v>
      </c>
      <c r="CA62" s="163">
        <v>0</v>
      </c>
      <c r="CB62" s="163">
        <v>0</v>
      </c>
      <c r="CC62" s="163">
        <v>0</v>
      </c>
      <c r="CD62" s="163">
        <v>0</v>
      </c>
      <c r="CE62" s="25">
        <f t="shared" si="26"/>
        <v>2</v>
      </c>
      <c r="CF62" s="25">
        <f t="shared" si="27"/>
        <v>2</v>
      </c>
      <c r="CG62" s="29">
        <f t="shared" ref="CG62:CG65" si="316">$A62</f>
        <v>0.70833333333333326</v>
      </c>
      <c r="CH62" s="159">
        <v>1</v>
      </c>
      <c r="CI62" s="163">
        <v>0</v>
      </c>
      <c r="CJ62" s="167">
        <v>0</v>
      </c>
      <c r="CK62" s="163">
        <v>0</v>
      </c>
      <c r="CL62" s="163">
        <v>0</v>
      </c>
      <c r="CM62" s="163">
        <v>0</v>
      </c>
      <c r="CN62" s="163">
        <v>0</v>
      </c>
      <c r="CO62" s="163">
        <v>0</v>
      </c>
      <c r="CP62" s="163">
        <v>0</v>
      </c>
      <c r="CQ62" s="163">
        <v>0</v>
      </c>
      <c r="CR62" s="163">
        <v>0</v>
      </c>
      <c r="CS62" s="25">
        <f t="shared" si="29"/>
        <v>1</v>
      </c>
      <c r="CT62" s="25">
        <f t="shared" si="30"/>
        <v>0</v>
      </c>
      <c r="CU62" s="29">
        <f t="shared" ref="CU62:CU65" si="317">$A62</f>
        <v>0.70833333333333326</v>
      </c>
      <c r="CV62" s="159">
        <v>4</v>
      </c>
      <c r="CW62" s="163">
        <v>1</v>
      </c>
      <c r="CX62" s="167">
        <v>23</v>
      </c>
      <c r="CY62" s="163">
        <v>4</v>
      </c>
      <c r="CZ62" s="163">
        <v>0</v>
      </c>
      <c r="DA62" s="163">
        <v>0</v>
      </c>
      <c r="DB62" s="163">
        <v>0</v>
      </c>
      <c r="DC62" s="163">
        <v>0</v>
      </c>
      <c r="DD62" s="163">
        <v>1</v>
      </c>
      <c r="DE62" s="163">
        <v>0</v>
      </c>
      <c r="DF62" s="163">
        <v>3</v>
      </c>
      <c r="DG62" s="25">
        <f t="shared" si="32"/>
        <v>36</v>
      </c>
      <c r="DH62" s="25">
        <f t="shared" si="33"/>
        <v>34</v>
      </c>
      <c r="DI62" s="29">
        <f t="shared" ref="DI62:DI65" si="318">$A62</f>
        <v>0.70833333333333326</v>
      </c>
      <c r="DJ62" s="159">
        <v>0</v>
      </c>
      <c r="DK62" s="163">
        <v>2</v>
      </c>
      <c r="DL62" s="167">
        <v>19</v>
      </c>
      <c r="DM62" s="163">
        <v>1</v>
      </c>
      <c r="DN62" s="163">
        <v>0</v>
      </c>
      <c r="DO62" s="163">
        <v>0</v>
      </c>
      <c r="DP62" s="163">
        <v>0</v>
      </c>
      <c r="DQ62" s="163">
        <v>0</v>
      </c>
      <c r="DR62" s="163">
        <v>0</v>
      </c>
      <c r="DS62" s="163">
        <v>0</v>
      </c>
      <c r="DT62" s="163">
        <v>0</v>
      </c>
      <c r="DU62" s="25">
        <f t="shared" si="35"/>
        <v>22</v>
      </c>
      <c r="DV62" s="25">
        <f t="shared" si="36"/>
        <v>21</v>
      </c>
      <c r="DW62" s="29">
        <f t="shared" ref="DW62:DW65" si="319">$A62</f>
        <v>0.70833333333333326</v>
      </c>
      <c r="DX62" s="159">
        <v>11</v>
      </c>
      <c r="DY62" s="163">
        <v>0</v>
      </c>
      <c r="DZ62" s="167">
        <v>23</v>
      </c>
      <c r="EA62" s="163">
        <v>1</v>
      </c>
      <c r="EB62" s="163">
        <v>0</v>
      </c>
      <c r="EC62" s="163">
        <v>0</v>
      </c>
      <c r="ED62" s="163">
        <v>0</v>
      </c>
      <c r="EE62" s="163">
        <v>0</v>
      </c>
      <c r="EF62" s="163">
        <v>0</v>
      </c>
      <c r="EG62" s="163">
        <v>0</v>
      </c>
      <c r="EH62" s="163">
        <v>1</v>
      </c>
      <c r="EI62" s="25">
        <f t="shared" si="38"/>
        <v>36</v>
      </c>
      <c r="EJ62" s="25">
        <f t="shared" si="39"/>
        <v>29</v>
      </c>
      <c r="EK62" s="29">
        <f t="shared" ref="EK62:EK65" si="320">$A62</f>
        <v>0.70833333333333326</v>
      </c>
      <c r="EL62" s="159">
        <v>22</v>
      </c>
      <c r="EM62" s="163">
        <v>2</v>
      </c>
      <c r="EN62" s="167">
        <v>59</v>
      </c>
      <c r="EO62" s="163">
        <v>9</v>
      </c>
      <c r="EP62" s="163">
        <v>3</v>
      </c>
      <c r="EQ62" s="163">
        <v>0</v>
      </c>
      <c r="ER62" s="163">
        <v>0</v>
      </c>
      <c r="ES62" s="163">
        <v>0</v>
      </c>
      <c r="ET62" s="163">
        <v>0</v>
      </c>
      <c r="EU62" s="163">
        <v>0</v>
      </c>
      <c r="EV62" s="163">
        <v>1</v>
      </c>
      <c r="EW62" s="25">
        <f t="shared" si="41"/>
        <v>96</v>
      </c>
      <c r="EX62" s="25">
        <f t="shared" si="42"/>
        <v>83</v>
      </c>
      <c r="EY62" s="29">
        <f t="shared" ref="EY62:EY65" si="321">$A62</f>
        <v>0.70833333333333326</v>
      </c>
      <c r="EZ62" s="159">
        <v>2</v>
      </c>
      <c r="FA62" s="163">
        <v>0</v>
      </c>
      <c r="FB62" s="167">
        <v>13</v>
      </c>
      <c r="FC62" s="163">
        <v>1</v>
      </c>
      <c r="FD62" s="163">
        <v>0</v>
      </c>
      <c r="FE62" s="163">
        <v>0</v>
      </c>
      <c r="FF62" s="163">
        <v>0</v>
      </c>
      <c r="FG62" s="163">
        <v>0</v>
      </c>
      <c r="FH62" s="163">
        <v>0</v>
      </c>
      <c r="FI62" s="163">
        <v>0</v>
      </c>
      <c r="FJ62" s="163">
        <v>1</v>
      </c>
      <c r="FK62" s="31">
        <f t="shared" si="45"/>
        <v>17</v>
      </c>
      <c r="FL62" s="31">
        <f t="shared" si="46"/>
        <v>16</v>
      </c>
    </row>
    <row r="63" spans="1:168" ht="13.5" customHeight="1">
      <c r="A63" s="13">
        <f t="shared" ref="A63:A65" si="322">A62+"00:15"</f>
        <v>0.71874999999999989</v>
      </c>
      <c r="B63" s="160">
        <v>5</v>
      </c>
      <c r="C63" s="164">
        <v>0</v>
      </c>
      <c r="D63" s="168">
        <v>17</v>
      </c>
      <c r="E63" s="164">
        <v>0</v>
      </c>
      <c r="F63" s="164">
        <v>0</v>
      </c>
      <c r="G63" s="164">
        <v>0</v>
      </c>
      <c r="H63" s="164">
        <v>0</v>
      </c>
      <c r="I63" s="164">
        <v>0</v>
      </c>
      <c r="J63" s="164">
        <v>0</v>
      </c>
      <c r="K63" s="164">
        <v>0</v>
      </c>
      <c r="L63" s="164">
        <v>0</v>
      </c>
      <c r="M63" s="26">
        <f t="shared" si="11"/>
        <v>22</v>
      </c>
      <c r="N63" s="26">
        <f t="shared" si="12"/>
        <v>19</v>
      </c>
      <c r="O63" s="29">
        <f t="shared" si="311"/>
        <v>0.71874999999999989</v>
      </c>
      <c r="P63" s="160">
        <v>3</v>
      </c>
      <c r="Q63" s="164">
        <v>2</v>
      </c>
      <c r="R63" s="168">
        <v>82</v>
      </c>
      <c r="S63" s="164">
        <v>9</v>
      </c>
      <c r="T63" s="164">
        <v>1</v>
      </c>
      <c r="U63" s="164">
        <v>0</v>
      </c>
      <c r="V63" s="164">
        <v>0</v>
      </c>
      <c r="W63" s="164">
        <v>0</v>
      </c>
      <c r="X63" s="164">
        <v>2</v>
      </c>
      <c r="Y63" s="164">
        <v>0</v>
      </c>
      <c r="Z63" s="164">
        <v>4</v>
      </c>
      <c r="AA63" s="26">
        <f t="shared" si="14"/>
        <v>103</v>
      </c>
      <c r="AB63" s="26">
        <f t="shared" si="15"/>
        <v>103</v>
      </c>
      <c r="AC63" s="29">
        <f t="shared" si="312"/>
        <v>0.71874999999999989</v>
      </c>
      <c r="AD63" s="160">
        <v>1</v>
      </c>
      <c r="AE63" s="164">
        <v>0</v>
      </c>
      <c r="AF63" s="168">
        <v>16</v>
      </c>
      <c r="AG63" s="164">
        <v>0</v>
      </c>
      <c r="AH63" s="164">
        <v>0</v>
      </c>
      <c r="AI63" s="164">
        <v>0</v>
      </c>
      <c r="AJ63" s="164">
        <v>0</v>
      </c>
      <c r="AK63" s="164">
        <v>0</v>
      </c>
      <c r="AL63" s="164">
        <v>0</v>
      </c>
      <c r="AM63" s="164">
        <v>0</v>
      </c>
      <c r="AN63" s="164">
        <v>1</v>
      </c>
      <c r="AO63" s="26">
        <f t="shared" si="17"/>
        <v>18</v>
      </c>
      <c r="AP63" s="26">
        <f t="shared" si="18"/>
        <v>17</v>
      </c>
      <c r="AQ63" s="29">
        <f t="shared" si="313"/>
        <v>0.71874999999999989</v>
      </c>
      <c r="AR63" s="160">
        <v>0</v>
      </c>
      <c r="AS63" s="164">
        <v>1</v>
      </c>
      <c r="AT63" s="168">
        <v>5</v>
      </c>
      <c r="AU63" s="164">
        <v>1</v>
      </c>
      <c r="AV63" s="164">
        <v>0</v>
      </c>
      <c r="AW63" s="164">
        <v>0</v>
      </c>
      <c r="AX63" s="164">
        <v>0</v>
      </c>
      <c r="AY63" s="164">
        <v>0</v>
      </c>
      <c r="AZ63" s="164">
        <v>0</v>
      </c>
      <c r="BA63" s="164">
        <v>0</v>
      </c>
      <c r="BB63" s="164">
        <v>0</v>
      </c>
      <c r="BC63" s="26">
        <f t="shared" si="20"/>
        <v>7</v>
      </c>
      <c r="BD63" s="26">
        <f t="shared" si="21"/>
        <v>7</v>
      </c>
      <c r="BE63" s="29">
        <f t="shared" si="314"/>
        <v>0.71874999999999989</v>
      </c>
      <c r="BF63" s="160">
        <v>16</v>
      </c>
      <c r="BG63" s="164">
        <v>4</v>
      </c>
      <c r="BH63" s="168">
        <v>62</v>
      </c>
      <c r="BI63" s="164">
        <v>2</v>
      </c>
      <c r="BJ63" s="164">
        <v>1</v>
      </c>
      <c r="BK63" s="164">
        <v>0</v>
      </c>
      <c r="BL63" s="164">
        <v>0</v>
      </c>
      <c r="BM63" s="164">
        <v>0</v>
      </c>
      <c r="BN63" s="164">
        <v>0</v>
      </c>
      <c r="BO63" s="164">
        <v>0</v>
      </c>
      <c r="BP63" s="164">
        <v>1</v>
      </c>
      <c r="BQ63" s="26">
        <f t="shared" si="23"/>
        <v>86</v>
      </c>
      <c r="BR63" s="26">
        <f t="shared" si="24"/>
        <v>74</v>
      </c>
      <c r="BS63" s="29">
        <f t="shared" si="315"/>
        <v>0.71874999999999989</v>
      </c>
      <c r="BT63" s="160">
        <v>0</v>
      </c>
      <c r="BU63" s="164">
        <v>0</v>
      </c>
      <c r="BV63" s="168">
        <v>0</v>
      </c>
      <c r="BW63" s="164">
        <v>0</v>
      </c>
      <c r="BX63" s="164">
        <v>0</v>
      </c>
      <c r="BY63" s="164">
        <v>0</v>
      </c>
      <c r="BZ63" s="164">
        <v>0</v>
      </c>
      <c r="CA63" s="164">
        <v>0</v>
      </c>
      <c r="CB63" s="164">
        <v>0</v>
      </c>
      <c r="CC63" s="164">
        <v>0</v>
      </c>
      <c r="CD63" s="164">
        <v>0</v>
      </c>
      <c r="CE63" s="26">
        <f t="shared" si="26"/>
        <v>0</v>
      </c>
      <c r="CF63" s="26">
        <f t="shared" si="27"/>
        <v>0</v>
      </c>
      <c r="CG63" s="29">
        <f t="shared" si="316"/>
        <v>0.71874999999999989</v>
      </c>
      <c r="CH63" s="160">
        <v>1</v>
      </c>
      <c r="CI63" s="164">
        <v>0</v>
      </c>
      <c r="CJ63" s="168">
        <v>2</v>
      </c>
      <c r="CK63" s="164">
        <v>0</v>
      </c>
      <c r="CL63" s="164">
        <v>0</v>
      </c>
      <c r="CM63" s="164">
        <v>0</v>
      </c>
      <c r="CN63" s="164">
        <v>0</v>
      </c>
      <c r="CO63" s="164">
        <v>0</v>
      </c>
      <c r="CP63" s="164">
        <v>0</v>
      </c>
      <c r="CQ63" s="164">
        <v>0</v>
      </c>
      <c r="CR63" s="164">
        <v>0</v>
      </c>
      <c r="CS63" s="26">
        <f t="shared" si="29"/>
        <v>3</v>
      </c>
      <c r="CT63" s="26">
        <f t="shared" si="30"/>
        <v>2</v>
      </c>
      <c r="CU63" s="29">
        <f t="shared" si="317"/>
        <v>0.71874999999999989</v>
      </c>
      <c r="CV63" s="160">
        <v>3</v>
      </c>
      <c r="CW63" s="164">
        <v>0</v>
      </c>
      <c r="CX63" s="168">
        <v>40</v>
      </c>
      <c r="CY63" s="164">
        <v>6</v>
      </c>
      <c r="CZ63" s="164">
        <v>0</v>
      </c>
      <c r="DA63" s="164">
        <v>0</v>
      </c>
      <c r="DB63" s="164">
        <v>0</v>
      </c>
      <c r="DC63" s="164">
        <v>0</v>
      </c>
      <c r="DD63" s="164">
        <v>1</v>
      </c>
      <c r="DE63" s="164">
        <v>0</v>
      </c>
      <c r="DF63" s="164">
        <v>2</v>
      </c>
      <c r="DG63" s="26">
        <f t="shared" si="32"/>
        <v>52</v>
      </c>
      <c r="DH63" s="26">
        <f t="shared" si="33"/>
        <v>51</v>
      </c>
      <c r="DI63" s="29">
        <f t="shared" si="318"/>
        <v>0.71874999999999989</v>
      </c>
      <c r="DJ63" s="160">
        <v>1</v>
      </c>
      <c r="DK63" s="164">
        <v>0</v>
      </c>
      <c r="DL63" s="168">
        <v>13</v>
      </c>
      <c r="DM63" s="164">
        <v>2</v>
      </c>
      <c r="DN63" s="164">
        <v>0</v>
      </c>
      <c r="DO63" s="164">
        <v>0</v>
      </c>
      <c r="DP63" s="164">
        <v>0</v>
      </c>
      <c r="DQ63" s="164">
        <v>0</v>
      </c>
      <c r="DR63" s="164">
        <v>0</v>
      </c>
      <c r="DS63" s="164">
        <v>0</v>
      </c>
      <c r="DT63" s="164">
        <v>1</v>
      </c>
      <c r="DU63" s="26">
        <f t="shared" si="35"/>
        <v>17</v>
      </c>
      <c r="DV63" s="26">
        <f t="shared" si="36"/>
        <v>16</v>
      </c>
      <c r="DW63" s="29">
        <f t="shared" si="319"/>
        <v>0.71874999999999989</v>
      </c>
      <c r="DX63" s="160">
        <v>6</v>
      </c>
      <c r="DY63" s="164">
        <v>2</v>
      </c>
      <c r="DZ63" s="168">
        <v>21</v>
      </c>
      <c r="EA63" s="164">
        <v>2</v>
      </c>
      <c r="EB63" s="164">
        <v>0</v>
      </c>
      <c r="EC63" s="164">
        <v>0</v>
      </c>
      <c r="ED63" s="164">
        <v>0</v>
      </c>
      <c r="EE63" s="164">
        <v>0</v>
      </c>
      <c r="EF63" s="164">
        <v>0</v>
      </c>
      <c r="EG63" s="164">
        <v>0</v>
      </c>
      <c r="EH63" s="164">
        <v>2</v>
      </c>
      <c r="EI63" s="26">
        <f t="shared" si="38"/>
        <v>33</v>
      </c>
      <c r="EJ63" s="26">
        <f t="shared" si="39"/>
        <v>28</v>
      </c>
      <c r="EK63" s="29">
        <f t="shared" si="320"/>
        <v>0.71874999999999989</v>
      </c>
      <c r="EL63" s="160">
        <v>48</v>
      </c>
      <c r="EM63" s="164">
        <v>5</v>
      </c>
      <c r="EN63" s="168">
        <v>82</v>
      </c>
      <c r="EO63" s="164">
        <v>16</v>
      </c>
      <c r="EP63" s="164">
        <v>1</v>
      </c>
      <c r="EQ63" s="164">
        <v>0</v>
      </c>
      <c r="ER63" s="164">
        <v>0</v>
      </c>
      <c r="ES63" s="164">
        <v>0</v>
      </c>
      <c r="ET63" s="164">
        <v>0</v>
      </c>
      <c r="EU63" s="164">
        <v>0</v>
      </c>
      <c r="EV63" s="164">
        <v>2</v>
      </c>
      <c r="EW63" s="26">
        <f t="shared" si="41"/>
        <v>154</v>
      </c>
      <c r="EX63" s="26">
        <f t="shared" si="42"/>
        <v>120</v>
      </c>
      <c r="EY63" s="29">
        <f t="shared" si="321"/>
        <v>0.71874999999999989</v>
      </c>
      <c r="EZ63" s="160">
        <v>6</v>
      </c>
      <c r="FA63" s="164">
        <v>0</v>
      </c>
      <c r="FB63" s="168">
        <v>13</v>
      </c>
      <c r="FC63" s="164">
        <v>1</v>
      </c>
      <c r="FD63" s="164">
        <v>0</v>
      </c>
      <c r="FE63" s="164">
        <v>0</v>
      </c>
      <c r="FF63" s="164">
        <v>0</v>
      </c>
      <c r="FG63" s="164">
        <v>0</v>
      </c>
      <c r="FH63" s="164">
        <v>0</v>
      </c>
      <c r="FI63" s="164">
        <v>0</v>
      </c>
      <c r="FJ63" s="164">
        <v>0</v>
      </c>
      <c r="FK63" s="32">
        <f t="shared" si="45"/>
        <v>20</v>
      </c>
      <c r="FL63" s="32">
        <f t="shared" si="46"/>
        <v>16</v>
      </c>
    </row>
    <row r="64" spans="1:168" ht="13.5" customHeight="1">
      <c r="A64" s="13">
        <f t="shared" si="322"/>
        <v>0.72916666666666652</v>
      </c>
      <c r="B64" s="160">
        <v>4</v>
      </c>
      <c r="C64" s="164">
        <v>0</v>
      </c>
      <c r="D64" s="168">
        <v>13</v>
      </c>
      <c r="E64" s="164">
        <v>0</v>
      </c>
      <c r="F64" s="164">
        <v>0</v>
      </c>
      <c r="G64" s="164">
        <v>0</v>
      </c>
      <c r="H64" s="164">
        <v>0</v>
      </c>
      <c r="I64" s="164">
        <v>0</v>
      </c>
      <c r="J64" s="164">
        <v>0</v>
      </c>
      <c r="K64" s="164">
        <v>0</v>
      </c>
      <c r="L64" s="164">
        <v>1</v>
      </c>
      <c r="M64" s="26">
        <f t="shared" si="11"/>
        <v>18</v>
      </c>
      <c r="N64" s="26">
        <f t="shared" si="12"/>
        <v>15</v>
      </c>
      <c r="O64" s="29">
        <f t="shared" si="311"/>
        <v>0.72916666666666652</v>
      </c>
      <c r="P64" s="160">
        <v>8</v>
      </c>
      <c r="Q64" s="164">
        <v>2</v>
      </c>
      <c r="R64" s="168">
        <v>82</v>
      </c>
      <c r="S64" s="164">
        <v>4</v>
      </c>
      <c r="T64" s="164">
        <v>0</v>
      </c>
      <c r="U64" s="164">
        <v>0</v>
      </c>
      <c r="V64" s="164">
        <v>0</v>
      </c>
      <c r="W64" s="164">
        <v>0</v>
      </c>
      <c r="X64" s="164">
        <v>0</v>
      </c>
      <c r="Y64" s="164">
        <v>0</v>
      </c>
      <c r="Z64" s="164">
        <v>2</v>
      </c>
      <c r="AA64" s="26">
        <f t="shared" si="14"/>
        <v>98</v>
      </c>
      <c r="AB64" s="26">
        <f t="shared" si="15"/>
        <v>92</v>
      </c>
      <c r="AC64" s="29">
        <f t="shared" si="312"/>
        <v>0.72916666666666652</v>
      </c>
      <c r="AD64" s="160">
        <v>2</v>
      </c>
      <c r="AE64" s="164">
        <v>2</v>
      </c>
      <c r="AF64" s="168">
        <v>12</v>
      </c>
      <c r="AG64" s="164">
        <v>2</v>
      </c>
      <c r="AH64" s="164">
        <v>0</v>
      </c>
      <c r="AI64" s="164">
        <v>0</v>
      </c>
      <c r="AJ64" s="164">
        <v>0</v>
      </c>
      <c r="AK64" s="164">
        <v>0</v>
      </c>
      <c r="AL64" s="164">
        <v>0</v>
      </c>
      <c r="AM64" s="164">
        <v>0</v>
      </c>
      <c r="AN64" s="164">
        <v>0</v>
      </c>
      <c r="AO64" s="26">
        <f t="shared" si="17"/>
        <v>18</v>
      </c>
      <c r="AP64" s="26">
        <f t="shared" si="18"/>
        <v>16</v>
      </c>
      <c r="AQ64" s="29">
        <f t="shared" si="313"/>
        <v>0.72916666666666652</v>
      </c>
      <c r="AR64" s="160">
        <v>1</v>
      </c>
      <c r="AS64" s="164">
        <v>0</v>
      </c>
      <c r="AT64" s="168">
        <v>12</v>
      </c>
      <c r="AU64" s="164">
        <v>2</v>
      </c>
      <c r="AV64" s="164">
        <v>0</v>
      </c>
      <c r="AW64" s="164">
        <v>0</v>
      </c>
      <c r="AX64" s="164">
        <v>0</v>
      </c>
      <c r="AY64" s="164">
        <v>0</v>
      </c>
      <c r="AZ64" s="164">
        <v>0</v>
      </c>
      <c r="BA64" s="164">
        <v>0</v>
      </c>
      <c r="BB64" s="164">
        <v>0</v>
      </c>
      <c r="BC64" s="26">
        <f t="shared" si="20"/>
        <v>15</v>
      </c>
      <c r="BD64" s="26">
        <f t="shared" si="21"/>
        <v>14</v>
      </c>
      <c r="BE64" s="29">
        <f t="shared" si="314"/>
        <v>0.72916666666666652</v>
      </c>
      <c r="BF64" s="160">
        <v>19</v>
      </c>
      <c r="BG64" s="164">
        <v>4</v>
      </c>
      <c r="BH64" s="168">
        <v>72</v>
      </c>
      <c r="BI64" s="164">
        <v>5</v>
      </c>
      <c r="BJ64" s="164">
        <v>1</v>
      </c>
      <c r="BK64" s="164">
        <v>0</v>
      </c>
      <c r="BL64" s="164">
        <v>0</v>
      </c>
      <c r="BM64" s="164">
        <v>0</v>
      </c>
      <c r="BN64" s="164">
        <v>0</v>
      </c>
      <c r="BO64" s="164">
        <v>0</v>
      </c>
      <c r="BP64" s="164">
        <v>0</v>
      </c>
      <c r="BQ64" s="26">
        <f t="shared" si="23"/>
        <v>101</v>
      </c>
      <c r="BR64" s="26">
        <f t="shared" si="24"/>
        <v>87</v>
      </c>
      <c r="BS64" s="29">
        <f t="shared" si="315"/>
        <v>0.72916666666666652</v>
      </c>
      <c r="BT64" s="160">
        <v>0</v>
      </c>
      <c r="BU64" s="164">
        <v>0</v>
      </c>
      <c r="BV64" s="168">
        <v>2</v>
      </c>
      <c r="BW64" s="164">
        <v>0</v>
      </c>
      <c r="BX64" s="164">
        <v>0</v>
      </c>
      <c r="BY64" s="164">
        <v>0</v>
      </c>
      <c r="BZ64" s="164">
        <v>0</v>
      </c>
      <c r="CA64" s="164">
        <v>0</v>
      </c>
      <c r="CB64" s="164">
        <v>0</v>
      </c>
      <c r="CC64" s="164">
        <v>0</v>
      </c>
      <c r="CD64" s="164">
        <v>0</v>
      </c>
      <c r="CE64" s="26">
        <f t="shared" si="26"/>
        <v>2</v>
      </c>
      <c r="CF64" s="26">
        <f t="shared" si="27"/>
        <v>2</v>
      </c>
      <c r="CG64" s="29">
        <f t="shared" si="316"/>
        <v>0.72916666666666652</v>
      </c>
      <c r="CH64" s="160">
        <v>0</v>
      </c>
      <c r="CI64" s="164">
        <v>0</v>
      </c>
      <c r="CJ64" s="168">
        <v>0</v>
      </c>
      <c r="CK64" s="164">
        <v>0</v>
      </c>
      <c r="CL64" s="164">
        <v>0</v>
      </c>
      <c r="CM64" s="164">
        <v>0</v>
      </c>
      <c r="CN64" s="164">
        <v>0</v>
      </c>
      <c r="CO64" s="164">
        <v>0</v>
      </c>
      <c r="CP64" s="164">
        <v>0</v>
      </c>
      <c r="CQ64" s="164">
        <v>0</v>
      </c>
      <c r="CR64" s="164">
        <v>0</v>
      </c>
      <c r="CS64" s="26">
        <f t="shared" si="29"/>
        <v>0</v>
      </c>
      <c r="CT64" s="26">
        <f t="shared" si="30"/>
        <v>0</v>
      </c>
      <c r="CU64" s="29">
        <f t="shared" si="317"/>
        <v>0.72916666666666652</v>
      </c>
      <c r="CV64" s="160">
        <v>4</v>
      </c>
      <c r="CW64" s="164">
        <v>0</v>
      </c>
      <c r="CX64" s="168">
        <v>27</v>
      </c>
      <c r="CY64" s="164">
        <v>3</v>
      </c>
      <c r="CZ64" s="164">
        <v>0</v>
      </c>
      <c r="DA64" s="164">
        <v>0</v>
      </c>
      <c r="DB64" s="164">
        <v>0</v>
      </c>
      <c r="DC64" s="164">
        <v>0</v>
      </c>
      <c r="DD64" s="164">
        <v>1</v>
      </c>
      <c r="DE64" s="164">
        <v>0</v>
      </c>
      <c r="DF64" s="164">
        <v>0</v>
      </c>
      <c r="DG64" s="26">
        <f t="shared" si="32"/>
        <v>35</v>
      </c>
      <c r="DH64" s="26">
        <f t="shared" si="33"/>
        <v>33</v>
      </c>
      <c r="DI64" s="29">
        <f t="shared" si="318"/>
        <v>0.72916666666666652</v>
      </c>
      <c r="DJ64" s="160">
        <v>0</v>
      </c>
      <c r="DK64" s="164">
        <v>1</v>
      </c>
      <c r="DL64" s="168">
        <v>14</v>
      </c>
      <c r="DM64" s="164">
        <v>1</v>
      </c>
      <c r="DN64" s="164">
        <v>0</v>
      </c>
      <c r="DO64" s="164">
        <v>0</v>
      </c>
      <c r="DP64" s="164">
        <v>0</v>
      </c>
      <c r="DQ64" s="164">
        <v>0</v>
      </c>
      <c r="DR64" s="164">
        <v>0</v>
      </c>
      <c r="DS64" s="164">
        <v>0</v>
      </c>
      <c r="DT64" s="164">
        <v>2</v>
      </c>
      <c r="DU64" s="26">
        <f t="shared" si="35"/>
        <v>18</v>
      </c>
      <c r="DV64" s="26">
        <f t="shared" si="36"/>
        <v>18</v>
      </c>
      <c r="DW64" s="29">
        <f t="shared" si="319"/>
        <v>0.72916666666666652</v>
      </c>
      <c r="DX64" s="160">
        <v>11</v>
      </c>
      <c r="DY64" s="164">
        <v>1</v>
      </c>
      <c r="DZ64" s="168">
        <v>14</v>
      </c>
      <c r="EA64" s="164">
        <v>1</v>
      </c>
      <c r="EB64" s="164">
        <v>0</v>
      </c>
      <c r="EC64" s="164">
        <v>0</v>
      </c>
      <c r="ED64" s="164">
        <v>0</v>
      </c>
      <c r="EE64" s="164">
        <v>0</v>
      </c>
      <c r="EF64" s="164">
        <v>0</v>
      </c>
      <c r="EG64" s="164">
        <v>0</v>
      </c>
      <c r="EH64" s="164">
        <v>0</v>
      </c>
      <c r="EI64" s="26">
        <f t="shared" si="38"/>
        <v>27</v>
      </c>
      <c r="EJ64" s="26">
        <f t="shared" si="39"/>
        <v>19</v>
      </c>
      <c r="EK64" s="29">
        <f t="shared" si="320"/>
        <v>0.72916666666666652</v>
      </c>
      <c r="EL64" s="160">
        <v>54</v>
      </c>
      <c r="EM64" s="164">
        <v>4</v>
      </c>
      <c r="EN64" s="168">
        <v>68</v>
      </c>
      <c r="EO64" s="164">
        <v>7</v>
      </c>
      <c r="EP64" s="164">
        <v>1</v>
      </c>
      <c r="EQ64" s="164">
        <v>0</v>
      </c>
      <c r="ER64" s="164">
        <v>1</v>
      </c>
      <c r="ES64" s="164">
        <v>0</v>
      </c>
      <c r="ET64" s="164">
        <v>0</v>
      </c>
      <c r="EU64" s="164">
        <v>0</v>
      </c>
      <c r="EV64" s="164">
        <v>1</v>
      </c>
      <c r="EW64" s="26">
        <f t="shared" si="41"/>
        <v>136</v>
      </c>
      <c r="EX64" s="26">
        <f t="shared" si="42"/>
        <v>100</v>
      </c>
      <c r="EY64" s="29">
        <f t="shared" si="321"/>
        <v>0.72916666666666652</v>
      </c>
      <c r="EZ64" s="160">
        <v>5</v>
      </c>
      <c r="FA64" s="164">
        <v>1</v>
      </c>
      <c r="FB64" s="168">
        <v>7</v>
      </c>
      <c r="FC64" s="164">
        <v>1</v>
      </c>
      <c r="FD64" s="164">
        <v>0</v>
      </c>
      <c r="FE64" s="164">
        <v>0</v>
      </c>
      <c r="FF64" s="164">
        <v>0</v>
      </c>
      <c r="FG64" s="164">
        <v>0</v>
      </c>
      <c r="FH64" s="164">
        <v>0</v>
      </c>
      <c r="FI64" s="164">
        <v>0</v>
      </c>
      <c r="FJ64" s="164">
        <v>0</v>
      </c>
      <c r="FK64" s="32">
        <f t="shared" si="45"/>
        <v>14</v>
      </c>
      <c r="FL64" s="32">
        <f t="shared" si="46"/>
        <v>10</v>
      </c>
    </row>
    <row r="65" spans="1:168" ht="13.5" customHeight="1">
      <c r="A65" s="16">
        <f t="shared" si="322"/>
        <v>0.73958333333333315</v>
      </c>
      <c r="B65" s="161">
        <v>4</v>
      </c>
      <c r="C65" s="165">
        <v>0</v>
      </c>
      <c r="D65" s="169">
        <v>11</v>
      </c>
      <c r="E65" s="165">
        <v>4</v>
      </c>
      <c r="F65" s="165">
        <v>0</v>
      </c>
      <c r="G65" s="165">
        <v>0</v>
      </c>
      <c r="H65" s="165">
        <v>0</v>
      </c>
      <c r="I65" s="165">
        <v>0</v>
      </c>
      <c r="J65" s="165">
        <v>0</v>
      </c>
      <c r="K65" s="165">
        <v>0</v>
      </c>
      <c r="L65" s="165">
        <v>0</v>
      </c>
      <c r="M65" s="27">
        <f t="shared" si="11"/>
        <v>19</v>
      </c>
      <c r="N65" s="27">
        <f t="shared" si="12"/>
        <v>16</v>
      </c>
      <c r="O65" s="30">
        <f t="shared" si="311"/>
        <v>0.73958333333333315</v>
      </c>
      <c r="P65" s="161">
        <v>10</v>
      </c>
      <c r="Q65" s="165">
        <v>4</v>
      </c>
      <c r="R65" s="169">
        <v>113</v>
      </c>
      <c r="S65" s="165">
        <v>4</v>
      </c>
      <c r="T65" s="165">
        <v>0</v>
      </c>
      <c r="U65" s="165">
        <v>0</v>
      </c>
      <c r="V65" s="165">
        <v>0</v>
      </c>
      <c r="W65" s="165">
        <v>0</v>
      </c>
      <c r="X65" s="165">
        <v>1</v>
      </c>
      <c r="Y65" s="165">
        <v>0</v>
      </c>
      <c r="Z65" s="165">
        <v>5</v>
      </c>
      <c r="AA65" s="27">
        <f t="shared" si="14"/>
        <v>137</v>
      </c>
      <c r="AB65" s="27">
        <f t="shared" si="15"/>
        <v>129</v>
      </c>
      <c r="AC65" s="30">
        <f t="shared" si="312"/>
        <v>0.73958333333333315</v>
      </c>
      <c r="AD65" s="161">
        <v>2</v>
      </c>
      <c r="AE65" s="165">
        <v>1</v>
      </c>
      <c r="AF65" s="169">
        <v>8</v>
      </c>
      <c r="AG65" s="165">
        <v>2</v>
      </c>
      <c r="AH65" s="165">
        <v>0</v>
      </c>
      <c r="AI65" s="165">
        <v>0</v>
      </c>
      <c r="AJ65" s="165">
        <v>0</v>
      </c>
      <c r="AK65" s="165">
        <v>0</v>
      </c>
      <c r="AL65" s="165">
        <v>0</v>
      </c>
      <c r="AM65" s="165">
        <v>0</v>
      </c>
      <c r="AN65" s="165">
        <v>1</v>
      </c>
      <c r="AO65" s="27">
        <f t="shared" si="17"/>
        <v>14</v>
      </c>
      <c r="AP65" s="27">
        <f t="shared" si="18"/>
        <v>12</v>
      </c>
      <c r="AQ65" s="30">
        <f t="shared" si="313"/>
        <v>0.73958333333333315</v>
      </c>
      <c r="AR65" s="161">
        <v>0</v>
      </c>
      <c r="AS65" s="165">
        <v>0</v>
      </c>
      <c r="AT65" s="169">
        <v>8</v>
      </c>
      <c r="AU65" s="165">
        <v>0</v>
      </c>
      <c r="AV65" s="165">
        <v>0</v>
      </c>
      <c r="AW65" s="165">
        <v>0</v>
      </c>
      <c r="AX65" s="165">
        <v>0</v>
      </c>
      <c r="AY65" s="165">
        <v>0</v>
      </c>
      <c r="AZ65" s="165">
        <v>0</v>
      </c>
      <c r="BA65" s="165">
        <v>0</v>
      </c>
      <c r="BB65" s="165">
        <v>1</v>
      </c>
      <c r="BC65" s="27">
        <f t="shared" si="20"/>
        <v>9</v>
      </c>
      <c r="BD65" s="27">
        <f t="shared" si="21"/>
        <v>9</v>
      </c>
      <c r="BE65" s="30">
        <f t="shared" si="314"/>
        <v>0.73958333333333315</v>
      </c>
      <c r="BF65" s="161">
        <v>16</v>
      </c>
      <c r="BG65" s="165">
        <v>2</v>
      </c>
      <c r="BH65" s="169">
        <v>71</v>
      </c>
      <c r="BI65" s="165">
        <v>3</v>
      </c>
      <c r="BJ65" s="165">
        <v>0</v>
      </c>
      <c r="BK65" s="165">
        <v>1</v>
      </c>
      <c r="BL65" s="165">
        <v>0</v>
      </c>
      <c r="BM65" s="165">
        <v>0</v>
      </c>
      <c r="BN65" s="165">
        <v>0</v>
      </c>
      <c r="BO65" s="165">
        <v>1</v>
      </c>
      <c r="BP65" s="165">
        <v>2</v>
      </c>
      <c r="BQ65" s="27">
        <f t="shared" si="23"/>
        <v>96</v>
      </c>
      <c r="BR65" s="27">
        <f t="shared" si="24"/>
        <v>86</v>
      </c>
      <c r="BS65" s="30">
        <f t="shared" si="315"/>
        <v>0.73958333333333315</v>
      </c>
      <c r="BT65" s="161">
        <v>0</v>
      </c>
      <c r="BU65" s="165">
        <v>0</v>
      </c>
      <c r="BV65" s="169">
        <v>2</v>
      </c>
      <c r="BW65" s="165">
        <v>0</v>
      </c>
      <c r="BX65" s="165">
        <v>0</v>
      </c>
      <c r="BY65" s="165">
        <v>0</v>
      </c>
      <c r="BZ65" s="165">
        <v>0</v>
      </c>
      <c r="CA65" s="165">
        <v>0</v>
      </c>
      <c r="CB65" s="165">
        <v>0</v>
      </c>
      <c r="CC65" s="165">
        <v>0</v>
      </c>
      <c r="CD65" s="165">
        <v>0</v>
      </c>
      <c r="CE65" s="27">
        <f t="shared" si="26"/>
        <v>2</v>
      </c>
      <c r="CF65" s="27">
        <f t="shared" si="27"/>
        <v>2</v>
      </c>
      <c r="CG65" s="30">
        <f t="shared" si="316"/>
        <v>0.73958333333333315</v>
      </c>
      <c r="CH65" s="161">
        <v>0</v>
      </c>
      <c r="CI65" s="165">
        <v>0</v>
      </c>
      <c r="CJ65" s="169">
        <v>4</v>
      </c>
      <c r="CK65" s="165">
        <v>0</v>
      </c>
      <c r="CL65" s="165">
        <v>0</v>
      </c>
      <c r="CM65" s="165">
        <v>0</v>
      </c>
      <c r="CN65" s="165">
        <v>0</v>
      </c>
      <c r="CO65" s="165">
        <v>0</v>
      </c>
      <c r="CP65" s="165">
        <v>0</v>
      </c>
      <c r="CQ65" s="165">
        <v>0</v>
      </c>
      <c r="CR65" s="165">
        <v>0</v>
      </c>
      <c r="CS65" s="27">
        <f t="shared" si="29"/>
        <v>4</v>
      </c>
      <c r="CT65" s="27">
        <f t="shared" si="30"/>
        <v>4</v>
      </c>
      <c r="CU65" s="30">
        <f t="shared" si="317"/>
        <v>0.73958333333333315</v>
      </c>
      <c r="CV65" s="161">
        <v>1</v>
      </c>
      <c r="CW65" s="165">
        <v>2</v>
      </c>
      <c r="CX65" s="169">
        <v>32</v>
      </c>
      <c r="CY65" s="165">
        <v>3</v>
      </c>
      <c r="CZ65" s="165">
        <v>0</v>
      </c>
      <c r="DA65" s="165">
        <v>0</v>
      </c>
      <c r="DB65" s="165">
        <v>0</v>
      </c>
      <c r="DC65" s="165">
        <v>0</v>
      </c>
      <c r="DD65" s="165">
        <v>0</v>
      </c>
      <c r="DE65" s="165">
        <v>0</v>
      </c>
      <c r="DF65" s="165">
        <v>4</v>
      </c>
      <c r="DG65" s="27">
        <f t="shared" si="32"/>
        <v>42</v>
      </c>
      <c r="DH65" s="27">
        <f t="shared" si="33"/>
        <v>40</v>
      </c>
      <c r="DI65" s="30">
        <f t="shared" si="318"/>
        <v>0.73958333333333315</v>
      </c>
      <c r="DJ65" s="161">
        <v>3</v>
      </c>
      <c r="DK65" s="165">
        <v>0</v>
      </c>
      <c r="DL65" s="169">
        <v>19</v>
      </c>
      <c r="DM65" s="165">
        <v>2</v>
      </c>
      <c r="DN65" s="165">
        <v>1</v>
      </c>
      <c r="DO65" s="165">
        <v>0</v>
      </c>
      <c r="DP65" s="165">
        <v>0</v>
      </c>
      <c r="DQ65" s="165">
        <v>0</v>
      </c>
      <c r="DR65" s="165">
        <v>0</v>
      </c>
      <c r="DS65" s="165">
        <v>0</v>
      </c>
      <c r="DT65" s="165">
        <v>0</v>
      </c>
      <c r="DU65" s="27">
        <f t="shared" si="35"/>
        <v>25</v>
      </c>
      <c r="DV65" s="27">
        <f t="shared" si="36"/>
        <v>24</v>
      </c>
      <c r="DW65" s="30">
        <f t="shared" si="319"/>
        <v>0.73958333333333315</v>
      </c>
      <c r="DX65" s="161">
        <v>14</v>
      </c>
      <c r="DY65" s="165">
        <v>1</v>
      </c>
      <c r="DZ65" s="169">
        <v>12</v>
      </c>
      <c r="EA65" s="165">
        <v>2</v>
      </c>
      <c r="EB65" s="165">
        <v>0</v>
      </c>
      <c r="EC65" s="165">
        <v>0</v>
      </c>
      <c r="ED65" s="165">
        <v>0</v>
      </c>
      <c r="EE65" s="165">
        <v>0</v>
      </c>
      <c r="EF65" s="165">
        <v>0</v>
      </c>
      <c r="EG65" s="165">
        <v>0</v>
      </c>
      <c r="EH65" s="165">
        <v>1</v>
      </c>
      <c r="EI65" s="27">
        <f t="shared" si="38"/>
        <v>30</v>
      </c>
      <c r="EJ65" s="27">
        <f t="shared" si="39"/>
        <v>20</v>
      </c>
      <c r="EK65" s="30">
        <f t="shared" si="320"/>
        <v>0.73958333333333315</v>
      </c>
      <c r="EL65" s="161">
        <v>62</v>
      </c>
      <c r="EM65" s="165">
        <v>11</v>
      </c>
      <c r="EN65" s="169">
        <v>72</v>
      </c>
      <c r="EO65" s="165">
        <v>7</v>
      </c>
      <c r="EP65" s="165">
        <v>1</v>
      </c>
      <c r="EQ65" s="165">
        <v>0</v>
      </c>
      <c r="ER65" s="165">
        <v>1</v>
      </c>
      <c r="ES65" s="165">
        <v>0</v>
      </c>
      <c r="ET65" s="165">
        <v>0</v>
      </c>
      <c r="EU65" s="165">
        <v>0</v>
      </c>
      <c r="EV65" s="165">
        <v>1</v>
      </c>
      <c r="EW65" s="27">
        <f t="shared" si="41"/>
        <v>155</v>
      </c>
      <c r="EX65" s="27">
        <f t="shared" si="42"/>
        <v>110</v>
      </c>
      <c r="EY65" s="30">
        <f t="shared" si="321"/>
        <v>0.73958333333333315</v>
      </c>
      <c r="EZ65" s="161">
        <v>0</v>
      </c>
      <c r="FA65" s="165">
        <v>1</v>
      </c>
      <c r="FB65" s="169">
        <v>6</v>
      </c>
      <c r="FC65" s="165">
        <v>0</v>
      </c>
      <c r="FD65" s="165">
        <v>0</v>
      </c>
      <c r="FE65" s="165">
        <v>0</v>
      </c>
      <c r="FF65" s="165">
        <v>0</v>
      </c>
      <c r="FG65" s="165">
        <v>0</v>
      </c>
      <c r="FH65" s="165">
        <v>0</v>
      </c>
      <c r="FI65" s="165">
        <v>0</v>
      </c>
      <c r="FJ65" s="165">
        <v>0</v>
      </c>
      <c r="FK65" s="33">
        <f t="shared" si="45"/>
        <v>7</v>
      </c>
      <c r="FL65" s="33">
        <f t="shared" si="46"/>
        <v>7</v>
      </c>
    </row>
    <row r="66" spans="1:168" s="39" customFormat="1" ht="12" customHeight="1">
      <c r="A66" s="48" t="s">
        <v>24</v>
      </c>
      <c r="B66" s="162">
        <f t="shared" ref="B66:L66" si="323">SUM(B62:B65)</f>
        <v>15</v>
      </c>
      <c r="C66" s="166">
        <f t="shared" si="323"/>
        <v>1</v>
      </c>
      <c r="D66" s="170">
        <f t="shared" si="323"/>
        <v>59</v>
      </c>
      <c r="E66" s="166">
        <f t="shared" si="323"/>
        <v>4</v>
      </c>
      <c r="F66" s="166">
        <f t="shared" si="323"/>
        <v>0</v>
      </c>
      <c r="G66" s="166">
        <f t="shared" si="323"/>
        <v>0</v>
      </c>
      <c r="H66" s="166">
        <f t="shared" si="323"/>
        <v>0</v>
      </c>
      <c r="I66" s="166">
        <f t="shared" si="323"/>
        <v>0</v>
      </c>
      <c r="J66" s="166">
        <f t="shared" si="323"/>
        <v>0</v>
      </c>
      <c r="K66" s="166">
        <f t="shared" si="323"/>
        <v>0</v>
      </c>
      <c r="L66" s="166">
        <f t="shared" si="323"/>
        <v>1</v>
      </c>
      <c r="M66" s="60">
        <f t="shared" si="11"/>
        <v>80</v>
      </c>
      <c r="N66" s="60">
        <f t="shared" si="12"/>
        <v>69</v>
      </c>
      <c r="O66" s="48" t="s">
        <v>24</v>
      </c>
      <c r="P66" s="162">
        <f t="shared" ref="P66:Z66" si="324">SUM(P62:P65)</f>
        <v>30</v>
      </c>
      <c r="Q66" s="166">
        <f t="shared" si="324"/>
        <v>11</v>
      </c>
      <c r="R66" s="170">
        <f t="shared" si="324"/>
        <v>378</v>
      </c>
      <c r="S66" s="166">
        <f t="shared" si="324"/>
        <v>26</v>
      </c>
      <c r="T66" s="166">
        <f t="shared" si="324"/>
        <v>1</v>
      </c>
      <c r="U66" s="166">
        <f t="shared" si="324"/>
        <v>0</v>
      </c>
      <c r="V66" s="166">
        <f t="shared" si="324"/>
        <v>0</v>
      </c>
      <c r="W66" s="166">
        <f t="shared" si="324"/>
        <v>0</v>
      </c>
      <c r="X66" s="166">
        <f t="shared" si="324"/>
        <v>4</v>
      </c>
      <c r="Y66" s="166">
        <f t="shared" si="324"/>
        <v>0</v>
      </c>
      <c r="Z66" s="166">
        <f t="shared" si="324"/>
        <v>15</v>
      </c>
      <c r="AA66" s="60">
        <f t="shared" si="14"/>
        <v>465</v>
      </c>
      <c r="AB66" s="60">
        <f t="shared" si="15"/>
        <v>444</v>
      </c>
      <c r="AC66" s="48" t="s">
        <v>24</v>
      </c>
      <c r="AD66" s="162">
        <f t="shared" ref="AD66:AN66" si="325">SUM(AD62:AD65)</f>
        <v>7</v>
      </c>
      <c r="AE66" s="166">
        <f t="shared" si="325"/>
        <v>4</v>
      </c>
      <c r="AF66" s="170">
        <f t="shared" si="325"/>
        <v>46</v>
      </c>
      <c r="AG66" s="166">
        <f t="shared" si="325"/>
        <v>6</v>
      </c>
      <c r="AH66" s="166">
        <f t="shared" si="325"/>
        <v>0</v>
      </c>
      <c r="AI66" s="166">
        <f t="shared" si="325"/>
        <v>0</v>
      </c>
      <c r="AJ66" s="166">
        <f t="shared" si="325"/>
        <v>0</v>
      </c>
      <c r="AK66" s="166">
        <f t="shared" si="325"/>
        <v>0</v>
      </c>
      <c r="AL66" s="166">
        <f t="shared" si="325"/>
        <v>0</v>
      </c>
      <c r="AM66" s="166">
        <f t="shared" si="325"/>
        <v>0</v>
      </c>
      <c r="AN66" s="166">
        <f t="shared" si="325"/>
        <v>3</v>
      </c>
      <c r="AO66" s="60">
        <f t="shared" si="17"/>
        <v>66</v>
      </c>
      <c r="AP66" s="60">
        <f t="shared" si="18"/>
        <v>59</v>
      </c>
      <c r="AQ66" s="48" t="s">
        <v>24</v>
      </c>
      <c r="AR66" s="162">
        <f t="shared" ref="AR66:BB66" si="326">SUM(AR62:AR65)</f>
        <v>2</v>
      </c>
      <c r="AS66" s="166">
        <f t="shared" si="326"/>
        <v>1</v>
      </c>
      <c r="AT66" s="170">
        <f t="shared" si="326"/>
        <v>33</v>
      </c>
      <c r="AU66" s="166">
        <f t="shared" si="326"/>
        <v>4</v>
      </c>
      <c r="AV66" s="166">
        <f t="shared" si="326"/>
        <v>0</v>
      </c>
      <c r="AW66" s="166">
        <f t="shared" si="326"/>
        <v>0</v>
      </c>
      <c r="AX66" s="166">
        <f t="shared" si="326"/>
        <v>0</v>
      </c>
      <c r="AY66" s="166">
        <f t="shared" si="326"/>
        <v>0</v>
      </c>
      <c r="AZ66" s="166">
        <f t="shared" si="326"/>
        <v>0</v>
      </c>
      <c r="BA66" s="166">
        <f t="shared" si="326"/>
        <v>0</v>
      </c>
      <c r="BB66" s="166">
        <f t="shared" si="326"/>
        <v>2</v>
      </c>
      <c r="BC66" s="60">
        <f t="shared" si="20"/>
        <v>42</v>
      </c>
      <c r="BD66" s="60">
        <f t="shared" si="21"/>
        <v>40</v>
      </c>
      <c r="BE66" s="48" t="s">
        <v>24</v>
      </c>
      <c r="BF66" s="162">
        <f t="shared" ref="BF66:BP66" si="327">SUM(BF62:BF65)</f>
        <v>63</v>
      </c>
      <c r="BG66" s="166">
        <f t="shared" si="327"/>
        <v>12</v>
      </c>
      <c r="BH66" s="170">
        <f t="shared" si="327"/>
        <v>268</v>
      </c>
      <c r="BI66" s="166">
        <f t="shared" si="327"/>
        <v>15</v>
      </c>
      <c r="BJ66" s="166">
        <f t="shared" si="327"/>
        <v>3</v>
      </c>
      <c r="BK66" s="166">
        <f t="shared" si="327"/>
        <v>1</v>
      </c>
      <c r="BL66" s="166">
        <f t="shared" si="327"/>
        <v>0</v>
      </c>
      <c r="BM66" s="166">
        <f t="shared" si="327"/>
        <v>0</v>
      </c>
      <c r="BN66" s="166">
        <f t="shared" si="327"/>
        <v>1</v>
      </c>
      <c r="BO66" s="166">
        <f t="shared" si="327"/>
        <v>2</v>
      </c>
      <c r="BP66" s="166">
        <f t="shared" si="327"/>
        <v>4</v>
      </c>
      <c r="BQ66" s="60">
        <f t="shared" si="23"/>
        <v>369</v>
      </c>
      <c r="BR66" s="60">
        <f t="shared" si="24"/>
        <v>328</v>
      </c>
      <c r="BS66" s="48" t="s">
        <v>24</v>
      </c>
      <c r="BT66" s="162">
        <f t="shared" ref="BT66:CD66" si="328">SUM(BT62:BT65)</f>
        <v>0</v>
      </c>
      <c r="BU66" s="166">
        <f t="shared" si="328"/>
        <v>0</v>
      </c>
      <c r="BV66" s="170">
        <f t="shared" si="328"/>
        <v>6</v>
      </c>
      <c r="BW66" s="166">
        <f t="shared" si="328"/>
        <v>0</v>
      </c>
      <c r="BX66" s="166">
        <f t="shared" si="328"/>
        <v>0</v>
      </c>
      <c r="BY66" s="166">
        <f t="shared" si="328"/>
        <v>0</v>
      </c>
      <c r="BZ66" s="166">
        <f t="shared" si="328"/>
        <v>0</v>
      </c>
      <c r="CA66" s="166">
        <f t="shared" si="328"/>
        <v>0</v>
      </c>
      <c r="CB66" s="166">
        <f t="shared" si="328"/>
        <v>0</v>
      </c>
      <c r="CC66" s="166">
        <f t="shared" si="328"/>
        <v>0</v>
      </c>
      <c r="CD66" s="166">
        <f t="shared" si="328"/>
        <v>0</v>
      </c>
      <c r="CE66" s="60">
        <f t="shared" si="26"/>
        <v>6</v>
      </c>
      <c r="CF66" s="60">
        <f t="shared" si="27"/>
        <v>6</v>
      </c>
      <c r="CG66" s="48" t="s">
        <v>24</v>
      </c>
      <c r="CH66" s="162">
        <f t="shared" ref="CH66:CR66" si="329">SUM(CH62:CH65)</f>
        <v>2</v>
      </c>
      <c r="CI66" s="166">
        <f t="shared" si="329"/>
        <v>0</v>
      </c>
      <c r="CJ66" s="170">
        <f t="shared" si="329"/>
        <v>6</v>
      </c>
      <c r="CK66" s="166">
        <f t="shared" si="329"/>
        <v>0</v>
      </c>
      <c r="CL66" s="166">
        <f t="shared" si="329"/>
        <v>0</v>
      </c>
      <c r="CM66" s="166">
        <f t="shared" si="329"/>
        <v>0</v>
      </c>
      <c r="CN66" s="166">
        <f t="shared" si="329"/>
        <v>0</v>
      </c>
      <c r="CO66" s="166">
        <f t="shared" si="329"/>
        <v>0</v>
      </c>
      <c r="CP66" s="166">
        <f t="shared" si="329"/>
        <v>0</v>
      </c>
      <c r="CQ66" s="166">
        <f t="shared" si="329"/>
        <v>0</v>
      </c>
      <c r="CR66" s="166">
        <f t="shared" si="329"/>
        <v>0</v>
      </c>
      <c r="CS66" s="60">
        <f t="shared" si="29"/>
        <v>8</v>
      </c>
      <c r="CT66" s="60">
        <f t="shared" si="30"/>
        <v>7</v>
      </c>
      <c r="CU66" s="48" t="s">
        <v>24</v>
      </c>
      <c r="CV66" s="162">
        <f t="shared" ref="CV66:DF66" si="330">SUM(CV62:CV65)</f>
        <v>12</v>
      </c>
      <c r="CW66" s="166">
        <f t="shared" si="330"/>
        <v>3</v>
      </c>
      <c r="CX66" s="170">
        <f t="shared" si="330"/>
        <v>122</v>
      </c>
      <c r="CY66" s="166">
        <f t="shared" si="330"/>
        <v>16</v>
      </c>
      <c r="CZ66" s="166">
        <f t="shared" si="330"/>
        <v>0</v>
      </c>
      <c r="DA66" s="166">
        <f t="shared" si="330"/>
        <v>0</v>
      </c>
      <c r="DB66" s="166">
        <f t="shared" si="330"/>
        <v>0</v>
      </c>
      <c r="DC66" s="166">
        <f t="shared" si="330"/>
        <v>0</v>
      </c>
      <c r="DD66" s="166">
        <f t="shared" si="330"/>
        <v>3</v>
      </c>
      <c r="DE66" s="166">
        <f t="shared" si="330"/>
        <v>0</v>
      </c>
      <c r="DF66" s="166">
        <f t="shared" si="330"/>
        <v>9</v>
      </c>
      <c r="DG66" s="60">
        <f t="shared" si="32"/>
        <v>165</v>
      </c>
      <c r="DH66" s="60">
        <f t="shared" si="33"/>
        <v>158</v>
      </c>
      <c r="DI66" s="48" t="s">
        <v>24</v>
      </c>
      <c r="DJ66" s="162">
        <f t="shared" ref="DJ66:DT66" si="331">SUM(DJ62:DJ65)</f>
        <v>4</v>
      </c>
      <c r="DK66" s="166">
        <f t="shared" si="331"/>
        <v>3</v>
      </c>
      <c r="DL66" s="170">
        <f t="shared" si="331"/>
        <v>65</v>
      </c>
      <c r="DM66" s="166">
        <f t="shared" si="331"/>
        <v>6</v>
      </c>
      <c r="DN66" s="166">
        <f t="shared" si="331"/>
        <v>1</v>
      </c>
      <c r="DO66" s="166">
        <f t="shared" si="331"/>
        <v>0</v>
      </c>
      <c r="DP66" s="166">
        <f t="shared" si="331"/>
        <v>0</v>
      </c>
      <c r="DQ66" s="166">
        <f t="shared" si="331"/>
        <v>0</v>
      </c>
      <c r="DR66" s="166">
        <f t="shared" si="331"/>
        <v>0</v>
      </c>
      <c r="DS66" s="166">
        <f t="shared" si="331"/>
        <v>0</v>
      </c>
      <c r="DT66" s="166">
        <f t="shared" si="331"/>
        <v>3</v>
      </c>
      <c r="DU66" s="60">
        <f t="shared" si="35"/>
        <v>82</v>
      </c>
      <c r="DV66" s="60">
        <f t="shared" si="36"/>
        <v>79</v>
      </c>
      <c r="DW66" s="48" t="s">
        <v>24</v>
      </c>
      <c r="DX66" s="162">
        <f t="shared" ref="DX66:EH66" si="332">SUM(DX62:DX65)</f>
        <v>42</v>
      </c>
      <c r="DY66" s="166">
        <f t="shared" si="332"/>
        <v>4</v>
      </c>
      <c r="DZ66" s="170">
        <f t="shared" si="332"/>
        <v>70</v>
      </c>
      <c r="EA66" s="166">
        <f t="shared" si="332"/>
        <v>6</v>
      </c>
      <c r="EB66" s="166">
        <f t="shared" si="332"/>
        <v>0</v>
      </c>
      <c r="EC66" s="166">
        <f t="shared" si="332"/>
        <v>0</v>
      </c>
      <c r="ED66" s="166">
        <f t="shared" si="332"/>
        <v>0</v>
      </c>
      <c r="EE66" s="166">
        <f t="shared" si="332"/>
        <v>0</v>
      </c>
      <c r="EF66" s="166">
        <f t="shared" si="332"/>
        <v>0</v>
      </c>
      <c r="EG66" s="166">
        <f t="shared" si="332"/>
        <v>0</v>
      </c>
      <c r="EH66" s="166">
        <f t="shared" si="332"/>
        <v>4</v>
      </c>
      <c r="EI66" s="60">
        <f t="shared" si="38"/>
        <v>126</v>
      </c>
      <c r="EJ66" s="60">
        <f t="shared" si="39"/>
        <v>96</v>
      </c>
      <c r="EK66" s="48" t="s">
        <v>24</v>
      </c>
      <c r="EL66" s="162">
        <f t="shared" ref="EL66:EV66" si="333">SUM(EL62:EL65)</f>
        <v>186</v>
      </c>
      <c r="EM66" s="166">
        <f t="shared" si="333"/>
        <v>22</v>
      </c>
      <c r="EN66" s="170">
        <f t="shared" si="333"/>
        <v>281</v>
      </c>
      <c r="EO66" s="166">
        <f t="shared" si="333"/>
        <v>39</v>
      </c>
      <c r="EP66" s="166">
        <f t="shared" si="333"/>
        <v>6</v>
      </c>
      <c r="EQ66" s="166">
        <f t="shared" si="333"/>
        <v>0</v>
      </c>
      <c r="ER66" s="166">
        <f t="shared" si="333"/>
        <v>2</v>
      </c>
      <c r="ES66" s="166">
        <f t="shared" si="333"/>
        <v>0</v>
      </c>
      <c r="ET66" s="166">
        <f t="shared" si="333"/>
        <v>0</v>
      </c>
      <c r="EU66" s="166">
        <f t="shared" si="333"/>
        <v>0</v>
      </c>
      <c r="EV66" s="166">
        <f t="shared" si="333"/>
        <v>5</v>
      </c>
      <c r="EW66" s="60">
        <f t="shared" si="41"/>
        <v>541</v>
      </c>
      <c r="EX66" s="60">
        <f t="shared" si="42"/>
        <v>414</v>
      </c>
      <c r="EY66" s="48" t="s">
        <v>24</v>
      </c>
      <c r="EZ66" s="162">
        <f t="shared" ref="EZ66:FJ66" si="334">SUM(EZ62:EZ65)</f>
        <v>13</v>
      </c>
      <c r="FA66" s="166">
        <f t="shared" si="334"/>
        <v>2</v>
      </c>
      <c r="FB66" s="170">
        <f t="shared" si="334"/>
        <v>39</v>
      </c>
      <c r="FC66" s="166">
        <f t="shared" si="334"/>
        <v>3</v>
      </c>
      <c r="FD66" s="166">
        <f t="shared" si="334"/>
        <v>0</v>
      </c>
      <c r="FE66" s="166">
        <f t="shared" si="334"/>
        <v>0</v>
      </c>
      <c r="FF66" s="166">
        <f t="shared" si="334"/>
        <v>0</v>
      </c>
      <c r="FG66" s="166">
        <f t="shared" si="334"/>
        <v>0</v>
      </c>
      <c r="FH66" s="166">
        <f t="shared" si="334"/>
        <v>0</v>
      </c>
      <c r="FI66" s="166">
        <f t="shared" si="334"/>
        <v>0</v>
      </c>
      <c r="FJ66" s="166">
        <f t="shared" si="334"/>
        <v>1</v>
      </c>
      <c r="FK66" s="60">
        <f t="shared" si="45"/>
        <v>58</v>
      </c>
      <c r="FL66" s="60">
        <f t="shared" si="46"/>
        <v>48</v>
      </c>
    </row>
    <row r="67" spans="1:168" ht="13.5" customHeight="1">
      <c r="A67" s="22">
        <f>A65+"00:15"</f>
        <v>0.74999999999999978</v>
      </c>
      <c r="B67" s="159">
        <v>5</v>
      </c>
      <c r="C67" s="163">
        <v>1</v>
      </c>
      <c r="D67" s="167">
        <v>15</v>
      </c>
      <c r="E67" s="163">
        <v>0</v>
      </c>
      <c r="F67" s="163">
        <v>0</v>
      </c>
      <c r="G67" s="163">
        <v>0</v>
      </c>
      <c r="H67" s="163">
        <v>0</v>
      </c>
      <c r="I67" s="163">
        <v>0</v>
      </c>
      <c r="J67" s="163">
        <v>0</v>
      </c>
      <c r="K67" s="163">
        <v>0</v>
      </c>
      <c r="L67" s="163">
        <v>1</v>
      </c>
      <c r="M67" s="25">
        <f t="shared" si="11"/>
        <v>22</v>
      </c>
      <c r="N67" s="25">
        <f t="shared" si="12"/>
        <v>18</v>
      </c>
      <c r="O67" s="29">
        <f t="shared" ref="O67:O70" si="335">$A67</f>
        <v>0.74999999999999978</v>
      </c>
      <c r="P67" s="159">
        <v>15</v>
      </c>
      <c r="Q67" s="163">
        <v>3</v>
      </c>
      <c r="R67" s="167">
        <v>91</v>
      </c>
      <c r="S67" s="163">
        <v>5</v>
      </c>
      <c r="T67" s="163">
        <v>1</v>
      </c>
      <c r="U67" s="163">
        <v>0</v>
      </c>
      <c r="V67" s="163">
        <v>0</v>
      </c>
      <c r="W67" s="163">
        <v>0</v>
      </c>
      <c r="X67" s="163">
        <v>1</v>
      </c>
      <c r="Y67" s="163">
        <v>0</v>
      </c>
      <c r="Z67" s="163">
        <v>5</v>
      </c>
      <c r="AA67" s="25">
        <f t="shared" si="14"/>
        <v>121</v>
      </c>
      <c r="AB67" s="25">
        <f t="shared" si="15"/>
        <v>111</v>
      </c>
      <c r="AC67" s="29">
        <f t="shared" ref="AC67:AC70" si="336">$A67</f>
        <v>0.74999999999999978</v>
      </c>
      <c r="AD67" s="159">
        <v>4</v>
      </c>
      <c r="AE67" s="163">
        <v>1</v>
      </c>
      <c r="AF67" s="167">
        <v>5</v>
      </c>
      <c r="AG67" s="163">
        <v>2</v>
      </c>
      <c r="AH67" s="163">
        <v>0</v>
      </c>
      <c r="AI67" s="163">
        <v>0</v>
      </c>
      <c r="AJ67" s="163">
        <v>0</v>
      </c>
      <c r="AK67" s="163">
        <v>0</v>
      </c>
      <c r="AL67" s="163">
        <v>0</v>
      </c>
      <c r="AM67" s="163">
        <v>0</v>
      </c>
      <c r="AN67" s="163">
        <v>0</v>
      </c>
      <c r="AO67" s="25">
        <f t="shared" si="17"/>
        <v>12</v>
      </c>
      <c r="AP67" s="25">
        <f t="shared" si="18"/>
        <v>9</v>
      </c>
      <c r="AQ67" s="29">
        <f t="shared" ref="AQ67:AQ70" si="337">$A67</f>
        <v>0.74999999999999978</v>
      </c>
      <c r="AR67" s="159">
        <v>0</v>
      </c>
      <c r="AS67" s="163">
        <v>0</v>
      </c>
      <c r="AT67" s="167">
        <v>3</v>
      </c>
      <c r="AU67" s="163">
        <v>1</v>
      </c>
      <c r="AV67" s="163">
        <v>0</v>
      </c>
      <c r="AW67" s="163">
        <v>0</v>
      </c>
      <c r="AX67" s="163">
        <v>0</v>
      </c>
      <c r="AY67" s="163">
        <v>0</v>
      </c>
      <c r="AZ67" s="163">
        <v>0</v>
      </c>
      <c r="BA67" s="163">
        <v>0</v>
      </c>
      <c r="BB67" s="163">
        <v>1</v>
      </c>
      <c r="BC67" s="25">
        <f t="shared" si="20"/>
        <v>5</v>
      </c>
      <c r="BD67" s="25">
        <f t="shared" si="21"/>
        <v>5</v>
      </c>
      <c r="BE67" s="29">
        <f t="shared" ref="BE67:BE70" si="338">$A67</f>
        <v>0.74999999999999978</v>
      </c>
      <c r="BF67" s="159">
        <v>8</v>
      </c>
      <c r="BG67" s="163">
        <v>1</v>
      </c>
      <c r="BH67" s="167">
        <v>53</v>
      </c>
      <c r="BI67" s="163">
        <v>3</v>
      </c>
      <c r="BJ67" s="163">
        <v>1</v>
      </c>
      <c r="BK67" s="163">
        <v>0</v>
      </c>
      <c r="BL67" s="163">
        <v>0</v>
      </c>
      <c r="BM67" s="163">
        <v>0</v>
      </c>
      <c r="BN67" s="163">
        <v>0</v>
      </c>
      <c r="BO67" s="163">
        <v>0</v>
      </c>
      <c r="BP67" s="163">
        <v>1</v>
      </c>
      <c r="BQ67" s="25">
        <f t="shared" si="23"/>
        <v>67</v>
      </c>
      <c r="BR67" s="25">
        <f t="shared" si="24"/>
        <v>62</v>
      </c>
      <c r="BS67" s="29">
        <f t="shared" ref="BS67:BS70" si="339">$A67</f>
        <v>0.74999999999999978</v>
      </c>
      <c r="BT67" s="159">
        <v>0</v>
      </c>
      <c r="BU67" s="163">
        <v>0</v>
      </c>
      <c r="BV67" s="167">
        <v>1</v>
      </c>
      <c r="BW67" s="163">
        <v>0</v>
      </c>
      <c r="BX67" s="163">
        <v>0</v>
      </c>
      <c r="BY67" s="163">
        <v>0</v>
      </c>
      <c r="BZ67" s="163">
        <v>0</v>
      </c>
      <c r="CA67" s="163">
        <v>0</v>
      </c>
      <c r="CB67" s="163">
        <v>0</v>
      </c>
      <c r="CC67" s="163">
        <v>0</v>
      </c>
      <c r="CD67" s="163">
        <v>0</v>
      </c>
      <c r="CE67" s="25">
        <f t="shared" si="26"/>
        <v>1</v>
      </c>
      <c r="CF67" s="25">
        <f t="shared" si="27"/>
        <v>1</v>
      </c>
      <c r="CG67" s="29">
        <f t="shared" ref="CG67:CG70" si="340">$A67</f>
        <v>0.74999999999999978</v>
      </c>
      <c r="CH67" s="159">
        <v>0</v>
      </c>
      <c r="CI67" s="163">
        <v>0</v>
      </c>
      <c r="CJ67" s="167">
        <v>1</v>
      </c>
      <c r="CK67" s="163">
        <v>0</v>
      </c>
      <c r="CL67" s="163">
        <v>0</v>
      </c>
      <c r="CM67" s="163">
        <v>0</v>
      </c>
      <c r="CN67" s="163">
        <v>0</v>
      </c>
      <c r="CO67" s="163">
        <v>0</v>
      </c>
      <c r="CP67" s="163">
        <v>0</v>
      </c>
      <c r="CQ67" s="163">
        <v>0</v>
      </c>
      <c r="CR67" s="163">
        <v>0</v>
      </c>
      <c r="CS67" s="25">
        <f t="shared" si="29"/>
        <v>1</v>
      </c>
      <c r="CT67" s="25">
        <f t="shared" si="30"/>
        <v>1</v>
      </c>
      <c r="CU67" s="29">
        <f t="shared" ref="CU67:CU70" si="341">$A67</f>
        <v>0.74999999999999978</v>
      </c>
      <c r="CV67" s="159">
        <v>1</v>
      </c>
      <c r="CW67" s="163">
        <v>0</v>
      </c>
      <c r="CX67" s="167">
        <v>47</v>
      </c>
      <c r="CY67" s="163">
        <v>1</v>
      </c>
      <c r="CZ67" s="163">
        <v>0</v>
      </c>
      <c r="DA67" s="163">
        <v>0</v>
      </c>
      <c r="DB67" s="163">
        <v>0</v>
      </c>
      <c r="DC67" s="163">
        <v>0</v>
      </c>
      <c r="DD67" s="163">
        <v>1</v>
      </c>
      <c r="DE67" s="163">
        <v>0</v>
      </c>
      <c r="DF67" s="163">
        <v>2</v>
      </c>
      <c r="DG67" s="25">
        <f t="shared" si="32"/>
        <v>52</v>
      </c>
      <c r="DH67" s="25">
        <f t="shared" si="33"/>
        <v>52</v>
      </c>
      <c r="DI67" s="29">
        <f t="shared" ref="DI67:DI70" si="342">$A67</f>
        <v>0.74999999999999978</v>
      </c>
      <c r="DJ67" s="159">
        <v>1</v>
      </c>
      <c r="DK67" s="163">
        <v>3</v>
      </c>
      <c r="DL67" s="167">
        <v>11</v>
      </c>
      <c r="DM67" s="163">
        <v>1</v>
      </c>
      <c r="DN67" s="163">
        <v>0</v>
      </c>
      <c r="DO67" s="163">
        <v>0</v>
      </c>
      <c r="DP67" s="163">
        <v>0</v>
      </c>
      <c r="DQ67" s="163">
        <v>0</v>
      </c>
      <c r="DR67" s="163">
        <v>0</v>
      </c>
      <c r="DS67" s="163">
        <v>0</v>
      </c>
      <c r="DT67" s="163">
        <v>1</v>
      </c>
      <c r="DU67" s="25">
        <f t="shared" si="35"/>
        <v>17</v>
      </c>
      <c r="DV67" s="25">
        <f t="shared" si="36"/>
        <v>15</v>
      </c>
      <c r="DW67" s="29">
        <f t="shared" ref="DW67:DW70" si="343">$A67</f>
        <v>0.74999999999999978</v>
      </c>
      <c r="DX67" s="159">
        <v>17</v>
      </c>
      <c r="DY67" s="163">
        <v>1</v>
      </c>
      <c r="DZ67" s="167">
        <v>13</v>
      </c>
      <c r="EA67" s="163">
        <v>1</v>
      </c>
      <c r="EB67" s="163">
        <v>1</v>
      </c>
      <c r="EC67" s="163">
        <v>0</v>
      </c>
      <c r="ED67" s="163">
        <v>0</v>
      </c>
      <c r="EE67" s="163">
        <v>0</v>
      </c>
      <c r="EF67" s="163">
        <v>0</v>
      </c>
      <c r="EG67" s="163">
        <v>1</v>
      </c>
      <c r="EH67" s="163">
        <v>0</v>
      </c>
      <c r="EI67" s="25">
        <f t="shared" si="38"/>
        <v>34</v>
      </c>
      <c r="EJ67" s="25">
        <f t="shared" si="39"/>
        <v>24</v>
      </c>
      <c r="EK67" s="29">
        <f t="shared" ref="EK67:EK70" si="344">$A67</f>
        <v>0.74999999999999978</v>
      </c>
      <c r="EL67" s="159">
        <v>59</v>
      </c>
      <c r="EM67" s="163">
        <v>4</v>
      </c>
      <c r="EN67" s="167">
        <v>57</v>
      </c>
      <c r="EO67" s="163">
        <v>7</v>
      </c>
      <c r="EP67" s="163">
        <v>0</v>
      </c>
      <c r="EQ67" s="163">
        <v>0</v>
      </c>
      <c r="ER67" s="163">
        <v>0</v>
      </c>
      <c r="ES67" s="163">
        <v>0</v>
      </c>
      <c r="ET67" s="163">
        <v>0</v>
      </c>
      <c r="EU67" s="163">
        <v>0</v>
      </c>
      <c r="EV67" s="163">
        <v>1</v>
      </c>
      <c r="EW67" s="25">
        <f t="shared" si="41"/>
        <v>128</v>
      </c>
      <c r="EX67" s="25">
        <f t="shared" si="42"/>
        <v>87</v>
      </c>
      <c r="EY67" s="29">
        <f t="shared" ref="EY67:EY70" si="345">$A67</f>
        <v>0.74999999999999978</v>
      </c>
      <c r="EZ67" s="159">
        <v>3</v>
      </c>
      <c r="FA67" s="163">
        <v>0</v>
      </c>
      <c r="FB67" s="167">
        <v>11</v>
      </c>
      <c r="FC67" s="163">
        <v>0</v>
      </c>
      <c r="FD67" s="163">
        <v>0</v>
      </c>
      <c r="FE67" s="163">
        <v>0</v>
      </c>
      <c r="FF67" s="163">
        <v>0</v>
      </c>
      <c r="FG67" s="163">
        <v>0</v>
      </c>
      <c r="FH67" s="163">
        <v>0</v>
      </c>
      <c r="FI67" s="163">
        <v>0</v>
      </c>
      <c r="FJ67" s="163">
        <v>0</v>
      </c>
      <c r="FK67" s="31">
        <f t="shared" si="45"/>
        <v>14</v>
      </c>
      <c r="FL67" s="31">
        <f t="shared" si="46"/>
        <v>12</v>
      </c>
    </row>
    <row r="68" spans="1:168" ht="13.5" customHeight="1">
      <c r="A68" s="13">
        <f t="shared" ref="A68:A70" si="346">A67+"00:15"</f>
        <v>0.76041666666666641</v>
      </c>
      <c r="B68" s="160">
        <v>3</v>
      </c>
      <c r="C68" s="164">
        <v>0</v>
      </c>
      <c r="D68" s="168">
        <v>11</v>
      </c>
      <c r="E68" s="164">
        <v>0</v>
      </c>
      <c r="F68" s="164">
        <v>0</v>
      </c>
      <c r="G68" s="164">
        <v>1</v>
      </c>
      <c r="H68" s="164">
        <v>0</v>
      </c>
      <c r="I68" s="164">
        <v>0</v>
      </c>
      <c r="J68" s="164">
        <v>0</v>
      </c>
      <c r="K68" s="164">
        <v>0</v>
      </c>
      <c r="L68" s="164">
        <v>1</v>
      </c>
      <c r="M68" s="26">
        <f t="shared" si="11"/>
        <v>16</v>
      </c>
      <c r="N68" s="26">
        <f t="shared" si="12"/>
        <v>15</v>
      </c>
      <c r="O68" s="29">
        <f t="shared" si="335"/>
        <v>0.76041666666666641</v>
      </c>
      <c r="P68" s="160">
        <v>8</v>
      </c>
      <c r="Q68" s="164">
        <v>4</v>
      </c>
      <c r="R68" s="168">
        <v>65</v>
      </c>
      <c r="S68" s="164">
        <v>4</v>
      </c>
      <c r="T68" s="164">
        <v>0</v>
      </c>
      <c r="U68" s="164">
        <v>0</v>
      </c>
      <c r="V68" s="164">
        <v>0</v>
      </c>
      <c r="W68" s="164">
        <v>0</v>
      </c>
      <c r="X68" s="164">
        <v>1</v>
      </c>
      <c r="Y68" s="164">
        <v>0</v>
      </c>
      <c r="Z68" s="164">
        <v>5</v>
      </c>
      <c r="AA68" s="26">
        <f t="shared" si="14"/>
        <v>87</v>
      </c>
      <c r="AB68" s="26">
        <f t="shared" si="15"/>
        <v>81</v>
      </c>
      <c r="AC68" s="29">
        <f t="shared" si="336"/>
        <v>0.76041666666666641</v>
      </c>
      <c r="AD68" s="160">
        <v>6</v>
      </c>
      <c r="AE68" s="164">
        <v>0</v>
      </c>
      <c r="AF68" s="168">
        <v>9</v>
      </c>
      <c r="AG68" s="164">
        <v>0</v>
      </c>
      <c r="AH68" s="164">
        <v>0</v>
      </c>
      <c r="AI68" s="164">
        <v>0</v>
      </c>
      <c r="AJ68" s="164">
        <v>0</v>
      </c>
      <c r="AK68" s="164">
        <v>0</v>
      </c>
      <c r="AL68" s="164">
        <v>0</v>
      </c>
      <c r="AM68" s="164">
        <v>0</v>
      </c>
      <c r="AN68" s="164">
        <v>0</v>
      </c>
      <c r="AO68" s="26">
        <f t="shared" si="17"/>
        <v>15</v>
      </c>
      <c r="AP68" s="26">
        <f t="shared" si="18"/>
        <v>11</v>
      </c>
      <c r="AQ68" s="29">
        <f t="shared" si="337"/>
        <v>0.76041666666666641</v>
      </c>
      <c r="AR68" s="160">
        <v>1</v>
      </c>
      <c r="AS68" s="164">
        <v>0</v>
      </c>
      <c r="AT68" s="168">
        <v>11</v>
      </c>
      <c r="AU68" s="164">
        <v>1</v>
      </c>
      <c r="AV68" s="164">
        <v>0</v>
      </c>
      <c r="AW68" s="164">
        <v>0</v>
      </c>
      <c r="AX68" s="164">
        <v>0</v>
      </c>
      <c r="AY68" s="164">
        <v>0</v>
      </c>
      <c r="AZ68" s="164">
        <v>0</v>
      </c>
      <c r="BA68" s="164">
        <v>0</v>
      </c>
      <c r="BB68" s="164">
        <v>0</v>
      </c>
      <c r="BC68" s="26">
        <f t="shared" si="20"/>
        <v>13</v>
      </c>
      <c r="BD68" s="26">
        <f t="shared" si="21"/>
        <v>12</v>
      </c>
      <c r="BE68" s="29">
        <f t="shared" si="338"/>
        <v>0.76041666666666641</v>
      </c>
      <c r="BF68" s="160">
        <v>13</v>
      </c>
      <c r="BG68" s="164">
        <v>1</v>
      </c>
      <c r="BH68" s="168">
        <v>87</v>
      </c>
      <c r="BI68" s="164">
        <v>5</v>
      </c>
      <c r="BJ68" s="164">
        <v>0</v>
      </c>
      <c r="BK68" s="164">
        <v>0</v>
      </c>
      <c r="BL68" s="164">
        <v>0</v>
      </c>
      <c r="BM68" s="164">
        <v>0</v>
      </c>
      <c r="BN68" s="164">
        <v>0</v>
      </c>
      <c r="BO68" s="164">
        <v>0</v>
      </c>
      <c r="BP68" s="164">
        <v>2</v>
      </c>
      <c r="BQ68" s="26">
        <f t="shared" si="23"/>
        <v>108</v>
      </c>
      <c r="BR68" s="26">
        <f t="shared" si="24"/>
        <v>99</v>
      </c>
      <c r="BS68" s="29">
        <f t="shared" si="339"/>
        <v>0.76041666666666641</v>
      </c>
      <c r="BT68" s="160">
        <v>0</v>
      </c>
      <c r="BU68" s="164">
        <v>0</v>
      </c>
      <c r="BV68" s="168">
        <v>1</v>
      </c>
      <c r="BW68" s="164">
        <v>0</v>
      </c>
      <c r="BX68" s="164">
        <v>1</v>
      </c>
      <c r="BY68" s="164">
        <v>0</v>
      </c>
      <c r="BZ68" s="164">
        <v>0</v>
      </c>
      <c r="CA68" s="164">
        <v>0</v>
      </c>
      <c r="CB68" s="164">
        <v>0</v>
      </c>
      <c r="CC68" s="164">
        <v>0</v>
      </c>
      <c r="CD68" s="164">
        <v>0</v>
      </c>
      <c r="CE68" s="26">
        <f t="shared" si="26"/>
        <v>2</v>
      </c>
      <c r="CF68" s="26">
        <f t="shared" si="27"/>
        <v>3</v>
      </c>
      <c r="CG68" s="29">
        <f t="shared" si="340"/>
        <v>0.76041666666666641</v>
      </c>
      <c r="CH68" s="160">
        <v>0</v>
      </c>
      <c r="CI68" s="164">
        <v>0</v>
      </c>
      <c r="CJ68" s="168">
        <v>3</v>
      </c>
      <c r="CK68" s="164">
        <v>0</v>
      </c>
      <c r="CL68" s="164">
        <v>0</v>
      </c>
      <c r="CM68" s="164">
        <v>0</v>
      </c>
      <c r="CN68" s="164">
        <v>0</v>
      </c>
      <c r="CO68" s="164">
        <v>0</v>
      </c>
      <c r="CP68" s="164">
        <v>0</v>
      </c>
      <c r="CQ68" s="164">
        <v>0</v>
      </c>
      <c r="CR68" s="164">
        <v>1</v>
      </c>
      <c r="CS68" s="26">
        <f t="shared" si="29"/>
        <v>4</v>
      </c>
      <c r="CT68" s="26">
        <f t="shared" si="30"/>
        <v>4</v>
      </c>
      <c r="CU68" s="29">
        <f t="shared" si="341"/>
        <v>0.76041666666666641</v>
      </c>
      <c r="CV68" s="160">
        <v>2</v>
      </c>
      <c r="CW68" s="164">
        <v>0</v>
      </c>
      <c r="CX68" s="168">
        <v>47</v>
      </c>
      <c r="CY68" s="164">
        <v>4</v>
      </c>
      <c r="CZ68" s="164">
        <v>0</v>
      </c>
      <c r="DA68" s="164">
        <v>0</v>
      </c>
      <c r="DB68" s="164">
        <v>0</v>
      </c>
      <c r="DC68" s="164">
        <v>0</v>
      </c>
      <c r="DD68" s="164">
        <v>1</v>
      </c>
      <c r="DE68" s="164">
        <v>0</v>
      </c>
      <c r="DF68" s="164">
        <v>2</v>
      </c>
      <c r="DG68" s="26">
        <f t="shared" si="32"/>
        <v>56</v>
      </c>
      <c r="DH68" s="26">
        <f t="shared" si="33"/>
        <v>56</v>
      </c>
      <c r="DI68" s="29">
        <f t="shared" si="342"/>
        <v>0.76041666666666641</v>
      </c>
      <c r="DJ68" s="160">
        <v>1</v>
      </c>
      <c r="DK68" s="164">
        <v>0</v>
      </c>
      <c r="DL68" s="168">
        <v>15</v>
      </c>
      <c r="DM68" s="164">
        <v>3</v>
      </c>
      <c r="DN68" s="164">
        <v>0</v>
      </c>
      <c r="DO68" s="164">
        <v>0</v>
      </c>
      <c r="DP68" s="164">
        <v>0</v>
      </c>
      <c r="DQ68" s="164">
        <v>0</v>
      </c>
      <c r="DR68" s="164">
        <v>0</v>
      </c>
      <c r="DS68" s="164">
        <v>0</v>
      </c>
      <c r="DT68" s="164">
        <v>0</v>
      </c>
      <c r="DU68" s="26">
        <f t="shared" si="35"/>
        <v>19</v>
      </c>
      <c r="DV68" s="26">
        <f t="shared" si="36"/>
        <v>18</v>
      </c>
      <c r="DW68" s="29">
        <f t="shared" si="343"/>
        <v>0.76041666666666641</v>
      </c>
      <c r="DX68" s="160">
        <v>12</v>
      </c>
      <c r="DY68" s="164">
        <v>1</v>
      </c>
      <c r="DZ68" s="168">
        <v>16</v>
      </c>
      <c r="EA68" s="164">
        <v>1</v>
      </c>
      <c r="EB68" s="164">
        <v>0</v>
      </c>
      <c r="EC68" s="164">
        <v>0</v>
      </c>
      <c r="ED68" s="164">
        <v>0</v>
      </c>
      <c r="EE68" s="164">
        <v>0</v>
      </c>
      <c r="EF68" s="164">
        <v>0</v>
      </c>
      <c r="EG68" s="164">
        <v>0</v>
      </c>
      <c r="EH68" s="164">
        <v>0</v>
      </c>
      <c r="EI68" s="26">
        <f t="shared" si="38"/>
        <v>30</v>
      </c>
      <c r="EJ68" s="26">
        <f t="shared" si="39"/>
        <v>21</v>
      </c>
      <c r="EK68" s="29">
        <f t="shared" si="344"/>
        <v>0.76041666666666641</v>
      </c>
      <c r="EL68" s="160">
        <v>49</v>
      </c>
      <c r="EM68" s="164">
        <v>5</v>
      </c>
      <c r="EN68" s="168">
        <v>79</v>
      </c>
      <c r="EO68" s="164">
        <v>8</v>
      </c>
      <c r="EP68" s="164">
        <v>0</v>
      </c>
      <c r="EQ68" s="164">
        <v>0</v>
      </c>
      <c r="ER68" s="164">
        <v>0</v>
      </c>
      <c r="ES68" s="164">
        <v>0</v>
      </c>
      <c r="ET68" s="164">
        <v>0</v>
      </c>
      <c r="EU68" s="164">
        <v>0</v>
      </c>
      <c r="EV68" s="164">
        <v>0</v>
      </c>
      <c r="EW68" s="26">
        <f t="shared" si="41"/>
        <v>141</v>
      </c>
      <c r="EX68" s="26">
        <f t="shared" si="42"/>
        <v>106</v>
      </c>
      <c r="EY68" s="29">
        <f t="shared" si="345"/>
        <v>0.76041666666666641</v>
      </c>
      <c r="EZ68" s="160">
        <v>3</v>
      </c>
      <c r="FA68" s="164">
        <v>0</v>
      </c>
      <c r="FB68" s="168">
        <v>17</v>
      </c>
      <c r="FC68" s="164">
        <v>2</v>
      </c>
      <c r="FD68" s="164">
        <v>0</v>
      </c>
      <c r="FE68" s="164">
        <v>0</v>
      </c>
      <c r="FF68" s="164">
        <v>0</v>
      </c>
      <c r="FG68" s="164">
        <v>0</v>
      </c>
      <c r="FH68" s="164">
        <v>0</v>
      </c>
      <c r="FI68" s="164">
        <v>0</v>
      </c>
      <c r="FJ68" s="164">
        <v>0</v>
      </c>
      <c r="FK68" s="32">
        <f t="shared" si="45"/>
        <v>22</v>
      </c>
      <c r="FL68" s="32">
        <f t="shared" si="46"/>
        <v>20</v>
      </c>
    </row>
    <row r="69" spans="1:168" ht="13.5" customHeight="1">
      <c r="A69" s="13">
        <f t="shared" si="346"/>
        <v>0.77083333333333304</v>
      </c>
      <c r="B69" s="160">
        <v>3</v>
      </c>
      <c r="C69" s="164">
        <v>0</v>
      </c>
      <c r="D69" s="168">
        <v>19</v>
      </c>
      <c r="E69" s="164">
        <v>0</v>
      </c>
      <c r="F69" s="164">
        <v>0</v>
      </c>
      <c r="G69" s="164">
        <v>0</v>
      </c>
      <c r="H69" s="164">
        <v>0</v>
      </c>
      <c r="I69" s="164">
        <v>0</v>
      </c>
      <c r="J69" s="164">
        <v>0</v>
      </c>
      <c r="K69" s="164">
        <v>0</v>
      </c>
      <c r="L69" s="164">
        <v>0</v>
      </c>
      <c r="M69" s="26">
        <f t="shared" si="11"/>
        <v>22</v>
      </c>
      <c r="N69" s="26">
        <f t="shared" si="12"/>
        <v>20</v>
      </c>
      <c r="O69" s="29">
        <f t="shared" si="335"/>
        <v>0.77083333333333304</v>
      </c>
      <c r="P69" s="160">
        <v>4</v>
      </c>
      <c r="Q69" s="164">
        <v>3</v>
      </c>
      <c r="R69" s="168">
        <v>79</v>
      </c>
      <c r="S69" s="164">
        <v>6</v>
      </c>
      <c r="T69" s="164">
        <v>0</v>
      </c>
      <c r="U69" s="164">
        <v>0</v>
      </c>
      <c r="V69" s="164">
        <v>0</v>
      </c>
      <c r="W69" s="164">
        <v>0</v>
      </c>
      <c r="X69" s="164">
        <v>1</v>
      </c>
      <c r="Y69" s="164">
        <v>0</v>
      </c>
      <c r="Z69" s="164">
        <v>5</v>
      </c>
      <c r="AA69" s="26">
        <f t="shared" si="14"/>
        <v>98</v>
      </c>
      <c r="AB69" s="26">
        <f t="shared" si="15"/>
        <v>95</v>
      </c>
      <c r="AC69" s="29">
        <f t="shared" si="336"/>
        <v>0.77083333333333304</v>
      </c>
      <c r="AD69" s="160">
        <v>1</v>
      </c>
      <c r="AE69" s="164">
        <v>0</v>
      </c>
      <c r="AF69" s="168">
        <v>15</v>
      </c>
      <c r="AG69" s="164">
        <v>0</v>
      </c>
      <c r="AH69" s="164">
        <v>0</v>
      </c>
      <c r="AI69" s="164">
        <v>0</v>
      </c>
      <c r="AJ69" s="164">
        <v>0</v>
      </c>
      <c r="AK69" s="164">
        <v>0</v>
      </c>
      <c r="AL69" s="164">
        <v>0</v>
      </c>
      <c r="AM69" s="164">
        <v>0</v>
      </c>
      <c r="AN69" s="164">
        <v>0</v>
      </c>
      <c r="AO69" s="26">
        <f t="shared" si="17"/>
        <v>16</v>
      </c>
      <c r="AP69" s="26">
        <f t="shared" si="18"/>
        <v>15</v>
      </c>
      <c r="AQ69" s="29">
        <f t="shared" si="337"/>
        <v>0.77083333333333304</v>
      </c>
      <c r="AR69" s="160">
        <v>0</v>
      </c>
      <c r="AS69" s="164">
        <v>0</v>
      </c>
      <c r="AT69" s="168">
        <v>8</v>
      </c>
      <c r="AU69" s="164">
        <v>0</v>
      </c>
      <c r="AV69" s="164">
        <v>0</v>
      </c>
      <c r="AW69" s="164">
        <v>0</v>
      </c>
      <c r="AX69" s="164">
        <v>0</v>
      </c>
      <c r="AY69" s="164">
        <v>0</v>
      </c>
      <c r="AZ69" s="164">
        <v>0</v>
      </c>
      <c r="BA69" s="164">
        <v>0</v>
      </c>
      <c r="BB69" s="164">
        <v>0</v>
      </c>
      <c r="BC69" s="26">
        <f t="shared" si="20"/>
        <v>8</v>
      </c>
      <c r="BD69" s="26">
        <f t="shared" si="21"/>
        <v>8</v>
      </c>
      <c r="BE69" s="29">
        <f t="shared" si="338"/>
        <v>0.77083333333333304</v>
      </c>
      <c r="BF69" s="160">
        <v>12</v>
      </c>
      <c r="BG69" s="164">
        <v>1</v>
      </c>
      <c r="BH69" s="168">
        <v>56</v>
      </c>
      <c r="BI69" s="164">
        <v>7</v>
      </c>
      <c r="BJ69" s="164">
        <v>0</v>
      </c>
      <c r="BK69" s="164">
        <v>1</v>
      </c>
      <c r="BL69" s="164">
        <v>0</v>
      </c>
      <c r="BM69" s="164">
        <v>0</v>
      </c>
      <c r="BN69" s="164">
        <v>0</v>
      </c>
      <c r="BO69" s="164">
        <v>0</v>
      </c>
      <c r="BP69" s="164">
        <v>1</v>
      </c>
      <c r="BQ69" s="26">
        <f t="shared" si="23"/>
        <v>78</v>
      </c>
      <c r="BR69" s="26">
        <f t="shared" si="24"/>
        <v>70</v>
      </c>
      <c r="BS69" s="29">
        <f t="shared" si="339"/>
        <v>0.77083333333333304</v>
      </c>
      <c r="BT69" s="160">
        <v>0</v>
      </c>
      <c r="BU69" s="164">
        <v>0</v>
      </c>
      <c r="BV69" s="168">
        <v>1</v>
      </c>
      <c r="BW69" s="164">
        <v>0</v>
      </c>
      <c r="BX69" s="164">
        <v>0</v>
      </c>
      <c r="BY69" s="164">
        <v>0</v>
      </c>
      <c r="BZ69" s="164">
        <v>0</v>
      </c>
      <c r="CA69" s="164">
        <v>0</v>
      </c>
      <c r="CB69" s="164">
        <v>0</v>
      </c>
      <c r="CC69" s="164">
        <v>0</v>
      </c>
      <c r="CD69" s="164">
        <v>0</v>
      </c>
      <c r="CE69" s="26">
        <f t="shared" si="26"/>
        <v>1</v>
      </c>
      <c r="CF69" s="26">
        <f t="shared" si="27"/>
        <v>1</v>
      </c>
      <c r="CG69" s="29">
        <f t="shared" si="340"/>
        <v>0.77083333333333304</v>
      </c>
      <c r="CH69" s="160">
        <v>0</v>
      </c>
      <c r="CI69" s="164">
        <v>0</v>
      </c>
      <c r="CJ69" s="168">
        <v>2</v>
      </c>
      <c r="CK69" s="164">
        <v>0</v>
      </c>
      <c r="CL69" s="164">
        <v>0</v>
      </c>
      <c r="CM69" s="164">
        <v>0</v>
      </c>
      <c r="CN69" s="164">
        <v>0</v>
      </c>
      <c r="CO69" s="164">
        <v>0</v>
      </c>
      <c r="CP69" s="164">
        <v>0</v>
      </c>
      <c r="CQ69" s="164">
        <v>0</v>
      </c>
      <c r="CR69" s="164">
        <v>0</v>
      </c>
      <c r="CS69" s="26">
        <f t="shared" si="29"/>
        <v>2</v>
      </c>
      <c r="CT69" s="26">
        <f t="shared" si="30"/>
        <v>2</v>
      </c>
      <c r="CU69" s="29">
        <f t="shared" si="341"/>
        <v>0.77083333333333304</v>
      </c>
      <c r="CV69" s="160">
        <v>0</v>
      </c>
      <c r="CW69" s="164">
        <v>0</v>
      </c>
      <c r="CX69" s="168">
        <v>44</v>
      </c>
      <c r="CY69" s="164">
        <v>1</v>
      </c>
      <c r="CZ69" s="164">
        <v>0</v>
      </c>
      <c r="DA69" s="164">
        <v>0</v>
      </c>
      <c r="DB69" s="164">
        <v>0</v>
      </c>
      <c r="DC69" s="164">
        <v>0</v>
      </c>
      <c r="DD69" s="164">
        <v>0</v>
      </c>
      <c r="DE69" s="164">
        <v>0</v>
      </c>
      <c r="DF69" s="164">
        <v>1</v>
      </c>
      <c r="DG69" s="26">
        <f t="shared" si="32"/>
        <v>46</v>
      </c>
      <c r="DH69" s="26">
        <f t="shared" si="33"/>
        <v>46</v>
      </c>
      <c r="DI69" s="29">
        <f t="shared" si="342"/>
        <v>0.77083333333333304</v>
      </c>
      <c r="DJ69" s="160">
        <v>4</v>
      </c>
      <c r="DK69" s="164">
        <v>0</v>
      </c>
      <c r="DL69" s="168">
        <v>14</v>
      </c>
      <c r="DM69" s="164">
        <v>0</v>
      </c>
      <c r="DN69" s="164">
        <v>0</v>
      </c>
      <c r="DO69" s="164">
        <v>0</v>
      </c>
      <c r="DP69" s="164">
        <v>0</v>
      </c>
      <c r="DQ69" s="164">
        <v>0</v>
      </c>
      <c r="DR69" s="164">
        <v>0</v>
      </c>
      <c r="DS69" s="164">
        <v>0</v>
      </c>
      <c r="DT69" s="164">
        <v>0</v>
      </c>
      <c r="DU69" s="26">
        <f t="shared" si="35"/>
        <v>18</v>
      </c>
      <c r="DV69" s="26">
        <f t="shared" si="36"/>
        <v>15</v>
      </c>
      <c r="DW69" s="29">
        <f t="shared" si="343"/>
        <v>0.77083333333333304</v>
      </c>
      <c r="DX69" s="160">
        <v>5</v>
      </c>
      <c r="DY69" s="164">
        <v>1</v>
      </c>
      <c r="DZ69" s="168">
        <v>18</v>
      </c>
      <c r="EA69" s="164">
        <v>2</v>
      </c>
      <c r="EB69" s="164">
        <v>0</v>
      </c>
      <c r="EC69" s="164">
        <v>0</v>
      </c>
      <c r="ED69" s="164">
        <v>0</v>
      </c>
      <c r="EE69" s="164">
        <v>0</v>
      </c>
      <c r="EF69" s="164">
        <v>0</v>
      </c>
      <c r="EG69" s="164">
        <v>0</v>
      </c>
      <c r="EH69" s="164">
        <v>0</v>
      </c>
      <c r="EI69" s="26">
        <f t="shared" si="38"/>
        <v>26</v>
      </c>
      <c r="EJ69" s="26">
        <f t="shared" si="39"/>
        <v>22</v>
      </c>
      <c r="EK69" s="29">
        <f t="shared" si="344"/>
        <v>0.77083333333333304</v>
      </c>
      <c r="EL69" s="160">
        <v>48</v>
      </c>
      <c r="EM69" s="164">
        <v>3</v>
      </c>
      <c r="EN69" s="168">
        <v>60</v>
      </c>
      <c r="EO69" s="164">
        <v>5</v>
      </c>
      <c r="EP69" s="164">
        <v>0</v>
      </c>
      <c r="EQ69" s="164">
        <v>1</v>
      </c>
      <c r="ER69" s="164">
        <v>0</v>
      </c>
      <c r="ES69" s="164">
        <v>0</v>
      </c>
      <c r="ET69" s="164">
        <v>0</v>
      </c>
      <c r="EU69" s="164">
        <v>0</v>
      </c>
      <c r="EV69" s="164">
        <v>0</v>
      </c>
      <c r="EW69" s="26">
        <f t="shared" si="41"/>
        <v>117</v>
      </c>
      <c r="EX69" s="26">
        <f t="shared" si="42"/>
        <v>84</v>
      </c>
      <c r="EY69" s="29">
        <f t="shared" si="345"/>
        <v>0.77083333333333304</v>
      </c>
      <c r="EZ69" s="160">
        <v>6</v>
      </c>
      <c r="FA69" s="164">
        <v>0</v>
      </c>
      <c r="FB69" s="168">
        <v>12</v>
      </c>
      <c r="FC69" s="164">
        <v>1</v>
      </c>
      <c r="FD69" s="164">
        <v>0</v>
      </c>
      <c r="FE69" s="164">
        <v>0</v>
      </c>
      <c r="FF69" s="164">
        <v>0</v>
      </c>
      <c r="FG69" s="164">
        <v>0</v>
      </c>
      <c r="FH69" s="164">
        <v>0</v>
      </c>
      <c r="FI69" s="164">
        <v>0</v>
      </c>
      <c r="FJ69" s="164">
        <v>0</v>
      </c>
      <c r="FK69" s="32">
        <f t="shared" si="45"/>
        <v>19</v>
      </c>
      <c r="FL69" s="32">
        <f t="shared" si="46"/>
        <v>15</v>
      </c>
    </row>
    <row r="70" spans="1:168" ht="13.5" customHeight="1">
      <c r="A70" s="16">
        <f t="shared" si="346"/>
        <v>0.78124999999999967</v>
      </c>
      <c r="B70" s="161">
        <v>2</v>
      </c>
      <c r="C70" s="165">
        <v>1</v>
      </c>
      <c r="D70" s="169">
        <v>12</v>
      </c>
      <c r="E70" s="165">
        <v>0</v>
      </c>
      <c r="F70" s="165">
        <v>0</v>
      </c>
      <c r="G70" s="165">
        <v>0</v>
      </c>
      <c r="H70" s="165">
        <v>0</v>
      </c>
      <c r="I70" s="165">
        <v>0</v>
      </c>
      <c r="J70" s="165">
        <v>0</v>
      </c>
      <c r="K70" s="165">
        <v>0</v>
      </c>
      <c r="L70" s="165">
        <v>1</v>
      </c>
      <c r="M70" s="27">
        <f t="shared" si="11"/>
        <v>16</v>
      </c>
      <c r="N70" s="27">
        <f t="shared" si="12"/>
        <v>14</v>
      </c>
      <c r="O70" s="30">
        <f t="shared" si="335"/>
        <v>0.78124999999999967</v>
      </c>
      <c r="P70" s="161">
        <v>7</v>
      </c>
      <c r="Q70" s="165">
        <v>0</v>
      </c>
      <c r="R70" s="169">
        <v>57</v>
      </c>
      <c r="S70" s="165">
        <v>5</v>
      </c>
      <c r="T70" s="165">
        <v>0</v>
      </c>
      <c r="U70" s="165">
        <v>0</v>
      </c>
      <c r="V70" s="165">
        <v>0</v>
      </c>
      <c r="W70" s="165">
        <v>0</v>
      </c>
      <c r="X70" s="165">
        <v>1</v>
      </c>
      <c r="Y70" s="165">
        <v>0</v>
      </c>
      <c r="Z70" s="165">
        <v>4</v>
      </c>
      <c r="AA70" s="27">
        <f t="shared" si="14"/>
        <v>74</v>
      </c>
      <c r="AB70" s="27">
        <f t="shared" si="15"/>
        <v>70</v>
      </c>
      <c r="AC70" s="30">
        <f t="shared" si="336"/>
        <v>0.78124999999999967</v>
      </c>
      <c r="AD70" s="161">
        <v>1</v>
      </c>
      <c r="AE70" s="165">
        <v>0</v>
      </c>
      <c r="AF70" s="169">
        <v>4</v>
      </c>
      <c r="AG70" s="165">
        <v>0</v>
      </c>
      <c r="AH70" s="165">
        <v>0</v>
      </c>
      <c r="AI70" s="165">
        <v>0</v>
      </c>
      <c r="AJ70" s="165">
        <v>0</v>
      </c>
      <c r="AK70" s="165">
        <v>0</v>
      </c>
      <c r="AL70" s="165">
        <v>0</v>
      </c>
      <c r="AM70" s="165">
        <v>0</v>
      </c>
      <c r="AN70" s="165">
        <v>0</v>
      </c>
      <c r="AO70" s="27">
        <f t="shared" si="17"/>
        <v>5</v>
      </c>
      <c r="AP70" s="27">
        <f t="shared" si="18"/>
        <v>4</v>
      </c>
      <c r="AQ70" s="30">
        <f t="shared" si="337"/>
        <v>0.78124999999999967</v>
      </c>
      <c r="AR70" s="161">
        <v>0</v>
      </c>
      <c r="AS70" s="165">
        <v>0</v>
      </c>
      <c r="AT70" s="169">
        <v>9</v>
      </c>
      <c r="AU70" s="165">
        <v>0</v>
      </c>
      <c r="AV70" s="165">
        <v>1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>
        <v>0</v>
      </c>
      <c r="BC70" s="27">
        <f t="shared" si="20"/>
        <v>10</v>
      </c>
      <c r="BD70" s="27">
        <f t="shared" si="21"/>
        <v>11</v>
      </c>
      <c r="BE70" s="30">
        <f t="shared" si="338"/>
        <v>0.78124999999999967</v>
      </c>
      <c r="BF70" s="161">
        <v>10</v>
      </c>
      <c r="BG70" s="165">
        <v>1</v>
      </c>
      <c r="BH70" s="169">
        <v>62</v>
      </c>
      <c r="BI70" s="165">
        <v>9</v>
      </c>
      <c r="BJ70" s="165">
        <v>1</v>
      </c>
      <c r="BK70" s="165">
        <v>0</v>
      </c>
      <c r="BL70" s="165">
        <v>0</v>
      </c>
      <c r="BM70" s="165">
        <v>0</v>
      </c>
      <c r="BN70" s="165">
        <v>1</v>
      </c>
      <c r="BO70" s="165">
        <v>0</v>
      </c>
      <c r="BP70" s="165">
        <v>0</v>
      </c>
      <c r="BQ70" s="27">
        <f t="shared" si="23"/>
        <v>84</v>
      </c>
      <c r="BR70" s="27">
        <f t="shared" si="24"/>
        <v>79</v>
      </c>
      <c r="BS70" s="30">
        <f t="shared" si="339"/>
        <v>0.78124999999999967</v>
      </c>
      <c r="BT70" s="161">
        <v>0</v>
      </c>
      <c r="BU70" s="165">
        <v>0</v>
      </c>
      <c r="BV70" s="169">
        <v>1</v>
      </c>
      <c r="BW70" s="165">
        <v>0</v>
      </c>
      <c r="BX70" s="165">
        <v>0</v>
      </c>
      <c r="BY70" s="165">
        <v>0</v>
      </c>
      <c r="BZ70" s="165">
        <v>0</v>
      </c>
      <c r="CA70" s="165">
        <v>0</v>
      </c>
      <c r="CB70" s="165">
        <v>0</v>
      </c>
      <c r="CC70" s="165">
        <v>0</v>
      </c>
      <c r="CD70" s="165">
        <v>0</v>
      </c>
      <c r="CE70" s="27">
        <f t="shared" si="26"/>
        <v>1</v>
      </c>
      <c r="CF70" s="27">
        <f t="shared" si="27"/>
        <v>1</v>
      </c>
      <c r="CG70" s="30">
        <f t="shared" si="340"/>
        <v>0.78124999999999967</v>
      </c>
      <c r="CH70" s="161">
        <v>0</v>
      </c>
      <c r="CI70" s="165">
        <v>0</v>
      </c>
      <c r="CJ70" s="169">
        <v>2</v>
      </c>
      <c r="CK70" s="165">
        <v>0</v>
      </c>
      <c r="CL70" s="165">
        <v>1</v>
      </c>
      <c r="CM70" s="165">
        <v>0</v>
      </c>
      <c r="CN70" s="165">
        <v>0</v>
      </c>
      <c r="CO70" s="165">
        <v>0</v>
      </c>
      <c r="CP70" s="165">
        <v>0</v>
      </c>
      <c r="CQ70" s="165">
        <v>0</v>
      </c>
      <c r="CR70" s="165">
        <v>0</v>
      </c>
      <c r="CS70" s="27">
        <f t="shared" si="29"/>
        <v>3</v>
      </c>
      <c r="CT70" s="27">
        <f t="shared" si="30"/>
        <v>4</v>
      </c>
      <c r="CU70" s="30">
        <f t="shared" si="341"/>
        <v>0.78124999999999967</v>
      </c>
      <c r="CV70" s="161">
        <v>1</v>
      </c>
      <c r="CW70" s="165">
        <v>0</v>
      </c>
      <c r="CX70" s="169">
        <v>41</v>
      </c>
      <c r="CY70" s="165">
        <v>4</v>
      </c>
      <c r="CZ70" s="165">
        <v>0</v>
      </c>
      <c r="DA70" s="165">
        <v>0</v>
      </c>
      <c r="DB70" s="165">
        <v>0</v>
      </c>
      <c r="DC70" s="165">
        <v>0</v>
      </c>
      <c r="DD70" s="165">
        <v>1</v>
      </c>
      <c r="DE70" s="165">
        <v>0</v>
      </c>
      <c r="DF70" s="165">
        <v>3</v>
      </c>
      <c r="DG70" s="27">
        <f t="shared" si="32"/>
        <v>50</v>
      </c>
      <c r="DH70" s="27">
        <f t="shared" si="33"/>
        <v>50</v>
      </c>
      <c r="DI70" s="30">
        <f t="shared" si="342"/>
        <v>0.78124999999999967</v>
      </c>
      <c r="DJ70" s="161">
        <v>2</v>
      </c>
      <c r="DK70" s="165">
        <v>0</v>
      </c>
      <c r="DL70" s="169">
        <v>12</v>
      </c>
      <c r="DM70" s="165">
        <v>0</v>
      </c>
      <c r="DN70" s="165">
        <v>0</v>
      </c>
      <c r="DO70" s="165">
        <v>0</v>
      </c>
      <c r="DP70" s="165">
        <v>0</v>
      </c>
      <c r="DQ70" s="165">
        <v>0</v>
      </c>
      <c r="DR70" s="165">
        <v>0</v>
      </c>
      <c r="DS70" s="165">
        <v>0</v>
      </c>
      <c r="DT70" s="165">
        <v>0</v>
      </c>
      <c r="DU70" s="27">
        <f t="shared" si="35"/>
        <v>14</v>
      </c>
      <c r="DV70" s="27">
        <f t="shared" si="36"/>
        <v>13</v>
      </c>
      <c r="DW70" s="30">
        <f t="shared" si="343"/>
        <v>0.78124999999999967</v>
      </c>
      <c r="DX70" s="161">
        <v>6</v>
      </c>
      <c r="DY70" s="165">
        <v>1</v>
      </c>
      <c r="DZ70" s="169">
        <v>20</v>
      </c>
      <c r="EA70" s="165">
        <v>2</v>
      </c>
      <c r="EB70" s="165">
        <v>0</v>
      </c>
      <c r="EC70" s="165">
        <v>0</v>
      </c>
      <c r="ED70" s="165">
        <v>0</v>
      </c>
      <c r="EE70" s="165">
        <v>0</v>
      </c>
      <c r="EF70" s="165">
        <v>0</v>
      </c>
      <c r="EG70" s="165">
        <v>0</v>
      </c>
      <c r="EH70" s="165">
        <v>0</v>
      </c>
      <c r="EI70" s="27">
        <f t="shared" si="38"/>
        <v>29</v>
      </c>
      <c r="EJ70" s="27">
        <f t="shared" si="39"/>
        <v>24</v>
      </c>
      <c r="EK70" s="30">
        <f t="shared" si="344"/>
        <v>0.78124999999999967</v>
      </c>
      <c r="EL70" s="161">
        <v>39</v>
      </c>
      <c r="EM70" s="165">
        <v>3</v>
      </c>
      <c r="EN70" s="169">
        <v>54</v>
      </c>
      <c r="EO70" s="165">
        <v>8</v>
      </c>
      <c r="EP70" s="165">
        <v>1</v>
      </c>
      <c r="EQ70" s="165">
        <v>0</v>
      </c>
      <c r="ER70" s="165">
        <v>0</v>
      </c>
      <c r="ES70" s="165">
        <v>0</v>
      </c>
      <c r="ET70" s="165">
        <v>0</v>
      </c>
      <c r="EU70" s="165">
        <v>0</v>
      </c>
      <c r="EV70" s="165">
        <v>0</v>
      </c>
      <c r="EW70" s="27">
        <f t="shared" si="41"/>
        <v>105</v>
      </c>
      <c r="EX70" s="27">
        <f t="shared" si="42"/>
        <v>78</v>
      </c>
      <c r="EY70" s="30">
        <f t="shared" si="345"/>
        <v>0.78124999999999967</v>
      </c>
      <c r="EZ70" s="161">
        <v>4</v>
      </c>
      <c r="FA70" s="165">
        <v>0</v>
      </c>
      <c r="FB70" s="169">
        <v>9</v>
      </c>
      <c r="FC70" s="165">
        <v>1</v>
      </c>
      <c r="FD70" s="165">
        <v>0</v>
      </c>
      <c r="FE70" s="165">
        <v>0</v>
      </c>
      <c r="FF70" s="165">
        <v>0</v>
      </c>
      <c r="FG70" s="165">
        <v>0</v>
      </c>
      <c r="FH70" s="165">
        <v>0</v>
      </c>
      <c r="FI70" s="165">
        <v>0</v>
      </c>
      <c r="FJ70" s="165">
        <v>0</v>
      </c>
      <c r="FK70" s="33">
        <f t="shared" si="45"/>
        <v>14</v>
      </c>
      <c r="FL70" s="33">
        <f t="shared" si="46"/>
        <v>11</v>
      </c>
    </row>
    <row r="71" spans="1:168" s="39" customFormat="1" ht="12" customHeight="1">
      <c r="A71" s="48" t="s">
        <v>24</v>
      </c>
      <c r="B71" s="49">
        <f t="shared" ref="B71:L71" si="347">SUM(B67:B70)</f>
        <v>13</v>
      </c>
      <c r="C71" s="50">
        <f t="shared" si="347"/>
        <v>2</v>
      </c>
      <c r="D71" s="50">
        <f t="shared" si="347"/>
        <v>57</v>
      </c>
      <c r="E71" s="50">
        <f t="shared" si="347"/>
        <v>0</v>
      </c>
      <c r="F71" s="50">
        <f t="shared" si="347"/>
        <v>0</v>
      </c>
      <c r="G71" s="50">
        <f t="shared" si="347"/>
        <v>1</v>
      </c>
      <c r="H71" s="50">
        <f t="shared" si="347"/>
        <v>0</v>
      </c>
      <c r="I71" s="50">
        <f t="shared" si="347"/>
        <v>0</v>
      </c>
      <c r="J71" s="50">
        <f t="shared" si="347"/>
        <v>0</v>
      </c>
      <c r="K71" s="50">
        <f t="shared" si="347"/>
        <v>0</v>
      </c>
      <c r="L71" s="55">
        <f t="shared" si="347"/>
        <v>3</v>
      </c>
      <c r="M71" s="60">
        <f t="shared" ref="M71:M73" si="348">SUM(B71:L71)</f>
        <v>76</v>
      </c>
      <c r="N71" s="60">
        <f t="shared" ref="N71:N73" si="349">ROUND((B71*0.333)+(C71*0.5)+(D71*1)+(E71*1)+(F71*2)+(G71*2)+(H71*2)+(I71*2)+(J71*2)+(K71*2)+(L71*1),0)</f>
        <v>67</v>
      </c>
      <c r="O71" s="48" t="s">
        <v>24</v>
      </c>
      <c r="P71" s="49">
        <f t="shared" ref="P71:Z71" si="350">SUM(P67:P70)</f>
        <v>34</v>
      </c>
      <c r="Q71" s="50">
        <f t="shared" si="350"/>
        <v>10</v>
      </c>
      <c r="R71" s="50">
        <f t="shared" si="350"/>
        <v>292</v>
      </c>
      <c r="S71" s="50">
        <f t="shared" si="350"/>
        <v>20</v>
      </c>
      <c r="T71" s="50">
        <f t="shared" si="350"/>
        <v>1</v>
      </c>
      <c r="U71" s="50">
        <f t="shared" si="350"/>
        <v>0</v>
      </c>
      <c r="V71" s="50">
        <f t="shared" si="350"/>
        <v>0</v>
      </c>
      <c r="W71" s="50">
        <f t="shared" si="350"/>
        <v>0</v>
      </c>
      <c r="X71" s="50">
        <f t="shared" si="350"/>
        <v>4</v>
      </c>
      <c r="Y71" s="50">
        <f t="shared" si="350"/>
        <v>0</v>
      </c>
      <c r="Z71" s="55">
        <f t="shared" si="350"/>
        <v>19</v>
      </c>
      <c r="AA71" s="60">
        <f t="shared" ref="AA71:AA73" si="351">SUM(P71:Z71)</f>
        <v>380</v>
      </c>
      <c r="AB71" s="60">
        <f t="shared" ref="AB71:AB73" si="352">ROUND((P71*0.333)+(Q71*0.5)+(R71*1)+(S71*1)+(T71*2)+(U71*2)+(V71*2)+(W71*2)+(X71*2)+(Y71*2)+(Z71*1),0)</f>
        <v>357</v>
      </c>
      <c r="AC71" s="48" t="s">
        <v>24</v>
      </c>
      <c r="AD71" s="49">
        <f t="shared" ref="AD71:AN71" si="353">SUM(AD67:AD70)</f>
        <v>12</v>
      </c>
      <c r="AE71" s="50">
        <f t="shared" si="353"/>
        <v>1</v>
      </c>
      <c r="AF71" s="50">
        <f t="shared" si="353"/>
        <v>33</v>
      </c>
      <c r="AG71" s="50">
        <f t="shared" si="353"/>
        <v>2</v>
      </c>
      <c r="AH71" s="50">
        <f t="shared" si="353"/>
        <v>0</v>
      </c>
      <c r="AI71" s="50">
        <f t="shared" si="353"/>
        <v>0</v>
      </c>
      <c r="AJ71" s="50">
        <f t="shared" si="353"/>
        <v>0</v>
      </c>
      <c r="AK71" s="50">
        <f t="shared" si="353"/>
        <v>0</v>
      </c>
      <c r="AL71" s="50">
        <f t="shared" si="353"/>
        <v>0</v>
      </c>
      <c r="AM71" s="50">
        <f t="shared" si="353"/>
        <v>0</v>
      </c>
      <c r="AN71" s="55">
        <f t="shared" si="353"/>
        <v>0</v>
      </c>
      <c r="AO71" s="60">
        <f t="shared" ref="AO71:AO73" si="354">SUM(AD71:AN71)</f>
        <v>48</v>
      </c>
      <c r="AP71" s="60">
        <f t="shared" ref="AP71:AP73" si="355">ROUND((AD71*0.333)+(AE71*0.5)+(AF71*1)+(AG71*1)+(AH71*2)+(AI71*2)+(AJ71*2)+(AK71*2)+(AL71*2)+(AM71*2)+(AN71*1),0)</f>
        <v>39</v>
      </c>
      <c r="AQ71" s="48" t="s">
        <v>24</v>
      </c>
      <c r="AR71" s="49">
        <f t="shared" ref="AR71:BB71" si="356">SUM(AR67:AR70)</f>
        <v>1</v>
      </c>
      <c r="AS71" s="50">
        <f t="shared" si="356"/>
        <v>0</v>
      </c>
      <c r="AT71" s="50">
        <f t="shared" si="356"/>
        <v>31</v>
      </c>
      <c r="AU71" s="50">
        <f t="shared" si="356"/>
        <v>2</v>
      </c>
      <c r="AV71" s="50">
        <f t="shared" si="356"/>
        <v>1</v>
      </c>
      <c r="AW71" s="50">
        <f t="shared" si="356"/>
        <v>0</v>
      </c>
      <c r="AX71" s="50">
        <f t="shared" si="356"/>
        <v>0</v>
      </c>
      <c r="AY71" s="50">
        <f t="shared" si="356"/>
        <v>0</v>
      </c>
      <c r="AZ71" s="50">
        <f t="shared" si="356"/>
        <v>0</v>
      </c>
      <c r="BA71" s="50">
        <f t="shared" si="356"/>
        <v>0</v>
      </c>
      <c r="BB71" s="55">
        <f t="shared" si="356"/>
        <v>1</v>
      </c>
      <c r="BC71" s="60">
        <f t="shared" ref="BC71:BC73" si="357">SUM(AR71:BB71)</f>
        <v>36</v>
      </c>
      <c r="BD71" s="60">
        <f t="shared" ref="BD71:BD73" si="358">ROUND((AR71*0.333)+(AS71*0.5)+(AT71*1)+(AU71*1)+(AV71*2)+(AW71*2)+(AX71*2)+(AY71*2)+(AZ71*2)+(BA71*2)+(BB71*1),0)</f>
        <v>36</v>
      </c>
      <c r="BE71" s="48" t="s">
        <v>24</v>
      </c>
      <c r="BF71" s="49">
        <f t="shared" ref="BF71:BP71" si="359">SUM(BF67:BF70)</f>
        <v>43</v>
      </c>
      <c r="BG71" s="50">
        <f t="shared" si="359"/>
        <v>4</v>
      </c>
      <c r="BH71" s="50">
        <f t="shared" si="359"/>
        <v>258</v>
      </c>
      <c r="BI71" s="50">
        <f t="shared" si="359"/>
        <v>24</v>
      </c>
      <c r="BJ71" s="50">
        <f t="shared" si="359"/>
        <v>2</v>
      </c>
      <c r="BK71" s="50">
        <f t="shared" si="359"/>
        <v>1</v>
      </c>
      <c r="BL71" s="50">
        <f t="shared" si="359"/>
        <v>0</v>
      </c>
      <c r="BM71" s="50">
        <f t="shared" si="359"/>
        <v>0</v>
      </c>
      <c r="BN71" s="50">
        <f t="shared" si="359"/>
        <v>1</v>
      </c>
      <c r="BO71" s="50">
        <f t="shared" si="359"/>
        <v>0</v>
      </c>
      <c r="BP71" s="55">
        <f t="shared" si="359"/>
        <v>4</v>
      </c>
      <c r="BQ71" s="60">
        <f t="shared" ref="BQ71:BQ73" si="360">SUM(BF71:BP71)</f>
        <v>337</v>
      </c>
      <c r="BR71" s="60">
        <f t="shared" ref="BR71:BR73" si="361">ROUND((BF71*0.333)+(BG71*0.5)+(BH71*1)+(BI71*1)+(BJ71*2)+(BK71*2)+(BL71*2)+(BM71*2)+(BN71*2)+(BO71*2)+(BP71*1),0)</f>
        <v>310</v>
      </c>
      <c r="BS71" s="48" t="s">
        <v>24</v>
      </c>
      <c r="BT71" s="49">
        <f t="shared" ref="BT71:CD71" si="362">SUM(BT67:BT70)</f>
        <v>0</v>
      </c>
      <c r="BU71" s="50">
        <f t="shared" si="362"/>
        <v>0</v>
      </c>
      <c r="BV71" s="50">
        <f t="shared" si="362"/>
        <v>4</v>
      </c>
      <c r="BW71" s="50">
        <f t="shared" si="362"/>
        <v>0</v>
      </c>
      <c r="BX71" s="50">
        <f t="shared" si="362"/>
        <v>1</v>
      </c>
      <c r="BY71" s="50">
        <f t="shared" si="362"/>
        <v>0</v>
      </c>
      <c r="BZ71" s="50">
        <f t="shared" si="362"/>
        <v>0</v>
      </c>
      <c r="CA71" s="50">
        <f t="shared" si="362"/>
        <v>0</v>
      </c>
      <c r="CB71" s="50">
        <f t="shared" si="362"/>
        <v>0</v>
      </c>
      <c r="CC71" s="50">
        <f t="shared" si="362"/>
        <v>0</v>
      </c>
      <c r="CD71" s="55">
        <f t="shared" si="362"/>
        <v>0</v>
      </c>
      <c r="CE71" s="60">
        <f t="shared" ref="CE71:CE73" si="363">SUM(BT71:CD71)</f>
        <v>5</v>
      </c>
      <c r="CF71" s="60">
        <f t="shared" ref="CF71:CF73" si="364">ROUND((BT71*0.333)+(BU71*0.5)+(BV71*1)+(BW71*1)+(BX71*2)+(BY71*2)+(BZ71*2)+(CA71*2)+(CB71*2)+(CC71*2)+(CD71*1),0)</f>
        <v>6</v>
      </c>
      <c r="CG71" s="48" t="s">
        <v>24</v>
      </c>
      <c r="CH71" s="49">
        <f t="shared" ref="CH71:CR71" si="365">SUM(CH67:CH70)</f>
        <v>0</v>
      </c>
      <c r="CI71" s="50">
        <f t="shared" si="365"/>
        <v>0</v>
      </c>
      <c r="CJ71" s="50">
        <f t="shared" si="365"/>
        <v>8</v>
      </c>
      <c r="CK71" s="50">
        <f t="shared" si="365"/>
        <v>0</v>
      </c>
      <c r="CL71" s="50">
        <f t="shared" si="365"/>
        <v>1</v>
      </c>
      <c r="CM71" s="50">
        <f t="shared" si="365"/>
        <v>0</v>
      </c>
      <c r="CN71" s="50">
        <f t="shared" si="365"/>
        <v>0</v>
      </c>
      <c r="CO71" s="50">
        <f t="shared" si="365"/>
        <v>0</v>
      </c>
      <c r="CP71" s="50">
        <f t="shared" si="365"/>
        <v>0</v>
      </c>
      <c r="CQ71" s="50">
        <f t="shared" si="365"/>
        <v>0</v>
      </c>
      <c r="CR71" s="55">
        <f t="shared" si="365"/>
        <v>1</v>
      </c>
      <c r="CS71" s="60">
        <f t="shared" ref="CS71:CS73" si="366">SUM(CH71:CR71)</f>
        <v>10</v>
      </c>
      <c r="CT71" s="60">
        <f t="shared" ref="CT71:CT73" si="367">ROUND((CH71*0.333)+(CI71*0.5)+(CJ71*1)+(CK71*1)+(CL71*2)+(CM71*2)+(CN71*2)+(CO71*2)+(CP71*2)+(CQ71*2)+(CR71*1),0)</f>
        <v>11</v>
      </c>
      <c r="CU71" s="48" t="s">
        <v>24</v>
      </c>
      <c r="CV71" s="49">
        <f t="shared" ref="CV71:DF71" si="368">SUM(CV67:CV70)</f>
        <v>4</v>
      </c>
      <c r="CW71" s="50">
        <f t="shared" si="368"/>
        <v>0</v>
      </c>
      <c r="CX71" s="50">
        <f t="shared" si="368"/>
        <v>179</v>
      </c>
      <c r="CY71" s="50">
        <f t="shared" si="368"/>
        <v>10</v>
      </c>
      <c r="CZ71" s="50">
        <f t="shared" si="368"/>
        <v>0</v>
      </c>
      <c r="DA71" s="50">
        <f t="shared" si="368"/>
        <v>0</v>
      </c>
      <c r="DB71" s="50">
        <f t="shared" si="368"/>
        <v>0</v>
      </c>
      <c r="DC71" s="50">
        <f t="shared" si="368"/>
        <v>0</v>
      </c>
      <c r="DD71" s="50">
        <f t="shared" si="368"/>
        <v>3</v>
      </c>
      <c r="DE71" s="50">
        <f t="shared" si="368"/>
        <v>0</v>
      </c>
      <c r="DF71" s="55">
        <f t="shared" si="368"/>
        <v>8</v>
      </c>
      <c r="DG71" s="60">
        <f t="shared" ref="DG71:DG73" si="369">SUM(CV71:DF71)</f>
        <v>204</v>
      </c>
      <c r="DH71" s="60">
        <f t="shared" ref="DH71:DH73" si="370">ROUND((CV71*0.333)+(CW71*0.5)+(CX71*1)+(CY71*1)+(CZ71*2)+(DA71*2)+(DB71*2)+(DC71*2)+(DD71*2)+(DE71*2)+(DF71*1),0)</f>
        <v>204</v>
      </c>
      <c r="DI71" s="48" t="s">
        <v>24</v>
      </c>
      <c r="DJ71" s="49">
        <f t="shared" ref="DJ71:DT71" si="371">SUM(DJ67:DJ70)</f>
        <v>8</v>
      </c>
      <c r="DK71" s="50">
        <f t="shared" si="371"/>
        <v>3</v>
      </c>
      <c r="DL71" s="50">
        <f t="shared" si="371"/>
        <v>52</v>
      </c>
      <c r="DM71" s="50">
        <f t="shared" si="371"/>
        <v>4</v>
      </c>
      <c r="DN71" s="50">
        <f t="shared" si="371"/>
        <v>0</v>
      </c>
      <c r="DO71" s="50">
        <f t="shared" si="371"/>
        <v>0</v>
      </c>
      <c r="DP71" s="50">
        <f t="shared" si="371"/>
        <v>0</v>
      </c>
      <c r="DQ71" s="50">
        <f t="shared" si="371"/>
        <v>0</v>
      </c>
      <c r="DR71" s="50">
        <f t="shared" si="371"/>
        <v>0</v>
      </c>
      <c r="DS71" s="50">
        <f t="shared" si="371"/>
        <v>0</v>
      </c>
      <c r="DT71" s="55">
        <f t="shared" si="371"/>
        <v>1</v>
      </c>
      <c r="DU71" s="60">
        <f t="shared" ref="DU71:DU73" si="372">SUM(DJ71:DT71)</f>
        <v>68</v>
      </c>
      <c r="DV71" s="60">
        <f t="shared" ref="DV71:DV73" si="373">ROUND((DJ71*0.333)+(DK71*0.5)+(DL71*1)+(DM71*1)+(DN71*2)+(DO71*2)+(DP71*2)+(DQ71*2)+(DR71*2)+(DS71*2)+(DT71*1),0)</f>
        <v>61</v>
      </c>
      <c r="DW71" s="48" t="s">
        <v>24</v>
      </c>
      <c r="DX71" s="49">
        <f t="shared" ref="DX71:EH71" si="374">SUM(DX67:DX70)</f>
        <v>40</v>
      </c>
      <c r="DY71" s="50">
        <f t="shared" si="374"/>
        <v>4</v>
      </c>
      <c r="DZ71" s="50">
        <f t="shared" si="374"/>
        <v>67</v>
      </c>
      <c r="EA71" s="50">
        <f t="shared" si="374"/>
        <v>6</v>
      </c>
      <c r="EB71" s="50">
        <f t="shared" si="374"/>
        <v>1</v>
      </c>
      <c r="EC71" s="50">
        <f t="shared" si="374"/>
        <v>0</v>
      </c>
      <c r="ED71" s="50">
        <f t="shared" si="374"/>
        <v>0</v>
      </c>
      <c r="EE71" s="50">
        <f t="shared" si="374"/>
        <v>0</v>
      </c>
      <c r="EF71" s="50">
        <f t="shared" si="374"/>
        <v>0</v>
      </c>
      <c r="EG71" s="50">
        <f t="shared" si="374"/>
        <v>1</v>
      </c>
      <c r="EH71" s="55">
        <f t="shared" si="374"/>
        <v>0</v>
      </c>
      <c r="EI71" s="60">
        <f t="shared" ref="EI71:EI73" si="375">SUM(DX71:EH71)</f>
        <v>119</v>
      </c>
      <c r="EJ71" s="60">
        <f t="shared" ref="EJ71:EJ73" si="376">ROUND((DX71*0.333)+(DY71*0.5)+(DZ71*1)+(EA71*1)+(EB71*2)+(EC71*2)+(ED71*2)+(EE71*2)+(EF71*2)+(EG71*2)+(EH71*1),0)</f>
        <v>92</v>
      </c>
      <c r="EK71" s="48" t="s">
        <v>24</v>
      </c>
      <c r="EL71" s="49">
        <f t="shared" ref="EL71:EV71" si="377">SUM(EL67:EL70)</f>
        <v>195</v>
      </c>
      <c r="EM71" s="50">
        <f t="shared" si="377"/>
        <v>15</v>
      </c>
      <c r="EN71" s="50">
        <f t="shared" si="377"/>
        <v>250</v>
      </c>
      <c r="EO71" s="50">
        <f t="shared" si="377"/>
        <v>28</v>
      </c>
      <c r="EP71" s="50">
        <f t="shared" si="377"/>
        <v>1</v>
      </c>
      <c r="EQ71" s="50">
        <f t="shared" si="377"/>
        <v>1</v>
      </c>
      <c r="ER71" s="50">
        <f t="shared" si="377"/>
        <v>0</v>
      </c>
      <c r="ES71" s="50">
        <f t="shared" si="377"/>
        <v>0</v>
      </c>
      <c r="ET71" s="50">
        <f t="shared" si="377"/>
        <v>0</v>
      </c>
      <c r="EU71" s="50">
        <f t="shared" si="377"/>
        <v>0</v>
      </c>
      <c r="EV71" s="55">
        <f t="shared" si="377"/>
        <v>1</v>
      </c>
      <c r="EW71" s="60">
        <f t="shared" ref="EW71:EW73" si="378">SUM(EL71:EV71)</f>
        <v>491</v>
      </c>
      <c r="EX71" s="60">
        <f t="shared" ref="EX71:EX73" si="379">ROUND((EL71*0.333)+(EM71*0.5)+(EN71*1)+(EO71*1)+(EP71*2)+(EQ71*2)+(ER71*2)+(ES71*2)+(ET71*2)+(EU71*2)+(EV71*1),0)</f>
        <v>355</v>
      </c>
      <c r="EY71" s="48" t="s">
        <v>24</v>
      </c>
      <c r="EZ71" s="49">
        <f t="shared" ref="EZ71:FJ71" si="380">SUM(EZ67:EZ70)</f>
        <v>16</v>
      </c>
      <c r="FA71" s="50">
        <f t="shared" si="380"/>
        <v>0</v>
      </c>
      <c r="FB71" s="50">
        <f t="shared" si="380"/>
        <v>49</v>
      </c>
      <c r="FC71" s="50">
        <f t="shared" si="380"/>
        <v>4</v>
      </c>
      <c r="FD71" s="50">
        <f t="shared" si="380"/>
        <v>0</v>
      </c>
      <c r="FE71" s="50">
        <f t="shared" si="380"/>
        <v>0</v>
      </c>
      <c r="FF71" s="50">
        <f t="shared" si="380"/>
        <v>0</v>
      </c>
      <c r="FG71" s="50">
        <f t="shared" si="380"/>
        <v>0</v>
      </c>
      <c r="FH71" s="50">
        <f t="shared" si="380"/>
        <v>0</v>
      </c>
      <c r="FI71" s="50">
        <f t="shared" si="380"/>
        <v>0</v>
      </c>
      <c r="FJ71" s="55">
        <f t="shared" si="380"/>
        <v>0</v>
      </c>
      <c r="FK71" s="60">
        <f t="shared" si="45"/>
        <v>69</v>
      </c>
      <c r="FL71" s="60">
        <f t="shared" si="46"/>
        <v>58</v>
      </c>
    </row>
    <row r="72" spans="1:168" s="39" customFormat="1" ht="12" customHeight="1">
      <c r="A72" s="48" t="s">
        <v>25</v>
      </c>
      <c r="B72" s="49">
        <f t="shared" ref="B72:L72" si="381">SUM(B61,B66,B71)</f>
        <v>35</v>
      </c>
      <c r="C72" s="50">
        <f t="shared" si="381"/>
        <v>3</v>
      </c>
      <c r="D72" s="50">
        <f t="shared" si="381"/>
        <v>169</v>
      </c>
      <c r="E72" s="50">
        <f t="shared" si="381"/>
        <v>9</v>
      </c>
      <c r="F72" s="50">
        <f t="shared" si="381"/>
        <v>0</v>
      </c>
      <c r="G72" s="50">
        <f t="shared" si="381"/>
        <v>1</v>
      </c>
      <c r="H72" s="50">
        <f t="shared" si="381"/>
        <v>0</v>
      </c>
      <c r="I72" s="50">
        <f t="shared" si="381"/>
        <v>0</v>
      </c>
      <c r="J72" s="50">
        <f t="shared" si="381"/>
        <v>0</v>
      </c>
      <c r="K72" s="50">
        <f t="shared" si="381"/>
        <v>0</v>
      </c>
      <c r="L72" s="55">
        <f t="shared" si="381"/>
        <v>4</v>
      </c>
      <c r="M72" s="60">
        <f t="shared" si="348"/>
        <v>221</v>
      </c>
      <c r="N72" s="60">
        <f t="shared" si="349"/>
        <v>197</v>
      </c>
      <c r="O72" s="48" t="s">
        <v>25</v>
      </c>
      <c r="P72" s="49">
        <f t="shared" ref="P72:Z72" si="382">SUM(P61,P66,P71)</f>
        <v>84</v>
      </c>
      <c r="Q72" s="50">
        <f t="shared" si="382"/>
        <v>29</v>
      </c>
      <c r="R72" s="50">
        <f t="shared" si="382"/>
        <v>1003</v>
      </c>
      <c r="S72" s="50">
        <f t="shared" si="382"/>
        <v>81</v>
      </c>
      <c r="T72" s="50">
        <f t="shared" si="382"/>
        <v>3</v>
      </c>
      <c r="U72" s="50">
        <f t="shared" si="382"/>
        <v>0</v>
      </c>
      <c r="V72" s="50">
        <f t="shared" si="382"/>
        <v>0</v>
      </c>
      <c r="W72" s="50">
        <f t="shared" si="382"/>
        <v>0</v>
      </c>
      <c r="X72" s="50">
        <f t="shared" si="382"/>
        <v>11</v>
      </c>
      <c r="Y72" s="50">
        <f t="shared" si="382"/>
        <v>2</v>
      </c>
      <c r="Z72" s="55">
        <f t="shared" si="382"/>
        <v>51</v>
      </c>
      <c r="AA72" s="60">
        <f t="shared" si="351"/>
        <v>1264</v>
      </c>
      <c r="AB72" s="60">
        <f t="shared" si="352"/>
        <v>1209</v>
      </c>
      <c r="AC72" s="48" t="s">
        <v>25</v>
      </c>
      <c r="AD72" s="49">
        <f t="shared" ref="AD72:AN72" si="383">SUM(AD61,AD66,AD71)</f>
        <v>20</v>
      </c>
      <c r="AE72" s="50">
        <f t="shared" si="383"/>
        <v>6</v>
      </c>
      <c r="AF72" s="50">
        <f t="shared" si="383"/>
        <v>127</v>
      </c>
      <c r="AG72" s="50">
        <f t="shared" si="383"/>
        <v>16</v>
      </c>
      <c r="AH72" s="50">
        <f t="shared" si="383"/>
        <v>0</v>
      </c>
      <c r="AI72" s="50">
        <f t="shared" si="383"/>
        <v>1</v>
      </c>
      <c r="AJ72" s="50">
        <f t="shared" si="383"/>
        <v>0</v>
      </c>
      <c r="AK72" s="50">
        <f t="shared" si="383"/>
        <v>0</v>
      </c>
      <c r="AL72" s="50">
        <f t="shared" si="383"/>
        <v>0</v>
      </c>
      <c r="AM72" s="50">
        <f t="shared" si="383"/>
        <v>0</v>
      </c>
      <c r="AN72" s="55">
        <f t="shared" si="383"/>
        <v>4</v>
      </c>
      <c r="AO72" s="60">
        <f t="shared" si="354"/>
        <v>174</v>
      </c>
      <c r="AP72" s="60">
        <f t="shared" si="355"/>
        <v>159</v>
      </c>
      <c r="AQ72" s="48" t="s">
        <v>25</v>
      </c>
      <c r="AR72" s="49">
        <f t="shared" ref="AR72:BB72" si="384">SUM(AR61,AR66,AR71)</f>
        <v>4</v>
      </c>
      <c r="AS72" s="50">
        <f t="shared" si="384"/>
        <v>1</v>
      </c>
      <c r="AT72" s="50">
        <f t="shared" si="384"/>
        <v>84</v>
      </c>
      <c r="AU72" s="50">
        <f t="shared" si="384"/>
        <v>10</v>
      </c>
      <c r="AV72" s="50">
        <f t="shared" si="384"/>
        <v>1</v>
      </c>
      <c r="AW72" s="50">
        <f t="shared" si="384"/>
        <v>0</v>
      </c>
      <c r="AX72" s="50">
        <f t="shared" si="384"/>
        <v>0</v>
      </c>
      <c r="AY72" s="50">
        <f t="shared" si="384"/>
        <v>0</v>
      </c>
      <c r="AZ72" s="50">
        <f t="shared" si="384"/>
        <v>0</v>
      </c>
      <c r="BA72" s="50">
        <f t="shared" si="384"/>
        <v>0</v>
      </c>
      <c r="BB72" s="55">
        <f t="shared" si="384"/>
        <v>4</v>
      </c>
      <c r="BC72" s="60">
        <f t="shared" si="357"/>
        <v>104</v>
      </c>
      <c r="BD72" s="60">
        <f t="shared" si="358"/>
        <v>102</v>
      </c>
      <c r="BE72" s="48" t="s">
        <v>25</v>
      </c>
      <c r="BF72" s="49">
        <f t="shared" ref="BF72:BP72" si="385">SUM(BF61,BF66,BF71)</f>
        <v>143</v>
      </c>
      <c r="BG72" s="50">
        <f t="shared" si="385"/>
        <v>19</v>
      </c>
      <c r="BH72" s="50">
        <f t="shared" si="385"/>
        <v>778</v>
      </c>
      <c r="BI72" s="50">
        <f t="shared" si="385"/>
        <v>66</v>
      </c>
      <c r="BJ72" s="50">
        <f t="shared" si="385"/>
        <v>10</v>
      </c>
      <c r="BK72" s="50">
        <f t="shared" si="385"/>
        <v>3</v>
      </c>
      <c r="BL72" s="50">
        <f t="shared" si="385"/>
        <v>1</v>
      </c>
      <c r="BM72" s="50">
        <f t="shared" si="385"/>
        <v>0</v>
      </c>
      <c r="BN72" s="50">
        <f t="shared" si="385"/>
        <v>2</v>
      </c>
      <c r="BO72" s="50">
        <f t="shared" si="385"/>
        <v>4</v>
      </c>
      <c r="BP72" s="55">
        <f t="shared" si="385"/>
        <v>12</v>
      </c>
      <c r="BQ72" s="60">
        <f t="shared" si="360"/>
        <v>1038</v>
      </c>
      <c r="BR72" s="60">
        <f t="shared" si="361"/>
        <v>953</v>
      </c>
      <c r="BS72" s="48" t="s">
        <v>25</v>
      </c>
      <c r="BT72" s="49">
        <f t="shared" ref="BT72:CD72" si="386">SUM(BT61,BT66,BT71)</f>
        <v>0</v>
      </c>
      <c r="BU72" s="50">
        <f t="shared" si="386"/>
        <v>0</v>
      </c>
      <c r="BV72" s="50">
        <f t="shared" si="386"/>
        <v>16</v>
      </c>
      <c r="BW72" s="50">
        <f t="shared" si="386"/>
        <v>1</v>
      </c>
      <c r="BX72" s="50">
        <f t="shared" si="386"/>
        <v>1</v>
      </c>
      <c r="BY72" s="50">
        <f t="shared" si="386"/>
        <v>0</v>
      </c>
      <c r="BZ72" s="50">
        <f t="shared" si="386"/>
        <v>1</v>
      </c>
      <c r="CA72" s="50">
        <f t="shared" si="386"/>
        <v>0</v>
      </c>
      <c r="CB72" s="50">
        <f t="shared" si="386"/>
        <v>0</v>
      </c>
      <c r="CC72" s="50">
        <f t="shared" si="386"/>
        <v>0</v>
      </c>
      <c r="CD72" s="55">
        <f t="shared" si="386"/>
        <v>0</v>
      </c>
      <c r="CE72" s="60">
        <f t="shared" si="363"/>
        <v>19</v>
      </c>
      <c r="CF72" s="60">
        <f t="shared" si="364"/>
        <v>21</v>
      </c>
      <c r="CG72" s="48" t="s">
        <v>25</v>
      </c>
      <c r="CH72" s="49">
        <f t="shared" ref="CH72:CR72" si="387">SUM(CH61,CH66,CH71)</f>
        <v>2</v>
      </c>
      <c r="CI72" s="50">
        <f t="shared" si="387"/>
        <v>0</v>
      </c>
      <c r="CJ72" s="50">
        <f t="shared" si="387"/>
        <v>17</v>
      </c>
      <c r="CK72" s="50">
        <f t="shared" si="387"/>
        <v>1</v>
      </c>
      <c r="CL72" s="50">
        <f t="shared" si="387"/>
        <v>1</v>
      </c>
      <c r="CM72" s="50">
        <f t="shared" si="387"/>
        <v>0</v>
      </c>
      <c r="CN72" s="50">
        <f t="shared" si="387"/>
        <v>0</v>
      </c>
      <c r="CO72" s="50">
        <f t="shared" si="387"/>
        <v>0</v>
      </c>
      <c r="CP72" s="50">
        <f t="shared" si="387"/>
        <v>0</v>
      </c>
      <c r="CQ72" s="50">
        <f t="shared" si="387"/>
        <v>0</v>
      </c>
      <c r="CR72" s="55">
        <f t="shared" si="387"/>
        <v>4</v>
      </c>
      <c r="CS72" s="60">
        <f t="shared" si="366"/>
        <v>25</v>
      </c>
      <c r="CT72" s="60">
        <f t="shared" si="367"/>
        <v>25</v>
      </c>
      <c r="CU72" s="48" t="s">
        <v>25</v>
      </c>
      <c r="CV72" s="49">
        <f t="shared" ref="CV72:DF72" si="388">SUM(CV61,CV66,CV71)</f>
        <v>22</v>
      </c>
      <c r="CW72" s="50">
        <f t="shared" si="388"/>
        <v>4</v>
      </c>
      <c r="CX72" s="50">
        <f t="shared" si="388"/>
        <v>423</v>
      </c>
      <c r="CY72" s="50">
        <f t="shared" si="388"/>
        <v>42</v>
      </c>
      <c r="CZ72" s="50">
        <f t="shared" si="388"/>
        <v>4</v>
      </c>
      <c r="DA72" s="50">
        <f t="shared" si="388"/>
        <v>0</v>
      </c>
      <c r="DB72" s="50">
        <f t="shared" si="388"/>
        <v>0</v>
      </c>
      <c r="DC72" s="50">
        <f t="shared" si="388"/>
        <v>0</v>
      </c>
      <c r="DD72" s="50">
        <f t="shared" si="388"/>
        <v>9</v>
      </c>
      <c r="DE72" s="50">
        <f t="shared" si="388"/>
        <v>1</v>
      </c>
      <c r="DF72" s="55">
        <f t="shared" si="388"/>
        <v>29</v>
      </c>
      <c r="DG72" s="60">
        <f t="shared" si="369"/>
        <v>534</v>
      </c>
      <c r="DH72" s="60">
        <f t="shared" si="370"/>
        <v>531</v>
      </c>
      <c r="DI72" s="48" t="s">
        <v>25</v>
      </c>
      <c r="DJ72" s="49">
        <f t="shared" ref="DJ72:DT72" si="389">SUM(DJ61,DJ66,DJ71)</f>
        <v>16</v>
      </c>
      <c r="DK72" s="50">
        <f t="shared" si="389"/>
        <v>10</v>
      </c>
      <c r="DL72" s="50">
        <f t="shared" si="389"/>
        <v>180</v>
      </c>
      <c r="DM72" s="50">
        <f t="shared" si="389"/>
        <v>15</v>
      </c>
      <c r="DN72" s="50">
        <f t="shared" si="389"/>
        <v>3</v>
      </c>
      <c r="DO72" s="50">
        <f t="shared" si="389"/>
        <v>0</v>
      </c>
      <c r="DP72" s="50">
        <f t="shared" si="389"/>
        <v>0</v>
      </c>
      <c r="DQ72" s="50">
        <f t="shared" si="389"/>
        <v>0</v>
      </c>
      <c r="DR72" s="50">
        <f t="shared" si="389"/>
        <v>0</v>
      </c>
      <c r="DS72" s="50">
        <f t="shared" si="389"/>
        <v>0</v>
      </c>
      <c r="DT72" s="55">
        <f t="shared" si="389"/>
        <v>6</v>
      </c>
      <c r="DU72" s="60">
        <f t="shared" si="372"/>
        <v>230</v>
      </c>
      <c r="DV72" s="60">
        <f t="shared" si="373"/>
        <v>217</v>
      </c>
      <c r="DW72" s="48" t="s">
        <v>25</v>
      </c>
      <c r="DX72" s="49">
        <f t="shared" ref="DX72:EH72" si="390">SUM(DX61,DX66,DX71)</f>
        <v>95</v>
      </c>
      <c r="DY72" s="50">
        <f t="shared" si="390"/>
        <v>18</v>
      </c>
      <c r="DZ72" s="50">
        <f t="shared" si="390"/>
        <v>199</v>
      </c>
      <c r="EA72" s="50">
        <f t="shared" si="390"/>
        <v>23</v>
      </c>
      <c r="EB72" s="50">
        <f t="shared" si="390"/>
        <v>2</v>
      </c>
      <c r="EC72" s="50">
        <f t="shared" si="390"/>
        <v>0</v>
      </c>
      <c r="ED72" s="50">
        <f t="shared" si="390"/>
        <v>0</v>
      </c>
      <c r="EE72" s="50">
        <f t="shared" si="390"/>
        <v>0</v>
      </c>
      <c r="EF72" s="50">
        <f t="shared" si="390"/>
        <v>0</v>
      </c>
      <c r="EG72" s="50">
        <f t="shared" si="390"/>
        <v>2</v>
      </c>
      <c r="EH72" s="55">
        <f t="shared" si="390"/>
        <v>6</v>
      </c>
      <c r="EI72" s="60">
        <f t="shared" si="375"/>
        <v>345</v>
      </c>
      <c r="EJ72" s="60">
        <f t="shared" si="376"/>
        <v>277</v>
      </c>
      <c r="EK72" s="48" t="s">
        <v>25</v>
      </c>
      <c r="EL72" s="49">
        <f t="shared" ref="EL72:EV72" si="391">SUM(EL61,EL66,EL71)</f>
        <v>451</v>
      </c>
      <c r="EM72" s="50">
        <f t="shared" si="391"/>
        <v>50</v>
      </c>
      <c r="EN72" s="50">
        <f t="shared" si="391"/>
        <v>787</v>
      </c>
      <c r="EO72" s="50">
        <f t="shared" si="391"/>
        <v>120</v>
      </c>
      <c r="EP72" s="50">
        <f t="shared" si="391"/>
        <v>18</v>
      </c>
      <c r="EQ72" s="50">
        <f t="shared" si="391"/>
        <v>3</v>
      </c>
      <c r="ER72" s="50">
        <f t="shared" si="391"/>
        <v>3</v>
      </c>
      <c r="ES72" s="50">
        <f t="shared" si="391"/>
        <v>0</v>
      </c>
      <c r="ET72" s="50">
        <f t="shared" si="391"/>
        <v>0</v>
      </c>
      <c r="EU72" s="50">
        <f t="shared" si="391"/>
        <v>6</v>
      </c>
      <c r="EV72" s="55">
        <f t="shared" si="391"/>
        <v>10</v>
      </c>
      <c r="EW72" s="60">
        <f t="shared" si="378"/>
        <v>1448</v>
      </c>
      <c r="EX72" s="60">
        <f t="shared" si="379"/>
        <v>1152</v>
      </c>
      <c r="EY72" s="48" t="s">
        <v>25</v>
      </c>
      <c r="EZ72" s="49">
        <f t="shared" ref="EZ72:FJ72" si="392">SUM(EZ61,EZ66,EZ71)</f>
        <v>35</v>
      </c>
      <c r="FA72" s="50">
        <f t="shared" si="392"/>
        <v>3</v>
      </c>
      <c r="FB72" s="50">
        <f t="shared" si="392"/>
        <v>129</v>
      </c>
      <c r="FC72" s="50">
        <f t="shared" si="392"/>
        <v>11</v>
      </c>
      <c r="FD72" s="50">
        <f t="shared" si="392"/>
        <v>2</v>
      </c>
      <c r="FE72" s="50">
        <f t="shared" si="392"/>
        <v>0</v>
      </c>
      <c r="FF72" s="50">
        <f t="shared" si="392"/>
        <v>0</v>
      </c>
      <c r="FG72" s="50">
        <f t="shared" si="392"/>
        <v>0</v>
      </c>
      <c r="FH72" s="50">
        <f t="shared" si="392"/>
        <v>0</v>
      </c>
      <c r="FI72" s="50">
        <f t="shared" si="392"/>
        <v>1</v>
      </c>
      <c r="FJ72" s="55">
        <f t="shared" si="392"/>
        <v>6</v>
      </c>
      <c r="FK72" s="60">
        <f t="shared" si="45"/>
        <v>187</v>
      </c>
      <c r="FL72" s="60">
        <f t="shared" si="46"/>
        <v>165</v>
      </c>
    </row>
    <row r="73" spans="1:168" ht="13.5" customHeight="1">
      <c r="A73" s="34" t="s">
        <v>26</v>
      </c>
      <c r="B73" s="35">
        <f t="shared" ref="B73:L73" si="393">SUM(B13,B18,B23,B29,B34,B39,B45,B50,B55,B61,B66,B71)</f>
        <v>168</v>
      </c>
      <c r="C73" s="36">
        <f t="shared" si="393"/>
        <v>14</v>
      </c>
      <c r="D73" s="36">
        <f t="shared" si="393"/>
        <v>557</v>
      </c>
      <c r="E73" s="36">
        <f t="shared" si="393"/>
        <v>91</v>
      </c>
      <c r="F73" s="36">
        <f t="shared" si="393"/>
        <v>20</v>
      </c>
      <c r="G73" s="36">
        <f t="shared" si="393"/>
        <v>3</v>
      </c>
      <c r="H73" s="36">
        <f t="shared" si="393"/>
        <v>2</v>
      </c>
      <c r="I73" s="36">
        <f t="shared" si="393"/>
        <v>0</v>
      </c>
      <c r="J73" s="36">
        <f t="shared" si="393"/>
        <v>0</v>
      </c>
      <c r="K73" s="36">
        <f t="shared" si="393"/>
        <v>1</v>
      </c>
      <c r="L73" s="70">
        <f t="shared" si="393"/>
        <v>47</v>
      </c>
      <c r="M73" s="38">
        <f t="shared" si="348"/>
        <v>903</v>
      </c>
      <c r="N73" s="38">
        <f t="shared" si="349"/>
        <v>810</v>
      </c>
      <c r="O73" s="34" t="s">
        <v>26</v>
      </c>
      <c r="P73" s="35">
        <f t="shared" ref="P73:Z73" si="394">SUM(P13,P18,P23,P29,P34,P39,P45,P50,P55,P61,P66,P71)</f>
        <v>126</v>
      </c>
      <c r="Q73" s="36">
        <f t="shared" si="394"/>
        <v>47</v>
      </c>
      <c r="R73" s="36">
        <f t="shared" si="394"/>
        <v>2175</v>
      </c>
      <c r="S73" s="36">
        <f t="shared" si="394"/>
        <v>257</v>
      </c>
      <c r="T73" s="36">
        <f t="shared" si="394"/>
        <v>41</v>
      </c>
      <c r="U73" s="36">
        <f t="shared" si="394"/>
        <v>0</v>
      </c>
      <c r="V73" s="36">
        <f t="shared" si="394"/>
        <v>2</v>
      </c>
      <c r="W73" s="36">
        <f t="shared" si="394"/>
        <v>0</v>
      </c>
      <c r="X73" s="36">
        <f t="shared" si="394"/>
        <v>35</v>
      </c>
      <c r="Y73" s="36">
        <f t="shared" si="394"/>
        <v>12</v>
      </c>
      <c r="Z73" s="70">
        <f t="shared" si="394"/>
        <v>160</v>
      </c>
      <c r="AA73" s="38">
        <f t="shared" si="351"/>
        <v>2855</v>
      </c>
      <c r="AB73" s="38">
        <f t="shared" si="352"/>
        <v>2837</v>
      </c>
      <c r="AC73" s="34" t="s">
        <v>26</v>
      </c>
      <c r="AD73" s="35">
        <f t="shared" ref="AD73:AN73" si="395">SUM(AD13,AD18,AD23,AD29,AD34,AD39,AD45,AD50,AD55,AD61,AD66,AD71)</f>
        <v>30</v>
      </c>
      <c r="AE73" s="36">
        <f t="shared" si="395"/>
        <v>8</v>
      </c>
      <c r="AF73" s="36">
        <f t="shared" si="395"/>
        <v>363</v>
      </c>
      <c r="AG73" s="36">
        <f t="shared" si="395"/>
        <v>74</v>
      </c>
      <c r="AH73" s="36">
        <f t="shared" si="395"/>
        <v>8</v>
      </c>
      <c r="AI73" s="36">
        <f t="shared" si="395"/>
        <v>5</v>
      </c>
      <c r="AJ73" s="36">
        <f t="shared" si="395"/>
        <v>13</v>
      </c>
      <c r="AK73" s="36">
        <f t="shared" si="395"/>
        <v>18</v>
      </c>
      <c r="AL73" s="36">
        <f t="shared" si="395"/>
        <v>0</v>
      </c>
      <c r="AM73" s="36">
        <f t="shared" si="395"/>
        <v>3</v>
      </c>
      <c r="AN73" s="70">
        <f t="shared" si="395"/>
        <v>21</v>
      </c>
      <c r="AO73" s="38">
        <f t="shared" si="354"/>
        <v>543</v>
      </c>
      <c r="AP73" s="38">
        <f t="shared" si="355"/>
        <v>566</v>
      </c>
      <c r="AQ73" s="34" t="s">
        <v>26</v>
      </c>
      <c r="AR73" s="35">
        <f t="shared" ref="AR73:BB73" si="396">SUM(AR13,AR18,AR23,AR29,AR34,AR39,AR45,AR50,AR55,AR61,AR66,AR71)</f>
        <v>28</v>
      </c>
      <c r="AS73" s="36">
        <f t="shared" si="396"/>
        <v>4</v>
      </c>
      <c r="AT73" s="36">
        <f t="shared" si="396"/>
        <v>510</v>
      </c>
      <c r="AU73" s="36">
        <f t="shared" si="396"/>
        <v>79</v>
      </c>
      <c r="AV73" s="36">
        <f t="shared" si="396"/>
        <v>17</v>
      </c>
      <c r="AW73" s="36">
        <f t="shared" si="396"/>
        <v>1</v>
      </c>
      <c r="AX73" s="36">
        <f t="shared" si="396"/>
        <v>6</v>
      </c>
      <c r="AY73" s="36">
        <f t="shared" si="396"/>
        <v>2</v>
      </c>
      <c r="AZ73" s="36">
        <f t="shared" si="396"/>
        <v>0</v>
      </c>
      <c r="BA73" s="36">
        <f t="shared" si="396"/>
        <v>2</v>
      </c>
      <c r="BB73" s="70">
        <f t="shared" si="396"/>
        <v>28</v>
      </c>
      <c r="BC73" s="38">
        <f t="shared" si="357"/>
        <v>677</v>
      </c>
      <c r="BD73" s="38">
        <f t="shared" si="358"/>
        <v>684</v>
      </c>
      <c r="BE73" s="34" t="s">
        <v>26</v>
      </c>
      <c r="BF73" s="35">
        <v>15</v>
      </c>
      <c r="BG73" s="36">
        <f t="shared" ref="BG73:BP73" si="397">SUM(BG13,BG18,BG23,BG29,BG34,BG39,BG45,BG50,BG55,BG61,BG66,BG71)</f>
        <v>113</v>
      </c>
      <c r="BH73" s="36">
        <f t="shared" si="397"/>
        <v>2741</v>
      </c>
      <c r="BI73" s="36">
        <f t="shared" si="397"/>
        <v>506</v>
      </c>
      <c r="BJ73" s="36">
        <f t="shared" si="397"/>
        <v>138</v>
      </c>
      <c r="BK73" s="36">
        <f t="shared" si="397"/>
        <v>9</v>
      </c>
      <c r="BL73" s="36">
        <f t="shared" si="397"/>
        <v>58</v>
      </c>
      <c r="BM73" s="36">
        <f t="shared" si="397"/>
        <v>29</v>
      </c>
      <c r="BN73" s="36">
        <f t="shared" si="397"/>
        <v>8</v>
      </c>
      <c r="BO73" s="36">
        <f t="shared" si="397"/>
        <v>14</v>
      </c>
      <c r="BP73" s="70">
        <f t="shared" si="397"/>
        <v>61</v>
      </c>
      <c r="BQ73" s="38">
        <f t="shared" si="360"/>
        <v>3692</v>
      </c>
      <c r="BR73" s="38">
        <f t="shared" si="361"/>
        <v>3881</v>
      </c>
      <c r="BS73" s="34" t="s">
        <v>26</v>
      </c>
      <c r="BT73" s="35">
        <f t="shared" ref="BT73:CD73" si="398">SUM(BT13,BT18,BT23,BT29,BT34,BT39,BT45,BT50,BT55,BT61,BT66,BT71)</f>
        <v>2</v>
      </c>
      <c r="BU73" s="36">
        <f t="shared" si="398"/>
        <v>0</v>
      </c>
      <c r="BV73" s="36">
        <f t="shared" si="398"/>
        <v>47</v>
      </c>
      <c r="BW73" s="36">
        <f t="shared" si="398"/>
        <v>7</v>
      </c>
      <c r="BX73" s="36">
        <f t="shared" si="398"/>
        <v>1</v>
      </c>
      <c r="BY73" s="36">
        <f t="shared" si="398"/>
        <v>0</v>
      </c>
      <c r="BZ73" s="36">
        <f t="shared" si="398"/>
        <v>1</v>
      </c>
      <c r="CA73" s="36">
        <f t="shared" si="398"/>
        <v>0</v>
      </c>
      <c r="CB73" s="36">
        <f t="shared" si="398"/>
        <v>0</v>
      </c>
      <c r="CC73" s="36">
        <f t="shared" si="398"/>
        <v>0</v>
      </c>
      <c r="CD73" s="70">
        <f t="shared" si="398"/>
        <v>3</v>
      </c>
      <c r="CE73" s="38">
        <f t="shared" si="363"/>
        <v>61</v>
      </c>
      <c r="CF73" s="38">
        <f t="shared" si="364"/>
        <v>62</v>
      </c>
      <c r="CG73" s="34" t="s">
        <v>26</v>
      </c>
      <c r="CH73" s="35">
        <f t="shared" ref="CH73:CR73" si="399">SUM(CH13,CH18,CH23,CH29,CH34,CH39,CH45,CH50,CH55,CH61,CH66,CH71)</f>
        <v>3</v>
      </c>
      <c r="CI73" s="36">
        <f t="shared" si="399"/>
        <v>0</v>
      </c>
      <c r="CJ73" s="36">
        <f t="shared" si="399"/>
        <v>73</v>
      </c>
      <c r="CK73" s="36">
        <f t="shared" si="399"/>
        <v>11</v>
      </c>
      <c r="CL73" s="36">
        <f t="shared" si="399"/>
        <v>6</v>
      </c>
      <c r="CM73" s="36">
        <f t="shared" si="399"/>
        <v>1</v>
      </c>
      <c r="CN73" s="36">
        <f t="shared" si="399"/>
        <v>0</v>
      </c>
      <c r="CO73" s="36">
        <f t="shared" si="399"/>
        <v>0</v>
      </c>
      <c r="CP73" s="36">
        <f t="shared" si="399"/>
        <v>0</v>
      </c>
      <c r="CQ73" s="36">
        <f t="shared" si="399"/>
        <v>1</v>
      </c>
      <c r="CR73" s="70">
        <f t="shared" si="399"/>
        <v>4</v>
      </c>
      <c r="CS73" s="38">
        <f t="shared" si="366"/>
        <v>99</v>
      </c>
      <c r="CT73" s="38">
        <f t="shared" si="367"/>
        <v>105</v>
      </c>
      <c r="CU73" s="34" t="s">
        <v>26</v>
      </c>
      <c r="CV73" s="35">
        <f t="shared" ref="CV73:DF73" si="400">SUM(CV13,CV18,CV23,CV29,CV34,CV39,CV45,CV50,CV55,CV61,CV66,CV71)</f>
        <v>144</v>
      </c>
      <c r="CW73" s="36">
        <f t="shared" si="400"/>
        <v>29</v>
      </c>
      <c r="CX73" s="36">
        <f t="shared" si="400"/>
        <v>2206</v>
      </c>
      <c r="CY73" s="36">
        <f t="shared" si="400"/>
        <v>284</v>
      </c>
      <c r="CZ73" s="36">
        <f t="shared" si="400"/>
        <v>46</v>
      </c>
      <c r="DA73" s="36">
        <f t="shared" si="400"/>
        <v>1</v>
      </c>
      <c r="DB73" s="36">
        <f t="shared" si="400"/>
        <v>2</v>
      </c>
      <c r="DC73" s="36">
        <f t="shared" si="400"/>
        <v>0</v>
      </c>
      <c r="DD73" s="36">
        <f t="shared" si="400"/>
        <v>39</v>
      </c>
      <c r="DE73" s="36">
        <f t="shared" si="400"/>
        <v>9</v>
      </c>
      <c r="DF73" s="70">
        <f t="shared" si="400"/>
        <v>163</v>
      </c>
      <c r="DG73" s="38">
        <f t="shared" si="369"/>
        <v>2923</v>
      </c>
      <c r="DH73" s="38">
        <f t="shared" si="370"/>
        <v>2909</v>
      </c>
      <c r="DI73" s="34" t="s">
        <v>26</v>
      </c>
      <c r="DJ73" s="35">
        <f t="shared" ref="DJ73:DT73" si="401">SUM(DJ13,DJ18,DJ23,DJ29,DJ34,DJ39,DJ45,DJ50,DJ55,DJ61,DJ66,DJ71)</f>
        <v>185</v>
      </c>
      <c r="DK73" s="36">
        <f t="shared" si="401"/>
        <v>38</v>
      </c>
      <c r="DL73" s="36">
        <f t="shared" si="401"/>
        <v>597</v>
      </c>
      <c r="DM73" s="36">
        <f t="shared" si="401"/>
        <v>82</v>
      </c>
      <c r="DN73" s="36">
        <f t="shared" si="401"/>
        <v>17</v>
      </c>
      <c r="DO73" s="36">
        <f t="shared" si="401"/>
        <v>1</v>
      </c>
      <c r="DP73" s="36">
        <f t="shared" si="401"/>
        <v>0</v>
      </c>
      <c r="DQ73" s="36">
        <f t="shared" si="401"/>
        <v>0</v>
      </c>
      <c r="DR73" s="36">
        <f t="shared" si="401"/>
        <v>0</v>
      </c>
      <c r="DS73" s="36">
        <f t="shared" si="401"/>
        <v>4</v>
      </c>
      <c r="DT73" s="70">
        <f t="shared" si="401"/>
        <v>20</v>
      </c>
      <c r="DU73" s="38">
        <f t="shared" si="372"/>
        <v>944</v>
      </c>
      <c r="DV73" s="38">
        <f t="shared" si="373"/>
        <v>824</v>
      </c>
      <c r="DW73" s="34" t="s">
        <v>26</v>
      </c>
      <c r="DX73" s="35">
        <f t="shared" ref="DX73:EH73" si="402">SUM(DX13,DX18,DX23,DX29,DX34,DX39,DX45,DX50,DX55,DX61,DX66,DX71)</f>
        <v>118</v>
      </c>
      <c r="DY73" s="36">
        <f t="shared" si="402"/>
        <v>26</v>
      </c>
      <c r="DZ73" s="36">
        <f t="shared" si="402"/>
        <v>571</v>
      </c>
      <c r="EA73" s="36">
        <f t="shared" si="402"/>
        <v>85</v>
      </c>
      <c r="EB73" s="36">
        <f t="shared" si="402"/>
        <v>11</v>
      </c>
      <c r="EC73" s="36">
        <f t="shared" si="402"/>
        <v>2</v>
      </c>
      <c r="ED73" s="36">
        <f t="shared" si="402"/>
        <v>1</v>
      </c>
      <c r="EE73" s="36">
        <f t="shared" si="402"/>
        <v>1</v>
      </c>
      <c r="EF73" s="36">
        <f t="shared" si="402"/>
        <v>0</v>
      </c>
      <c r="EG73" s="36">
        <f t="shared" si="402"/>
        <v>6</v>
      </c>
      <c r="EH73" s="70">
        <f t="shared" si="402"/>
        <v>23</v>
      </c>
      <c r="EI73" s="38">
        <f t="shared" si="375"/>
        <v>844</v>
      </c>
      <c r="EJ73" s="38">
        <f t="shared" si="376"/>
        <v>773</v>
      </c>
      <c r="EK73" s="34" t="s">
        <v>26</v>
      </c>
      <c r="EL73" s="35">
        <f t="shared" ref="EL73:EV73" si="403">SUM(EL13,EL18,EL23,EL29,EL34,EL39,EL45,EL50,EL55,EL61,EL66,EL71)</f>
        <v>671</v>
      </c>
      <c r="EM73" s="36">
        <f t="shared" si="403"/>
        <v>90</v>
      </c>
      <c r="EN73" s="36">
        <f t="shared" si="403"/>
        <v>3064</v>
      </c>
      <c r="EO73" s="36">
        <f t="shared" si="403"/>
        <v>558</v>
      </c>
      <c r="EP73" s="36">
        <f t="shared" si="403"/>
        <v>123</v>
      </c>
      <c r="EQ73" s="36">
        <f t="shared" si="403"/>
        <v>17</v>
      </c>
      <c r="ER73" s="36">
        <f t="shared" si="403"/>
        <v>46</v>
      </c>
      <c r="ES73" s="36">
        <f t="shared" si="403"/>
        <v>3</v>
      </c>
      <c r="ET73" s="36">
        <f t="shared" si="403"/>
        <v>6</v>
      </c>
      <c r="EU73" s="36">
        <f t="shared" si="403"/>
        <v>25</v>
      </c>
      <c r="EV73" s="70">
        <f t="shared" si="403"/>
        <v>91</v>
      </c>
      <c r="EW73" s="38">
        <f t="shared" si="378"/>
        <v>4694</v>
      </c>
      <c r="EX73" s="38">
        <f t="shared" si="379"/>
        <v>4421</v>
      </c>
      <c r="EY73" s="34" t="s">
        <v>26</v>
      </c>
      <c r="EZ73" s="35">
        <f t="shared" ref="EZ73:FJ73" si="404">SUM(EZ13,EZ18,EZ23,EZ29,EZ34,EZ39,EZ45,EZ50,EZ55,EZ61,EZ66,EZ71)</f>
        <v>72</v>
      </c>
      <c r="FA73" s="36">
        <f t="shared" si="404"/>
        <v>10</v>
      </c>
      <c r="FB73" s="36">
        <f t="shared" si="404"/>
        <v>558</v>
      </c>
      <c r="FC73" s="36">
        <f t="shared" si="404"/>
        <v>81</v>
      </c>
      <c r="FD73" s="36">
        <f t="shared" si="404"/>
        <v>22</v>
      </c>
      <c r="FE73" s="36">
        <f t="shared" si="404"/>
        <v>1</v>
      </c>
      <c r="FF73" s="36">
        <f t="shared" si="404"/>
        <v>0</v>
      </c>
      <c r="FG73" s="36">
        <f t="shared" si="404"/>
        <v>0</v>
      </c>
      <c r="FH73" s="36">
        <f t="shared" si="404"/>
        <v>0</v>
      </c>
      <c r="FI73" s="36">
        <f t="shared" si="404"/>
        <v>7</v>
      </c>
      <c r="FJ73" s="70">
        <f t="shared" si="404"/>
        <v>35</v>
      </c>
      <c r="FK73" s="38">
        <f t="shared" si="45"/>
        <v>786</v>
      </c>
      <c r="FL73" s="38">
        <f t="shared" si="46"/>
        <v>763</v>
      </c>
    </row>
    <row r="74" spans="1:168" ht="15" customHeight="1">
      <c r="A74" s="37"/>
      <c r="O74" s="37"/>
      <c r="AC74" s="37"/>
      <c r="AQ74" s="37"/>
      <c r="BE74" s="37"/>
      <c r="BS74" s="37"/>
      <c r="CG74" s="37"/>
      <c r="CU74" s="37"/>
      <c r="DI74" s="37"/>
      <c r="DW74" s="37"/>
      <c r="EK74" s="37"/>
      <c r="EY74" s="37"/>
    </row>
    <row r="75" spans="1:168" ht="15" customHeight="1">
      <c r="A75" s="37"/>
      <c r="O75" s="37"/>
      <c r="AC75" s="37"/>
      <c r="AQ75" s="37"/>
      <c r="BE75" s="37"/>
      <c r="BS75" s="37"/>
      <c r="CG75" s="37"/>
      <c r="CU75" s="37"/>
      <c r="DI75" s="37"/>
      <c r="DW75" s="37"/>
      <c r="EK75" s="37"/>
      <c r="EY75" s="37"/>
    </row>
    <row r="76" spans="1:168" ht="15" customHeight="1">
      <c r="A76" s="37"/>
      <c r="O76" s="37"/>
      <c r="AC76" s="37"/>
      <c r="AQ76" s="37"/>
      <c r="BE76" s="37"/>
      <c r="BS76" s="37"/>
      <c r="CG76" s="37"/>
      <c r="CU76" s="37"/>
      <c r="DI76" s="37"/>
      <c r="DW76" s="37"/>
      <c r="EK76" s="37"/>
      <c r="EY76" s="37"/>
    </row>
    <row r="77" spans="1:168" ht="15" customHeight="1">
      <c r="A77" s="37"/>
      <c r="O77" s="37"/>
      <c r="AC77" s="37"/>
      <c r="AQ77" s="37"/>
      <c r="BE77" s="37"/>
      <c r="BS77" s="37"/>
      <c r="CG77" s="37"/>
      <c r="CU77" s="37"/>
      <c r="DI77" s="37"/>
      <c r="DW77" s="37"/>
      <c r="EK77" s="37"/>
      <c r="EY77" s="37"/>
    </row>
    <row r="78" spans="1:168" ht="15" customHeight="1">
      <c r="A78" s="37"/>
      <c r="O78" s="37"/>
      <c r="AC78" s="37"/>
      <c r="AQ78" s="37"/>
      <c r="BE78" s="37"/>
      <c r="BS78" s="37"/>
      <c r="CG78" s="37"/>
      <c r="CU78" s="37"/>
      <c r="DI78" s="37"/>
      <c r="DW78" s="37"/>
      <c r="EK78" s="37"/>
      <c r="EY78" s="37"/>
    </row>
    <row r="79" spans="1:168" ht="15" customHeight="1">
      <c r="A79" s="37"/>
      <c r="O79" s="37"/>
      <c r="AC79" s="37"/>
      <c r="AQ79" s="37"/>
      <c r="BE79" s="37"/>
      <c r="BS79" s="37"/>
      <c r="CG79" s="37"/>
      <c r="CU79" s="37"/>
      <c r="DI79" s="37"/>
      <c r="DW79" s="37"/>
      <c r="EK79" s="37"/>
      <c r="EY79" s="37"/>
    </row>
    <row r="80" spans="1:168" ht="15" customHeight="1">
      <c r="A80" s="37"/>
      <c r="O80" s="37"/>
      <c r="AC80" s="37"/>
      <c r="AQ80" s="37"/>
      <c r="BE80" s="37"/>
      <c r="BS80" s="37"/>
      <c r="CG80" s="37"/>
      <c r="CU80" s="37"/>
      <c r="DI80" s="37"/>
      <c r="DW80" s="37"/>
      <c r="EK80" s="37"/>
      <c r="EY80" s="37"/>
    </row>
    <row r="81" spans="1:155" ht="15" customHeight="1">
      <c r="A81" s="37"/>
      <c r="O81" s="37"/>
      <c r="AC81" s="37"/>
      <c r="AQ81" s="37"/>
      <c r="BE81" s="37"/>
      <c r="BS81" s="37"/>
      <c r="CG81" s="37"/>
      <c r="CU81" s="37"/>
      <c r="DI81" s="37"/>
      <c r="DW81" s="37"/>
      <c r="EK81" s="37"/>
      <c r="EY81" s="37"/>
    </row>
    <row r="82" spans="1:155" ht="15" customHeight="1">
      <c r="A82" s="37"/>
      <c r="O82" s="37"/>
      <c r="AC82" s="37"/>
      <c r="AQ82" s="37"/>
      <c r="BE82" s="37"/>
      <c r="BS82" s="37"/>
      <c r="CG82" s="37"/>
      <c r="CU82" s="37"/>
      <c r="DI82" s="37"/>
      <c r="DW82" s="37"/>
      <c r="EK82" s="37"/>
      <c r="EY82" s="37"/>
    </row>
    <row r="83" spans="1:155" ht="15" customHeight="1">
      <c r="A83" s="37"/>
      <c r="O83" s="37"/>
      <c r="AC83" s="37"/>
      <c r="AQ83" s="37"/>
      <c r="BE83" s="37"/>
      <c r="BS83" s="37"/>
      <c r="CG83" s="37"/>
      <c r="CU83" s="37"/>
      <c r="DI83" s="37"/>
      <c r="DW83" s="37"/>
      <c r="EK83" s="37"/>
      <c r="EY83" s="37"/>
    </row>
    <row r="84" spans="1:155" ht="15" customHeight="1">
      <c r="A84" s="37"/>
      <c r="O84" s="37"/>
      <c r="AC84" s="37"/>
      <c r="AQ84" s="37"/>
      <c r="BE84" s="37"/>
      <c r="BS84" s="37"/>
      <c r="CG84" s="37"/>
      <c r="CU84" s="37"/>
      <c r="DI84" s="37"/>
      <c r="DW84" s="37"/>
      <c r="EK84" s="37"/>
      <c r="EY84" s="37"/>
    </row>
    <row r="85" spans="1:155" ht="15" customHeight="1">
      <c r="A85" s="37"/>
      <c r="O85" s="37"/>
      <c r="AC85" s="37"/>
      <c r="AQ85" s="37"/>
      <c r="BE85" s="37"/>
      <c r="BS85" s="37"/>
      <c r="CG85" s="37"/>
      <c r="CU85" s="37"/>
      <c r="DI85" s="37"/>
      <c r="DW85" s="37"/>
      <c r="EK85" s="37"/>
      <c r="EY85" s="37"/>
    </row>
    <row r="86" spans="1:155" ht="15" customHeight="1">
      <c r="A86" s="37"/>
      <c r="O86" s="37"/>
      <c r="AC86" s="37"/>
      <c r="AQ86" s="37"/>
      <c r="BE86" s="37"/>
      <c r="BS86" s="37"/>
      <c r="CG86" s="37"/>
      <c r="CU86" s="37"/>
      <c r="DI86" s="37"/>
      <c r="DW86" s="37"/>
      <c r="EK86" s="37"/>
      <c r="EY86" s="37"/>
    </row>
    <row r="87" spans="1:155" ht="15" customHeight="1">
      <c r="A87" s="37"/>
      <c r="O87" s="37"/>
      <c r="AC87" s="37"/>
      <c r="AQ87" s="37"/>
      <c r="BE87" s="37"/>
      <c r="BS87" s="37"/>
      <c r="CG87" s="37"/>
      <c r="CU87" s="37"/>
      <c r="DI87" s="37"/>
      <c r="DW87" s="37"/>
      <c r="EK87" s="37"/>
      <c r="EY87" s="37"/>
    </row>
    <row r="88" spans="1:155" ht="15" customHeight="1">
      <c r="A88" s="37"/>
      <c r="O88" s="37"/>
      <c r="AC88" s="37"/>
      <c r="AQ88" s="37"/>
      <c r="BE88" s="37"/>
      <c r="BS88" s="37"/>
      <c r="CG88" s="37"/>
      <c r="CU88" s="37"/>
      <c r="DI88" s="37"/>
      <c r="DW88" s="37"/>
      <c r="EK88" s="37"/>
      <c r="EY88" s="37"/>
    </row>
    <row r="89" spans="1:155" ht="15" customHeight="1">
      <c r="A89" s="37"/>
      <c r="O89" s="37"/>
      <c r="AC89" s="37"/>
      <c r="AQ89" s="37"/>
      <c r="BE89" s="37"/>
      <c r="BS89" s="37"/>
      <c r="CG89" s="37"/>
      <c r="CU89" s="37"/>
      <c r="DI89" s="37"/>
      <c r="DW89" s="37"/>
      <c r="EK89" s="37"/>
      <c r="EY89" s="37"/>
    </row>
    <row r="90" spans="1:155" ht="15" customHeight="1">
      <c r="A90" s="37"/>
      <c r="O90" s="37"/>
      <c r="AC90" s="37"/>
      <c r="AQ90" s="37"/>
      <c r="BE90" s="37"/>
      <c r="BS90" s="37"/>
      <c r="CG90" s="37"/>
      <c r="CU90" s="37"/>
      <c r="DI90" s="37"/>
      <c r="DW90" s="37"/>
      <c r="EK90" s="37"/>
      <c r="EY90" s="37"/>
    </row>
    <row r="91" spans="1:155" ht="15" customHeight="1">
      <c r="A91" s="37"/>
      <c r="O91" s="37"/>
      <c r="AC91" s="37"/>
      <c r="AQ91" s="37"/>
      <c r="BE91" s="37"/>
      <c r="BS91" s="37"/>
      <c r="CG91" s="37"/>
      <c r="CU91" s="37"/>
      <c r="DI91" s="37"/>
      <c r="DW91" s="37"/>
      <c r="EK91" s="37"/>
      <c r="EY91" s="37"/>
    </row>
    <row r="92" spans="1:155" ht="15" customHeight="1">
      <c r="A92" s="37"/>
      <c r="O92" s="37"/>
      <c r="AC92" s="37"/>
      <c r="AQ92" s="37"/>
      <c r="BE92" s="37"/>
      <c r="BS92" s="37"/>
      <c r="CG92" s="37"/>
      <c r="CU92" s="37"/>
      <c r="DI92" s="37"/>
      <c r="DW92" s="37"/>
      <c r="EK92" s="37"/>
      <c r="EY92" s="37"/>
    </row>
    <row r="93" spans="1:155" ht="15" customHeight="1">
      <c r="A93" s="37"/>
      <c r="O93" s="37"/>
      <c r="AC93" s="37"/>
      <c r="AQ93" s="37"/>
      <c r="BE93" s="37"/>
      <c r="BS93" s="37"/>
      <c r="CG93" s="37"/>
      <c r="CU93" s="37"/>
      <c r="DI93" s="37"/>
      <c r="DW93" s="37"/>
      <c r="EK93" s="37"/>
      <c r="EY93" s="37"/>
    </row>
    <row r="94" spans="1:155" ht="15" customHeight="1">
      <c r="A94" s="37"/>
      <c r="O94" s="37"/>
      <c r="AC94" s="37"/>
      <c r="AQ94" s="37"/>
      <c r="BE94" s="37"/>
      <c r="BS94" s="37"/>
      <c r="CG94" s="37"/>
      <c r="CU94" s="37"/>
      <c r="DI94" s="37"/>
      <c r="DW94" s="37"/>
      <c r="EK94" s="37"/>
      <c r="EY94" s="37"/>
    </row>
    <row r="95" spans="1:155" ht="15" customHeight="1">
      <c r="A95" s="37"/>
      <c r="O95" s="37"/>
      <c r="AC95" s="37"/>
      <c r="AQ95" s="37"/>
      <c r="BE95" s="37"/>
      <c r="BS95" s="37"/>
      <c r="CG95" s="37"/>
      <c r="CU95" s="37"/>
      <c r="DI95" s="37"/>
      <c r="DW95" s="37"/>
      <c r="EK95" s="37"/>
      <c r="EY95" s="37"/>
    </row>
    <row r="96" spans="1:155" ht="15" customHeight="1">
      <c r="A96" s="37"/>
      <c r="O96" s="37"/>
      <c r="AC96" s="37"/>
      <c r="AQ96" s="37"/>
      <c r="BE96" s="37"/>
      <c r="BS96" s="37"/>
      <c r="CG96" s="37"/>
      <c r="CU96" s="37"/>
      <c r="DI96" s="37"/>
      <c r="DW96" s="37"/>
      <c r="EK96" s="37"/>
      <c r="EY96" s="37"/>
    </row>
    <row r="97" spans="1:155" ht="15" customHeight="1">
      <c r="A97" s="37"/>
      <c r="O97" s="37"/>
      <c r="AC97" s="37"/>
      <c r="AQ97" s="37"/>
      <c r="BE97" s="37"/>
      <c r="BS97" s="37"/>
      <c r="CG97" s="37"/>
      <c r="CU97" s="37"/>
      <c r="DI97" s="37"/>
      <c r="DW97" s="37"/>
      <c r="EK97" s="37"/>
      <c r="EY97" s="37"/>
    </row>
    <row r="98" spans="1:155" ht="15" customHeight="1">
      <c r="A98" s="37"/>
      <c r="O98" s="37"/>
      <c r="AC98" s="37"/>
      <c r="AQ98" s="37"/>
      <c r="BE98" s="37"/>
      <c r="BS98" s="37"/>
      <c r="CG98" s="37"/>
      <c r="CU98" s="37"/>
      <c r="DI98" s="37"/>
      <c r="DW98" s="37"/>
      <c r="EK98" s="37"/>
      <c r="EY98" s="37"/>
    </row>
    <row r="99" spans="1:155" ht="15" customHeight="1">
      <c r="A99" s="37"/>
      <c r="O99" s="37"/>
      <c r="AC99" s="37"/>
      <c r="AQ99" s="37"/>
      <c r="BE99" s="37"/>
      <c r="BS99" s="37"/>
      <c r="CG99" s="37"/>
      <c r="CU99" s="37"/>
      <c r="DI99" s="37"/>
      <c r="DW99" s="37"/>
      <c r="EK99" s="37"/>
      <c r="EY99" s="37"/>
    </row>
    <row r="100" spans="1:155" ht="15" customHeight="1">
      <c r="A100" s="37"/>
      <c r="O100" s="37"/>
      <c r="AC100" s="37"/>
      <c r="AQ100" s="37"/>
      <c r="BE100" s="37"/>
      <c r="BS100" s="37"/>
      <c r="CG100" s="37"/>
      <c r="CU100" s="37"/>
      <c r="DI100" s="37"/>
      <c r="DW100" s="37"/>
      <c r="EK100" s="37"/>
      <c r="EY100" s="37"/>
    </row>
    <row r="101" spans="1:155" ht="15" customHeight="1">
      <c r="A101" s="37"/>
      <c r="O101" s="37"/>
      <c r="AC101" s="37"/>
      <c r="AQ101" s="37"/>
      <c r="BE101" s="37"/>
      <c r="BS101" s="37"/>
      <c r="CG101" s="37"/>
      <c r="CU101" s="37"/>
      <c r="DI101" s="37"/>
      <c r="DW101" s="37"/>
      <c r="EK101" s="37"/>
      <c r="EY101" s="37"/>
    </row>
    <row r="102" spans="1:155" ht="15" customHeight="1">
      <c r="A102" s="37"/>
      <c r="O102" s="37"/>
      <c r="AC102" s="37"/>
      <c r="AQ102" s="37"/>
      <c r="BE102" s="37"/>
      <c r="BS102" s="37"/>
      <c r="CG102" s="37"/>
      <c r="CU102" s="37"/>
      <c r="DI102" s="37"/>
      <c r="DW102" s="37"/>
      <c r="EK102" s="37"/>
      <c r="EY102" s="37"/>
    </row>
    <row r="103" spans="1:155" ht="15" customHeight="1">
      <c r="A103" s="37"/>
      <c r="O103" s="37"/>
      <c r="AC103" s="37"/>
      <c r="AQ103" s="37"/>
      <c r="BE103" s="37"/>
      <c r="BS103" s="37"/>
      <c r="CG103" s="37"/>
      <c r="CU103" s="37"/>
      <c r="DI103" s="37"/>
      <c r="DW103" s="37"/>
      <c r="EK103" s="37"/>
      <c r="EY103" s="37"/>
    </row>
    <row r="104" spans="1:155" ht="15" customHeight="1">
      <c r="A104" s="37"/>
      <c r="O104" s="37"/>
      <c r="AC104" s="37"/>
      <c r="AQ104" s="37"/>
      <c r="BE104" s="37"/>
      <c r="BS104" s="37"/>
      <c r="CG104" s="37"/>
      <c r="CU104" s="37"/>
      <c r="DI104" s="37"/>
      <c r="DW104" s="37"/>
      <c r="EK104" s="37"/>
      <c r="EY104" s="37"/>
    </row>
    <row r="105" spans="1:155" ht="15" customHeight="1">
      <c r="A105" s="37"/>
      <c r="O105" s="37"/>
      <c r="AC105" s="37"/>
      <c r="AQ105" s="37"/>
      <c r="BE105" s="37"/>
      <c r="BS105" s="37"/>
      <c r="CG105" s="37"/>
      <c r="CU105" s="37"/>
      <c r="DI105" s="37"/>
      <c r="DW105" s="37"/>
      <c r="EK105" s="37"/>
      <c r="EY105" s="37"/>
    </row>
    <row r="106" spans="1:155" ht="15" customHeight="1">
      <c r="A106" s="37"/>
      <c r="O106" s="37"/>
      <c r="AC106" s="37"/>
      <c r="AQ106" s="37"/>
      <c r="BE106" s="37"/>
      <c r="BS106" s="37"/>
      <c r="CG106" s="37"/>
      <c r="CU106" s="37"/>
      <c r="DI106" s="37"/>
      <c r="DW106" s="37"/>
      <c r="EK106" s="37"/>
      <c r="EY106" s="37"/>
    </row>
    <row r="107" spans="1:155" ht="15" customHeight="1">
      <c r="A107" s="37"/>
      <c r="O107" s="37"/>
      <c r="AC107" s="37"/>
      <c r="AQ107" s="37"/>
      <c r="BE107" s="37"/>
      <c r="BS107" s="37"/>
      <c r="CG107" s="37"/>
      <c r="CU107" s="37"/>
      <c r="DI107" s="37"/>
      <c r="DW107" s="37"/>
      <c r="EK107" s="37"/>
      <c r="EY107" s="37"/>
    </row>
    <row r="108" spans="1:155" ht="15" customHeight="1">
      <c r="A108" s="37"/>
      <c r="O108" s="37"/>
      <c r="AC108" s="37"/>
      <c r="AQ108" s="37"/>
      <c r="BE108" s="37"/>
      <c r="BS108" s="37"/>
      <c r="CG108" s="37"/>
      <c r="CU108" s="37"/>
      <c r="DI108" s="37"/>
      <c r="DW108" s="37"/>
      <c r="EK108" s="37"/>
      <c r="EY108" s="37"/>
    </row>
    <row r="109" spans="1:155" ht="15" customHeight="1">
      <c r="A109" s="37"/>
      <c r="O109" s="37"/>
      <c r="AC109" s="37"/>
      <c r="AQ109" s="37"/>
      <c r="BE109" s="37"/>
      <c r="BS109" s="37"/>
      <c r="CG109" s="37"/>
      <c r="CU109" s="37"/>
      <c r="DI109" s="37"/>
      <c r="DW109" s="37"/>
      <c r="EK109" s="37"/>
      <c r="EY109" s="37"/>
    </row>
    <row r="110" spans="1:155" ht="15" customHeight="1">
      <c r="A110" s="37"/>
      <c r="O110" s="37"/>
      <c r="AC110" s="37"/>
      <c r="AQ110" s="37"/>
      <c r="BE110" s="37"/>
      <c r="BS110" s="37"/>
      <c r="CG110" s="37"/>
      <c r="CU110" s="37"/>
      <c r="DI110" s="37"/>
      <c r="DW110" s="37"/>
      <c r="EK110" s="37"/>
      <c r="EY110" s="37"/>
    </row>
    <row r="111" spans="1:155" ht="15" customHeight="1">
      <c r="A111" s="37"/>
      <c r="O111" s="37"/>
      <c r="AC111" s="37"/>
      <c r="AQ111" s="37"/>
      <c r="BE111" s="37"/>
      <c r="BS111" s="37"/>
      <c r="CG111" s="37"/>
      <c r="CU111" s="37"/>
      <c r="DI111" s="37"/>
      <c r="DW111" s="37"/>
      <c r="EK111" s="37"/>
      <c r="EY111" s="37"/>
    </row>
    <row r="112" spans="1:155" ht="15" customHeight="1">
      <c r="A112" s="37"/>
      <c r="O112" s="37"/>
      <c r="AC112" s="37"/>
      <c r="AQ112" s="37"/>
      <c r="BE112" s="37"/>
      <c r="BS112" s="37"/>
      <c r="CG112" s="37"/>
      <c r="CU112" s="37"/>
      <c r="DI112" s="37"/>
      <c r="DW112" s="37"/>
      <c r="EK112" s="37"/>
      <c r="EY112" s="37"/>
    </row>
    <row r="113" spans="1:155" ht="15" customHeight="1">
      <c r="A113" s="37"/>
      <c r="O113" s="37"/>
      <c r="AC113" s="37"/>
      <c r="AQ113" s="37"/>
      <c r="BE113" s="37"/>
      <c r="BS113" s="37"/>
      <c r="CG113" s="37"/>
      <c r="CU113" s="37"/>
      <c r="DI113" s="37"/>
      <c r="DW113" s="37"/>
      <c r="EK113" s="37"/>
      <c r="EY113" s="37"/>
    </row>
  </sheetData>
  <mergeCells count="156">
    <mergeCell ref="DW1:EJ1"/>
    <mergeCell ref="EK1:EX1"/>
    <mergeCell ref="EY1:FL1"/>
    <mergeCell ref="A2:N2"/>
    <mergeCell ref="O2:AB2"/>
    <mergeCell ref="AC2:AP2"/>
    <mergeCell ref="AQ2:BD2"/>
    <mergeCell ref="BE2:BR2"/>
    <mergeCell ref="BS2:CF2"/>
    <mergeCell ref="CG2:CT2"/>
    <mergeCell ref="CU2:DH2"/>
    <mergeCell ref="DI2:DV2"/>
    <mergeCell ref="DW2:EJ2"/>
    <mergeCell ref="EK2:EX2"/>
    <mergeCell ref="EY2:FL2"/>
    <mergeCell ref="A1:N1"/>
    <mergeCell ref="O1:AB1"/>
    <mergeCell ref="AC1:AP1"/>
    <mergeCell ref="AQ1:BD1"/>
    <mergeCell ref="BE1:BR1"/>
    <mergeCell ref="BS1:CF1"/>
    <mergeCell ref="CG1:CT1"/>
    <mergeCell ref="CU1:DH1"/>
    <mergeCell ref="DI1:DV1"/>
    <mergeCell ref="A3:N3"/>
    <mergeCell ref="O3:AB3"/>
    <mergeCell ref="AC3:AP3"/>
    <mergeCell ref="AQ3:BD3"/>
    <mergeCell ref="BE3:BR3"/>
    <mergeCell ref="BS3:CF3"/>
    <mergeCell ref="CG3:CT3"/>
    <mergeCell ref="CU3:DH3"/>
    <mergeCell ref="DI3:DV3"/>
    <mergeCell ref="DW3:EJ3"/>
    <mergeCell ref="EK3:EX3"/>
    <mergeCell ref="EY3:FL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DI4:DJ4"/>
    <mergeCell ref="DK4:DV4"/>
    <mergeCell ref="DW4:DX4"/>
    <mergeCell ref="DY4:EJ4"/>
    <mergeCell ref="EK4:EL4"/>
    <mergeCell ref="EM4:EX4"/>
    <mergeCell ref="EY4:EZ4"/>
    <mergeCell ref="FA4:FL4"/>
    <mergeCell ref="A5:B5"/>
    <mergeCell ref="C5:N5"/>
    <mergeCell ref="O5:P5"/>
    <mergeCell ref="Q5:AB5"/>
    <mergeCell ref="AC5:AD5"/>
    <mergeCell ref="AE5:AP5"/>
    <mergeCell ref="AQ5:AR5"/>
    <mergeCell ref="AS5:BD5"/>
    <mergeCell ref="BE5:BF5"/>
    <mergeCell ref="BG5:BR5"/>
    <mergeCell ref="BS5:BT5"/>
    <mergeCell ref="BU5:CF5"/>
    <mergeCell ref="CG5:CH5"/>
    <mergeCell ref="CI5:CT5"/>
    <mergeCell ref="CU5:CV5"/>
    <mergeCell ref="CW5:DH5"/>
    <mergeCell ref="DI5:DJ5"/>
    <mergeCell ref="DK5:DV5"/>
    <mergeCell ref="DW5:DX5"/>
    <mergeCell ref="DY5:EJ5"/>
    <mergeCell ref="EK5:EL5"/>
    <mergeCell ref="EM5:EX5"/>
    <mergeCell ref="EY5:EZ5"/>
    <mergeCell ref="FA5:FL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DI6:DJ6"/>
    <mergeCell ref="DK6:DV6"/>
    <mergeCell ref="DW6:DX6"/>
    <mergeCell ref="DY6:EJ6"/>
    <mergeCell ref="EK6:EL6"/>
    <mergeCell ref="EM6:EX6"/>
    <mergeCell ref="EY6:EZ6"/>
    <mergeCell ref="FA6:FL6"/>
    <mergeCell ref="B7:L7"/>
    <mergeCell ref="P7:Z7"/>
    <mergeCell ref="AD7:AN7"/>
    <mergeCell ref="AR7:BB7"/>
    <mergeCell ref="BF7:BP7"/>
    <mergeCell ref="BT7:CD7"/>
    <mergeCell ref="CH7:CR7"/>
    <mergeCell ref="CV7:DF7"/>
    <mergeCell ref="DJ7:DT7"/>
    <mergeCell ref="DX7:EH7"/>
    <mergeCell ref="EL7:EV7"/>
    <mergeCell ref="EZ7:FJ7"/>
    <mergeCell ref="AQ7:AQ8"/>
    <mergeCell ref="BC7:BC8"/>
    <mergeCell ref="BD7:BD8"/>
    <mergeCell ref="BE7:BE8"/>
    <mergeCell ref="BQ7:BQ8"/>
    <mergeCell ref="BR7:BR8"/>
    <mergeCell ref="BS7:BS8"/>
    <mergeCell ref="CE7:CE8"/>
    <mergeCell ref="CF7:CF8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CG7:CG8"/>
    <mergeCell ref="CS7:CS8"/>
    <mergeCell ref="CT7:CT8"/>
    <mergeCell ref="CU7:CU8"/>
    <mergeCell ref="DG7:DG8"/>
    <mergeCell ref="DH7:DH8"/>
    <mergeCell ref="DI7:DI8"/>
    <mergeCell ref="DU7:DU8"/>
    <mergeCell ref="DV7:DV8"/>
    <mergeCell ref="DW7:DW8"/>
    <mergeCell ref="EI7:EI8"/>
    <mergeCell ref="EJ7:EJ8"/>
    <mergeCell ref="EK7:EK8"/>
    <mergeCell ref="EW7:EW8"/>
    <mergeCell ref="EX7:EX8"/>
    <mergeCell ref="EY7:EY8"/>
    <mergeCell ref="FK7:FK8"/>
    <mergeCell ref="FL7:FL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K113"/>
  <sheetViews>
    <sheetView workbookViewId="0">
      <selection activeCell="A7" sqref="A7:A8"/>
    </sheetView>
  </sheetViews>
  <sheetFormatPr defaultColWidth="5.42578125" defaultRowHeight="15" customHeight="1"/>
  <cols>
    <col min="1" max="112" width="8.140625" style="5" customWidth="1"/>
    <col min="113" max="113" width="11.7109375" style="40" customWidth="1"/>
    <col min="114" max="114" width="9.7109375" style="40" customWidth="1"/>
    <col min="115" max="115" width="5.28515625" style="40" customWidth="1"/>
    <col min="116" max="241" width="5.28515625" style="4" customWidth="1"/>
    <col min="242" max="16384" width="5.42578125" style="4"/>
  </cols>
  <sheetData>
    <row r="1" spans="1:115" s="1" customFormat="1" ht="12.75" customHeight="1">
      <c r="A1" s="208" t="str">
        <f>'JTC - Site 10 - Day 2'!BS1</f>
        <v>9093 / DCC Counts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 t="str">
        <f>A1</f>
        <v>9093 / DCC Counts</v>
      </c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 t="str">
        <f>O1</f>
        <v>9093 / DCC Counts</v>
      </c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 t="str">
        <f>AC1</f>
        <v>9093 / DCC Counts</v>
      </c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 t="str">
        <f>AQ1</f>
        <v>9093 / DCC Counts</v>
      </c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 t="str">
        <f>BE1</f>
        <v>9093 / DCC Counts</v>
      </c>
      <c r="BT1" s="208"/>
      <c r="BU1" s="208"/>
      <c r="BV1" s="208"/>
      <c r="BW1" s="208"/>
      <c r="BX1" s="208"/>
      <c r="BY1" s="208"/>
      <c r="BZ1" s="208"/>
      <c r="CA1" s="208"/>
      <c r="CB1" s="208"/>
      <c r="CC1" s="208"/>
      <c r="CD1" s="208"/>
      <c r="CE1" s="208"/>
      <c r="CF1" s="208"/>
      <c r="CG1" s="208" t="str">
        <f>BS1</f>
        <v>9093 / DCC Counts</v>
      </c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 t="str">
        <f>CG1</f>
        <v>9093 / DCC Counts</v>
      </c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8"/>
      <c r="DI1" s="7" t="s">
        <v>28</v>
      </c>
      <c r="DJ1" s="61" t="s">
        <v>29</v>
      </c>
      <c r="DK1" s="62"/>
    </row>
    <row r="2" spans="1:115" s="1" customFormat="1" ht="12.75" customHeight="1">
      <c r="A2" s="210" t="str">
        <f>'JTC - Site 10 - Day 2'!BS2</f>
        <v>November 2018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10" t="str">
        <f>A2</f>
        <v>November 2018</v>
      </c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10" t="str">
        <f>O2</f>
        <v>November 2018</v>
      </c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10" t="str">
        <f>AC2</f>
        <v>November 2018</v>
      </c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10" t="str">
        <f>AQ2</f>
        <v>November 2018</v>
      </c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10" t="str">
        <f>BE2</f>
        <v>November 2018</v>
      </c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10" t="str">
        <f>BS2</f>
        <v>November 2018</v>
      </c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10" t="str">
        <f>CG2</f>
        <v>November 2018</v>
      </c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7" t="s">
        <v>30</v>
      </c>
      <c r="DJ2" s="61" t="s">
        <v>31</v>
      </c>
      <c r="DK2" s="62"/>
    </row>
    <row r="3" spans="1:115" s="1" customFormat="1" ht="12.75" customHeight="1">
      <c r="A3" s="211" t="str">
        <f>'JTC - Site 10 - Day 2'!BS3</f>
        <v>Junction Turning Count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 t="str">
        <f>A3</f>
        <v>Junction Turning Count</v>
      </c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 t="str">
        <f>O3</f>
        <v>Junction Turning Count</v>
      </c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 t="str">
        <f>AC3</f>
        <v>Junction Turning Count</v>
      </c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 t="str">
        <f>AQ3</f>
        <v>Junction Turning Count</v>
      </c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 t="str">
        <f>BE3</f>
        <v>Junction Turning Count</v>
      </c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 t="str">
        <f>BS3</f>
        <v>Junction Turning Count</v>
      </c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  <c r="CT3" s="211"/>
      <c r="CU3" s="211" t="str">
        <f>CG3</f>
        <v>Junction Turning Count</v>
      </c>
      <c r="CV3" s="211"/>
      <c r="CW3" s="211"/>
      <c r="CX3" s="211"/>
      <c r="CY3" s="211"/>
      <c r="CZ3" s="211"/>
      <c r="DA3" s="211"/>
      <c r="DB3" s="211"/>
      <c r="DC3" s="211"/>
      <c r="DD3" s="211"/>
      <c r="DE3" s="211"/>
      <c r="DF3" s="211"/>
      <c r="DG3" s="211"/>
      <c r="DH3" s="211"/>
      <c r="DI3" s="63" t="s">
        <v>32</v>
      </c>
      <c r="DJ3" s="64" t="s">
        <v>33</v>
      </c>
      <c r="DK3" s="65"/>
    </row>
    <row r="4" spans="1:115" s="1" customFormat="1" ht="12.75" customHeight="1">
      <c r="A4" s="196" t="s">
        <v>1</v>
      </c>
      <c r="B4" s="196"/>
      <c r="C4" s="206">
        <f>'JTC - Site 10 - Day 2'!BU4</f>
        <v>10</v>
      </c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196" t="s">
        <v>1</v>
      </c>
      <c r="P4" s="196"/>
      <c r="Q4" s="206">
        <f t="shared" ref="Q4:Q6" si="0">C4</f>
        <v>10</v>
      </c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196" t="s">
        <v>1</v>
      </c>
      <c r="AD4" s="196"/>
      <c r="AE4" s="206">
        <f t="shared" ref="AE4:AE6" si="1">Q4</f>
        <v>10</v>
      </c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196" t="s">
        <v>1</v>
      </c>
      <c r="AR4" s="196"/>
      <c r="AS4" s="206">
        <f t="shared" ref="AS4:AS6" si="2">AE4</f>
        <v>10</v>
      </c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196" t="s">
        <v>1</v>
      </c>
      <c r="BF4" s="196"/>
      <c r="BG4" s="206">
        <f t="shared" ref="BG4:BG6" si="3">AS4</f>
        <v>10</v>
      </c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96" t="s">
        <v>1</v>
      </c>
      <c r="BT4" s="196"/>
      <c r="BU4" s="206">
        <f t="shared" ref="BU4:BU6" si="4">BG4</f>
        <v>10</v>
      </c>
      <c r="BV4" s="206"/>
      <c r="BW4" s="206"/>
      <c r="BX4" s="206"/>
      <c r="BY4" s="206"/>
      <c r="BZ4" s="206"/>
      <c r="CA4" s="206"/>
      <c r="CB4" s="206"/>
      <c r="CC4" s="206"/>
      <c r="CD4" s="206"/>
      <c r="CE4" s="206"/>
      <c r="CF4" s="206"/>
      <c r="CG4" s="196" t="s">
        <v>1</v>
      </c>
      <c r="CH4" s="196"/>
      <c r="CI4" s="206">
        <f t="shared" ref="CI4:CI6" si="5">BU4</f>
        <v>10</v>
      </c>
      <c r="CJ4" s="206"/>
      <c r="CK4" s="206"/>
      <c r="CL4" s="206"/>
      <c r="CM4" s="206"/>
      <c r="CN4" s="206"/>
      <c r="CO4" s="206"/>
      <c r="CP4" s="206"/>
      <c r="CQ4" s="206"/>
      <c r="CR4" s="206"/>
      <c r="CS4" s="206"/>
      <c r="CT4" s="206"/>
      <c r="CU4" s="196" t="s">
        <v>1</v>
      </c>
      <c r="CV4" s="196"/>
      <c r="CW4" s="206">
        <f t="shared" ref="CW4:CW6" si="6">CI4</f>
        <v>10</v>
      </c>
      <c r="CX4" s="206"/>
      <c r="CY4" s="206"/>
      <c r="CZ4" s="206"/>
      <c r="DA4" s="206"/>
      <c r="DB4" s="206"/>
      <c r="DC4" s="206"/>
      <c r="DD4" s="206"/>
      <c r="DE4" s="206"/>
      <c r="DF4" s="206"/>
      <c r="DG4" s="206"/>
      <c r="DH4" s="206"/>
      <c r="DI4" s="7" t="s">
        <v>34</v>
      </c>
      <c r="DJ4" s="61" t="s">
        <v>35</v>
      </c>
      <c r="DK4" s="62"/>
    </row>
    <row r="5" spans="1:115" s="1" customFormat="1" ht="12.75" customHeight="1">
      <c r="A5" s="196" t="s">
        <v>2</v>
      </c>
      <c r="B5" s="196"/>
      <c r="C5" s="207" t="str">
        <f>'JTC - Site 10 - Day 2'!BU5</f>
        <v>Donore Ave / Parnell Rd(W) / Clogher Rd / Parnell RD(E)</v>
      </c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196" t="s">
        <v>2</v>
      </c>
      <c r="P5" s="196"/>
      <c r="Q5" s="207" t="str">
        <f t="shared" si="0"/>
        <v>Donore Ave / Parnell Rd(W) / Clogher Rd / Parnell RD(E)</v>
      </c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196" t="s">
        <v>2</v>
      </c>
      <c r="AD5" s="196"/>
      <c r="AE5" s="207" t="str">
        <f t="shared" si="1"/>
        <v>Donore Ave / Parnell Rd(W) / Clogher Rd / Parnell RD(E)</v>
      </c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196" t="s">
        <v>2</v>
      </c>
      <c r="AR5" s="196"/>
      <c r="AS5" s="207" t="str">
        <f t="shared" si="2"/>
        <v>Donore Ave / Parnell Rd(W) / Clogher Rd / Parnell RD(E)</v>
      </c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196" t="s">
        <v>2</v>
      </c>
      <c r="BF5" s="196"/>
      <c r="BG5" s="207" t="str">
        <f t="shared" si="3"/>
        <v>Donore Ave / Parnell Rd(W) / Clogher Rd / Parnell RD(E)</v>
      </c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196" t="s">
        <v>2</v>
      </c>
      <c r="BT5" s="196"/>
      <c r="BU5" s="207" t="str">
        <f t="shared" si="4"/>
        <v>Donore Ave / Parnell Rd(W) / Clogher Rd / Parnell RD(E)</v>
      </c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196" t="s">
        <v>2</v>
      </c>
      <c r="CH5" s="196"/>
      <c r="CI5" s="207" t="str">
        <f t="shared" si="5"/>
        <v>Donore Ave / Parnell Rd(W) / Clogher Rd / Parnell RD(E)</v>
      </c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196" t="s">
        <v>2</v>
      </c>
      <c r="CV5" s="196"/>
      <c r="CW5" s="207" t="str">
        <f t="shared" si="6"/>
        <v>Donore Ave / Parnell Rd(W) / Clogher Rd / Parnell RD(E)</v>
      </c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7"/>
      <c r="DJ5" s="61"/>
      <c r="DK5" s="62"/>
    </row>
    <row r="6" spans="1:115" s="1" customFormat="1" ht="12.75" customHeight="1">
      <c r="A6" s="196" t="s">
        <v>4</v>
      </c>
      <c r="B6" s="196"/>
      <c r="C6" s="198">
        <f>'JTC - Site 10 - Day 2'!BU6</f>
        <v>43411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6" t="s">
        <v>4</v>
      </c>
      <c r="P6" s="196"/>
      <c r="Q6" s="198">
        <f t="shared" si="0"/>
        <v>43411</v>
      </c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6" t="s">
        <v>4</v>
      </c>
      <c r="AD6" s="196"/>
      <c r="AE6" s="198">
        <f t="shared" si="1"/>
        <v>43411</v>
      </c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6" t="s">
        <v>4</v>
      </c>
      <c r="AR6" s="196"/>
      <c r="AS6" s="198">
        <f t="shared" si="2"/>
        <v>43411</v>
      </c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6" t="s">
        <v>4</v>
      </c>
      <c r="BF6" s="196"/>
      <c r="BG6" s="198">
        <f t="shared" si="3"/>
        <v>43411</v>
      </c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6" t="s">
        <v>4</v>
      </c>
      <c r="BT6" s="196"/>
      <c r="BU6" s="198">
        <f t="shared" si="4"/>
        <v>43411</v>
      </c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6" t="s">
        <v>4</v>
      </c>
      <c r="CH6" s="196"/>
      <c r="CI6" s="198">
        <f t="shared" si="5"/>
        <v>43411</v>
      </c>
      <c r="CJ6" s="198"/>
      <c r="CK6" s="198"/>
      <c r="CL6" s="198"/>
      <c r="CM6" s="198"/>
      <c r="CN6" s="198"/>
      <c r="CO6" s="198"/>
      <c r="CP6" s="198"/>
      <c r="CQ6" s="198"/>
      <c r="CR6" s="198"/>
      <c r="CS6" s="198"/>
      <c r="CT6" s="198"/>
      <c r="CU6" s="196" t="s">
        <v>4</v>
      </c>
      <c r="CV6" s="196"/>
      <c r="CW6" s="198">
        <f t="shared" si="6"/>
        <v>43411</v>
      </c>
      <c r="CX6" s="198"/>
      <c r="CY6" s="198"/>
      <c r="CZ6" s="198"/>
      <c r="DA6" s="198"/>
      <c r="DB6" s="198"/>
      <c r="DC6" s="198"/>
      <c r="DD6" s="198"/>
      <c r="DE6" s="198"/>
      <c r="DF6" s="198"/>
      <c r="DG6" s="198"/>
      <c r="DH6" s="198"/>
      <c r="DI6" s="7"/>
      <c r="DJ6" s="61"/>
    </row>
    <row r="7" spans="1:115" s="3" customFormat="1" ht="13.5" customHeight="1">
      <c r="A7" s="202" t="s">
        <v>5</v>
      </c>
      <c r="B7" s="199" t="str">
        <f>"To Arm A - "&amp;$DJ$1</f>
        <v>To Arm A - Donore Ave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204" t="s">
        <v>7</v>
      </c>
      <c r="N7" s="204" t="s">
        <v>8</v>
      </c>
      <c r="O7" s="202" t="s">
        <v>5</v>
      </c>
      <c r="P7" s="199" t="str">
        <f>"From Arm A - "&amp;$DJ$1</f>
        <v>From Arm A - Donore Ave</v>
      </c>
      <c r="Q7" s="200"/>
      <c r="R7" s="200"/>
      <c r="S7" s="200"/>
      <c r="T7" s="200"/>
      <c r="U7" s="200"/>
      <c r="V7" s="200"/>
      <c r="W7" s="200"/>
      <c r="X7" s="200"/>
      <c r="Y7" s="200"/>
      <c r="Z7" s="201"/>
      <c r="AA7" s="204" t="s">
        <v>7</v>
      </c>
      <c r="AB7" s="204" t="s">
        <v>8</v>
      </c>
      <c r="AC7" s="202" t="s">
        <v>5</v>
      </c>
      <c r="AD7" s="199" t="str">
        <f>"To Arm B - "&amp;$DJ$2</f>
        <v>To Arm B - Parnell Rd(W)</v>
      </c>
      <c r="AE7" s="200"/>
      <c r="AF7" s="200"/>
      <c r="AG7" s="200"/>
      <c r="AH7" s="200"/>
      <c r="AI7" s="200"/>
      <c r="AJ7" s="200"/>
      <c r="AK7" s="200"/>
      <c r="AL7" s="200"/>
      <c r="AM7" s="200"/>
      <c r="AN7" s="201"/>
      <c r="AO7" s="204" t="s">
        <v>7</v>
      </c>
      <c r="AP7" s="204" t="s">
        <v>8</v>
      </c>
      <c r="AQ7" s="202" t="s">
        <v>5</v>
      </c>
      <c r="AR7" s="199" t="str">
        <f>"From Arm B - "&amp;$DJ$2</f>
        <v>From Arm B - Parnell Rd(W)</v>
      </c>
      <c r="AS7" s="200"/>
      <c r="AT7" s="200"/>
      <c r="AU7" s="200"/>
      <c r="AV7" s="200"/>
      <c r="AW7" s="200"/>
      <c r="AX7" s="200"/>
      <c r="AY7" s="200"/>
      <c r="AZ7" s="200"/>
      <c r="BA7" s="200"/>
      <c r="BB7" s="201"/>
      <c r="BC7" s="204" t="s">
        <v>7</v>
      </c>
      <c r="BD7" s="204" t="s">
        <v>8</v>
      </c>
      <c r="BE7" s="202" t="s">
        <v>5</v>
      </c>
      <c r="BF7" s="199" t="str">
        <f>"To Arm C - "&amp;$DJ$3</f>
        <v>To Arm C - Clogher Rd</v>
      </c>
      <c r="BG7" s="200"/>
      <c r="BH7" s="200"/>
      <c r="BI7" s="200"/>
      <c r="BJ7" s="200"/>
      <c r="BK7" s="200"/>
      <c r="BL7" s="200"/>
      <c r="BM7" s="200"/>
      <c r="BN7" s="200"/>
      <c r="BO7" s="200"/>
      <c r="BP7" s="201"/>
      <c r="BQ7" s="204" t="s">
        <v>7</v>
      </c>
      <c r="BR7" s="204" t="s">
        <v>8</v>
      </c>
      <c r="BS7" s="202" t="s">
        <v>5</v>
      </c>
      <c r="BT7" s="199" t="str">
        <f>"From Arm C - "&amp;$DJ$3</f>
        <v>From Arm C - Clogher Rd</v>
      </c>
      <c r="BU7" s="200"/>
      <c r="BV7" s="200"/>
      <c r="BW7" s="200"/>
      <c r="BX7" s="200"/>
      <c r="BY7" s="200"/>
      <c r="BZ7" s="200"/>
      <c r="CA7" s="200"/>
      <c r="CB7" s="200"/>
      <c r="CC7" s="200"/>
      <c r="CD7" s="201"/>
      <c r="CE7" s="204" t="s">
        <v>7</v>
      </c>
      <c r="CF7" s="204" t="s">
        <v>8</v>
      </c>
      <c r="CG7" s="202" t="s">
        <v>5</v>
      </c>
      <c r="CH7" s="199" t="str">
        <f>"To Arm D - "&amp;$DJ$4</f>
        <v>To Arm D - Parnell RD(E)</v>
      </c>
      <c r="CI7" s="200"/>
      <c r="CJ7" s="200"/>
      <c r="CK7" s="200"/>
      <c r="CL7" s="200"/>
      <c r="CM7" s="200"/>
      <c r="CN7" s="200"/>
      <c r="CO7" s="200"/>
      <c r="CP7" s="200"/>
      <c r="CQ7" s="200"/>
      <c r="CR7" s="201"/>
      <c r="CS7" s="204" t="s">
        <v>7</v>
      </c>
      <c r="CT7" s="204" t="s">
        <v>8</v>
      </c>
      <c r="CU7" s="202" t="s">
        <v>5</v>
      </c>
      <c r="CV7" s="199" t="str">
        <f>"From Arm D - "&amp;$DJ$4</f>
        <v>From Arm D - Parnell RD(E)</v>
      </c>
      <c r="CW7" s="200"/>
      <c r="CX7" s="200"/>
      <c r="CY7" s="200"/>
      <c r="CZ7" s="200"/>
      <c r="DA7" s="200"/>
      <c r="DB7" s="200"/>
      <c r="DC7" s="200"/>
      <c r="DD7" s="200"/>
      <c r="DE7" s="200"/>
      <c r="DF7" s="201"/>
      <c r="DG7" s="204" t="s">
        <v>7</v>
      </c>
      <c r="DH7" s="204" t="s">
        <v>8</v>
      </c>
      <c r="DI7" s="192" t="s">
        <v>10</v>
      </c>
      <c r="DJ7" s="194" t="s">
        <v>11</v>
      </c>
      <c r="DK7" s="66"/>
    </row>
    <row r="8" spans="1:115" s="3" customFormat="1" ht="13.5" customHeight="1">
      <c r="A8" s="203"/>
      <c r="B8" s="23" t="str">
        <f>'JTC - Site 10 - Day 2'!$B$8</f>
        <v>P/C</v>
      </c>
      <c r="C8" s="24" t="str">
        <f>'JTC - Site 10 - Day 2'!$C$8</f>
        <v>M/C</v>
      </c>
      <c r="D8" s="24" t="str">
        <f>'JTC - Site 10 - Day 2'!$D$8</f>
        <v>Car</v>
      </c>
      <c r="E8" s="24" t="str">
        <f>'JTC - Site 10 - Day 2'!$E$8</f>
        <v>LGV</v>
      </c>
      <c r="F8" s="24" t="str">
        <f>'JTC - Site 10 - Day 2'!$F$8</f>
        <v>HGV 2X</v>
      </c>
      <c r="G8" s="24" t="str">
        <f>'JTC - Site 10 - Day 2'!$G$8</f>
        <v>HGV 3X</v>
      </c>
      <c r="H8" s="24" t="str">
        <f>'JTC - Site 10 - Day 2'!$H$8</f>
        <v>HGV 4x</v>
      </c>
      <c r="I8" s="24" t="str">
        <f>'JTC - Site 10 - Day 2'!$I$8</f>
        <v>HGV 5+X</v>
      </c>
      <c r="J8" s="24" t="str">
        <f>'JTC - Site 10 - Day 2'!$J$8</f>
        <v>Dbus</v>
      </c>
      <c r="K8" s="24" t="str">
        <f>'JTC - Site 10 - Day 2'!$K$8</f>
        <v>Obus</v>
      </c>
      <c r="L8" s="51" t="str">
        <f>'JTC - Site 10 - Day 2'!$L$8</f>
        <v>Taxi</v>
      </c>
      <c r="M8" s="205"/>
      <c r="N8" s="205"/>
      <c r="O8" s="203"/>
      <c r="P8" s="23" t="str">
        <f>'JTC - Site 10 - Day 2'!$B$8</f>
        <v>P/C</v>
      </c>
      <c r="Q8" s="24" t="str">
        <f>'JTC - Site 10 - Day 2'!$C$8</f>
        <v>M/C</v>
      </c>
      <c r="R8" s="24" t="str">
        <f>'JTC - Site 10 - Day 2'!$D$8</f>
        <v>Car</v>
      </c>
      <c r="S8" s="24" t="str">
        <f>'JTC - Site 10 - Day 2'!$E$8</f>
        <v>LGV</v>
      </c>
      <c r="T8" s="24" t="str">
        <f>'JTC - Site 10 - Day 2'!$F$8</f>
        <v>HGV 2X</v>
      </c>
      <c r="U8" s="24" t="str">
        <f>'JTC - Site 10 - Day 2'!$G$8</f>
        <v>HGV 3X</v>
      </c>
      <c r="V8" s="24" t="str">
        <f>'JTC - Site 10 - Day 2'!$H$8</f>
        <v>HGV 4x</v>
      </c>
      <c r="W8" s="24" t="str">
        <f>'JTC - Site 10 - Day 2'!$I$8</f>
        <v>HGV 5+X</v>
      </c>
      <c r="X8" s="24" t="str">
        <f>'JTC - Site 10 - Day 2'!$J$8</f>
        <v>Dbus</v>
      </c>
      <c r="Y8" s="24" t="str">
        <f>'JTC - Site 10 - Day 2'!$K$8</f>
        <v>Obus</v>
      </c>
      <c r="Z8" s="51" t="str">
        <f>'JTC - Site 10 - Day 2'!$L$8</f>
        <v>Taxi</v>
      </c>
      <c r="AA8" s="205"/>
      <c r="AB8" s="205"/>
      <c r="AC8" s="203"/>
      <c r="AD8" s="23" t="str">
        <f>'JTC - Site 10 - Day 2'!$B$8</f>
        <v>P/C</v>
      </c>
      <c r="AE8" s="24" t="str">
        <f>'JTC - Site 10 - Day 2'!$C$8</f>
        <v>M/C</v>
      </c>
      <c r="AF8" s="24" t="str">
        <f>'JTC - Site 10 - Day 2'!$D$8</f>
        <v>Car</v>
      </c>
      <c r="AG8" s="24" t="str">
        <f>'JTC - Site 10 - Day 2'!$E$8</f>
        <v>LGV</v>
      </c>
      <c r="AH8" s="24" t="str">
        <f>'JTC - Site 10 - Day 2'!$F$8</f>
        <v>HGV 2X</v>
      </c>
      <c r="AI8" s="24" t="str">
        <f>'JTC - Site 10 - Day 2'!$G$8</f>
        <v>HGV 3X</v>
      </c>
      <c r="AJ8" s="24" t="str">
        <f>'JTC - Site 10 - Day 2'!$H$8</f>
        <v>HGV 4x</v>
      </c>
      <c r="AK8" s="24" t="str">
        <f>'JTC - Site 10 - Day 2'!$I$8</f>
        <v>HGV 5+X</v>
      </c>
      <c r="AL8" s="24" t="str">
        <f>'JTC - Site 10 - Day 2'!$J$8</f>
        <v>Dbus</v>
      </c>
      <c r="AM8" s="24" t="str">
        <f>'JTC - Site 10 - Day 2'!$K$8</f>
        <v>Obus</v>
      </c>
      <c r="AN8" s="51" t="str">
        <f>'JTC - Site 10 - Day 2'!$L$8</f>
        <v>Taxi</v>
      </c>
      <c r="AO8" s="205"/>
      <c r="AP8" s="205"/>
      <c r="AQ8" s="203"/>
      <c r="AR8" s="23" t="str">
        <f>'JTC - Site 10 - Day 2'!$B$8</f>
        <v>P/C</v>
      </c>
      <c r="AS8" s="24" t="str">
        <f>'JTC - Site 10 - Day 2'!$C$8</f>
        <v>M/C</v>
      </c>
      <c r="AT8" s="24" t="str">
        <f>'JTC - Site 10 - Day 2'!$D$8</f>
        <v>Car</v>
      </c>
      <c r="AU8" s="24" t="str">
        <f>'JTC - Site 10 - Day 2'!$E$8</f>
        <v>LGV</v>
      </c>
      <c r="AV8" s="24" t="str">
        <f>'JTC - Site 10 - Day 2'!$F$8</f>
        <v>HGV 2X</v>
      </c>
      <c r="AW8" s="24" t="str">
        <f>'JTC - Site 10 - Day 2'!$G$8</f>
        <v>HGV 3X</v>
      </c>
      <c r="AX8" s="24" t="str">
        <f>'JTC - Site 10 - Day 2'!$H$8</f>
        <v>HGV 4x</v>
      </c>
      <c r="AY8" s="24" t="str">
        <f>'JTC - Site 10 - Day 2'!$I$8</f>
        <v>HGV 5+X</v>
      </c>
      <c r="AZ8" s="24" t="str">
        <f>'JTC - Site 10 - Day 2'!$J$8</f>
        <v>Dbus</v>
      </c>
      <c r="BA8" s="24" t="str">
        <f>'JTC - Site 10 - Day 2'!$K$8</f>
        <v>Obus</v>
      </c>
      <c r="BB8" s="51" t="str">
        <f>'JTC - Site 10 - Day 2'!$L$8</f>
        <v>Taxi</v>
      </c>
      <c r="BC8" s="205"/>
      <c r="BD8" s="205"/>
      <c r="BE8" s="203"/>
      <c r="BF8" s="23" t="str">
        <f>'JTC - Site 10 - Day 2'!$B$8</f>
        <v>P/C</v>
      </c>
      <c r="BG8" s="24" t="str">
        <f>'JTC - Site 10 - Day 2'!$C$8</f>
        <v>M/C</v>
      </c>
      <c r="BH8" s="24" t="str">
        <f>'JTC - Site 10 - Day 2'!$D$8</f>
        <v>Car</v>
      </c>
      <c r="BI8" s="24" t="str">
        <f>'JTC - Site 10 - Day 2'!$E$8</f>
        <v>LGV</v>
      </c>
      <c r="BJ8" s="24" t="str">
        <f>'JTC - Site 10 - Day 2'!$F$8</f>
        <v>HGV 2X</v>
      </c>
      <c r="BK8" s="24" t="str">
        <f>'JTC - Site 10 - Day 2'!$G$8</f>
        <v>HGV 3X</v>
      </c>
      <c r="BL8" s="24" t="str">
        <f>'JTC - Site 10 - Day 2'!$H$8</f>
        <v>HGV 4x</v>
      </c>
      <c r="BM8" s="24" t="str">
        <f>'JTC - Site 10 - Day 2'!$I$8</f>
        <v>HGV 5+X</v>
      </c>
      <c r="BN8" s="24" t="str">
        <f>'JTC - Site 10 - Day 2'!$J$8</f>
        <v>Dbus</v>
      </c>
      <c r="BO8" s="24" t="str">
        <f>'JTC - Site 10 - Day 2'!$K$8</f>
        <v>Obus</v>
      </c>
      <c r="BP8" s="51" t="str">
        <f>'JTC - Site 10 - Day 2'!$L$8</f>
        <v>Taxi</v>
      </c>
      <c r="BQ8" s="205"/>
      <c r="BR8" s="205"/>
      <c r="BS8" s="203"/>
      <c r="BT8" s="23" t="str">
        <f>'JTC - Site 10 - Day 2'!$B$8</f>
        <v>P/C</v>
      </c>
      <c r="BU8" s="24" t="str">
        <f>'JTC - Site 10 - Day 2'!$C$8</f>
        <v>M/C</v>
      </c>
      <c r="BV8" s="24" t="str">
        <f>'JTC - Site 10 - Day 2'!$D$8</f>
        <v>Car</v>
      </c>
      <c r="BW8" s="24" t="str">
        <f>'JTC - Site 10 - Day 2'!$E$8</f>
        <v>LGV</v>
      </c>
      <c r="BX8" s="24" t="str">
        <f>'JTC - Site 10 - Day 2'!$F$8</f>
        <v>HGV 2X</v>
      </c>
      <c r="BY8" s="24" t="str">
        <f>'JTC - Site 10 - Day 2'!$G$8</f>
        <v>HGV 3X</v>
      </c>
      <c r="BZ8" s="24" t="str">
        <f>'JTC - Site 10 - Day 2'!$H$8</f>
        <v>HGV 4x</v>
      </c>
      <c r="CA8" s="24" t="str">
        <f>'JTC - Site 10 - Day 2'!$I$8</f>
        <v>HGV 5+X</v>
      </c>
      <c r="CB8" s="24" t="str">
        <f>'JTC - Site 10 - Day 2'!$J$8</f>
        <v>Dbus</v>
      </c>
      <c r="CC8" s="24" t="str">
        <f>'JTC - Site 10 - Day 2'!$K$8</f>
        <v>Obus</v>
      </c>
      <c r="CD8" s="51" t="str">
        <f>'JTC - Site 10 - Day 2'!$L$8</f>
        <v>Taxi</v>
      </c>
      <c r="CE8" s="205"/>
      <c r="CF8" s="205"/>
      <c r="CG8" s="203"/>
      <c r="CH8" s="23" t="str">
        <f>'JTC - Site 10 - Day 2'!$B$8</f>
        <v>P/C</v>
      </c>
      <c r="CI8" s="24" t="str">
        <f>'JTC - Site 10 - Day 2'!$C$8</f>
        <v>M/C</v>
      </c>
      <c r="CJ8" s="24" t="str">
        <f>'JTC - Site 10 - Day 2'!$D$8</f>
        <v>Car</v>
      </c>
      <c r="CK8" s="24" t="str">
        <f>'JTC - Site 10 - Day 2'!$E$8</f>
        <v>LGV</v>
      </c>
      <c r="CL8" s="24" t="str">
        <f>'JTC - Site 10 - Day 2'!$F$8</f>
        <v>HGV 2X</v>
      </c>
      <c r="CM8" s="24" t="str">
        <f>'JTC - Site 10 - Day 2'!$G$8</f>
        <v>HGV 3X</v>
      </c>
      <c r="CN8" s="24" t="str">
        <f>'JTC - Site 10 - Day 2'!$H$8</f>
        <v>HGV 4x</v>
      </c>
      <c r="CO8" s="24" t="str">
        <f>'JTC - Site 10 - Day 2'!$I$8</f>
        <v>HGV 5+X</v>
      </c>
      <c r="CP8" s="24" t="str">
        <f>'JTC - Site 10 - Day 2'!$J$8</f>
        <v>Dbus</v>
      </c>
      <c r="CQ8" s="24" t="str">
        <f>'JTC - Site 10 - Day 2'!$K$8</f>
        <v>Obus</v>
      </c>
      <c r="CR8" s="51" t="str">
        <f>'JTC - Site 10 - Day 2'!$L$8</f>
        <v>Taxi</v>
      </c>
      <c r="CS8" s="205"/>
      <c r="CT8" s="205"/>
      <c r="CU8" s="203"/>
      <c r="CV8" s="23" t="str">
        <f>'JTC - Site 10 - Day 2'!$B$8</f>
        <v>P/C</v>
      </c>
      <c r="CW8" s="24" t="str">
        <f>'JTC - Site 10 - Day 2'!$C$8</f>
        <v>M/C</v>
      </c>
      <c r="CX8" s="24" t="str">
        <f>'JTC - Site 10 - Day 2'!$D$8</f>
        <v>Car</v>
      </c>
      <c r="CY8" s="24" t="str">
        <f>'JTC - Site 10 - Day 2'!$E$8</f>
        <v>LGV</v>
      </c>
      <c r="CZ8" s="24" t="str">
        <f>'JTC - Site 10 - Day 2'!$F$8</f>
        <v>HGV 2X</v>
      </c>
      <c r="DA8" s="24" t="str">
        <f>'JTC - Site 10 - Day 2'!$G$8</f>
        <v>HGV 3X</v>
      </c>
      <c r="DB8" s="24" t="str">
        <f>'JTC - Site 10 - Day 2'!$H$8</f>
        <v>HGV 4x</v>
      </c>
      <c r="DC8" s="24" t="str">
        <f>'JTC - Site 10 - Day 2'!$I$8</f>
        <v>HGV 5+X</v>
      </c>
      <c r="DD8" s="24" t="str">
        <f>'JTC - Site 10 - Day 2'!$J$8</f>
        <v>Dbus</v>
      </c>
      <c r="DE8" s="24" t="str">
        <f>'JTC - Site 10 - Day 2'!$K$8</f>
        <v>Obus</v>
      </c>
      <c r="DF8" s="51" t="str">
        <f>'JTC - Site 10 - Day 2'!$L$8</f>
        <v>Taxi</v>
      </c>
      <c r="DG8" s="205"/>
      <c r="DH8" s="205"/>
      <c r="DI8" s="193"/>
      <c r="DJ8" s="195"/>
      <c r="DK8" s="66"/>
    </row>
    <row r="9" spans="1:115" ht="13.5" customHeight="1">
      <c r="A9" s="22">
        <f>'JTC - Site 10 - Day 2'!$A9</f>
        <v>0.29166666666666702</v>
      </c>
      <c r="B9" s="41">
        <f>SUM('JTC - Site 10 - Day 2'!AR9,'JTC - Site 10 - Day 2'!CV9,'JTC - Site 10 - Day 2'!EZ9)</f>
        <v>2</v>
      </c>
      <c r="C9" s="42">
        <f>SUM('JTC - Site 10 - Day 2'!AS9,'JTC - Site 10 - Day 2'!CW9,'JTC - Site 10 - Day 2'!FA9)</f>
        <v>1</v>
      </c>
      <c r="D9" s="42">
        <f>SUM('JTC - Site 10 - Day 2'!AT9,'JTC - Site 10 - Day 2'!CX9,'JTC - Site 10 - Day 2'!FB9)</f>
        <v>86</v>
      </c>
      <c r="E9" s="42">
        <f>SUM('JTC - Site 10 - Day 2'!AU9,'JTC - Site 10 - Day 2'!CY9,'JTC - Site 10 - Day 2'!FC9)</f>
        <v>11</v>
      </c>
      <c r="F9" s="42">
        <f>SUM('JTC - Site 10 - Day 2'!AV9,'JTC - Site 10 - Day 2'!CZ9,'JTC - Site 10 - Day 2'!FD9)</f>
        <v>0</v>
      </c>
      <c r="G9" s="42">
        <f>SUM('JTC - Site 10 - Day 2'!AW9,'JTC - Site 10 - Day 2'!DA9,'JTC - Site 10 - Day 2'!FE9)</f>
        <v>0</v>
      </c>
      <c r="H9" s="42">
        <f>SUM('JTC - Site 10 - Day 2'!AX9,'JTC - Site 10 - Day 2'!DB9,'JTC - Site 10 - Day 2'!FF9)</f>
        <v>0</v>
      </c>
      <c r="I9" s="42">
        <f>SUM('JTC - Site 10 - Day 2'!AY9,'JTC - Site 10 - Day 2'!DC9,'JTC - Site 10 - Day 2'!FG9)</f>
        <v>0</v>
      </c>
      <c r="J9" s="42">
        <f>SUM('JTC - Site 10 - Day 2'!AZ9,'JTC - Site 10 - Day 2'!DD9,'JTC - Site 10 - Day 2'!FH9)</f>
        <v>1</v>
      </c>
      <c r="K9" s="42">
        <f>SUM('JTC - Site 10 - Day 2'!BA9,'JTC - Site 10 - Day 2'!DE9,'JTC - Site 10 - Day 2'!FI9)</f>
        <v>0</v>
      </c>
      <c r="L9" s="52">
        <f>SUM('JTC - Site 10 - Day 2'!BB9,'JTC - Site 10 - Day 2'!DF9,'JTC - Site 10 - Day 2'!FJ9)</f>
        <v>7</v>
      </c>
      <c r="M9" s="56">
        <f>SUM(B9:L9)</f>
        <v>108</v>
      </c>
      <c r="N9" s="57">
        <f>ROUND((B9*0.333)+(C9*0.5)+(D9*1)+(E9*1)+(F9*2)+(G9*2)+(H9*2)+(I9*2)+(J9*2)+(K9*2)+(L9*1),0)</f>
        <v>107</v>
      </c>
      <c r="O9" s="22">
        <f>'JTC - Site 10 - Day 2'!$A9</f>
        <v>0.29166666666666702</v>
      </c>
      <c r="P9" s="41">
        <f>SUM('JTC - Site 10 - Day 2'!B9,'JTC - Site 10 - Day 2'!P9,'JTC - Site 10 - Day 2'!AD9)</f>
        <v>3</v>
      </c>
      <c r="Q9" s="42">
        <f>SUM('JTC - Site 10 - Day 2'!C9,'JTC - Site 10 - Day 2'!Q9,'JTC - Site 10 - Day 2'!AE9)</f>
        <v>1</v>
      </c>
      <c r="R9" s="42">
        <f>SUM('JTC - Site 10 - Day 2'!D9,'JTC - Site 10 - Day 2'!R9,'JTC - Site 10 - Day 2'!AF9)</f>
        <v>15</v>
      </c>
      <c r="S9" s="42">
        <f>SUM('JTC - Site 10 - Day 2'!E9,'JTC - Site 10 - Day 2'!S9,'JTC - Site 10 - Day 2'!AG9)</f>
        <v>3</v>
      </c>
      <c r="T9" s="42">
        <f>SUM('JTC - Site 10 - Day 2'!F9,'JTC - Site 10 - Day 2'!T9,'JTC - Site 10 - Day 2'!AH9)</f>
        <v>0</v>
      </c>
      <c r="U9" s="42">
        <f>SUM('JTC - Site 10 - Day 2'!G9,'JTC - Site 10 - Day 2'!U9,'JTC - Site 10 - Day 2'!AI9)</f>
        <v>0</v>
      </c>
      <c r="V9" s="42">
        <f>SUM('JTC - Site 10 - Day 2'!H9,'JTC - Site 10 - Day 2'!V9,'JTC - Site 10 - Day 2'!AJ9)</f>
        <v>0</v>
      </c>
      <c r="W9" s="42">
        <f>SUM('JTC - Site 10 - Day 2'!I9,'JTC - Site 10 - Day 2'!W9,'JTC - Site 10 - Day 2'!AK9)</f>
        <v>0</v>
      </c>
      <c r="X9" s="42">
        <f>SUM('JTC - Site 10 - Day 2'!J9,'JTC - Site 10 - Day 2'!X9,'JTC - Site 10 - Day 2'!AL9)</f>
        <v>1</v>
      </c>
      <c r="Y9" s="42">
        <f>SUM('JTC - Site 10 - Day 2'!K9,'JTC - Site 10 - Day 2'!Y9,'JTC - Site 10 - Day 2'!AM9)</f>
        <v>1</v>
      </c>
      <c r="Z9" s="52">
        <f>SUM('JTC - Site 10 - Day 2'!L9,'JTC - Site 10 - Day 2'!Z9,'JTC - Site 10 - Day 2'!AN9)</f>
        <v>5</v>
      </c>
      <c r="AA9" s="56">
        <f>SUM(P9:Z9)</f>
        <v>29</v>
      </c>
      <c r="AB9" s="57">
        <f>ROUND((P9*0.333)+(Q9*0.5)+(R9*1)+(S9*1)+(T9*2)+(U9*2)+(V9*2)+(W9*2)+(X9*2)+(Y9*2)+(Z9*1),0)</f>
        <v>28</v>
      </c>
      <c r="AC9" s="22">
        <f>'JTC - Site 10 - Day 2'!$A9</f>
        <v>0.29166666666666702</v>
      </c>
      <c r="AD9" s="41">
        <f>SUM('JTC - Site 10 - Day 2'!AD9,'JTC - Site 10 - Day 2'!CH9,'JTC - Site 10 - Day 2'!EL9)</f>
        <v>5</v>
      </c>
      <c r="AE9" s="42">
        <f>SUM('JTC - Site 10 - Day 2'!AE9,'JTC - Site 10 - Day 2'!CI9,'JTC - Site 10 - Day 2'!EM9)</f>
        <v>2</v>
      </c>
      <c r="AF9" s="42">
        <f>SUM('JTC - Site 10 - Day 2'!AF9,'JTC - Site 10 - Day 2'!CJ9,'JTC - Site 10 - Day 2'!EN9)</f>
        <v>65</v>
      </c>
      <c r="AG9" s="42">
        <f>SUM('JTC - Site 10 - Day 2'!AG9,'JTC - Site 10 - Day 2'!CK9,'JTC - Site 10 - Day 2'!EO9)</f>
        <v>8</v>
      </c>
      <c r="AH9" s="42">
        <f>SUM('JTC - Site 10 - Day 2'!AH9,'JTC - Site 10 - Day 2'!CL9,'JTC - Site 10 - Day 2'!EP9)</f>
        <v>0</v>
      </c>
      <c r="AI9" s="42">
        <f>SUM('JTC - Site 10 - Day 2'!AI9,'JTC - Site 10 - Day 2'!CM9,'JTC - Site 10 - Day 2'!EQ9)</f>
        <v>0</v>
      </c>
      <c r="AJ9" s="42">
        <f>SUM('JTC - Site 10 - Day 2'!AJ9,'JTC - Site 10 - Day 2'!CN9,'JTC - Site 10 - Day 2'!ER9)</f>
        <v>1</v>
      </c>
      <c r="AK9" s="42">
        <f>SUM('JTC - Site 10 - Day 2'!AK9,'JTC - Site 10 - Day 2'!CO9,'JTC - Site 10 - Day 2'!ES9)</f>
        <v>0</v>
      </c>
      <c r="AL9" s="42">
        <f>SUM('JTC - Site 10 - Day 2'!AL9,'JTC - Site 10 - Day 2'!CP9,'JTC - Site 10 - Day 2'!ET9)</f>
        <v>0</v>
      </c>
      <c r="AM9" s="42">
        <f>SUM('JTC - Site 10 - Day 2'!AM9,'JTC - Site 10 - Day 2'!CQ9,'JTC - Site 10 - Day 2'!EU9)</f>
        <v>2</v>
      </c>
      <c r="AN9" s="52">
        <f>SUM('JTC - Site 10 - Day 2'!AN9,'JTC - Site 10 - Day 2'!CR9,'JTC - Site 10 - Day 2'!EV9)</f>
        <v>4</v>
      </c>
      <c r="AO9" s="56">
        <f>SUM(AD9:AN9)</f>
        <v>87</v>
      </c>
      <c r="AP9" s="57">
        <f>ROUND((AD9*0.333)+(AE9*0.5)+(AF9*1)+(AG9*1)+(AH9*2)+(AI9*2)+(AJ9*2)+(AK9*2)+(AL9*2)+(AM9*2)+(AN9*1),0)</f>
        <v>86</v>
      </c>
      <c r="AQ9" s="22">
        <f>'JTC - Site 10 - Day 2'!$A9</f>
        <v>0.29166666666666702</v>
      </c>
      <c r="AR9" s="41">
        <f>SUM('JTC - Site 10 - Day 2'!AR9,'JTC - Site 10 - Day 2'!BF9,'JTC - Site 10 - Day 2'!BT9)</f>
        <v>23</v>
      </c>
      <c r="AS9" s="42">
        <f>SUM('JTC - Site 10 - Day 2'!AS9,'JTC - Site 10 - Day 2'!BG9,'JTC - Site 10 - Day 2'!BU9)</f>
        <v>2</v>
      </c>
      <c r="AT9" s="42">
        <f>SUM('JTC - Site 10 - Day 2'!AT9,'JTC - Site 10 - Day 2'!BH9,'JTC - Site 10 - Day 2'!BV9)</f>
        <v>76</v>
      </c>
      <c r="AU9" s="42">
        <f>SUM('JTC - Site 10 - Day 2'!AU9,'JTC - Site 10 - Day 2'!BI9,'JTC - Site 10 - Day 2'!BW9)</f>
        <v>15</v>
      </c>
      <c r="AV9" s="42">
        <f>SUM('JTC - Site 10 - Day 2'!AV9,'JTC - Site 10 - Day 2'!BJ9,'JTC - Site 10 - Day 2'!BX9)</f>
        <v>3</v>
      </c>
      <c r="AW9" s="42">
        <f>SUM('JTC - Site 10 - Day 2'!AW9,'JTC - Site 10 - Day 2'!BK9,'JTC - Site 10 - Day 2'!BY9)</f>
        <v>0</v>
      </c>
      <c r="AX9" s="42">
        <f>SUM('JTC - Site 10 - Day 2'!AX9,'JTC - Site 10 - Day 2'!BL9,'JTC - Site 10 - Day 2'!BZ9)</f>
        <v>3</v>
      </c>
      <c r="AY9" s="42">
        <f>SUM('JTC - Site 10 - Day 2'!AY9,'JTC - Site 10 - Day 2'!BM9,'JTC - Site 10 - Day 2'!CA9)</f>
        <v>0</v>
      </c>
      <c r="AZ9" s="42">
        <f>SUM('JTC - Site 10 - Day 2'!AZ9,'JTC - Site 10 - Day 2'!BN9,'JTC - Site 10 - Day 2'!CB9)</f>
        <v>0</v>
      </c>
      <c r="BA9" s="42">
        <f>SUM('JTC - Site 10 - Day 2'!BA9,'JTC - Site 10 - Day 2'!BO9,'JTC - Site 10 - Day 2'!CC9)</f>
        <v>0</v>
      </c>
      <c r="BB9" s="52">
        <f>SUM('JTC - Site 10 - Day 2'!BB9,'JTC - Site 10 - Day 2'!BP9,'JTC - Site 10 - Day 2'!CD9)</f>
        <v>0</v>
      </c>
      <c r="BC9" s="56">
        <f>SUM(AR9:BB9)</f>
        <v>122</v>
      </c>
      <c r="BD9" s="57">
        <f>ROUND((AR9*0.333)+(AS9*0.5)+(AT9*1)+(AU9*1)+(AV9*2)+(AW9*2)+(AX9*2)+(AY9*2)+(AZ9*2)+(BA9*2)+(BB9*1),0)</f>
        <v>112</v>
      </c>
      <c r="BE9" s="22">
        <f>'JTC - Site 10 - Day 2'!$A9</f>
        <v>0.29166666666666702</v>
      </c>
      <c r="BF9" s="41">
        <f>SUM('JTC - Site 10 - Day 2'!P9,'JTC - Site 10 - Day 2'!BT9,'JTC - Site 10 - Day 2'!DX9)</f>
        <v>1</v>
      </c>
      <c r="BG9" s="42">
        <f>SUM('JTC - Site 10 - Day 2'!Q9,'JTC - Site 10 - Day 2'!BU9,'JTC - Site 10 - Day 2'!DY9)</f>
        <v>1</v>
      </c>
      <c r="BH9" s="42">
        <f>SUM('JTC - Site 10 - Day 2'!R9,'JTC - Site 10 - Day 2'!BV9,'JTC - Site 10 - Day 2'!DZ9)</f>
        <v>17</v>
      </c>
      <c r="BI9" s="42">
        <f>SUM('JTC - Site 10 - Day 2'!S9,'JTC - Site 10 - Day 2'!BW9,'JTC - Site 10 - Day 2'!EA9)</f>
        <v>3</v>
      </c>
      <c r="BJ9" s="42">
        <f>SUM('JTC - Site 10 - Day 2'!T9,'JTC - Site 10 - Day 2'!BX9,'JTC - Site 10 - Day 2'!EB9)</f>
        <v>0</v>
      </c>
      <c r="BK9" s="42">
        <f>SUM('JTC - Site 10 - Day 2'!U9,'JTC - Site 10 - Day 2'!BY9,'JTC - Site 10 - Day 2'!EC9)</f>
        <v>0</v>
      </c>
      <c r="BL9" s="42">
        <f>SUM('JTC - Site 10 - Day 2'!V9,'JTC - Site 10 - Day 2'!BZ9,'JTC - Site 10 - Day 2'!ED9)</f>
        <v>0</v>
      </c>
      <c r="BM9" s="42">
        <f>SUM('JTC - Site 10 - Day 2'!W9,'JTC - Site 10 - Day 2'!CA9,'JTC - Site 10 - Day 2'!EE9)</f>
        <v>0</v>
      </c>
      <c r="BN9" s="42">
        <f>SUM('JTC - Site 10 - Day 2'!X9,'JTC - Site 10 - Day 2'!CB9,'JTC - Site 10 - Day 2'!EF9)</f>
        <v>1</v>
      </c>
      <c r="BO9" s="42">
        <f>SUM('JTC - Site 10 - Day 2'!Y9,'JTC - Site 10 - Day 2'!CC9,'JTC - Site 10 - Day 2'!EG9)</f>
        <v>0</v>
      </c>
      <c r="BP9" s="52">
        <f>SUM('JTC - Site 10 - Day 2'!Z9,'JTC - Site 10 - Day 2'!CD9,'JTC - Site 10 - Day 2'!EH9)</f>
        <v>3</v>
      </c>
      <c r="BQ9" s="56">
        <f>SUM(BF9:BP9)</f>
        <v>26</v>
      </c>
      <c r="BR9" s="57">
        <f>ROUND((BF9*0.333)+(BG9*0.5)+(BH9*1)+(BI9*1)+(BJ9*2)+(BK9*2)+(BL9*2)+(BM9*2)+(BN9*2)+(BO9*2)+(BP9*1),0)</f>
        <v>26</v>
      </c>
      <c r="BS9" s="22">
        <f>'JTC - Site 10 - Day 2'!$A9</f>
        <v>0.29166666666666702</v>
      </c>
      <c r="BT9" s="41">
        <f>SUM('JTC - Site 10 - Day 2'!CH9,'JTC - Site 10 - Day 2'!CV9,'JTC - Site 10 - Day 2'!DJ9)</f>
        <v>6</v>
      </c>
      <c r="BU9" s="42">
        <f>SUM('JTC - Site 10 - Day 2'!CI9,'JTC - Site 10 - Day 2'!CW9,'JTC - Site 10 - Day 2'!DK9)</f>
        <v>1</v>
      </c>
      <c r="BV9" s="42">
        <f>SUM('JTC - Site 10 - Day 2'!CJ9,'JTC - Site 10 - Day 2'!CX9,'JTC - Site 10 - Day 2'!DL9)</f>
        <v>84</v>
      </c>
      <c r="BW9" s="42">
        <f>SUM('JTC - Site 10 - Day 2'!CK9,'JTC - Site 10 - Day 2'!CY9,'JTC - Site 10 - Day 2'!DM9)</f>
        <v>9</v>
      </c>
      <c r="BX9" s="42">
        <f>SUM('JTC - Site 10 - Day 2'!CL9,'JTC - Site 10 - Day 2'!CZ9,'JTC - Site 10 - Day 2'!DN9)</f>
        <v>0</v>
      </c>
      <c r="BY9" s="42">
        <f>SUM('JTC - Site 10 - Day 2'!CM9,'JTC - Site 10 - Day 2'!DA9,'JTC - Site 10 - Day 2'!DO9)</f>
        <v>0</v>
      </c>
      <c r="BZ9" s="42">
        <f>SUM('JTC - Site 10 - Day 2'!CN9,'JTC - Site 10 - Day 2'!DB9,'JTC - Site 10 - Day 2'!DP9)</f>
        <v>0</v>
      </c>
      <c r="CA9" s="42">
        <f>SUM('JTC - Site 10 - Day 2'!CO9,'JTC - Site 10 - Day 2'!DC9,'JTC - Site 10 - Day 2'!DQ9)</f>
        <v>0</v>
      </c>
      <c r="CB9" s="42">
        <f>SUM('JTC - Site 10 - Day 2'!CP9,'JTC - Site 10 - Day 2'!DD9,'JTC - Site 10 - Day 2'!DR9)</f>
        <v>1</v>
      </c>
      <c r="CC9" s="42">
        <f>SUM('JTC - Site 10 - Day 2'!CQ9,'JTC - Site 10 - Day 2'!DE9,'JTC - Site 10 - Day 2'!DS9)</f>
        <v>0</v>
      </c>
      <c r="CD9" s="52">
        <f>SUM('JTC - Site 10 - Day 2'!CR9,'JTC - Site 10 - Day 2'!DF9,'JTC - Site 10 - Day 2'!DT9)</f>
        <v>7</v>
      </c>
      <c r="CE9" s="56">
        <f>SUM(BT9:CD9)</f>
        <v>108</v>
      </c>
      <c r="CF9" s="57">
        <f>ROUND((BT9*0.333)+(BU9*0.5)+(BV9*1)+(BW9*1)+(BX9*2)+(BY9*2)+(BZ9*2)+(CA9*2)+(CB9*2)+(CC9*2)+(CD9*1),0)</f>
        <v>104</v>
      </c>
      <c r="CG9" s="22">
        <f>'JTC - Site 10 - Day 2'!$A9</f>
        <v>0.29166666666666702</v>
      </c>
      <c r="CH9" s="41">
        <f>SUM('JTC - Site 10 - Day 2'!B9,'JTC - Site 10 - Day 2'!BF9,'JTC - Site 10 - Day 2'!DJ9)</f>
        <v>29</v>
      </c>
      <c r="CI9" s="42">
        <f>SUM('JTC - Site 10 - Day 2'!C9,'JTC - Site 10 - Day 2'!BG9,'JTC - Site 10 - Day 2'!DK9)</f>
        <v>2</v>
      </c>
      <c r="CJ9" s="42">
        <f>SUM('JTC - Site 10 - Day 2'!D9,'JTC - Site 10 - Day 2'!BH9,'JTC - Site 10 - Day 2'!DL9)</f>
        <v>86</v>
      </c>
      <c r="CK9" s="42">
        <f>SUM('JTC - Site 10 - Day 2'!E9,'JTC - Site 10 - Day 2'!BI9,'JTC - Site 10 - Day 2'!DM9)</f>
        <v>16</v>
      </c>
      <c r="CL9" s="42">
        <f>SUM('JTC - Site 10 - Day 2'!F9,'JTC - Site 10 - Day 2'!BJ9,'JTC - Site 10 - Day 2'!DN9)</f>
        <v>3</v>
      </c>
      <c r="CM9" s="42">
        <f>SUM('JTC - Site 10 - Day 2'!G9,'JTC - Site 10 - Day 2'!BK9,'JTC - Site 10 - Day 2'!DO9)</f>
        <v>0</v>
      </c>
      <c r="CN9" s="42">
        <f>SUM('JTC - Site 10 - Day 2'!H9,'JTC - Site 10 - Day 2'!BL9,'JTC - Site 10 - Day 2'!DP9)</f>
        <v>3</v>
      </c>
      <c r="CO9" s="42">
        <f>SUM('JTC - Site 10 - Day 2'!I9,'JTC - Site 10 - Day 2'!BM9,'JTC - Site 10 - Day 2'!DQ9)</f>
        <v>0</v>
      </c>
      <c r="CP9" s="42">
        <f>SUM('JTC - Site 10 - Day 2'!J9,'JTC - Site 10 - Day 2'!BN9,'JTC - Site 10 - Day 2'!DR9)</f>
        <v>0</v>
      </c>
      <c r="CQ9" s="42">
        <f>SUM('JTC - Site 10 - Day 2'!K9,'JTC - Site 10 - Day 2'!BO9,'JTC - Site 10 - Day 2'!DS9)</f>
        <v>0</v>
      </c>
      <c r="CR9" s="52">
        <f>SUM('JTC - Site 10 - Day 2'!L9,'JTC - Site 10 - Day 2'!BP9,'JTC - Site 10 - Day 2'!DT9)</f>
        <v>1</v>
      </c>
      <c r="CS9" s="56">
        <f>SUM(CH9:CR9)</f>
        <v>140</v>
      </c>
      <c r="CT9" s="57">
        <f>ROUND((CH9*0.333)+(CI9*0.5)+(CJ9*1)+(CK9*1)+(CL9*2)+(CM9*2)+(CN9*2)+(CO9*2)+(CP9*2)+(CQ9*2)+(CR9*1),0)</f>
        <v>126</v>
      </c>
      <c r="CU9" s="22">
        <f>'JTC - Site 10 - Day 2'!$A9</f>
        <v>0.29166666666666702</v>
      </c>
      <c r="CV9" s="41">
        <f>SUM('JTC - Site 10 - Day 2'!DX9,'JTC - Site 10 - Day 2'!EL9,'JTC - Site 10 - Day 2'!EZ9)</f>
        <v>5</v>
      </c>
      <c r="CW9" s="42">
        <f>SUM('JTC - Site 10 - Day 2'!DY9,'JTC - Site 10 - Day 2'!EM9,'JTC - Site 10 - Day 2'!FA9)</f>
        <v>2</v>
      </c>
      <c r="CX9" s="42">
        <f>SUM('JTC - Site 10 - Day 2'!DZ9,'JTC - Site 10 - Day 2'!EN9,'JTC - Site 10 - Day 2'!FB9)</f>
        <v>79</v>
      </c>
      <c r="CY9" s="42">
        <f>SUM('JTC - Site 10 - Day 2'!EA9,'JTC - Site 10 - Day 2'!EO9,'JTC - Site 10 - Day 2'!FC9)</f>
        <v>11</v>
      </c>
      <c r="CZ9" s="42">
        <f>SUM('JTC - Site 10 - Day 2'!EB9,'JTC - Site 10 - Day 2'!EP9,'JTC - Site 10 - Day 2'!FD9)</f>
        <v>0</v>
      </c>
      <c r="DA9" s="42">
        <f>SUM('JTC - Site 10 - Day 2'!EC9,'JTC - Site 10 - Day 2'!EQ9,'JTC - Site 10 - Day 2'!FE9)</f>
        <v>0</v>
      </c>
      <c r="DB9" s="42">
        <f>SUM('JTC - Site 10 - Day 2'!ED9,'JTC - Site 10 - Day 2'!ER9,'JTC - Site 10 - Day 2'!FF9)</f>
        <v>1</v>
      </c>
      <c r="DC9" s="42">
        <f>SUM('JTC - Site 10 - Day 2'!EE9,'JTC - Site 10 - Day 2'!ES9,'JTC - Site 10 - Day 2'!FG9)</f>
        <v>0</v>
      </c>
      <c r="DD9" s="42">
        <f>SUM('JTC - Site 10 - Day 2'!EF9,'JTC - Site 10 - Day 2'!ET9,'JTC - Site 10 - Day 2'!FH9)</f>
        <v>0</v>
      </c>
      <c r="DE9" s="42">
        <f>SUM('JTC - Site 10 - Day 2'!EG9,'JTC - Site 10 - Day 2'!EU9,'JTC - Site 10 - Day 2'!FI9)</f>
        <v>1</v>
      </c>
      <c r="DF9" s="52">
        <f>SUM('JTC - Site 10 - Day 2'!EH9,'JTC - Site 10 - Day 2'!EV9,'JTC - Site 10 - Day 2'!FJ9)</f>
        <v>3</v>
      </c>
      <c r="DG9" s="56">
        <f>SUM(CV9:DF9)</f>
        <v>102</v>
      </c>
      <c r="DH9" s="57">
        <f>ROUND((CV9*0.333)+(CW9*0.5)+(CX9*1)+(CY9*1)+(CZ9*2)+(DA9*2)+(DB9*2)+(DC9*2)+(DD9*2)+(DE9*2)+(DF9*1),0)</f>
        <v>100</v>
      </c>
      <c r="DI9" s="67">
        <f t="shared" ref="DI9:DI12" si="7">SUM(M9,AO9,BQ9,CS9)</f>
        <v>361</v>
      </c>
      <c r="DJ9" s="67">
        <f>SUM(DI9:DI12)</f>
        <v>1641</v>
      </c>
      <c r="DK9" s="22">
        <f>'JTC - Site 10 - Day 2'!$A9</f>
        <v>0.29166666666666702</v>
      </c>
    </row>
    <row r="10" spans="1:115" ht="13.5" customHeight="1">
      <c r="A10" s="22">
        <f>'JTC - Site 10 - Day 2'!$A10</f>
        <v>0.3020833333333337</v>
      </c>
      <c r="B10" s="43">
        <f>SUM('JTC - Site 10 - Day 2'!AR10,'JTC - Site 10 - Day 2'!CV10,'JTC - Site 10 - Day 2'!EZ10)</f>
        <v>6</v>
      </c>
      <c r="C10" s="44">
        <f>SUM('JTC - Site 10 - Day 2'!AS10,'JTC - Site 10 - Day 2'!CW10,'JTC - Site 10 - Day 2'!FA10)</f>
        <v>1</v>
      </c>
      <c r="D10" s="44">
        <f>SUM('JTC - Site 10 - Day 2'!AT10,'JTC - Site 10 - Day 2'!CX10,'JTC - Site 10 - Day 2'!FB10)</f>
        <v>117</v>
      </c>
      <c r="E10" s="44">
        <f>SUM('JTC - Site 10 - Day 2'!AU10,'JTC - Site 10 - Day 2'!CY10,'JTC - Site 10 - Day 2'!FC10)</f>
        <v>17</v>
      </c>
      <c r="F10" s="44">
        <f>SUM('JTC - Site 10 - Day 2'!AV10,'JTC - Site 10 - Day 2'!CZ10,'JTC - Site 10 - Day 2'!FD10)</f>
        <v>1</v>
      </c>
      <c r="G10" s="44">
        <f>SUM('JTC - Site 10 - Day 2'!AW10,'JTC - Site 10 - Day 2'!DA10,'JTC - Site 10 - Day 2'!FE10)</f>
        <v>0</v>
      </c>
      <c r="H10" s="44">
        <f>SUM('JTC - Site 10 - Day 2'!AX10,'JTC - Site 10 - Day 2'!DB10,'JTC - Site 10 - Day 2'!FF10)</f>
        <v>0</v>
      </c>
      <c r="I10" s="44">
        <f>SUM('JTC - Site 10 - Day 2'!AY10,'JTC - Site 10 - Day 2'!DC10,'JTC - Site 10 - Day 2'!FG10)</f>
        <v>0</v>
      </c>
      <c r="J10" s="44">
        <f>SUM('JTC - Site 10 - Day 2'!AZ10,'JTC - Site 10 - Day 2'!DD10,'JTC - Site 10 - Day 2'!FH10)</f>
        <v>1</v>
      </c>
      <c r="K10" s="44">
        <f>SUM('JTC - Site 10 - Day 2'!BA10,'JTC - Site 10 - Day 2'!DE10,'JTC - Site 10 - Day 2'!FI10)</f>
        <v>0</v>
      </c>
      <c r="L10" s="53">
        <f>SUM('JTC - Site 10 - Day 2'!BB10,'JTC - Site 10 - Day 2'!DF10,'JTC - Site 10 - Day 2'!FJ10)</f>
        <v>7</v>
      </c>
      <c r="M10" s="58">
        <f t="shared" ref="M10:M73" si="8">SUM(B10:L10)</f>
        <v>150</v>
      </c>
      <c r="N10" s="58">
        <f t="shared" ref="N10:N73" si="9">ROUND((B10*0.333)+(C10*0.5)+(D10*1)+(E10*1)+(F10*2)+(G10*2)+(H10*2)+(I10*2)+(J10*2)+(K10*2)+(L10*1),0)</f>
        <v>147</v>
      </c>
      <c r="O10" s="22">
        <f>'JTC - Site 10 - Day 2'!$A10</f>
        <v>0.3020833333333337</v>
      </c>
      <c r="P10" s="43">
        <f>SUM('JTC - Site 10 - Day 2'!B10,'JTC - Site 10 - Day 2'!P10,'JTC - Site 10 - Day 2'!AD10)</f>
        <v>4</v>
      </c>
      <c r="Q10" s="44">
        <f>SUM('JTC - Site 10 - Day 2'!C10,'JTC - Site 10 - Day 2'!Q10,'JTC - Site 10 - Day 2'!AE10)</f>
        <v>1</v>
      </c>
      <c r="R10" s="44">
        <f>SUM('JTC - Site 10 - Day 2'!D10,'JTC - Site 10 - Day 2'!R10,'JTC - Site 10 - Day 2'!AF10)</f>
        <v>21</v>
      </c>
      <c r="S10" s="44">
        <f>SUM('JTC - Site 10 - Day 2'!E10,'JTC - Site 10 - Day 2'!S10,'JTC - Site 10 - Day 2'!AG10)</f>
        <v>3</v>
      </c>
      <c r="T10" s="44">
        <f>SUM('JTC - Site 10 - Day 2'!F10,'JTC - Site 10 - Day 2'!T10,'JTC - Site 10 - Day 2'!AH10)</f>
        <v>0</v>
      </c>
      <c r="U10" s="44">
        <f>SUM('JTC - Site 10 - Day 2'!G10,'JTC - Site 10 - Day 2'!U10,'JTC - Site 10 - Day 2'!AI10)</f>
        <v>0</v>
      </c>
      <c r="V10" s="44">
        <f>SUM('JTC - Site 10 - Day 2'!H10,'JTC - Site 10 - Day 2'!V10,'JTC - Site 10 - Day 2'!AJ10)</f>
        <v>0</v>
      </c>
      <c r="W10" s="44">
        <f>SUM('JTC - Site 10 - Day 2'!I10,'JTC - Site 10 - Day 2'!W10,'JTC - Site 10 - Day 2'!AK10)</f>
        <v>3</v>
      </c>
      <c r="X10" s="44">
        <f>SUM('JTC - Site 10 - Day 2'!J10,'JTC - Site 10 - Day 2'!X10,'JTC - Site 10 - Day 2'!AL10)</f>
        <v>0</v>
      </c>
      <c r="Y10" s="44">
        <f>SUM('JTC - Site 10 - Day 2'!K10,'JTC - Site 10 - Day 2'!Y10,'JTC - Site 10 - Day 2'!AM10)</f>
        <v>0</v>
      </c>
      <c r="Z10" s="53">
        <f>SUM('JTC - Site 10 - Day 2'!L10,'JTC - Site 10 - Day 2'!Z10,'JTC - Site 10 - Day 2'!AN10)</f>
        <v>3</v>
      </c>
      <c r="AA10" s="58">
        <f t="shared" ref="AA10:AA73" si="10">SUM(P10:Z10)</f>
        <v>35</v>
      </c>
      <c r="AB10" s="58">
        <f t="shared" ref="AB10:AB73" si="11">ROUND((P10*0.333)+(Q10*0.5)+(R10*1)+(S10*1)+(T10*2)+(U10*2)+(V10*2)+(W10*2)+(X10*2)+(Y10*2)+(Z10*1),0)</f>
        <v>35</v>
      </c>
      <c r="AC10" s="22">
        <f>'JTC - Site 10 - Day 2'!$A10</f>
        <v>0.3020833333333337</v>
      </c>
      <c r="AD10" s="43">
        <f>SUM('JTC - Site 10 - Day 2'!AD10,'JTC - Site 10 - Day 2'!CH10,'JTC - Site 10 - Day 2'!EL10)</f>
        <v>10</v>
      </c>
      <c r="AE10" s="44">
        <f>SUM('JTC - Site 10 - Day 2'!AE10,'JTC - Site 10 - Day 2'!CI10,'JTC - Site 10 - Day 2'!EM10)</f>
        <v>2</v>
      </c>
      <c r="AF10" s="44">
        <f>SUM('JTC - Site 10 - Day 2'!AF10,'JTC - Site 10 - Day 2'!CJ10,'JTC - Site 10 - Day 2'!EN10)</f>
        <v>66</v>
      </c>
      <c r="AG10" s="44">
        <f>SUM('JTC - Site 10 - Day 2'!AG10,'JTC - Site 10 - Day 2'!CK10,'JTC - Site 10 - Day 2'!EO10)</f>
        <v>7</v>
      </c>
      <c r="AH10" s="44">
        <f>SUM('JTC - Site 10 - Day 2'!AH10,'JTC - Site 10 - Day 2'!CL10,'JTC - Site 10 - Day 2'!EP10)</f>
        <v>0</v>
      </c>
      <c r="AI10" s="44">
        <f>SUM('JTC - Site 10 - Day 2'!AI10,'JTC - Site 10 - Day 2'!CM10,'JTC - Site 10 - Day 2'!EQ10)</f>
        <v>0</v>
      </c>
      <c r="AJ10" s="44">
        <f>SUM('JTC - Site 10 - Day 2'!AJ10,'JTC - Site 10 - Day 2'!CN10,'JTC - Site 10 - Day 2'!ER10)</f>
        <v>2</v>
      </c>
      <c r="AK10" s="44">
        <f>SUM('JTC - Site 10 - Day 2'!AK10,'JTC - Site 10 - Day 2'!CO10,'JTC - Site 10 - Day 2'!ES10)</f>
        <v>3</v>
      </c>
      <c r="AL10" s="44">
        <f>SUM('JTC - Site 10 - Day 2'!AL10,'JTC - Site 10 - Day 2'!CP10,'JTC - Site 10 - Day 2'!ET10)</f>
        <v>0</v>
      </c>
      <c r="AM10" s="44">
        <f>SUM('JTC - Site 10 - Day 2'!AM10,'JTC - Site 10 - Day 2'!CQ10,'JTC - Site 10 - Day 2'!EU10)</f>
        <v>1</v>
      </c>
      <c r="AN10" s="53">
        <f>SUM('JTC - Site 10 - Day 2'!AN10,'JTC - Site 10 - Day 2'!CR10,'JTC - Site 10 - Day 2'!EV10)</f>
        <v>1</v>
      </c>
      <c r="AO10" s="58">
        <f t="shared" ref="AO10:AO73" si="12">SUM(AD10:AN10)</f>
        <v>92</v>
      </c>
      <c r="AP10" s="58">
        <f t="shared" ref="AP10:AP73" si="13">ROUND((AD10*0.333)+(AE10*0.5)+(AF10*1)+(AG10*1)+(AH10*2)+(AI10*2)+(AJ10*2)+(AK10*2)+(AL10*2)+(AM10*2)+(AN10*1),0)</f>
        <v>90</v>
      </c>
      <c r="AQ10" s="22">
        <f>'JTC - Site 10 - Day 2'!$A10</f>
        <v>0.3020833333333337</v>
      </c>
      <c r="AR10" s="43">
        <f>SUM('JTC - Site 10 - Day 2'!AR10,'JTC - Site 10 - Day 2'!BF10,'JTC - Site 10 - Day 2'!BT10)</f>
        <v>28</v>
      </c>
      <c r="AS10" s="44">
        <f>SUM('JTC - Site 10 - Day 2'!AS10,'JTC - Site 10 - Day 2'!BG10,'JTC - Site 10 - Day 2'!BU10)</f>
        <v>3</v>
      </c>
      <c r="AT10" s="44">
        <f>SUM('JTC - Site 10 - Day 2'!AT10,'JTC - Site 10 - Day 2'!BH10,'JTC - Site 10 - Day 2'!BV10)</f>
        <v>77</v>
      </c>
      <c r="AU10" s="44">
        <f>SUM('JTC - Site 10 - Day 2'!AU10,'JTC - Site 10 - Day 2'!BI10,'JTC - Site 10 - Day 2'!BW10)</f>
        <v>8</v>
      </c>
      <c r="AV10" s="44">
        <f>SUM('JTC - Site 10 - Day 2'!AV10,'JTC - Site 10 - Day 2'!BJ10,'JTC - Site 10 - Day 2'!BX10)</f>
        <v>0</v>
      </c>
      <c r="AW10" s="44">
        <f>SUM('JTC - Site 10 - Day 2'!AW10,'JTC - Site 10 - Day 2'!BK10,'JTC - Site 10 - Day 2'!BY10)</f>
        <v>0</v>
      </c>
      <c r="AX10" s="44">
        <f>SUM('JTC - Site 10 - Day 2'!AX10,'JTC - Site 10 - Day 2'!BL10,'JTC - Site 10 - Day 2'!BZ10)</f>
        <v>2</v>
      </c>
      <c r="AY10" s="44">
        <f>SUM('JTC - Site 10 - Day 2'!AY10,'JTC - Site 10 - Day 2'!BM10,'JTC - Site 10 - Day 2'!CA10)</f>
        <v>0</v>
      </c>
      <c r="AZ10" s="44">
        <f>SUM('JTC - Site 10 - Day 2'!AZ10,'JTC - Site 10 - Day 2'!BN10,'JTC - Site 10 - Day 2'!CB10)</f>
        <v>0</v>
      </c>
      <c r="BA10" s="44">
        <f>SUM('JTC - Site 10 - Day 2'!BA10,'JTC - Site 10 - Day 2'!BO10,'JTC - Site 10 - Day 2'!CC10)</f>
        <v>0</v>
      </c>
      <c r="BB10" s="53">
        <f>SUM('JTC - Site 10 - Day 2'!BB10,'JTC - Site 10 - Day 2'!BP10,'JTC - Site 10 - Day 2'!CD10)</f>
        <v>1</v>
      </c>
      <c r="BC10" s="58">
        <f t="shared" ref="BC10:BC73" si="14">SUM(AR10:BB10)</f>
        <v>119</v>
      </c>
      <c r="BD10" s="58">
        <f t="shared" ref="BD10:BD73" si="15">ROUND((AR10*0.333)+(AS10*0.5)+(AT10*1)+(AU10*1)+(AV10*2)+(AW10*2)+(AX10*2)+(AY10*2)+(AZ10*2)+(BA10*2)+(BB10*1),0)</f>
        <v>101</v>
      </c>
      <c r="BE10" s="22">
        <f>'JTC - Site 10 - Day 2'!$A10</f>
        <v>0.3020833333333337</v>
      </c>
      <c r="BF10" s="43">
        <f>SUM('JTC - Site 10 - Day 2'!P10,'JTC - Site 10 - Day 2'!BT10,'JTC - Site 10 - Day 2'!DX10)</f>
        <v>0</v>
      </c>
      <c r="BG10" s="44">
        <f>SUM('JTC - Site 10 - Day 2'!Q10,'JTC - Site 10 - Day 2'!BU10,'JTC - Site 10 - Day 2'!DY10)</f>
        <v>1</v>
      </c>
      <c r="BH10" s="44">
        <f>SUM('JTC - Site 10 - Day 2'!R10,'JTC - Site 10 - Day 2'!BV10,'JTC - Site 10 - Day 2'!DZ10)</f>
        <v>24</v>
      </c>
      <c r="BI10" s="44">
        <f>SUM('JTC - Site 10 - Day 2'!S10,'JTC - Site 10 - Day 2'!BW10,'JTC - Site 10 - Day 2'!EA10)</f>
        <v>2</v>
      </c>
      <c r="BJ10" s="44">
        <f>SUM('JTC - Site 10 - Day 2'!T10,'JTC - Site 10 - Day 2'!BX10,'JTC - Site 10 - Day 2'!EB10)</f>
        <v>1</v>
      </c>
      <c r="BK10" s="44">
        <f>SUM('JTC - Site 10 - Day 2'!U10,'JTC - Site 10 - Day 2'!BY10,'JTC - Site 10 - Day 2'!EC10)</f>
        <v>0</v>
      </c>
      <c r="BL10" s="44">
        <f>SUM('JTC - Site 10 - Day 2'!V10,'JTC - Site 10 - Day 2'!BZ10,'JTC - Site 10 - Day 2'!ED10)</f>
        <v>0</v>
      </c>
      <c r="BM10" s="44">
        <f>SUM('JTC - Site 10 - Day 2'!W10,'JTC - Site 10 - Day 2'!CA10,'JTC - Site 10 - Day 2'!EE10)</f>
        <v>0</v>
      </c>
      <c r="BN10" s="44">
        <f>SUM('JTC - Site 10 - Day 2'!X10,'JTC - Site 10 - Day 2'!CB10,'JTC - Site 10 - Day 2'!EF10)</f>
        <v>0</v>
      </c>
      <c r="BO10" s="44">
        <f>SUM('JTC - Site 10 - Day 2'!Y10,'JTC - Site 10 - Day 2'!CC10,'JTC - Site 10 - Day 2'!EG10)</f>
        <v>0</v>
      </c>
      <c r="BP10" s="53">
        <f>SUM('JTC - Site 10 - Day 2'!Z10,'JTC - Site 10 - Day 2'!CD10,'JTC - Site 10 - Day 2'!EH10)</f>
        <v>3</v>
      </c>
      <c r="BQ10" s="58">
        <f t="shared" ref="BQ10:BQ73" si="16">SUM(BF10:BP10)</f>
        <v>31</v>
      </c>
      <c r="BR10" s="58">
        <f t="shared" ref="BR10:BR73" si="17">ROUND((BF10*0.333)+(BG10*0.5)+(BH10*1)+(BI10*1)+(BJ10*2)+(BK10*2)+(BL10*2)+(BM10*2)+(BN10*2)+(BO10*2)+(BP10*1),0)</f>
        <v>32</v>
      </c>
      <c r="BS10" s="22">
        <f>'JTC - Site 10 - Day 2'!$A10</f>
        <v>0.3020833333333337</v>
      </c>
      <c r="BT10" s="43">
        <f>SUM('JTC - Site 10 - Day 2'!CH10,'JTC - Site 10 - Day 2'!CV10,'JTC - Site 10 - Day 2'!DJ10)</f>
        <v>9</v>
      </c>
      <c r="BU10" s="44">
        <f>SUM('JTC - Site 10 - Day 2'!CI10,'JTC - Site 10 - Day 2'!CW10,'JTC - Site 10 - Day 2'!DK10)</f>
        <v>1</v>
      </c>
      <c r="BV10" s="44">
        <f>SUM('JTC - Site 10 - Day 2'!CJ10,'JTC - Site 10 - Day 2'!CX10,'JTC - Site 10 - Day 2'!DL10)</f>
        <v>105</v>
      </c>
      <c r="BW10" s="44">
        <f>SUM('JTC - Site 10 - Day 2'!CK10,'JTC - Site 10 - Day 2'!CY10,'JTC - Site 10 - Day 2'!DM10)</f>
        <v>17</v>
      </c>
      <c r="BX10" s="44">
        <f>SUM('JTC - Site 10 - Day 2'!CL10,'JTC - Site 10 - Day 2'!CZ10,'JTC - Site 10 - Day 2'!DN10)</f>
        <v>1</v>
      </c>
      <c r="BY10" s="44">
        <f>SUM('JTC - Site 10 - Day 2'!CM10,'JTC - Site 10 - Day 2'!DA10,'JTC - Site 10 - Day 2'!DO10)</f>
        <v>0</v>
      </c>
      <c r="BZ10" s="44">
        <f>SUM('JTC - Site 10 - Day 2'!CN10,'JTC - Site 10 - Day 2'!DB10,'JTC - Site 10 - Day 2'!DP10)</f>
        <v>0</v>
      </c>
      <c r="CA10" s="44">
        <f>SUM('JTC - Site 10 - Day 2'!CO10,'JTC - Site 10 - Day 2'!DC10,'JTC - Site 10 - Day 2'!DQ10)</f>
        <v>0</v>
      </c>
      <c r="CB10" s="44">
        <f>SUM('JTC - Site 10 - Day 2'!CP10,'JTC - Site 10 - Day 2'!DD10,'JTC - Site 10 - Day 2'!DR10)</f>
        <v>1</v>
      </c>
      <c r="CC10" s="44">
        <f>SUM('JTC - Site 10 - Day 2'!CQ10,'JTC - Site 10 - Day 2'!DE10,'JTC - Site 10 - Day 2'!DS10)</f>
        <v>0</v>
      </c>
      <c r="CD10" s="53">
        <f>SUM('JTC - Site 10 - Day 2'!CR10,'JTC - Site 10 - Day 2'!DF10,'JTC - Site 10 - Day 2'!DT10)</f>
        <v>7</v>
      </c>
      <c r="CE10" s="58">
        <f t="shared" ref="CE10:CE73" si="18">SUM(BT10:CD10)</f>
        <v>141</v>
      </c>
      <c r="CF10" s="58">
        <f t="shared" ref="CF10:CF73" si="19">ROUND((BT10*0.333)+(BU10*0.5)+(BV10*1)+(BW10*1)+(BX10*2)+(BY10*2)+(BZ10*2)+(CA10*2)+(CB10*2)+(CC10*2)+(CD10*1),0)</f>
        <v>136</v>
      </c>
      <c r="CG10" s="22">
        <f>'JTC - Site 10 - Day 2'!$A10</f>
        <v>0.3020833333333337</v>
      </c>
      <c r="CH10" s="43">
        <f>SUM('JTC - Site 10 - Day 2'!B10,'JTC - Site 10 - Day 2'!BF10,'JTC - Site 10 - Day 2'!DJ10)</f>
        <v>37</v>
      </c>
      <c r="CI10" s="44">
        <f>SUM('JTC - Site 10 - Day 2'!C10,'JTC - Site 10 - Day 2'!BG10,'JTC - Site 10 - Day 2'!DK10)</f>
        <v>3</v>
      </c>
      <c r="CJ10" s="44">
        <f>SUM('JTC - Site 10 - Day 2'!D10,'JTC - Site 10 - Day 2'!BH10,'JTC - Site 10 - Day 2'!DL10)</f>
        <v>82</v>
      </c>
      <c r="CK10" s="44">
        <f>SUM('JTC - Site 10 - Day 2'!E10,'JTC - Site 10 - Day 2'!BI10,'JTC - Site 10 - Day 2'!DM10)</f>
        <v>10</v>
      </c>
      <c r="CL10" s="44">
        <f>SUM('JTC - Site 10 - Day 2'!F10,'JTC - Site 10 - Day 2'!BJ10,'JTC - Site 10 - Day 2'!DN10)</f>
        <v>0</v>
      </c>
      <c r="CM10" s="44">
        <f>SUM('JTC - Site 10 - Day 2'!G10,'JTC - Site 10 - Day 2'!BK10,'JTC - Site 10 - Day 2'!DO10)</f>
        <v>0</v>
      </c>
      <c r="CN10" s="44">
        <f>SUM('JTC - Site 10 - Day 2'!H10,'JTC - Site 10 - Day 2'!BL10,'JTC - Site 10 - Day 2'!DP10)</f>
        <v>2</v>
      </c>
      <c r="CO10" s="44">
        <f>SUM('JTC - Site 10 - Day 2'!I10,'JTC - Site 10 - Day 2'!BM10,'JTC - Site 10 - Day 2'!DQ10)</f>
        <v>0</v>
      </c>
      <c r="CP10" s="44">
        <f>SUM('JTC - Site 10 - Day 2'!J10,'JTC - Site 10 - Day 2'!BN10,'JTC - Site 10 - Day 2'!DR10)</f>
        <v>0</v>
      </c>
      <c r="CQ10" s="44">
        <f>SUM('JTC - Site 10 - Day 2'!K10,'JTC - Site 10 - Day 2'!BO10,'JTC - Site 10 - Day 2'!DS10)</f>
        <v>0</v>
      </c>
      <c r="CR10" s="53">
        <f>SUM('JTC - Site 10 - Day 2'!L10,'JTC - Site 10 - Day 2'!BP10,'JTC - Site 10 - Day 2'!DT10)</f>
        <v>1</v>
      </c>
      <c r="CS10" s="58">
        <f t="shared" ref="CS10:CS73" si="20">SUM(CH10:CR10)</f>
        <v>135</v>
      </c>
      <c r="CT10" s="58">
        <f t="shared" ref="CT10:CT73" si="21">ROUND((CH10*0.333)+(CI10*0.5)+(CJ10*1)+(CK10*1)+(CL10*2)+(CM10*2)+(CN10*2)+(CO10*2)+(CP10*2)+(CQ10*2)+(CR10*1),0)</f>
        <v>111</v>
      </c>
      <c r="CU10" s="22">
        <f>'JTC - Site 10 - Day 2'!$A10</f>
        <v>0.3020833333333337</v>
      </c>
      <c r="CV10" s="43">
        <f>SUM('JTC - Site 10 - Day 2'!DX10,'JTC - Site 10 - Day 2'!EL10,'JTC - Site 10 - Day 2'!EZ10)</f>
        <v>12</v>
      </c>
      <c r="CW10" s="44">
        <f>SUM('JTC - Site 10 - Day 2'!DY10,'JTC - Site 10 - Day 2'!EM10,'JTC - Site 10 - Day 2'!FA10)</f>
        <v>2</v>
      </c>
      <c r="CX10" s="44">
        <f>SUM('JTC - Site 10 - Day 2'!DZ10,'JTC - Site 10 - Day 2'!EN10,'JTC - Site 10 - Day 2'!FB10)</f>
        <v>86</v>
      </c>
      <c r="CY10" s="44">
        <f>SUM('JTC - Site 10 - Day 2'!EA10,'JTC - Site 10 - Day 2'!EO10,'JTC - Site 10 - Day 2'!FC10)</f>
        <v>8</v>
      </c>
      <c r="CZ10" s="44">
        <f>SUM('JTC - Site 10 - Day 2'!EB10,'JTC - Site 10 - Day 2'!EP10,'JTC - Site 10 - Day 2'!FD10)</f>
        <v>1</v>
      </c>
      <c r="DA10" s="44">
        <f>SUM('JTC - Site 10 - Day 2'!EC10,'JTC - Site 10 - Day 2'!EQ10,'JTC - Site 10 - Day 2'!FE10)</f>
        <v>0</v>
      </c>
      <c r="DB10" s="44">
        <f>SUM('JTC - Site 10 - Day 2'!ED10,'JTC - Site 10 - Day 2'!ER10,'JTC - Site 10 - Day 2'!FF10)</f>
        <v>2</v>
      </c>
      <c r="DC10" s="44">
        <f>SUM('JTC - Site 10 - Day 2'!EE10,'JTC - Site 10 - Day 2'!ES10,'JTC - Site 10 - Day 2'!FG10)</f>
        <v>0</v>
      </c>
      <c r="DD10" s="44">
        <f>SUM('JTC - Site 10 - Day 2'!EF10,'JTC - Site 10 - Day 2'!ET10,'JTC - Site 10 - Day 2'!FH10)</f>
        <v>0</v>
      </c>
      <c r="DE10" s="44">
        <f>SUM('JTC - Site 10 - Day 2'!EG10,'JTC - Site 10 - Day 2'!EU10,'JTC - Site 10 - Day 2'!FI10)</f>
        <v>1</v>
      </c>
      <c r="DF10" s="53">
        <f>SUM('JTC - Site 10 - Day 2'!EH10,'JTC - Site 10 - Day 2'!EV10,'JTC - Site 10 - Day 2'!FJ10)</f>
        <v>1</v>
      </c>
      <c r="DG10" s="58">
        <f t="shared" ref="DG10:DG73" si="22">SUM(CV10:DF10)</f>
        <v>113</v>
      </c>
      <c r="DH10" s="58">
        <f t="shared" ref="DH10:DH73" si="23">ROUND((CV10*0.333)+(CW10*0.5)+(CX10*1)+(CY10*1)+(CZ10*2)+(DA10*2)+(DB10*2)+(DC10*2)+(DD10*2)+(DE10*2)+(DF10*1),0)</f>
        <v>108</v>
      </c>
      <c r="DI10" s="67">
        <f t="shared" si="7"/>
        <v>408</v>
      </c>
      <c r="DJ10" s="67">
        <f t="shared" ref="DJ10:DJ12" si="24">SUM(DI10:DI14)</f>
        <v>1751</v>
      </c>
      <c r="DK10" s="22">
        <f>'JTC - Site 10 - Day 2'!$A10</f>
        <v>0.3020833333333337</v>
      </c>
    </row>
    <row r="11" spans="1:115" ht="13.5" customHeight="1">
      <c r="A11" s="22">
        <f>'JTC - Site 10 - Day 2'!$A11</f>
        <v>0.31250000000000039</v>
      </c>
      <c r="B11" s="43">
        <f>SUM('JTC - Site 10 - Day 2'!AR11,'JTC - Site 10 - Day 2'!CV11,'JTC - Site 10 - Day 2'!EZ11)</f>
        <v>4</v>
      </c>
      <c r="C11" s="44">
        <f>SUM('JTC - Site 10 - Day 2'!AS11,'JTC - Site 10 - Day 2'!CW11,'JTC - Site 10 - Day 2'!FA11)</f>
        <v>2</v>
      </c>
      <c r="D11" s="44">
        <f>SUM('JTC - Site 10 - Day 2'!AT11,'JTC - Site 10 - Day 2'!CX11,'JTC - Site 10 - Day 2'!FB11)</f>
        <v>124</v>
      </c>
      <c r="E11" s="44">
        <f>SUM('JTC - Site 10 - Day 2'!AU11,'JTC - Site 10 - Day 2'!CY11,'JTC - Site 10 - Day 2'!FC11)</f>
        <v>15</v>
      </c>
      <c r="F11" s="44">
        <f>SUM('JTC - Site 10 - Day 2'!AV11,'JTC - Site 10 - Day 2'!CZ11,'JTC - Site 10 - Day 2'!FD11)</f>
        <v>1</v>
      </c>
      <c r="G11" s="44">
        <f>SUM('JTC - Site 10 - Day 2'!AW11,'JTC - Site 10 - Day 2'!DA11,'JTC - Site 10 - Day 2'!FE11)</f>
        <v>0</v>
      </c>
      <c r="H11" s="44">
        <f>SUM('JTC - Site 10 - Day 2'!AX11,'JTC - Site 10 - Day 2'!DB11,'JTC - Site 10 - Day 2'!FF11)</f>
        <v>0</v>
      </c>
      <c r="I11" s="44">
        <f>SUM('JTC - Site 10 - Day 2'!AY11,'JTC - Site 10 - Day 2'!DC11,'JTC - Site 10 - Day 2'!FG11)</f>
        <v>0</v>
      </c>
      <c r="J11" s="44">
        <f>SUM('JTC - Site 10 - Day 2'!AZ11,'JTC - Site 10 - Day 2'!DD11,'JTC - Site 10 - Day 2'!FH11)</f>
        <v>0</v>
      </c>
      <c r="K11" s="44">
        <f>SUM('JTC - Site 10 - Day 2'!BA11,'JTC - Site 10 - Day 2'!DE11,'JTC - Site 10 - Day 2'!FI11)</f>
        <v>1</v>
      </c>
      <c r="L11" s="53">
        <f>SUM('JTC - Site 10 - Day 2'!BB11,'JTC - Site 10 - Day 2'!DF11,'JTC - Site 10 - Day 2'!FJ11)</f>
        <v>1</v>
      </c>
      <c r="M11" s="58">
        <f t="shared" si="8"/>
        <v>148</v>
      </c>
      <c r="N11" s="58">
        <f t="shared" si="9"/>
        <v>146</v>
      </c>
      <c r="O11" s="22">
        <f>'JTC - Site 10 - Day 2'!$A11</f>
        <v>0.31250000000000039</v>
      </c>
      <c r="P11" s="43">
        <f>SUM('JTC - Site 10 - Day 2'!B11,'JTC - Site 10 - Day 2'!P11,'JTC - Site 10 - Day 2'!AD11)</f>
        <v>3</v>
      </c>
      <c r="Q11" s="44">
        <f>SUM('JTC - Site 10 - Day 2'!C11,'JTC - Site 10 - Day 2'!Q11,'JTC - Site 10 - Day 2'!AE11)</f>
        <v>0</v>
      </c>
      <c r="R11" s="44">
        <f>SUM('JTC - Site 10 - Day 2'!D11,'JTC - Site 10 - Day 2'!R11,'JTC - Site 10 - Day 2'!AF11)</f>
        <v>36</v>
      </c>
      <c r="S11" s="44">
        <f>SUM('JTC - Site 10 - Day 2'!E11,'JTC - Site 10 - Day 2'!S11,'JTC - Site 10 - Day 2'!AG11)</f>
        <v>5</v>
      </c>
      <c r="T11" s="44">
        <f>SUM('JTC - Site 10 - Day 2'!F11,'JTC - Site 10 - Day 2'!T11,'JTC - Site 10 - Day 2'!AH11)</f>
        <v>0</v>
      </c>
      <c r="U11" s="44">
        <f>SUM('JTC - Site 10 - Day 2'!G11,'JTC - Site 10 - Day 2'!U11,'JTC - Site 10 - Day 2'!AI11)</f>
        <v>0</v>
      </c>
      <c r="V11" s="44">
        <f>SUM('JTC - Site 10 - Day 2'!H11,'JTC - Site 10 - Day 2'!V11,'JTC - Site 10 - Day 2'!AJ11)</f>
        <v>0</v>
      </c>
      <c r="W11" s="44">
        <f>SUM('JTC - Site 10 - Day 2'!I11,'JTC - Site 10 - Day 2'!W11,'JTC - Site 10 - Day 2'!AK11)</f>
        <v>1</v>
      </c>
      <c r="X11" s="44">
        <f>SUM('JTC - Site 10 - Day 2'!J11,'JTC - Site 10 - Day 2'!X11,'JTC - Site 10 - Day 2'!AL11)</f>
        <v>1</v>
      </c>
      <c r="Y11" s="44">
        <f>SUM('JTC - Site 10 - Day 2'!K11,'JTC - Site 10 - Day 2'!Y11,'JTC - Site 10 - Day 2'!AM11)</f>
        <v>0</v>
      </c>
      <c r="Z11" s="53">
        <f>SUM('JTC - Site 10 - Day 2'!L11,'JTC - Site 10 - Day 2'!Z11,'JTC - Site 10 - Day 2'!AN11)</f>
        <v>0</v>
      </c>
      <c r="AA11" s="58">
        <f t="shared" si="10"/>
        <v>46</v>
      </c>
      <c r="AB11" s="58">
        <f t="shared" si="11"/>
        <v>46</v>
      </c>
      <c r="AC11" s="22">
        <f>'JTC - Site 10 - Day 2'!$A11</f>
        <v>0.31250000000000039</v>
      </c>
      <c r="AD11" s="43">
        <f>SUM('JTC - Site 10 - Day 2'!AD11,'JTC - Site 10 - Day 2'!CH11,'JTC - Site 10 - Day 2'!EL11)</f>
        <v>9</v>
      </c>
      <c r="AE11" s="44">
        <f>SUM('JTC - Site 10 - Day 2'!AE11,'JTC - Site 10 - Day 2'!CI11,'JTC - Site 10 - Day 2'!EM11)</f>
        <v>1</v>
      </c>
      <c r="AF11" s="44">
        <f>SUM('JTC - Site 10 - Day 2'!AF11,'JTC - Site 10 - Day 2'!CJ11,'JTC - Site 10 - Day 2'!EN11)</f>
        <v>90</v>
      </c>
      <c r="AG11" s="44">
        <f>SUM('JTC - Site 10 - Day 2'!AG11,'JTC - Site 10 - Day 2'!CK11,'JTC - Site 10 - Day 2'!EO11)</f>
        <v>5</v>
      </c>
      <c r="AH11" s="44">
        <f>SUM('JTC - Site 10 - Day 2'!AH11,'JTC - Site 10 - Day 2'!CL11,'JTC - Site 10 - Day 2'!EP11)</f>
        <v>1</v>
      </c>
      <c r="AI11" s="44">
        <f>SUM('JTC - Site 10 - Day 2'!AI11,'JTC - Site 10 - Day 2'!CM11,'JTC - Site 10 - Day 2'!EQ11)</f>
        <v>2</v>
      </c>
      <c r="AJ11" s="44">
        <f>SUM('JTC - Site 10 - Day 2'!AJ11,'JTC - Site 10 - Day 2'!CN11,'JTC - Site 10 - Day 2'!ER11)</f>
        <v>2</v>
      </c>
      <c r="AK11" s="44">
        <f>SUM('JTC - Site 10 - Day 2'!AK11,'JTC - Site 10 - Day 2'!CO11,'JTC - Site 10 - Day 2'!ES11)</f>
        <v>1</v>
      </c>
      <c r="AL11" s="44">
        <f>SUM('JTC - Site 10 - Day 2'!AL11,'JTC - Site 10 - Day 2'!CP11,'JTC - Site 10 - Day 2'!ET11)</f>
        <v>0</v>
      </c>
      <c r="AM11" s="44">
        <f>SUM('JTC - Site 10 - Day 2'!AM11,'JTC - Site 10 - Day 2'!CQ11,'JTC - Site 10 - Day 2'!EU11)</f>
        <v>1</v>
      </c>
      <c r="AN11" s="53">
        <f>SUM('JTC - Site 10 - Day 2'!AN11,'JTC - Site 10 - Day 2'!CR11,'JTC - Site 10 - Day 2'!EV11)</f>
        <v>3</v>
      </c>
      <c r="AO11" s="58">
        <f t="shared" si="12"/>
        <v>115</v>
      </c>
      <c r="AP11" s="58">
        <f t="shared" si="13"/>
        <v>115</v>
      </c>
      <c r="AQ11" s="22">
        <f>'JTC - Site 10 - Day 2'!$A11</f>
        <v>0.31250000000000039</v>
      </c>
      <c r="AR11" s="43">
        <f>SUM('JTC - Site 10 - Day 2'!AR11,'JTC - Site 10 - Day 2'!BF11,'JTC - Site 10 - Day 2'!BT11)</f>
        <v>40</v>
      </c>
      <c r="AS11" s="44">
        <f>SUM('JTC - Site 10 - Day 2'!AS11,'JTC - Site 10 - Day 2'!BG11,'JTC - Site 10 - Day 2'!BU11)</f>
        <v>3</v>
      </c>
      <c r="AT11" s="44">
        <f>SUM('JTC - Site 10 - Day 2'!AT11,'JTC - Site 10 - Day 2'!BH11,'JTC - Site 10 - Day 2'!BV11)</f>
        <v>58</v>
      </c>
      <c r="AU11" s="44">
        <f>SUM('JTC - Site 10 - Day 2'!AU11,'JTC - Site 10 - Day 2'!BI11,'JTC - Site 10 - Day 2'!BW11)</f>
        <v>18</v>
      </c>
      <c r="AV11" s="44">
        <f>SUM('JTC - Site 10 - Day 2'!AV11,'JTC - Site 10 - Day 2'!BJ11,'JTC - Site 10 - Day 2'!BX11)</f>
        <v>4</v>
      </c>
      <c r="AW11" s="44">
        <f>SUM('JTC - Site 10 - Day 2'!AW11,'JTC - Site 10 - Day 2'!BK11,'JTC - Site 10 - Day 2'!BY11)</f>
        <v>0</v>
      </c>
      <c r="AX11" s="44">
        <f>SUM('JTC - Site 10 - Day 2'!AX11,'JTC - Site 10 - Day 2'!BL11,'JTC - Site 10 - Day 2'!BZ11)</f>
        <v>0</v>
      </c>
      <c r="AY11" s="44">
        <f>SUM('JTC - Site 10 - Day 2'!AY11,'JTC - Site 10 - Day 2'!BM11,'JTC - Site 10 - Day 2'!CA11)</f>
        <v>0</v>
      </c>
      <c r="AZ11" s="44">
        <f>SUM('JTC - Site 10 - Day 2'!AZ11,'JTC - Site 10 - Day 2'!BN11,'JTC - Site 10 - Day 2'!CB11)</f>
        <v>0</v>
      </c>
      <c r="BA11" s="44">
        <f>SUM('JTC - Site 10 - Day 2'!BA11,'JTC - Site 10 - Day 2'!BO11,'JTC - Site 10 - Day 2'!CC11)</f>
        <v>2</v>
      </c>
      <c r="BB11" s="53">
        <f>SUM('JTC - Site 10 - Day 2'!BB11,'JTC - Site 10 - Day 2'!BP11,'JTC - Site 10 - Day 2'!CD11)</f>
        <v>0</v>
      </c>
      <c r="BC11" s="58">
        <f t="shared" si="14"/>
        <v>125</v>
      </c>
      <c r="BD11" s="58">
        <f t="shared" si="15"/>
        <v>103</v>
      </c>
      <c r="BE11" s="22">
        <f>'JTC - Site 10 - Day 2'!$A11</f>
        <v>0.31250000000000039</v>
      </c>
      <c r="BF11" s="43">
        <f>SUM('JTC - Site 10 - Day 2'!P11,'JTC - Site 10 - Day 2'!BT11,'JTC - Site 10 - Day 2'!DX11)</f>
        <v>0</v>
      </c>
      <c r="BG11" s="44">
        <f>SUM('JTC - Site 10 - Day 2'!Q11,'JTC - Site 10 - Day 2'!BU11,'JTC - Site 10 - Day 2'!DY11)</f>
        <v>0</v>
      </c>
      <c r="BH11" s="44">
        <f>SUM('JTC - Site 10 - Day 2'!R11,'JTC - Site 10 - Day 2'!BV11,'JTC - Site 10 - Day 2'!DZ11)</f>
        <v>29</v>
      </c>
      <c r="BI11" s="44">
        <f>SUM('JTC - Site 10 - Day 2'!S11,'JTC - Site 10 - Day 2'!BW11,'JTC - Site 10 - Day 2'!EA11)</f>
        <v>5</v>
      </c>
      <c r="BJ11" s="44">
        <f>SUM('JTC - Site 10 - Day 2'!T11,'JTC - Site 10 - Day 2'!BX11,'JTC - Site 10 - Day 2'!EB11)</f>
        <v>0</v>
      </c>
      <c r="BK11" s="44">
        <f>SUM('JTC - Site 10 - Day 2'!U11,'JTC - Site 10 - Day 2'!BY11,'JTC - Site 10 - Day 2'!EC11)</f>
        <v>0</v>
      </c>
      <c r="BL11" s="44">
        <f>SUM('JTC - Site 10 - Day 2'!V11,'JTC - Site 10 - Day 2'!BZ11,'JTC - Site 10 - Day 2'!ED11)</f>
        <v>0</v>
      </c>
      <c r="BM11" s="44">
        <f>SUM('JTC - Site 10 - Day 2'!W11,'JTC - Site 10 - Day 2'!CA11,'JTC - Site 10 - Day 2'!EE11)</f>
        <v>0</v>
      </c>
      <c r="BN11" s="44">
        <f>SUM('JTC - Site 10 - Day 2'!X11,'JTC - Site 10 - Day 2'!CB11,'JTC - Site 10 - Day 2'!EF11)</f>
        <v>1</v>
      </c>
      <c r="BO11" s="44">
        <f>SUM('JTC - Site 10 - Day 2'!Y11,'JTC - Site 10 - Day 2'!CC11,'JTC - Site 10 - Day 2'!EG11)</f>
        <v>0</v>
      </c>
      <c r="BP11" s="53">
        <f>SUM('JTC - Site 10 - Day 2'!Z11,'JTC - Site 10 - Day 2'!CD11,'JTC - Site 10 - Day 2'!EH11)</f>
        <v>1</v>
      </c>
      <c r="BQ11" s="58">
        <f t="shared" si="16"/>
        <v>36</v>
      </c>
      <c r="BR11" s="58">
        <f t="shared" si="17"/>
        <v>37</v>
      </c>
      <c r="BS11" s="22">
        <f>'JTC - Site 10 - Day 2'!$A11</f>
        <v>0.31250000000000039</v>
      </c>
      <c r="BT11" s="43">
        <f>SUM('JTC - Site 10 - Day 2'!CH11,'JTC - Site 10 - Day 2'!CV11,'JTC - Site 10 - Day 2'!DJ11)</f>
        <v>11</v>
      </c>
      <c r="BU11" s="44">
        <f>SUM('JTC - Site 10 - Day 2'!CI11,'JTC - Site 10 - Day 2'!CW11,'JTC - Site 10 - Day 2'!DK11)</f>
        <v>4</v>
      </c>
      <c r="BV11" s="44">
        <f>SUM('JTC - Site 10 - Day 2'!CJ11,'JTC - Site 10 - Day 2'!CX11,'JTC - Site 10 - Day 2'!DL11)</f>
        <v>111</v>
      </c>
      <c r="BW11" s="44">
        <f>SUM('JTC - Site 10 - Day 2'!CK11,'JTC - Site 10 - Day 2'!CY11,'JTC - Site 10 - Day 2'!DM11)</f>
        <v>14</v>
      </c>
      <c r="BX11" s="44">
        <f>SUM('JTC - Site 10 - Day 2'!CL11,'JTC - Site 10 - Day 2'!CZ11,'JTC - Site 10 - Day 2'!DN11)</f>
        <v>2</v>
      </c>
      <c r="BY11" s="44">
        <f>SUM('JTC - Site 10 - Day 2'!CM11,'JTC - Site 10 - Day 2'!DA11,'JTC - Site 10 - Day 2'!DO11)</f>
        <v>0</v>
      </c>
      <c r="BZ11" s="44">
        <f>SUM('JTC - Site 10 - Day 2'!CN11,'JTC - Site 10 - Day 2'!DB11,'JTC - Site 10 - Day 2'!DP11)</f>
        <v>0</v>
      </c>
      <c r="CA11" s="44">
        <f>SUM('JTC - Site 10 - Day 2'!CO11,'JTC - Site 10 - Day 2'!DC11,'JTC - Site 10 - Day 2'!DQ11)</f>
        <v>0</v>
      </c>
      <c r="CB11" s="44">
        <f>SUM('JTC - Site 10 - Day 2'!CP11,'JTC - Site 10 - Day 2'!DD11,'JTC - Site 10 - Day 2'!DR11)</f>
        <v>0</v>
      </c>
      <c r="CC11" s="44">
        <f>SUM('JTC - Site 10 - Day 2'!CQ11,'JTC - Site 10 - Day 2'!DE11,'JTC - Site 10 - Day 2'!DS11)</f>
        <v>0</v>
      </c>
      <c r="CD11" s="53">
        <f>SUM('JTC - Site 10 - Day 2'!CR11,'JTC - Site 10 - Day 2'!DF11,'JTC - Site 10 - Day 2'!DT11)</f>
        <v>1</v>
      </c>
      <c r="CE11" s="58">
        <f t="shared" si="18"/>
        <v>143</v>
      </c>
      <c r="CF11" s="58">
        <f t="shared" si="19"/>
        <v>136</v>
      </c>
      <c r="CG11" s="22">
        <f>'JTC - Site 10 - Day 2'!$A11</f>
        <v>0.31250000000000039</v>
      </c>
      <c r="CH11" s="43">
        <f>SUM('JTC - Site 10 - Day 2'!B11,'JTC - Site 10 - Day 2'!BF11,'JTC - Site 10 - Day 2'!DJ11)</f>
        <v>52</v>
      </c>
      <c r="CI11" s="44">
        <f>SUM('JTC - Site 10 - Day 2'!C11,'JTC - Site 10 - Day 2'!BG11,'JTC - Site 10 - Day 2'!DK11)</f>
        <v>5</v>
      </c>
      <c r="CJ11" s="44">
        <f>SUM('JTC - Site 10 - Day 2'!D11,'JTC - Site 10 - Day 2'!BH11,'JTC - Site 10 - Day 2'!DL11)</f>
        <v>65</v>
      </c>
      <c r="CK11" s="44">
        <f>SUM('JTC - Site 10 - Day 2'!E11,'JTC - Site 10 - Day 2'!BI11,'JTC - Site 10 - Day 2'!DM11)</f>
        <v>17</v>
      </c>
      <c r="CL11" s="44">
        <f>SUM('JTC - Site 10 - Day 2'!F11,'JTC - Site 10 - Day 2'!BJ11,'JTC - Site 10 - Day 2'!DN11)</f>
        <v>5</v>
      </c>
      <c r="CM11" s="44">
        <f>SUM('JTC - Site 10 - Day 2'!G11,'JTC - Site 10 - Day 2'!BK11,'JTC - Site 10 - Day 2'!DO11)</f>
        <v>0</v>
      </c>
      <c r="CN11" s="44">
        <f>SUM('JTC - Site 10 - Day 2'!H11,'JTC - Site 10 - Day 2'!BL11,'JTC - Site 10 - Day 2'!DP11)</f>
        <v>0</v>
      </c>
      <c r="CO11" s="44">
        <f>SUM('JTC - Site 10 - Day 2'!I11,'JTC - Site 10 - Day 2'!BM11,'JTC - Site 10 - Day 2'!DQ11)</f>
        <v>0</v>
      </c>
      <c r="CP11" s="44">
        <f>SUM('JTC - Site 10 - Day 2'!J11,'JTC - Site 10 - Day 2'!BN11,'JTC - Site 10 - Day 2'!DR11)</f>
        <v>0</v>
      </c>
      <c r="CQ11" s="44">
        <f>SUM('JTC - Site 10 - Day 2'!K11,'JTC - Site 10 - Day 2'!BO11,'JTC - Site 10 - Day 2'!DS11)</f>
        <v>1</v>
      </c>
      <c r="CR11" s="53">
        <f>SUM('JTC - Site 10 - Day 2'!L11,'JTC - Site 10 - Day 2'!BP11,'JTC - Site 10 - Day 2'!DT11)</f>
        <v>0</v>
      </c>
      <c r="CS11" s="58">
        <f t="shared" si="20"/>
        <v>145</v>
      </c>
      <c r="CT11" s="58">
        <f t="shared" si="21"/>
        <v>114</v>
      </c>
      <c r="CU11" s="22">
        <f>'JTC - Site 10 - Day 2'!$A11</f>
        <v>0.31250000000000039</v>
      </c>
      <c r="CV11" s="43">
        <f>SUM('JTC - Site 10 - Day 2'!DX11,'JTC - Site 10 - Day 2'!EL11,'JTC - Site 10 - Day 2'!EZ11)</f>
        <v>11</v>
      </c>
      <c r="CW11" s="44">
        <f>SUM('JTC - Site 10 - Day 2'!DY11,'JTC - Site 10 - Day 2'!EM11,'JTC - Site 10 - Day 2'!FA11)</f>
        <v>1</v>
      </c>
      <c r="CX11" s="44">
        <f>SUM('JTC - Site 10 - Day 2'!DZ11,'JTC - Site 10 - Day 2'!EN11,'JTC - Site 10 - Day 2'!FB11)</f>
        <v>103</v>
      </c>
      <c r="CY11" s="44">
        <f>SUM('JTC - Site 10 - Day 2'!EA11,'JTC - Site 10 - Day 2'!EO11,'JTC - Site 10 - Day 2'!FC11)</f>
        <v>5</v>
      </c>
      <c r="CZ11" s="44">
        <f>SUM('JTC - Site 10 - Day 2'!EB11,'JTC - Site 10 - Day 2'!EP11,'JTC - Site 10 - Day 2'!FD11)</f>
        <v>1</v>
      </c>
      <c r="DA11" s="44">
        <f>SUM('JTC - Site 10 - Day 2'!EC11,'JTC - Site 10 - Day 2'!EQ11,'JTC - Site 10 - Day 2'!FE11)</f>
        <v>2</v>
      </c>
      <c r="DB11" s="44">
        <f>SUM('JTC - Site 10 - Day 2'!ED11,'JTC - Site 10 - Day 2'!ER11,'JTC - Site 10 - Day 2'!FF11)</f>
        <v>2</v>
      </c>
      <c r="DC11" s="44">
        <f>SUM('JTC - Site 10 - Day 2'!EE11,'JTC - Site 10 - Day 2'!ES11,'JTC - Site 10 - Day 2'!FG11)</f>
        <v>0</v>
      </c>
      <c r="DD11" s="44">
        <f>SUM('JTC - Site 10 - Day 2'!EF11,'JTC - Site 10 - Day 2'!ET11,'JTC - Site 10 - Day 2'!FH11)</f>
        <v>0</v>
      </c>
      <c r="DE11" s="44">
        <f>SUM('JTC - Site 10 - Day 2'!EG11,'JTC - Site 10 - Day 2'!EU11,'JTC - Site 10 - Day 2'!FI11)</f>
        <v>1</v>
      </c>
      <c r="DF11" s="53">
        <f>SUM('JTC - Site 10 - Day 2'!EH11,'JTC - Site 10 - Day 2'!EV11,'JTC - Site 10 - Day 2'!FJ11)</f>
        <v>4</v>
      </c>
      <c r="DG11" s="58">
        <f t="shared" si="22"/>
        <v>130</v>
      </c>
      <c r="DH11" s="58">
        <f t="shared" si="23"/>
        <v>128</v>
      </c>
      <c r="DI11" s="67">
        <f t="shared" si="7"/>
        <v>444</v>
      </c>
      <c r="DJ11" s="67">
        <f t="shared" si="24"/>
        <v>1797</v>
      </c>
      <c r="DK11" s="22">
        <f>'JTC - Site 10 - Day 2'!$A11</f>
        <v>0.31250000000000039</v>
      </c>
    </row>
    <row r="12" spans="1:115" ht="13.5" customHeight="1">
      <c r="A12" s="45">
        <f>'JTC - Site 10 - Day 2'!$A12</f>
        <v>0.32291666666666707</v>
      </c>
      <c r="B12" s="46">
        <f>SUM('JTC - Site 10 - Day 2'!AR12,'JTC - Site 10 - Day 2'!CV12,'JTC - Site 10 - Day 2'!EZ12)</f>
        <v>10</v>
      </c>
      <c r="C12" s="47">
        <f>SUM('JTC - Site 10 - Day 2'!AS12,'JTC - Site 10 - Day 2'!CW12,'JTC - Site 10 - Day 2'!FA12)</f>
        <v>2</v>
      </c>
      <c r="D12" s="47">
        <f>SUM('JTC - Site 10 - Day 2'!AT12,'JTC - Site 10 - Day 2'!CX12,'JTC - Site 10 - Day 2'!FB12)</f>
        <v>131</v>
      </c>
      <c r="E12" s="47">
        <f>SUM('JTC - Site 10 - Day 2'!AU12,'JTC - Site 10 - Day 2'!CY12,'JTC - Site 10 - Day 2'!FC12)</f>
        <v>13</v>
      </c>
      <c r="F12" s="47">
        <f>SUM('JTC - Site 10 - Day 2'!AV12,'JTC - Site 10 - Day 2'!CZ12,'JTC - Site 10 - Day 2'!FD12)</f>
        <v>0</v>
      </c>
      <c r="G12" s="47">
        <f>SUM('JTC - Site 10 - Day 2'!AW12,'JTC - Site 10 - Day 2'!DA12,'JTC - Site 10 - Day 2'!FE12)</f>
        <v>0</v>
      </c>
      <c r="H12" s="47">
        <f>SUM('JTC - Site 10 - Day 2'!AX12,'JTC - Site 10 - Day 2'!DB12,'JTC - Site 10 - Day 2'!FF12)</f>
        <v>0</v>
      </c>
      <c r="I12" s="47">
        <f>SUM('JTC - Site 10 - Day 2'!AY12,'JTC - Site 10 - Day 2'!DC12,'JTC - Site 10 - Day 2'!FG12)</f>
        <v>0</v>
      </c>
      <c r="J12" s="47">
        <f>SUM('JTC - Site 10 - Day 2'!AZ12,'JTC - Site 10 - Day 2'!DD12,'JTC - Site 10 - Day 2'!FH12)</f>
        <v>1</v>
      </c>
      <c r="K12" s="47">
        <f>SUM('JTC - Site 10 - Day 2'!BA12,'JTC - Site 10 - Day 2'!DE12,'JTC - Site 10 - Day 2'!FI12)</f>
        <v>0</v>
      </c>
      <c r="L12" s="54">
        <f>SUM('JTC - Site 10 - Day 2'!BB12,'JTC - Site 10 - Day 2'!DF12,'JTC - Site 10 - Day 2'!FJ12)</f>
        <v>3</v>
      </c>
      <c r="M12" s="59">
        <f t="shared" si="8"/>
        <v>160</v>
      </c>
      <c r="N12" s="59">
        <f t="shared" si="9"/>
        <v>153</v>
      </c>
      <c r="O12" s="45">
        <f>'JTC - Site 10 - Day 2'!$A12</f>
        <v>0.32291666666666707</v>
      </c>
      <c r="P12" s="46">
        <f>SUM('JTC - Site 10 - Day 2'!B12,'JTC - Site 10 - Day 2'!P12,'JTC - Site 10 - Day 2'!AD12)</f>
        <v>6</v>
      </c>
      <c r="Q12" s="47">
        <f>SUM('JTC - Site 10 - Day 2'!C12,'JTC - Site 10 - Day 2'!Q12,'JTC - Site 10 - Day 2'!AE12)</f>
        <v>0</v>
      </c>
      <c r="R12" s="47">
        <f>SUM('JTC - Site 10 - Day 2'!D12,'JTC - Site 10 - Day 2'!R12,'JTC - Site 10 - Day 2'!AF12)</f>
        <v>25</v>
      </c>
      <c r="S12" s="47">
        <f>SUM('JTC - Site 10 - Day 2'!E12,'JTC - Site 10 - Day 2'!S12,'JTC - Site 10 - Day 2'!AG12)</f>
        <v>3</v>
      </c>
      <c r="T12" s="47">
        <f>SUM('JTC - Site 10 - Day 2'!F12,'JTC - Site 10 - Day 2'!T12,'JTC - Site 10 - Day 2'!AH12)</f>
        <v>0</v>
      </c>
      <c r="U12" s="47">
        <f>SUM('JTC - Site 10 - Day 2'!G12,'JTC - Site 10 - Day 2'!U12,'JTC - Site 10 - Day 2'!AI12)</f>
        <v>0</v>
      </c>
      <c r="V12" s="47">
        <f>SUM('JTC - Site 10 - Day 2'!H12,'JTC - Site 10 - Day 2'!V12,'JTC - Site 10 - Day 2'!AJ12)</f>
        <v>0</v>
      </c>
      <c r="W12" s="47">
        <f>SUM('JTC - Site 10 - Day 2'!I12,'JTC - Site 10 - Day 2'!W12,'JTC - Site 10 - Day 2'!AK12)</f>
        <v>0</v>
      </c>
      <c r="X12" s="47">
        <f>SUM('JTC - Site 10 - Day 2'!J12,'JTC - Site 10 - Day 2'!X12,'JTC - Site 10 - Day 2'!AL12)</f>
        <v>1</v>
      </c>
      <c r="Y12" s="47">
        <f>SUM('JTC - Site 10 - Day 2'!K12,'JTC - Site 10 - Day 2'!Y12,'JTC - Site 10 - Day 2'!AM12)</f>
        <v>0</v>
      </c>
      <c r="Z12" s="54">
        <f>SUM('JTC - Site 10 - Day 2'!L12,'JTC - Site 10 - Day 2'!Z12,'JTC - Site 10 - Day 2'!AN12)</f>
        <v>1</v>
      </c>
      <c r="AA12" s="59">
        <f t="shared" si="10"/>
        <v>36</v>
      </c>
      <c r="AB12" s="59">
        <f t="shared" si="11"/>
        <v>33</v>
      </c>
      <c r="AC12" s="45">
        <f>'JTC - Site 10 - Day 2'!$A12</f>
        <v>0.32291666666666707</v>
      </c>
      <c r="AD12" s="46">
        <f>SUM('JTC - Site 10 - Day 2'!AD12,'JTC - Site 10 - Day 2'!CH12,'JTC - Site 10 - Day 2'!EL12)</f>
        <v>14</v>
      </c>
      <c r="AE12" s="47">
        <f>SUM('JTC - Site 10 - Day 2'!AE12,'JTC - Site 10 - Day 2'!CI12,'JTC - Site 10 - Day 2'!EM12)</f>
        <v>1</v>
      </c>
      <c r="AF12" s="47">
        <f>SUM('JTC - Site 10 - Day 2'!AF12,'JTC - Site 10 - Day 2'!CJ12,'JTC - Site 10 - Day 2'!EN12)</f>
        <v>74</v>
      </c>
      <c r="AG12" s="47">
        <f>SUM('JTC - Site 10 - Day 2'!AG12,'JTC - Site 10 - Day 2'!CK12,'JTC - Site 10 - Day 2'!EO12)</f>
        <v>5</v>
      </c>
      <c r="AH12" s="47">
        <f>SUM('JTC - Site 10 - Day 2'!AH12,'JTC - Site 10 - Day 2'!CL12,'JTC - Site 10 - Day 2'!EP12)</f>
        <v>3</v>
      </c>
      <c r="AI12" s="47">
        <f>SUM('JTC - Site 10 - Day 2'!AI12,'JTC - Site 10 - Day 2'!CM12,'JTC - Site 10 - Day 2'!EQ12)</f>
        <v>1</v>
      </c>
      <c r="AJ12" s="47">
        <f>SUM('JTC - Site 10 - Day 2'!AJ12,'JTC - Site 10 - Day 2'!CN12,'JTC - Site 10 - Day 2'!ER12)</f>
        <v>2</v>
      </c>
      <c r="AK12" s="47">
        <f>SUM('JTC - Site 10 - Day 2'!AK12,'JTC - Site 10 - Day 2'!CO12,'JTC - Site 10 - Day 2'!ES12)</f>
        <v>0</v>
      </c>
      <c r="AL12" s="47">
        <f>SUM('JTC - Site 10 - Day 2'!AL12,'JTC - Site 10 - Day 2'!CP12,'JTC - Site 10 - Day 2'!ET12)</f>
        <v>0</v>
      </c>
      <c r="AM12" s="47">
        <f>SUM('JTC - Site 10 - Day 2'!AM12,'JTC - Site 10 - Day 2'!CQ12,'JTC - Site 10 - Day 2'!EU12)</f>
        <v>0</v>
      </c>
      <c r="AN12" s="54">
        <f>SUM('JTC - Site 10 - Day 2'!AN12,'JTC - Site 10 - Day 2'!CR12,'JTC - Site 10 - Day 2'!EV12)</f>
        <v>3</v>
      </c>
      <c r="AO12" s="59">
        <f t="shared" si="12"/>
        <v>103</v>
      </c>
      <c r="AP12" s="59">
        <f t="shared" si="13"/>
        <v>99</v>
      </c>
      <c r="AQ12" s="45">
        <f>'JTC - Site 10 - Day 2'!$A12</f>
        <v>0.32291666666666707</v>
      </c>
      <c r="AR12" s="46">
        <f>SUM('JTC - Site 10 - Day 2'!AR12,'JTC - Site 10 - Day 2'!BF12,'JTC - Site 10 - Day 2'!BT12)</f>
        <v>42</v>
      </c>
      <c r="AS12" s="47">
        <f>SUM('JTC - Site 10 - Day 2'!AS12,'JTC - Site 10 - Day 2'!BG12,'JTC - Site 10 - Day 2'!BU12)</f>
        <v>5</v>
      </c>
      <c r="AT12" s="47">
        <f>SUM('JTC - Site 10 - Day 2'!AT12,'JTC - Site 10 - Day 2'!BH12,'JTC - Site 10 - Day 2'!BV12)</f>
        <v>65</v>
      </c>
      <c r="AU12" s="47">
        <f>SUM('JTC - Site 10 - Day 2'!AU12,'JTC - Site 10 - Day 2'!BI12,'JTC - Site 10 - Day 2'!BW12)</f>
        <v>19</v>
      </c>
      <c r="AV12" s="47">
        <f>SUM('JTC - Site 10 - Day 2'!AV12,'JTC - Site 10 - Day 2'!BJ12,'JTC - Site 10 - Day 2'!BX12)</f>
        <v>0</v>
      </c>
      <c r="AW12" s="47">
        <f>SUM('JTC - Site 10 - Day 2'!AW12,'JTC - Site 10 - Day 2'!BK12,'JTC - Site 10 - Day 2'!BY12)</f>
        <v>0</v>
      </c>
      <c r="AX12" s="47">
        <f>SUM('JTC - Site 10 - Day 2'!AX12,'JTC - Site 10 - Day 2'!BL12,'JTC - Site 10 - Day 2'!BZ12)</f>
        <v>1</v>
      </c>
      <c r="AY12" s="47">
        <f>SUM('JTC - Site 10 - Day 2'!AY12,'JTC - Site 10 - Day 2'!BM12,'JTC - Site 10 - Day 2'!CA12)</f>
        <v>1</v>
      </c>
      <c r="AZ12" s="47">
        <f>SUM('JTC - Site 10 - Day 2'!AZ12,'JTC - Site 10 - Day 2'!BN12,'JTC - Site 10 - Day 2'!CB12)</f>
        <v>0</v>
      </c>
      <c r="BA12" s="47">
        <f>SUM('JTC - Site 10 - Day 2'!BA12,'JTC - Site 10 - Day 2'!BO12,'JTC - Site 10 - Day 2'!CC12)</f>
        <v>0</v>
      </c>
      <c r="BB12" s="54">
        <f>SUM('JTC - Site 10 - Day 2'!BB12,'JTC - Site 10 - Day 2'!BP12,'JTC - Site 10 - Day 2'!CD12)</f>
        <v>2</v>
      </c>
      <c r="BC12" s="59">
        <f t="shared" si="14"/>
        <v>135</v>
      </c>
      <c r="BD12" s="59">
        <f t="shared" si="15"/>
        <v>106</v>
      </c>
      <c r="BE12" s="45">
        <f>'JTC - Site 10 - Day 2'!$A12</f>
        <v>0.32291666666666707</v>
      </c>
      <c r="BF12" s="46">
        <f>SUM('JTC - Site 10 - Day 2'!P12,'JTC - Site 10 - Day 2'!BT12,'JTC - Site 10 - Day 2'!DX12)</f>
        <v>1</v>
      </c>
      <c r="BG12" s="47">
        <f>SUM('JTC - Site 10 - Day 2'!Q12,'JTC - Site 10 - Day 2'!BU12,'JTC - Site 10 - Day 2'!DY12)</f>
        <v>0</v>
      </c>
      <c r="BH12" s="47">
        <f>SUM('JTC - Site 10 - Day 2'!R12,'JTC - Site 10 - Day 2'!BV12,'JTC - Site 10 - Day 2'!DZ12)</f>
        <v>25</v>
      </c>
      <c r="BI12" s="47">
        <f>SUM('JTC - Site 10 - Day 2'!S12,'JTC - Site 10 - Day 2'!BW12,'JTC - Site 10 - Day 2'!EA12)</f>
        <v>2</v>
      </c>
      <c r="BJ12" s="47">
        <f>SUM('JTC - Site 10 - Day 2'!T12,'JTC - Site 10 - Day 2'!BX12,'JTC - Site 10 - Day 2'!EB12)</f>
        <v>1</v>
      </c>
      <c r="BK12" s="47">
        <f>SUM('JTC - Site 10 - Day 2'!U12,'JTC - Site 10 - Day 2'!BY12,'JTC - Site 10 - Day 2'!EC12)</f>
        <v>0</v>
      </c>
      <c r="BL12" s="47">
        <f>SUM('JTC - Site 10 - Day 2'!V12,'JTC - Site 10 - Day 2'!BZ12,'JTC - Site 10 - Day 2'!ED12)</f>
        <v>0</v>
      </c>
      <c r="BM12" s="47">
        <f>SUM('JTC - Site 10 - Day 2'!W12,'JTC - Site 10 - Day 2'!CA12,'JTC - Site 10 - Day 2'!EE12)</f>
        <v>0</v>
      </c>
      <c r="BN12" s="47">
        <f>SUM('JTC - Site 10 - Day 2'!X12,'JTC - Site 10 - Day 2'!CB12,'JTC - Site 10 - Day 2'!EF12)</f>
        <v>1</v>
      </c>
      <c r="BO12" s="47">
        <f>SUM('JTC - Site 10 - Day 2'!Y12,'JTC - Site 10 - Day 2'!CC12,'JTC - Site 10 - Day 2'!EG12)</f>
        <v>0</v>
      </c>
      <c r="BP12" s="54">
        <f>SUM('JTC - Site 10 - Day 2'!Z12,'JTC - Site 10 - Day 2'!CD12,'JTC - Site 10 - Day 2'!EH12)</f>
        <v>2</v>
      </c>
      <c r="BQ12" s="59">
        <f t="shared" si="16"/>
        <v>32</v>
      </c>
      <c r="BR12" s="59">
        <f t="shared" si="17"/>
        <v>33</v>
      </c>
      <c r="BS12" s="45">
        <f>'JTC - Site 10 - Day 2'!$A12</f>
        <v>0.32291666666666707</v>
      </c>
      <c r="BT12" s="46">
        <f>SUM('JTC - Site 10 - Day 2'!CH12,'JTC - Site 10 - Day 2'!CV12,'JTC - Site 10 - Day 2'!DJ12)</f>
        <v>12</v>
      </c>
      <c r="BU12" s="47">
        <f>SUM('JTC - Site 10 - Day 2'!CI12,'JTC - Site 10 - Day 2'!CW12,'JTC - Site 10 - Day 2'!DK12)</f>
        <v>1</v>
      </c>
      <c r="BV12" s="47">
        <f>SUM('JTC - Site 10 - Day 2'!CJ12,'JTC - Site 10 - Day 2'!CX12,'JTC - Site 10 - Day 2'!DL12)</f>
        <v>105</v>
      </c>
      <c r="BW12" s="47">
        <f>SUM('JTC - Site 10 - Day 2'!CK12,'JTC - Site 10 - Day 2'!CY12,'JTC - Site 10 - Day 2'!DM12)</f>
        <v>7</v>
      </c>
      <c r="BX12" s="47">
        <f>SUM('JTC - Site 10 - Day 2'!CL12,'JTC - Site 10 - Day 2'!CZ12,'JTC - Site 10 - Day 2'!DN12)</f>
        <v>1</v>
      </c>
      <c r="BY12" s="47">
        <f>SUM('JTC - Site 10 - Day 2'!CM12,'JTC - Site 10 - Day 2'!DA12,'JTC - Site 10 - Day 2'!DO12)</f>
        <v>0</v>
      </c>
      <c r="BZ12" s="47">
        <f>SUM('JTC - Site 10 - Day 2'!CN12,'JTC - Site 10 - Day 2'!DB12,'JTC - Site 10 - Day 2'!DP12)</f>
        <v>0</v>
      </c>
      <c r="CA12" s="47">
        <f>SUM('JTC - Site 10 - Day 2'!CO12,'JTC - Site 10 - Day 2'!DC12,'JTC - Site 10 - Day 2'!DQ12)</f>
        <v>0</v>
      </c>
      <c r="CB12" s="47">
        <f>SUM('JTC - Site 10 - Day 2'!CP12,'JTC - Site 10 - Day 2'!DD12,'JTC - Site 10 - Day 2'!DR12)</f>
        <v>1</v>
      </c>
      <c r="CC12" s="47">
        <f>SUM('JTC - Site 10 - Day 2'!CQ12,'JTC - Site 10 - Day 2'!DE12,'JTC - Site 10 - Day 2'!DS12)</f>
        <v>0</v>
      </c>
      <c r="CD12" s="54">
        <f>SUM('JTC - Site 10 - Day 2'!CR12,'JTC - Site 10 - Day 2'!DF12,'JTC - Site 10 - Day 2'!DT12)</f>
        <v>2</v>
      </c>
      <c r="CE12" s="59">
        <f t="shared" si="18"/>
        <v>129</v>
      </c>
      <c r="CF12" s="59">
        <f t="shared" si="19"/>
        <v>122</v>
      </c>
      <c r="CG12" s="45">
        <f>'JTC - Site 10 - Day 2'!$A12</f>
        <v>0.32291666666666707</v>
      </c>
      <c r="CH12" s="46">
        <f>SUM('JTC - Site 10 - Day 2'!B12,'JTC - Site 10 - Day 2'!BF12,'JTC - Site 10 - Day 2'!DJ12)</f>
        <v>51</v>
      </c>
      <c r="CI12" s="47">
        <f>SUM('JTC - Site 10 - Day 2'!C12,'JTC - Site 10 - Day 2'!BG12,'JTC - Site 10 - Day 2'!DK12)</f>
        <v>5</v>
      </c>
      <c r="CJ12" s="47">
        <f>SUM('JTC - Site 10 - Day 2'!D12,'JTC - Site 10 - Day 2'!BH12,'JTC - Site 10 - Day 2'!DL12)</f>
        <v>60</v>
      </c>
      <c r="CK12" s="47">
        <f>SUM('JTC - Site 10 - Day 2'!E12,'JTC - Site 10 - Day 2'!BI12,'JTC - Site 10 - Day 2'!DM12)</f>
        <v>14</v>
      </c>
      <c r="CL12" s="47">
        <f>SUM('JTC - Site 10 - Day 2'!F12,'JTC - Site 10 - Day 2'!BJ12,'JTC - Site 10 - Day 2'!DN12)</f>
        <v>0</v>
      </c>
      <c r="CM12" s="47">
        <f>SUM('JTC - Site 10 - Day 2'!G12,'JTC - Site 10 - Day 2'!BK12,'JTC - Site 10 - Day 2'!DO12)</f>
        <v>0</v>
      </c>
      <c r="CN12" s="47">
        <f>SUM('JTC - Site 10 - Day 2'!H12,'JTC - Site 10 - Day 2'!BL12,'JTC - Site 10 - Day 2'!DP12)</f>
        <v>1</v>
      </c>
      <c r="CO12" s="47">
        <f>SUM('JTC - Site 10 - Day 2'!I12,'JTC - Site 10 - Day 2'!BM12,'JTC - Site 10 - Day 2'!DQ12)</f>
        <v>1</v>
      </c>
      <c r="CP12" s="47">
        <f>SUM('JTC - Site 10 - Day 2'!J12,'JTC - Site 10 - Day 2'!BN12,'JTC - Site 10 - Day 2'!DR12)</f>
        <v>0</v>
      </c>
      <c r="CQ12" s="47">
        <f>SUM('JTC - Site 10 - Day 2'!K12,'JTC - Site 10 - Day 2'!BO12,'JTC - Site 10 - Day 2'!DS12)</f>
        <v>0</v>
      </c>
      <c r="CR12" s="54">
        <f>SUM('JTC - Site 10 - Day 2'!L12,'JTC - Site 10 - Day 2'!BP12,'JTC - Site 10 - Day 2'!DT12)</f>
        <v>1</v>
      </c>
      <c r="CS12" s="59">
        <f t="shared" si="20"/>
        <v>133</v>
      </c>
      <c r="CT12" s="59">
        <f t="shared" si="21"/>
        <v>98</v>
      </c>
      <c r="CU12" s="45">
        <f>'JTC - Site 10 - Day 2'!$A12</f>
        <v>0.32291666666666707</v>
      </c>
      <c r="CV12" s="46">
        <f>SUM('JTC - Site 10 - Day 2'!DX12,'JTC - Site 10 - Day 2'!EL12,'JTC - Site 10 - Day 2'!EZ12)</f>
        <v>16</v>
      </c>
      <c r="CW12" s="47">
        <f>SUM('JTC - Site 10 - Day 2'!DY12,'JTC - Site 10 - Day 2'!EM12,'JTC - Site 10 - Day 2'!FA12)</f>
        <v>2</v>
      </c>
      <c r="CX12" s="47">
        <f>SUM('JTC - Site 10 - Day 2'!DZ12,'JTC - Site 10 - Day 2'!EN12,'JTC - Site 10 - Day 2'!FB12)</f>
        <v>95</v>
      </c>
      <c r="CY12" s="47">
        <f>SUM('JTC - Site 10 - Day 2'!EA12,'JTC - Site 10 - Day 2'!EO12,'JTC - Site 10 - Day 2'!FC12)</f>
        <v>5</v>
      </c>
      <c r="CZ12" s="47">
        <f>SUM('JTC - Site 10 - Day 2'!EB12,'JTC - Site 10 - Day 2'!EP12,'JTC - Site 10 - Day 2'!FD12)</f>
        <v>3</v>
      </c>
      <c r="DA12" s="47">
        <f>SUM('JTC - Site 10 - Day 2'!EC12,'JTC - Site 10 - Day 2'!EQ12,'JTC - Site 10 - Day 2'!FE12)</f>
        <v>1</v>
      </c>
      <c r="DB12" s="47">
        <f>SUM('JTC - Site 10 - Day 2'!ED12,'JTC - Site 10 - Day 2'!ER12,'JTC - Site 10 - Day 2'!FF12)</f>
        <v>2</v>
      </c>
      <c r="DC12" s="47">
        <f>SUM('JTC - Site 10 - Day 2'!EE12,'JTC - Site 10 - Day 2'!ES12,'JTC - Site 10 - Day 2'!FG12)</f>
        <v>0</v>
      </c>
      <c r="DD12" s="47">
        <f>SUM('JTC - Site 10 - Day 2'!EF12,'JTC - Site 10 - Day 2'!ET12,'JTC - Site 10 - Day 2'!FH12)</f>
        <v>0</v>
      </c>
      <c r="DE12" s="47">
        <f>SUM('JTC - Site 10 - Day 2'!EG12,'JTC - Site 10 - Day 2'!EU12,'JTC - Site 10 - Day 2'!FI12)</f>
        <v>0</v>
      </c>
      <c r="DF12" s="54">
        <f>SUM('JTC - Site 10 - Day 2'!EH12,'JTC - Site 10 - Day 2'!EV12,'JTC - Site 10 - Day 2'!FJ12)</f>
        <v>4</v>
      </c>
      <c r="DG12" s="59">
        <f t="shared" si="22"/>
        <v>128</v>
      </c>
      <c r="DH12" s="59">
        <f t="shared" si="23"/>
        <v>122</v>
      </c>
      <c r="DI12" s="68">
        <f t="shared" si="7"/>
        <v>428</v>
      </c>
      <c r="DJ12" s="68">
        <f t="shared" si="24"/>
        <v>1857</v>
      </c>
      <c r="DK12" s="45">
        <f>'JTC - Site 10 - Day 2'!$A12</f>
        <v>0.32291666666666707</v>
      </c>
    </row>
    <row r="13" spans="1:115" s="39" customFormat="1" ht="12" customHeight="1">
      <c r="A13" s="48" t="s">
        <v>24</v>
      </c>
      <c r="B13" s="49">
        <f t="shared" ref="B13:L13" si="25">SUM(B9:B12)</f>
        <v>22</v>
      </c>
      <c r="C13" s="50">
        <f t="shared" si="25"/>
        <v>6</v>
      </c>
      <c r="D13" s="50">
        <f t="shared" si="25"/>
        <v>458</v>
      </c>
      <c r="E13" s="50">
        <f t="shared" si="25"/>
        <v>56</v>
      </c>
      <c r="F13" s="50">
        <f t="shared" si="25"/>
        <v>2</v>
      </c>
      <c r="G13" s="50">
        <f t="shared" si="25"/>
        <v>0</v>
      </c>
      <c r="H13" s="50">
        <f t="shared" si="25"/>
        <v>0</v>
      </c>
      <c r="I13" s="50">
        <f t="shared" si="25"/>
        <v>0</v>
      </c>
      <c r="J13" s="50">
        <f t="shared" si="25"/>
        <v>3</v>
      </c>
      <c r="K13" s="50">
        <f t="shared" si="25"/>
        <v>1</v>
      </c>
      <c r="L13" s="55">
        <f t="shared" si="25"/>
        <v>18</v>
      </c>
      <c r="M13" s="60">
        <f t="shared" si="8"/>
        <v>566</v>
      </c>
      <c r="N13" s="60">
        <f t="shared" si="9"/>
        <v>554</v>
      </c>
      <c r="O13" s="48" t="s">
        <v>24</v>
      </c>
      <c r="P13" s="49">
        <f t="shared" ref="P13:Z13" si="26">SUM(P9:P12)</f>
        <v>16</v>
      </c>
      <c r="Q13" s="50">
        <f t="shared" si="26"/>
        <v>2</v>
      </c>
      <c r="R13" s="50">
        <f t="shared" si="26"/>
        <v>97</v>
      </c>
      <c r="S13" s="50">
        <f t="shared" si="26"/>
        <v>14</v>
      </c>
      <c r="T13" s="50">
        <f t="shared" si="26"/>
        <v>0</v>
      </c>
      <c r="U13" s="50">
        <f t="shared" si="26"/>
        <v>0</v>
      </c>
      <c r="V13" s="50">
        <f t="shared" si="26"/>
        <v>0</v>
      </c>
      <c r="W13" s="50">
        <f t="shared" si="26"/>
        <v>4</v>
      </c>
      <c r="X13" s="50">
        <f t="shared" si="26"/>
        <v>3</v>
      </c>
      <c r="Y13" s="50">
        <f t="shared" si="26"/>
        <v>1</v>
      </c>
      <c r="Z13" s="55">
        <f t="shared" si="26"/>
        <v>9</v>
      </c>
      <c r="AA13" s="60">
        <f t="shared" si="10"/>
        <v>146</v>
      </c>
      <c r="AB13" s="60">
        <f t="shared" si="11"/>
        <v>142</v>
      </c>
      <c r="AC13" s="48" t="s">
        <v>24</v>
      </c>
      <c r="AD13" s="49">
        <f t="shared" ref="AD13:AN13" si="27">SUM(AD9:AD12)</f>
        <v>38</v>
      </c>
      <c r="AE13" s="50">
        <f t="shared" si="27"/>
        <v>6</v>
      </c>
      <c r="AF13" s="50">
        <f t="shared" si="27"/>
        <v>295</v>
      </c>
      <c r="AG13" s="50">
        <f t="shared" si="27"/>
        <v>25</v>
      </c>
      <c r="AH13" s="50">
        <f t="shared" si="27"/>
        <v>4</v>
      </c>
      <c r="AI13" s="50">
        <f t="shared" si="27"/>
        <v>3</v>
      </c>
      <c r="AJ13" s="50">
        <f t="shared" si="27"/>
        <v>7</v>
      </c>
      <c r="AK13" s="50">
        <f t="shared" si="27"/>
        <v>4</v>
      </c>
      <c r="AL13" s="50">
        <f t="shared" si="27"/>
        <v>0</v>
      </c>
      <c r="AM13" s="50">
        <f t="shared" si="27"/>
        <v>4</v>
      </c>
      <c r="AN13" s="55">
        <f t="shared" si="27"/>
        <v>11</v>
      </c>
      <c r="AO13" s="60">
        <f t="shared" si="12"/>
        <v>397</v>
      </c>
      <c r="AP13" s="60">
        <f t="shared" si="13"/>
        <v>391</v>
      </c>
      <c r="AQ13" s="48" t="s">
        <v>24</v>
      </c>
      <c r="AR13" s="49">
        <f t="shared" ref="AR13:BB13" si="28">SUM(AR9:AR12)</f>
        <v>133</v>
      </c>
      <c r="AS13" s="50">
        <f t="shared" si="28"/>
        <v>13</v>
      </c>
      <c r="AT13" s="50">
        <f t="shared" si="28"/>
        <v>276</v>
      </c>
      <c r="AU13" s="50">
        <f t="shared" si="28"/>
        <v>60</v>
      </c>
      <c r="AV13" s="50">
        <f t="shared" si="28"/>
        <v>7</v>
      </c>
      <c r="AW13" s="50">
        <f t="shared" si="28"/>
        <v>0</v>
      </c>
      <c r="AX13" s="50">
        <f t="shared" si="28"/>
        <v>6</v>
      </c>
      <c r="AY13" s="50">
        <f t="shared" si="28"/>
        <v>1</v>
      </c>
      <c r="AZ13" s="50">
        <f t="shared" si="28"/>
        <v>0</v>
      </c>
      <c r="BA13" s="50">
        <f t="shared" si="28"/>
        <v>2</v>
      </c>
      <c r="BB13" s="55">
        <f t="shared" si="28"/>
        <v>3</v>
      </c>
      <c r="BC13" s="60">
        <f t="shared" si="14"/>
        <v>501</v>
      </c>
      <c r="BD13" s="60">
        <f t="shared" si="15"/>
        <v>422</v>
      </c>
      <c r="BE13" s="48" t="s">
        <v>24</v>
      </c>
      <c r="BF13" s="49">
        <f t="shared" ref="BF13:BP13" si="29">SUM(BF9:BF12)</f>
        <v>2</v>
      </c>
      <c r="BG13" s="50">
        <f t="shared" si="29"/>
        <v>2</v>
      </c>
      <c r="BH13" s="50">
        <f t="shared" si="29"/>
        <v>95</v>
      </c>
      <c r="BI13" s="50">
        <f t="shared" si="29"/>
        <v>12</v>
      </c>
      <c r="BJ13" s="50">
        <f t="shared" si="29"/>
        <v>2</v>
      </c>
      <c r="BK13" s="50">
        <f t="shared" si="29"/>
        <v>0</v>
      </c>
      <c r="BL13" s="50">
        <f t="shared" si="29"/>
        <v>0</v>
      </c>
      <c r="BM13" s="50">
        <f t="shared" si="29"/>
        <v>0</v>
      </c>
      <c r="BN13" s="50">
        <f t="shared" si="29"/>
        <v>3</v>
      </c>
      <c r="BO13" s="50">
        <f t="shared" si="29"/>
        <v>0</v>
      </c>
      <c r="BP13" s="55">
        <f t="shared" si="29"/>
        <v>9</v>
      </c>
      <c r="BQ13" s="60">
        <f t="shared" si="16"/>
        <v>125</v>
      </c>
      <c r="BR13" s="60">
        <f t="shared" si="17"/>
        <v>128</v>
      </c>
      <c r="BS13" s="48" t="s">
        <v>24</v>
      </c>
      <c r="BT13" s="49">
        <f t="shared" ref="BT13:CD13" si="30">SUM(BT9:BT12)</f>
        <v>38</v>
      </c>
      <c r="BU13" s="50">
        <f t="shared" si="30"/>
        <v>7</v>
      </c>
      <c r="BV13" s="50">
        <f t="shared" si="30"/>
        <v>405</v>
      </c>
      <c r="BW13" s="50">
        <f t="shared" si="30"/>
        <v>47</v>
      </c>
      <c r="BX13" s="50">
        <f t="shared" si="30"/>
        <v>4</v>
      </c>
      <c r="BY13" s="50">
        <f t="shared" si="30"/>
        <v>0</v>
      </c>
      <c r="BZ13" s="50">
        <f t="shared" si="30"/>
        <v>0</v>
      </c>
      <c r="CA13" s="50">
        <f t="shared" si="30"/>
        <v>0</v>
      </c>
      <c r="CB13" s="50">
        <f t="shared" si="30"/>
        <v>3</v>
      </c>
      <c r="CC13" s="50">
        <f t="shared" si="30"/>
        <v>0</v>
      </c>
      <c r="CD13" s="55">
        <f t="shared" si="30"/>
        <v>17</v>
      </c>
      <c r="CE13" s="60">
        <f t="shared" si="18"/>
        <v>521</v>
      </c>
      <c r="CF13" s="60">
        <f t="shared" si="19"/>
        <v>499</v>
      </c>
      <c r="CG13" s="48" t="s">
        <v>24</v>
      </c>
      <c r="CH13" s="49">
        <f t="shared" ref="CH13:CR13" si="31">SUM(CH9:CH12)</f>
        <v>169</v>
      </c>
      <c r="CI13" s="50">
        <f t="shared" si="31"/>
        <v>15</v>
      </c>
      <c r="CJ13" s="50">
        <f t="shared" si="31"/>
        <v>293</v>
      </c>
      <c r="CK13" s="50">
        <f t="shared" si="31"/>
        <v>57</v>
      </c>
      <c r="CL13" s="50">
        <f t="shared" si="31"/>
        <v>8</v>
      </c>
      <c r="CM13" s="50">
        <f t="shared" si="31"/>
        <v>0</v>
      </c>
      <c r="CN13" s="50">
        <f t="shared" si="31"/>
        <v>6</v>
      </c>
      <c r="CO13" s="50">
        <f t="shared" si="31"/>
        <v>1</v>
      </c>
      <c r="CP13" s="50">
        <f t="shared" si="31"/>
        <v>0</v>
      </c>
      <c r="CQ13" s="50">
        <f t="shared" si="31"/>
        <v>1</v>
      </c>
      <c r="CR13" s="55">
        <f t="shared" si="31"/>
        <v>3</v>
      </c>
      <c r="CS13" s="60">
        <f t="shared" si="20"/>
        <v>553</v>
      </c>
      <c r="CT13" s="60">
        <f t="shared" si="21"/>
        <v>449</v>
      </c>
      <c r="CU13" s="48" t="s">
        <v>24</v>
      </c>
      <c r="CV13" s="49">
        <f t="shared" ref="CV13:DF13" si="32">SUM(CV9:CV12)</f>
        <v>44</v>
      </c>
      <c r="CW13" s="50">
        <f t="shared" si="32"/>
        <v>7</v>
      </c>
      <c r="CX13" s="50">
        <f t="shared" si="32"/>
        <v>363</v>
      </c>
      <c r="CY13" s="50">
        <f t="shared" si="32"/>
        <v>29</v>
      </c>
      <c r="CZ13" s="50">
        <f t="shared" si="32"/>
        <v>5</v>
      </c>
      <c r="DA13" s="50">
        <f t="shared" si="32"/>
        <v>3</v>
      </c>
      <c r="DB13" s="50">
        <f t="shared" si="32"/>
        <v>7</v>
      </c>
      <c r="DC13" s="50">
        <f t="shared" si="32"/>
        <v>0</v>
      </c>
      <c r="DD13" s="50">
        <f t="shared" si="32"/>
        <v>0</v>
      </c>
      <c r="DE13" s="50">
        <f t="shared" si="32"/>
        <v>3</v>
      </c>
      <c r="DF13" s="55">
        <f t="shared" si="32"/>
        <v>12</v>
      </c>
      <c r="DG13" s="60">
        <f t="shared" si="22"/>
        <v>473</v>
      </c>
      <c r="DH13" s="60">
        <f t="shared" si="23"/>
        <v>458</v>
      </c>
      <c r="DI13" s="69"/>
      <c r="DJ13" s="69"/>
      <c r="DK13" s="48"/>
    </row>
    <row r="14" spans="1:115" ht="13.5" customHeight="1">
      <c r="A14" s="22">
        <f>'JTC - Site 10 - Day 2'!$A14</f>
        <v>0.33333333333333376</v>
      </c>
      <c r="B14" s="41">
        <f>SUM('JTC - Site 10 - Day 2'!AR14,'JTC - Site 10 - Day 2'!CV14,'JTC - Site 10 - Day 2'!EZ14)</f>
        <v>7</v>
      </c>
      <c r="C14" s="42">
        <f>SUM('JTC - Site 10 - Day 2'!AS14,'JTC - Site 10 - Day 2'!CW14,'JTC - Site 10 - Day 2'!FA14)</f>
        <v>0</v>
      </c>
      <c r="D14" s="42">
        <f>SUM('JTC - Site 10 - Day 2'!AT14,'JTC - Site 10 - Day 2'!CX14,'JTC - Site 10 - Day 2'!FB14)</f>
        <v>126</v>
      </c>
      <c r="E14" s="42">
        <f>SUM('JTC - Site 10 - Day 2'!AU14,'JTC - Site 10 - Day 2'!CY14,'JTC - Site 10 - Day 2'!FC14)</f>
        <v>9</v>
      </c>
      <c r="F14" s="42">
        <f>SUM('JTC - Site 10 - Day 2'!AV14,'JTC - Site 10 - Day 2'!CZ14,'JTC - Site 10 - Day 2'!FD14)</f>
        <v>0</v>
      </c>
      <c r="G14" s="42">
        <f>SUM('JTC - Site 10 - Day 2'!AW14,'JTC - Site 10 - Day 2'!DA14,'JTC - Site 10 - Day 2'!FE14)</f>
        <v>0</v>
      </c>
      <c r="H14" s="42">
        <f>SUM('JTC - Site 10 - Day 2'!AX14,'JTC - Site 10 - Day 2'!DB14,'JTC - Site 10 - Day 2'!FF14)</f>
        <v>0</v>
      </c>
      <c r="I14" s="42">
        <f>SUM('JTC - Site 10 - Day 2'!AY14,'JTC - Site 10 - Day 2'!DC14,'JTC - Site 10 - Day 2'!FG14)</f>
        <v>0</v>
      </c>
      <c r="J14" s="42">
        <f>SUM('JTC - Site 10 - Day 2'!AZ14,'JTC - Site 10 - Day 2'!DD14,'JTC - Site 10 - Day 2'!FH14)</f>
        <v>1</v>
      </c>
      <c r="K14" s="42">
        <f>SUM('JTC - Site 10 - Day 2'!BA14,'JTC - Site 10 - Day 2'!DE14,'JTC - Site 10 - Day 2'!FI14)</f>
        <v>2</v>
      </c>
      <c r="L14" s="52">
        <f>SUM('JTC - Site 10 - Day 2'!BB14,'JTC - Site 10 - Day 2'!DF14,'JTC - Site 10 - Day 2'!FJ14)</f>
        <v>8</v>
      </c>
      <c r="M14" s="57">
        <f t="shared" si="8"/>
        <v>153</v>
      </c>
      <c r="N14" s="57">
        <f t="shared" si="9"/>
        <v>151</v>
      </c>
      <c r="O14" s="22">
        <f>'JTC - Site 10 - Day 2'!$A14</f>
        <v>0.33333333333333376</v>
      </c>
      <c r="P14" s="41">
        <f>SUM('JTC - Site 10 - Day 2'!B14,'JTC - Site 10 - Day 2'!P14,'JTC - Site 10 - Day 2'!AD14)</f>
        <v>4</v>
      </c>
      <c r="Q14" s="42">
        <f>SUM('JTC - Site 10 - Day 2'!C14,'JTC - Site 10 - Day 2'!Q14,'JTC - Site 10 - Day 2'!AE14)</f>
        <v>0</v>
      </c>
      <c r="R14" s="42">
        <f>SUM('JTC - Site 10 - Day 2'!D14,'JTC - Site 10 - Day 2'!R14,'JTC - Site 10 - Day 2'!AF14)</f>
        <v>40</v>
      </c>
      <c r="S14" s="42">
        <f>SUM('JTC - Site 10 - Day 2'!E14,'JTC - Site 10 - Day 2'!S14,'JTC - Site 10 - Day 2'!AG14)</f>
        <v>5</v>
      </c>
      <c r="T14" s="42">
        <f>SUM('JTC - Site 10 - Day 2'!F14,'JTC - Site 10 - Day 2'!T14,'JTC - Site 10 - Day 2'!AH14)</f>
        <v>0</v>
      </c>
      <c r="U14" s="42">
        <f>SUM('JTC - Site 10 - Day 2'!G14,'JTC - Site 10 - Day 2'!U14,'JTC - Site 10 - Day 2'!AI14)</f>
        <v>1</v>
      </c>
      <c r="V14" s="42">
        <f>SUM('JTC - Site 10 - Day 2'!H14,'JTC - Site 10 - Day 2'!V14,'JTC - Site 10 - Day 2'!AJ14)</f>
        <v>0</v>
      </c>
      <c r="W14" s="42">
        <f>SUM('JTC - Site 10 - Day 2'!I14,'JTC - Site 10 - Day 2'!W14,'JTC - Site 10 - Day 2'!AK14)</f>
        <v>0</v>
      </c>
      <c r="X14" s="42">
        <f>SUM('JTC - Site 10 - Day 2'!J14,'JTC - Site 10 - Day 2'!X14,'JTC - Site 10 - Day 2'!AL14)</f>
        <v>0</v>
      </c>
      <c r="Y14" s="42">
        <f>SUM('JTC - Site 10 - Day 2'!K14,'JTC - Site 10 - Day 2'!Y14,'JTC - Site 10 - Day 2'!AM14)</f>
        <v>0</v>
      </c>
      <c r="Z14" s="52">
        <f>SUM('JTC - Site 10 - Day 2'!L14,'JTC - Site 10 - Day 2'!Z14,'JTC - Site 10 - Day 2'!AN14)</f>
        <v>4</v>
      </c>
      <c r="AA14" s="57">
        <f t="shared" si="10"/>
        <v>54</v>
      </c>
      <c r="AB14" s="57">
        <f t="shared" si="11"/>
        <v>52</v>
      </c>
      <c r="AC14" s="22">
        <f>'JTC - Site 10 - Day 2'!$A14</f>
        <v>0.33333333333333376</v>
      </c>
      <c r="AD14" s="41">
        <f>SUM('JTC - Site 10 - Day 2'!AD14,'JTC - Site 10 - Day 2'!CH14,'JTC - Site 10 - Day 2'!EL14)</f>
        <v>10</v>
      </c>
      <c r="AE14" s="42">
        <f>SUM('JTC - Site 10 - Day 2'!AE14,'JTC - Site 10 - Day 2'!CI14,'JTC - Site 10 - Day 2'!EM14)</f>
        <v>1</v>
      </c>
      <c r="AF14" s="42">
        <f>SUM('JTC - Site 10 - Day 2'!AF14,'JTC - Site 10 - Day 2'!CJ14,'JTC - Site 10 - Day 2'!EN14)</f>
        <v>84</v>
      </c>
      <c r="AG14" s="42">
        <f>SUM('JTC - Site 10 - Day 2'!AG14,'JTC - Site 10 - Day 2'!CK14,'JTC - Site 10 - Day 2'!EO14)</f>
        <v>3</v>
      </c>
      <c r="AH14" s="42">
        <f>SUM('JTC - Site 10 - Day 2'!AH14,'JTC - Site 10 - Day 2'!CL14,'JTC - Site 10 - Day 2'!EP14)</f>
        <v>0</v>
      </c>
      <c r="AI14" s="42">
        <f>SUM('JTC - Site 10 - Day 2'!AI14,'JTC - Site 10 - Day 2'!CM14,'JTC - Site 10 - Day 2'!EQ14)</f>
        <v>0</v>
      </c>
      <c r="AJ14" s="42">
        <f>SUM('JTC - Site 10 - Day 2'!AJ14,'JTC - Site 10 - Day 2'!CN14,'JTC - Site 10 - Day 2'!ER14)</f>
        <v>1</v>
      </c>
      <c r="AK14" s="42">
        <f>SUM('JTC - Site 10 - Day 2'!AK14,'JTC - Site 10 - Day 2'!CO14,'JTC - Site 10 - Day 2'!ES14)</f>
        <v>0</v>
      </c>
      <c r="AL14" s="42">
        <f>SUM('JTC - Site 10 - Day 2'!AL14,'JTC - Site 10 - Day 2'!CP14,'JTC - Site 10 - Day 2'!ET14)</f>
        <v>0</v>
      </c>
      <c r="AM14" s="42">
        <f>SUM('JTC - Site 10 - Day 2'!AM14,'JTC - Site 10 - Day 2'!CQ14,'JTC - Site 10 - Day 2'!EU14)</f>
        <v>0</v>
      </c>
      <c r="AN14" s="52">
        <f>SUM('JTC - Site 10 - Day 2'!AN14,'JTC - Site 10 - Day 2'!CR14,'JTC - Site 10 - Day 2'!EV14)</f>
        <v>3</v>
      </c>
      <c r="AO14" s="57">
        <f t="shared" si="12"/>
        <v>102</v>
      </c>
      <c r="AP14" s="57">
        <f t="shared" si="13"/>
        <v>96</v>
      </c>
      <c r="AQ14" s="22">
        <f>'JTC - Site 10 - Day 2'!$A14</f>
        <v>0.33333333333333376</v>
      </c>
      <c r="AR14" s="41">
        <f>SUM('JTC - Site 10 - Day 2'!AR14,'JTC - Site 10 - Day 2'!BF14,'JTC - Site 10 - Day 2'!BT14)</f>
        <v>62</v>
      </c>
      <c r="AS14" s="42">
        <f>SUM('JTC - Site 10 - Day 2'!AS14,'JTC - Site 10 - Day 2'!BG14,'JTC - Site 10 - Day 2'!BU14)</f>
        <v>6</v>
      </c>
      <c r="AT14" s="42">
        <f>SUM('JTC - Site 10 - Day 2'!AT14,'JTC - Site 10 - Day 2'!BH14,'JTC - Site 10 - Day 2'!BV14)</f>
        <v>75</v>
      </c>
      <c r="AU14" s="42">
        <f>SUM('JTC - Site 10 - Day 2'!AU14,'JTC - Site 10 - Day 2'!BI14,'JTC - Site 10 - Day 2'!BW14)</f>
        <v>15</v>
      </c>
      <c r="AV14" s="42">
        <f>SUM('JTC - Site 10 - Day 2'!AV14,'JTC - Site 10 - Day 2'!BJ14,'JTC - Site 10 - Day 2'!BX14)</f>
        <v>2</v>
      </c>
      <c r="AW14" s="42">
        <f>SUM('JTC - Site 10 - Day 2'!AW14,'JTC - Site 10 - Day 2'!BK14,'JTC - Site 10 - Day 2'!BY14)</f>
        <v>0</v>
      </c>
      <c r="AX14" s="42">
        <f>SUM('JTC - Site 10 - Day 2'!AX14,'JTC - Site 10 - Day 2'!BL14,'JTC - Site 10 - Day 2'!BZ14)</f>
        <v>0</v>
      </c>
      <c r="AY14" s="42">
        <f>SUM('JTC - Site 10 - Day 2'!AY14,'JTC - Site 10 - Day 2'!BM14,'JTC - Site 10 - Day 2'!CA14)</f>
        <v>0</v>
      </c>
      <c r="AZ14" s="42">
        <f>SUM('JTC - Site 10 - Day 2'!AZ14,'JTC - Site 10 - Day 2'!BN14,'JTC - Site 10 - Day 2'!CB14)</f>
        <v>0</v>
      </c>
      <c r="BA14" s="42">
        <f>SUM('JTC - Site 10 - Day 2'!BA14,'JTC - Site 10 - Day 2'!BO14,'JTC - Site 10 - Day 2'!CC14)</f>
        <v>1</v>
      </c>
      <c r="BB14" s="52">
        <f>SUM('JTC - Site 10 - Day 2'!BB14,'JTC - Site 10 - Day 2'!BP14,'JTC - Site 10 - Day 2'!CD14)</f>
        <v>3</v>
      </c>
      <c r="BC14" s="57">
        <f t="shared" si="14"/>
        <v>164</v>
      </c>
      <c r="BD14" s="57">
        <f t="shared" si="15"/>
        <v>123</v>
      </c>
      <c r="BE14" s="22">
        <f>'JTC - Site 10 - Day 2'!$A14</f>
        <v>0.33333333333333376</v>
      </c>
      <c r="BF14" s="41">
        <f>SUM('JTC - Site 10 - Day 2'!P14,'JTC - Site 10 - Day 2'!BT14,'JTC - Site 10 - Day 2'!DX14)</f>
        <v>2</v>
      </c>
      <c r="BG14" s="42">
        <f>SUM('JTC - Site 10 - Day 2'!Q14,'JTC - Site 10 - Day 2'!BU14,'JTC - Site 10 - Day 2'!DY14)</f>
        <v>0</v>
      </c>
      <c r="BH14" s="42">
        <f>SUM('JTC - Site 10 - Day 2'!R14,'JTC - Site 10 - Day 2'!BV14,'JTC - Site 10 - Day 2'!DZ14)</f>
        <v>42</v>
      </c>
      <c r="BI14" s="42">
        <f>SUM('JTC - Site 10 - Day 2'!S14,'JTC - Site 10 - Day 2'!BW14,'JTC - Site 10 - Day 2'!EA14)</f>
        <v>4</v>
      </c>
      <c r="BJ14" s="42">
        <f>SUM('JTC - Site 10 - Day 2'!T14,'JTC - Site 10 - Day 2'!BX14,'JTC - Site 10 - Day 2'!EB14)</f>
        <v>1</v>
      </c>
      <c r="BK14" s="42">
        <f>SUM('JTC - Site 10 - Day 2'!U14,'JTC - Site 10 - Day 2'!BY14,'JTC - Site 10 - Day 2'!EC14)</f>
        <v>0</v>
      </c>
      <c r="BL14" s="42">
        <f>SUM('JTC - Site 10 - Day 2'!V14,'JTC - Site 10 - Day 2'!BZ14,'JTC - Site 10 - Day 2'!ED14)</f>
        <v>0</v>
      </c>
      <c r="BM14" s="42">
        <f>SUM('JTC - Site 10 - Day 2'!W14,'JTC - Site 10 - Day 2'!CA14,'JTC - Site 10 - Day 2'!EE14)</f>
        <v>1</v>
      </c>
      <c r="BN14" s="42">
        <f>SUM('JTC - Site 10 - Day 2'!X14,'JTC - Site 10 - Day 2'!CB14,'JTC - Site 10 - Day 2'!EF14)</f>
        <v>0</v>
      </c>
      <c r="BO14" s="42">
        <f>SUM('JTC - Site 10 - Day 2'!Y14,'JTC - Site 10 - Day 2'!CC14,'JTC - Site 10 - Day 2'!EG14)</f>
        <v>0</v>
      </c>
      <c r="BP14" s="52">
        <f>SUM('JTC - Site 10 - Day 2'!Z14,'JTC - Site 10 - Day 2'!CD14,'JTC - Site 10 - Day 2'!EH14)</f>
        <v>2</v>
      </c>
      <c r="BQ14" s="57">
        <f t="shared" si="16"/>
        <v>52</v>
      </c>
      <c r="BR14" s="57">
        <f t="shared" si="17"/>
        <v>53</v>
      </c>
      <c r="BS14" s="22">
        <f>'JTC - Site 10 - Day 2'!$A14</f>
        <v>0.33333333333333376</v>
      </c>
      <c r="BT14" s="41">
        <f>SUM('JTC - Site 10 - Day 2'!CH14,'JTC - Site 10 - Day 2'!CV14,'JTC - Site 10 - Day 2'!DJ14)</f>
        <v>24</v>
      </c>
      <c r="BU14" s="42">
        <f>SUM('JTC - Site 10 - Day 2'!CI14,'JTC - Site 10 - Day 2'!CW14,'JTC - Site 10 - Day 2'!DK14)</f>
        <v>2</v>
      </c>
      <c r="BV14" s="42">
        <f>SUM('JTC - Site 10 - Day 2'!CJ14,'JTC - Site 10 - Day 2'!CX14,'JTC - Site 10 - Day 2'!DL14)</f>
        <v>86</v>
      </c>
      <c r="BW14" s="42">
        <f>SUM('JTC - Site 10 - Day 2'!CK14,'JTC - Site 10 - Day 2'!CY14,'JTC - Site 10 - Day 2'!DM14)</f>
        <v>8</v>
      </c>
      <c r="BX14" s="42">
        <f>SUM('JTC - Site 10 - Day 2'!CL14,'JTC - Site 10 - Day 2'!CZ14,'JTC - Site 10 - Day 2'!DN14)</f>
        <v>0</v>
      </c>
      <c r="BY14" s="42">
        <f>SUM('JTC - Site 10 - Day 2'!CM14,'JTC - Site 10 - Day 2'!DA14,'JTC - Site 10 - Day 2'!DO14)</f>
        <v>0</v>
      </c>
      <c r="BZ14" s="42">
        <f>SUM('JTC - Site 10 - Day 2'!CN14,'JTC - Site 10 - Day 2'!DB14,'JTC - Site 10 - Day 2'!DP14)</f>
        <v>0</v>
      </c>
      <c r="CA14" s="42">
        <f>SUM('JTC - Site 10 - Day 2'!CO14,'JTC - Site 10 - Day 2'!DC14,'JTC - Site 10 - Day 2'!DQ14)</f>
        <v>0</v>
      </c>
      <c r="CB14" s="42">
        <f>SUM('JTC - Site 10 - Day 2'!CP14,'JTC - Site 10 - Day 2'!DD14,'JTC - Site 10 - Day 2'!DR14)</f>
        <v>1</v>
      </c>
      <c r="CC14" s="42">
        <f>SUM('JTC - Site 10 - Day 2'!CQ14,'JTC - Site 10 - Day 2'!DE14,'JTC - Site 10 - Day 2'!DS14)</f>
        <v>1</v>
      </c>
      <c r="CD14" s="52">
        <f>SUM('JTC - Site 10 - Day 2'!CR14,'JTC - Site 10 - Day 2'!DF14,'JTC - Site 10 - Day 2'!DT14)</f>
        <v>4</v>
      </c>
      <c r="CE14" s="57">
        <f t="shared" si="18"/>
        <v>126</v>
      </c>
      <c r="CF14" s="57">
        <f t="shared" si="19"/>
        <v>111</v>
      </c>
      <c r="CG14" s="22">
        <f>'JTC - Site 10 - Day 2'!$A14</f>
        <v>0.33333333333333376</v>
      </c>
      <c r="CH14" s="41">
        <f>SUM('JTC - Site 10 - Day 2'!B14,'JTC - Site 10 - Day 2'!BF14,'JTC - Site 10 - Day 2'!DJ14)</f>
        <v>83</v>
      </c>
      <c r="CI14" s="42">
        <f>SUM('JTC - Site 10 - Day 2'!C14,'JTC - Site 10 - Day 2'!BG14,'JTC - Site 10 - Day 2'!DK14)</f>
        <v>8</v>
      </c>
      <c r="CJ14" s="42">
        <f>SUM('JTC - Site 10 - Day 2'!D14,'JTC - Site 10 - Day 2'!BH14,'JTC - Site 10 - Day 2'!DL14)</f>
        <v>54</v>
      </c>
      <c r="CK14" s="42">
        <f>SUM('JTC - Site 10 - Day 2'!E14,'JTC - Site 10 - Day 2'!BI14,'JTC - Site 10 - Day 2'!DM14)</f>
        <v>15</v>
      </c>
      <c r="CL14" s="42">
        <f>SUM('JTC - Site 10 - Day 2'!F14,'JTC - Site 10 - Day 2'!BJ14,'JTC - Site 10 - Day 2'!DN14)</f>
        <v>2</v>
      </c>
      <c r="CM14" s="42">
        <f>SUM('JTC - Site 10 - Day 2'!G14,'JTC - Site 10 - Day 2'!BK14,'JTC - Site 10 - Day 2'!DO14)</f>
        <v>1</v>
      </c>
      <c r="CN14" s="42">
        <f>SUM('JTC - Site 10 - Day 2'!H14,'JTC - Site 10 - Day 2'!BL14,'JTC - Site 10 - Day 2'!DP14)</f>
        <v>0</v>
      </c>
      <c r="CO14" s="42">
        <f>SUM('JTC - Site 10 - Day 2'!I14,'JTC - Site 10 - Day 2'!BM14,'JTC - Site 10 - Day 2'!DQ14)</f>
        <v>0</v>
      </c>
      <c r="CP14" s="42">
        <f>SUM('JTC - Site 10 - Day 2'!J14,'JTC - Site 10 - Day 2'!BN14,'JTC - Site 10 - Day 2'!DR14)</f>
        <v>0</v>
      </c>
      <c r="CQ14" s="42">
        <f>SUM('JTC - Site 10 - Day 2'!K14,'JTC - Site 10 - Day 2'!BO14,'JTC - Site 10 - Day 2'!DS14)</f>
        <v>0</v>
      </c>
      <c r="CR14" s="52">
        <f>SUM('JTC - Site 10 - Day 2'!L14,'JTC - Site 10 - Day 2'!BP14,'JTC - Site 10 - Day 2'!DT14)</f>
        <v>1</v>
      </c>
      <c r="CS14" s="57">
        <f t="shared" si="20"/>
        <v>164</v>
      </c>
      <c r="CT14" s="57">
        <f t="shared" si="21"/>
        <v>108</v>
      </c>
      <c r="CU14" s="22">
        <f>'JTC - Site 10 - Day 2'!$A14</f>
        <v>0.33333333333333376</v>
      </c>
      <c r="CV14" s="41">
        <f>SUM('JTC - Site 10 - Day 2'!DX14,'JTC - Site 10 - Day 2'!EL14,'JTC - Site 10 - Day 2'!EZ14)</f>
        <v>12</v>
      </c>
      <c r="CW14" s="42">
        <f>SUM('JTC - Site 10 - Day 2'!DY14,'JTC - Site 10 - Day 2'!EM14,'JTC - Site 10 - Day 2'!FA14)</f>
        <v>1</v>
      </c>
      <c r="CX14" s="42">
        <f>SUM('JTC - Site 10 - Day 2'!DZ14,'JTC - Site 10 - Day 2'!EN14,'JTC - Site 10 - Day 2'!FB14)</f>
        <v>105</v>
      </c>
      <c r="CY14" s="42">
        <f>SUM('JTC - Site 10 - Day 2'!EA14,'JTC - Site 10 - Day 2'!EO14,'JTC - Site 10 - Day 2'!FC14)</f>
        <v>3</v>
      </c>
      <c r="CZ14" s="42">
        <f>SUM('JTC - Site 10 - Day 2'!EB14,'JTC - Site 10 - Day 2'!EP14,'JTC - Site 10 - Day 2'!FD14)</f>
        <v>1</v>
      </c>
      <c r="DA14" s="42">
        <f>SUM('JTC - Site 10 - Day 2'!EC14,'JTC - Site 10 - Day 2'!EQ14,'JTC - Site 10 - Day 2'!FE14)</f>
        <v>0</v>
      </c>
      <c r="DB14" s="42">
        <f>SUM('JTC - Site 10 - Day 2'!ED14,'JTC - Site 10 - Day 2'!ER14,'JTC - Site 10 - Day 2'!FF14)</f>
        <v>1</v>
      </c>
      <c r="DC14" s="42">
        <f>SUM('JTC - Site 10 - Day 2'!EE14,'JTC - Site 10 - Day 2'!ES14,'JTC - Site 10 - Day 2'!FG14)</f>
        <v>1</v>
      </c>
      <c r="DD14" s="42">
        <f>SUM('JTC - Site 10 - Day 2'!EF14,'JTC - Site 10 - Day 2'!ET14,'JTC - Site 10 - Day 2'!FH14)</f>
        <v>0</v>
      </c>
      <c r="DE14" s="42">
        <f>SUM('JTC - Site 10 - Day 2'!EG14,'JTC - Site 10 - Day 2'!EU14,'JTC - Site 10 - Day 2'!FI14)</f>
        <v>0</v>
      </c>
      <c r="DF14" s="52">
        <f>SUM('JTC - Site 10 - Day 2'!EH14,'JTC - Site 10 - Day 2'!EV14,'JTC - Site 10 - Day 2'!FJ14)</f>
        <v>3</v>
      </c>
      <c r="DG14" s="57">
        <f t="shared" si="22"/>
        <v>127</v>
      </c>
      <c r="DH14" s="57">
        <f t="shared" si="23"/>
        <v>121</v>
      </c>
      <c r="DI14" s="67">
        <f t="shared" ref="DI14:DI17" si="33">SUM(M14,AO14,BQ14,CS14)</f>
        <v>471</v>
      </c>
      <c r="DJ14" s="67">
        <f>SUM(DI14:DI17)</f>
        <v>1937</v>
      </c>
      <c r="DK14" s="22">
        <f>'JTC - Site 10 - Day 2'!$A14</f>
        <v>0.33333333333333376</v>
      </c>
    </row>
    <row r="15" spans="1:115" ht="13.5" customHeight="1">
      <c r="A15" s="22">
        <f>'JTC - Site 10 - Day 2'!$A15</f>
        <v>0.34375000000000044</v>
      </c>
      <c r="B15" s="43">
        <f>SUM('JTC - Site 10 - Day 2'!AR15,'JTC - Site 10 - Day 2'!CV15,'JTC - Site 10 - Day 2'!EZ15)</f>
        <v>10</v>
      </c>
      <c r="C15" s="44">
        <f>SUM('JTC - Site 10 - Day 2'!AS15,'JTC - Site 10 - Day 2'!CW15,'JTC - Site 10 - Day 2'!FA15)</f>
        <v>3</v>
      </c>
      <c r="D15" s="44">
        <f>SUM('JTC - Site 10 - Day 2'!AT15,'JTC - Site 10 - Day 2'!CX15,'JTC - Site 10 - Day 2'!FB15)</f>
        <v>105</v>
      </c>
      <c r="E15" s="44">
        <f>SUM('JTC - Site 10 - Day 2'!AU15,'JTC - Site 10 - Day 2'!CY15,'JTC - Site 10 - Day 2'!FC15)</f>
        <v>5</v>
      </c>
      <c r="F15" s="44">
        <f>SUM('JTC - Site 10 - Day 2'!AV15,'JTC - Site 10 - Day 2'!CZ15,'JTC - Site 10 - Day 2'!FD15)</f>
        <v>2</v>
      </c>
      <c r="G15" s="44">
        <f>SUM('JTC - Site 10 - Day 2'!AW15,'JTC - Site 10 - Day 2'!DA15,'JTC - Site 10 - Day 2'!FE15)</f>
        <v>0</v>
      </c>
      <c r="H15" s="44">
        <f>SUM('JTC - Site 10 - Day 2'!AX15,'JTC - Site 10 - Day 2'!DB15,'JTC - Site 10 - Day 2'!FF15)</f>
        <v>0</v>
      </c>
      <c r="I15" s="44">
        <f>SUM('JTC - Site 10 - Day 2'!AY15,'JTC - Site 10 - Day 2'!DC15,'JTC - Site 10 - Day 2'!FG15)</f>
        <v>0</v>
      </c>
      <c r="J15" s="44">
        <f>SUM('JTC - Site 10 - Day 2'!AZ15,'JTC - Site 10 - Day 2'!DD15,'JTC - Site 10 - Day 2'!FH15)</f>
        <v>0</v>
      </c>
      <c r="K15" s="44">
        <f>SUM('JTC - Site 10 - Day 2'!BA15,'JTC - Site 10 - Day 2'!DE15,'JTC - Site 10 - Day 2'!FI15)</f>
        <v>0</v>
      </c>
      <c r="L15" s="53">
        <f>SUM('JTC - Site 10 - Day 2'!BB15,'JTC - Site 10 - Day 2'!DF15,'JTC - Site 10 - Day 2'!FJ15)</f>
        <v>2</v>
      </c>
      <c r="M15" s="58">
        <f t="shared" si="8"/>
        <v>127</v>
      </c>
      <c r="N15" s="58">
        <f t="shared" si="9"/>
        <v>121</v>
      </c>
      <c r="O15" s="22">
        <f>'JTC - Site 10 - Day 2'!$A15</f>
        <v>0.34375000000000044</v>
      </c>
      <c r="P15" s="43">
        <f>SUM('JTC - Site 10 - Day 2'!B15,'JTC - Site 10 - Day 2'!P15,'JTC - Site 10 - Day 2'!AD15)</f>
        <v>17</v>
      </c>
      <c r="Q15" s="44">
        <f>SUM('JTC - Site 10 - Day 2'!C15,'JTC - Site 10 - Day 2'!Q15,'JTC - Site 10 - Day 2'!AE15)</f>
        <v>0</v>
      </c>
      <c r="R15" s="44">
        <f>SUM('JTC - Site 10 - Day 2'!D15,'JTC - Site 10 - Day 2'!R15,'JTC - Site 10 - Day 2'!AF15)</f>
        <v>39</v>
      </c>
      <c r="S15" s="44">
        <f>SUM('JTC - Site 10 - Day 2'!E15,'JTC - Site 10 - Day 2'!S15,'JTC - Site 10 - Day 2'!AG15)</f>
        <v>5</v>
      </c>
      <c r="T15" s="44">
        <f>SUM('JTC - Site 10 - Day 2'!F15,'JTC - Site 10 - Day 2'!T15,'JTC - Site 10 - Day 2'!AH15)</f>
        <v>2</v>
      </c>
      <c r="U15" s="44">
        <f>SUM('JTC - Site 10 - Day 2'!G15,'JTC - Site 10 - Day 2'!U15,'JTC - Site 10 - Day 2'!AI15)</f>
        <v>0</v>
      </c>
      <c r="V15" s="44">
        <f>SUM('JTC - Site 10 - Day 2'!H15,'JTC - Site 10 - Day 2'!V15,'JTC - Site 10 - Day 2'!AJ15)</f>
        <v>0</v>
      </c>
      <c r="W15" s="44">
        <f>SUM('JTC - Site 10 - Day 2'!I15,'JTC - Site 10 - Day 2'!W15,'JTC - Site 10 - Day 2'!AK15)</f>
        <v>0</v>
      </c>
      <c r="X15" s="44">
        <f>SUM('JTC - Site 10 - Day 2'!J15,'JTC - Site 10 - Day 2'!X15,'JTC - Site 10 - Day 2'!AL15)</f>
        <v>1</v>
      </c>
      <c r="Y15" s="44">
        <f>SUM('JTC - Site 10 - Day 2'!K15,'JTC - Site 10 - Day 2'!Y15,'JTC - Site 10 - Day 2'!AM15)</f>
        <v>0</v>
      </c>
      <c r="Z15" s="53">
        <f>SUM('JTC - Site 10 - Day 2'!L15,'JTC - Site 10 - Day 2'!Z15,'JTC - Site 10 - Day 2'!AN15)</f>
        <v>0</v>
      </c>
      <c r="AA15" s="58">
        <f t="shared" si="10"/>
        <v>64</v>
      </c>
      <c r="AB15" s="58">
        <f t="shared" si="11"/>
        <v>56</v>
      </c>
      <c r="AC15" s="22">
        <f>'JTC - Site 10 - Day 2'!$A15</f>
        <v>0.34375000000000044</v>
      </c>
      <c r="AD15" s="43">
        <f>SUM('JTC - Site 10 - Day 2'!AD15,'JTC - Site 10 - Day 2'!CH15,'JTC - Site 10 - Day 2'!EL15)</f>
        <v>9</v>
      </c>
      <c r="AE15" s="44">
        <f>SUM('JTC - Site 10 - Day 2'!AE15,'JTC - Site 10 - Day 2'!CI15,'JTC - Site 10 - Day 2'!EM15)</f>
        <v>1</v>
      </c>
      <c r="AF15" s="44">
        <f>SUM('JTC - Site 10 - Day 2'!AF15,'JTC - Site 10 - Day 2'!CJ15,'JTC - Site 10 - Day 2'!EN15)</f>
        <v>71</v>
      </c>
      <c r="AG15" s="44">
        <f>SUM('JTC - Site 10 - Day 2'!AG15,'JTC - Site 10 - Day 2'!CK15,'JTC - Site 10 - Day 2'!EO15)</f>
        <v>7</v>
      </c>
      <c r="AH15" s="44">
        <f>SUM('JTC - Site 10 - Day 2'!AH15,'JTC - Site 10 - Day 2'!CL15,'JTC - Site 10 - Day 2'!EP15)</f>
        <v>0</v>
      </c>
      <c r="AI15" s="44">
        <f>SUM('JTC - Site 10 - Day 2'!AI15,'JTC - Site 10 - Day 2'!CM15,'JTC - Site 10 - Day 2'!EQ15)</f>
        <v>0</v>
      </c>
      <c r="AJ15" s="44">
        <f>SUM('JTC - Site 10 - Day 2'!AJ15,'JTC - Site 10 - Day 2'!CN15,'JTC - Site 10 - Day 2'!ER15)</f>
        <v>0</v>
      </c>
      <c r="AK15" s="44">
        <f>SUM('JTC - Site 10 - Day 2'!AK15,'JTC - Site 10 - Day 2'!CO15,'JTC - Site 10 - Day 2'!ES15)</f>
        <v>0</v>
      </c>
      <c r="AL15" s="44">
        <f>SUM('JTC - Site 10 - Day 2'!AL15,'JTC - Site 10 - Day 2'!CP15,'JTC - Site 10 - Day 2'!ET15)</f>
        <v>0</v>
      </c>
      <c r="AM15" s="44">
        <f>SUM('JTC - Site 10 - Day 2'!AM15,'JTC - Site 10 - Day 2'!CQ15,'JTC - Site 10 - Day 2'!EU15)</f>
        <v>0</v>
      </c>
      <c r="AN15" s="53">
        <f>SUM('JTC - Site 10 - Day 2'!AN15,'JTC - Site 10 - Day 2'!CR15,'JTC - Site 10 - Day 2'!EV15)</f>
        <v>2</v>
      </c>
      <c r="AO15" s="58">
        <f t="shared" si="12"/>
        <v>90</v>
      </c>
      <c r="AP15" s="58">
        <f t="shared" si="13"/>
        <v>83</v>
      </c>
      <c r="AQ15" s="22">
        <f>'JTC - Site 10 - Day 2'!$A15</f>
        <v>0.34375000000000044</v>
      </c>
      <c r="AR15" s="43">
        <f>SUM('JTC - Site 10 - Day 2'!AR15,'JTC - Site 10 - Day 2'!BF15,'JTC - Site 10 - Day 2'!BT15)</f>
        <v>62</v>
      </c>
      <c r="AS15" s="44">
        <f>SUM('JTC - Site 10 - Day 2'!AS15,'JTC - Site 10 - Day 2'!BG15,'JTC - Site 10 - Day 2'!BU15)</f>
        <v>6</v>
      </c>
      <c r="AT15" s="44">
        <f>SUM('JTC - Site 10 - Day 2'!AT15,'JTC - Site 10 - Day 2'!BH15,'JTC - Site 10 - Day 2'!BV15)</f>
        <v>79</v>
      </c>
      <c r="AU15" s="44">
        <f>SUM('JTC - Site 10 - Day 2'!AU15,'JTC - Site 10 - Day 2'!BI15,'JTC - Site 10 - Day 2'!BW15)</f>
        <v>8</v>
      </c>
      <c r="AV15" s="44">
        <f>SUM('JTC - Site 10 - Day 2'!AV15,'JTC - Site 10 - Day 2'!BJ15,'JTC - Site 10 - Day 2'!BX15)</f>
        <v>7</v>
      </c>
      <c r="AW15" s="44">
        <f>SUM('JTC - Site 10 - Day 2'!AW15,'JTC - Site 10 - Day 2'!BK15,'JTC - Site 10 - Day 2'!BY15)</f>
        <v>0</v>
      </c>
      <c r="AX15" s="44">
        <f>SUM('JTC - Site 10 - Day 2'!AX15,'JTC - Site 10 - Day 2'!BL15,'JTC - Site 10 - Day 2'!BZ15)</f>
        <v>0</v>
      </c>
      <c r="AY15" s="44">
        <f>SUM('JTC - Site 10 - Day 2'!AY15,'JTC - Site 10 - Day 2'!BM15,'JTC - Site 10 - Day 2'!CA15)</f>
        <v>0</v>
      </c>
      <c r="AZ15" s="44">
        <f>SUM('JTC - Site 10 - Day 2'!AZ15,'JTC - Site 10 - Day 2'!BN15,'JTC - Site 10 - Day 2'!CB15)</f>
        <v>0</v>
      </c>
      <c r="BA15" s="44">
        <f>SUM('JTC - Site 10 - Day 2'!BA15,'JTC - Site 10 - Day 2'!BO15,'JTC - Site 10 - Day 2'!CC15)</f>
        <v>0</v>
      </c>
      <c r="BB15" s="53">
        <f>SUM('JTC - Site 10 - Day 2'!BB15,'JTC - Site 10 - Day 2'!BP15,'JTC - Site 10 - Day 2'!CD15)</f>
        <v>4</v>
      </c>
      <c r="BC15" s="58">
        <f t="shared" si="14"/>
        <v>166</v>
      </c>
      <c r="BD15" s="58">
        <f t="shared" si="15"/>
        <v>129</v>
      </c>
      <c r="BE15" s="22">
        <f>'JTC - Site 10 - Day 2'!$A15</f>
        <v>0.34375000000000044</v>
      </c>
      <c r="BF15" s="43">
        <f>SUM('JTC - Site 10 - Day 2'!P15,'JTC - Site 10 - Day 2'!BT15,'JTC - Site 10 - Day 2'!DX15)</f>
        <v>0</v>
      </c>
      <c r="BG15" s="44">
        <f>SUM('JTC - Site 10 - Day 2'!Q15,'JTC - Site 10 - Day 2'!BU15,'JTC - Site 10 - Day 2'!DY15)</f>
        <v>1</v>
      </c>
      <c r="BH15" s="44">
        <f>SUM('JTC - Site 10 - Day 2'!R15,'JTC - Site 10 - Day 2'!BV15,'JTC - Site 10 - Day 2'!DZ15)</f>
        <v>31</v>
      </c>
      <c r="BI15" s="44">
        <f>SUM('JTC - Site 10 - Day 2'!S15,'JTC - Site 10 - Day 2'!BW15,'JTC - Site 10 - Day 2'!EA15)</f>
        <v>3</v>
      </c>
      <c r="BJ15" s="44">
        <f>SUM('JTC - Site 10 - Day 2'!T15,'JTC - Site 10 - Day 2'!BX15,'JTC - Site 10 - Day 2'!EB15)</f>
        <v>1</v>
      </c>
      <c r="BK15" s="44">
        <f>SUM('JTC - Site 10 - Day 2'!U15,'JTC - Site 10 - Day 2'!BY15,'JTC - Site 10 - Day 2'!EC15)</f>
        <v>0</v>
      </c>
      <c r="BL15" s="44">
        <f>SUM('JTC - Site 10 - Day 2'!V15,'JTC - Site 10 - Day 2'!BZ15,'JTC - Site 10 - Day 2'!ED15)</f>
        <v>0</v>
      </c>
      <c r="BM15" s="44">
        <f>SUM('JTC - Site 10 - Day 2'!W15,'JTC - Site 10 - Day 2'!CA15,'JTC - Site 10 - Day 2'!EE15)</f>
        <v>0</v>
      </c>
      <c r="BN15" s="44">
        <f>SUM('JTC - Site 10 - Day 2'!X15,'JTC - Site 10 - Day 2'!CB15,'JTC - Site 10 - Day 2'!EF15)</f>
        <v>1</v>
      </c>
      <c r="BO15" s="44">
        <f>SUM('JTC - Site 10 - Day 2'!Y15,'JTC - Site 10 - Day 2'!CC15,'JTC - Site 10 - Day 2'!EG15)</f>
        <v>0</v>
      </c>
      <c r="BP15" s="53">
        <f>SUM('JTC - Site 10 - Day 2'!Z15,'JTC - Site 10 - Day 2'!CD15,'JTC - Site 10 - Day 2'!EH15)</f>
        <v>0</v>
      </c>
      <c r="BQ15" s="58">
        <f t="shared" si="16"/>
        <v>37</v>
      </c>
      <c r="BR15" s="58">
        <f t="shared" si="17"/>
        <v>39</v>
      </c>
      <c r="BS15" s="22">
        <f>'JTC - Site 10 - Day 2'!$A15</f>
        <v>0.34375000000000044</v>
      </c>
      <c r="BT15" s="43">
        <f>SUM('JTC - Site 10 - Day 2'!CH15,'JTC - Site 10 - Day 2'!CV15,'JTC - Site 10 - Day 2'!DJ15)</f>
        <v>29</v>
      </c>
      <c r="BU15" s="44">
        <f>SUM('JTC - Site 10 - Day 2'!CI15,'JTC - Site 10 - Day 2'!CW15,'JTC - Site 10 - Day 2'!DK15)</f>
        <v>6</v>
      </c>
      <c r="BV15" s="44">
        <f>SUM('JTC - Site 10 - Day 2'!CJ15,'JTC - Site 10 - Day 2'!CX15,'JTC - Site 10 - Day 2'!DL15)</f>
        <v>72</v>
      </c>
      <c r="BW15" s="44">
        <f>SUM('JTC - Site 10 - Day 2'!CK15,'JTC - Site 10 - Day 2'!CY15,'JTC - Site 10 - Day 2'!DM15)</f>
        <v>6</v>
      </c>
      <c r="BX15" s="44">
        <f>SUM('JTC - Site 10 - Day 2'!CL15,'JTC - Site 10 - Day 2'!CZ15,'JTC - Site 10 - Day 2'!DN15)</f>
        <v>2</v>
      </c>
      <c r="BY15" s="44">
        <f>SUM('JTC - Site 10 - Day 2'!CM15,'JTC - Site 10 - Day 2'!DA15,'JTC - Site 10 - Day 2'!DO15)</f>
        <v>0</v>
      </c>
      <c r="BZ15" s="44">
        <f>SUM('JTC - Site 10 - Day 2'!CN15,'JTC - Site 10 - Day 2'!DB15,'JTC - Site 10 - Day 2'!DP15)</f>
        <v>0</v>
      </c>
      <c r="CA15" s="44">
        <f>SUM('JTC - Site 10 - Day 2'!CO15,'JTC - Site 10 - Day 2'!DC15,'JTC - Site 10 - Day 2'!DQ15)</f>
        <v>0</v>
      </c>
      <c r="CB15" s="44">
        <f>SUM('JTC - Site 10 - Day 2'!CP15,'JTC - Site 10 - Day 2'!DD15,'JTC - Site 10 - Day 2'!DR15)</f>
        <v>0</v>
      </c>
      <c r="CC15" s="44">
        <f>SUM('JTC - Site 10 - Day 2'!CQ15,'JTC - Site 10 - Day 2'!DE15,'JTC - Site 10 - Day 2'!DS15)</f>
        <v>0</v>
      </c>
      <c r="CD15" s="53">
        <f>SUM('JTC - Site 10 - Day 2'!CR15,'JTC - Site 10 - Day 2'!DF15,'JTC - Site 10 - Day 2'!DT15)</f>
        <v>2</v>
      </c>
      <c r="CE15" s="58">
        <f t="shared" si="18"/>
        <v>117</v>
      </c>
      <c r="CF15" s="58">
        <f t="shared" si="19"/>
        <v>97</v>
      </c>
      <c r="CG15" s="22">
        <f>'JTC - Site 10 - Day 2'!$A15</f>
        <v>0.34375000000000044</v>
      </c>
      <c r="CH15" s="43">
        <f>SUM('JTC - Site 10 - Day 2'!B15,'JTC - Site 10 - Day 2'!BF15,'JTC - Site 10 - Day 2'!DJ15)</f>
        <v>98</v>
      </c>
      <c r="CI15" s="44">
        <f>SUM('JTC - Site 10 - Day 2'!C15,'JTC - Site 10 - Day 2'!BG15,'JTC - Site 10 - Day 2'!DK15)</f>
        <v>9</v>
      </c>
      <c r="CJ15" s="44">
        <f>SUM('JTC - Site 10 - Day 2'!D15,'JTC - Site 10 - Day 2'!BH15,'JTC - Site 10 - Day 2'!DL15)</f>
        <v>72</v>
      </c>
      <c r="CK15" s="44">
        <f>SUM('JTC - Site 10 - Day 2'!E15,'JTC - Site 10 - Day 2'!BI15,'JTC - Site 10 - Day 2'!DM15)</f>
        <v>9</v>
      </c>
      <c r="CL15" s="44">
        <f>SUM('JTC - Site 10 - Day 2'!F15,'JTC - Site 10 - Day 2'!BJ15,'JTC - Site 10 - Day 2'!DN15)</f>
        <v>8</v>
      </c>
      <c r="CM15" s="44">
        <f>SUM('JTC - Site 10 - Day 2'!G15,'JTC - Site 10 - Day 2'!BK15,'JTC - Site 10 - Day 2'!DO15)</f>
        <v>0</v>
      </c>
      <c r="CN15" s="44">
        <f>SUM('JTC - Site 10 - Day 2'!H15,'JTC - Site 10 - Day 2'!BL15,'JTC - Site 10 - Day 2'!DP15)</f>
        <v>0</v>
      </c>
      <c r="CO15" s="44">
        <f>SUM('JTC - Site 10 - Day 2'!I15,'JTC - Site 10 - Day 2'!BM15,'JTC - Site 10 - Day 2'!DQ15)</f>
        <v>0</v>
      </c>
      <c r="CP15" s="44">
        <f>SUM('JTC - Site 10 - Day 2'!J15,'JTC - Site 10 - Day 2'!BN15,'JTC - Site 10 - Day 2'!DR15)</f>
        <v>0</v>
      </c>
      <c r="CQ15" s="44">
        <f>SUM('JTC - Site 10 - Day 2'!K15,'JTC - Site 10 - Day 2'!BO15,'JTC - Site 10 - Day 2'!DS15)</f>
        <v>0</v>
      </c>
      <c r="CR15" s="53">
        <f>SUM('JTC - Site 10 - Day 2'!L15,'JTC - Site 10 - Day 2'!BP15,'JTC - Site 10 - Day 2'!DT15)</f>
        <v>4</v>
      </c>
      <c r="CS15" s="58">
        <f t="shared" si="20"/>
        <v>200</v>
      </c>
      <c r="CT15" s="58">
        <f t="shared" si="21"/>
        <v>138</v>
      </c>
      <c r="CU15" s="22">
        <f>'JTC - Site 10 - Day 2'!$A15</f>
        <v>0.34375000000000044</v>
      </c>
      <c r="CV15" s="43">
        <f>SUM('JTC - Site 10 - Day 2'!DX15,'JTC - Site 10 - Day 2'!EL15,'JTC - Site 10 - Day 2'!EZ15)</f>
        <v>9</v>
      </c>
      <c r="CW15" s="44">
        <f>SUM('JTC - Site 10 - Day 2'!DY15,'JTC - Site 10 - Day 2'!EM15,'JTC - Site 10 - Day 2'!FA15)</f>
        <v>2</v>
      </c>
      <c r="CX15" s="44">
        <f>SUM('JTC - Site 10 - Day 2'!DZ15,'JTC - Site 10 - Day 2'!EN15,'JTC - Site 10 - Day 2'!FB15)</f>
        <v>89</v>
      </c>
      <c r="CY15" s="44">
        <f>SUM('JTC - Site 10 - Day 2'!EA15,'JTC - Site 10 - Day 2'!EO15,'JTC - Site 10 - Day 2'!FC15)</f>
        <v>5</v>
      </c>
      <c r="CZ15" s="44">
        <f>SUM('JTC - Site 10 - Day 2'!EB15,'JTC - Site 10 - Day 2'!EP15,'JTC - Site 10 - Day 2'!FD15)</f>
        <v>0</v>
      </c>
      <c r="DA15" s="44">
        <f>SUM('JTC - Site 10 - Day 2'!EC15,'JTC - Site 10 - Day 2'!EQ15,'JTC - Site 10 - Day 2'!FE15)</f>
        <v>0</v>
      </c>
      <c r="DB15" s="44">
        <f>SUM('JTC - Site 10 - Day 2'!ED15,'JTC - Site 10 - Day 2'!ER15,'JTC - Site 10 - Day 2'!FF15)</f>
        <v>0</v>
      </c>
      <c r="DC15" s="44">
        <f>SUM('JTC - Site 10 - Day 2'!EE15,'JTC - Site 10 - Day 2'!ES15,'JTC - Site 10 - Day 2'!FG15)</f>
        <v>0</v>
      </c>
      <c r="DD15" s="44">
        <f>SUM('JTC - Site 10 - Day 2'!EF15,'JTC - Site 10 - Day 2'!ET15,'JTC - Site 10 - Day 2'!FH15)</f>
        <v>0</v>
      </c>
      <c r="DE15" s="44">
        <f>SUM('JTC - Site 10 - Day 2'!EG15,'JTC - Site 10 - Day 2'!EU15,'JTC - Site 10 - Day 2'!FI15)</f>
        <v>0</v>
      </c>
      <c r="DF15" s="53">
        <f>SUM('JTC - Site 10 - Day 2'!EH15,'JTC - Site 10 - Day 2'!EV15,'JTC - Site 10 - Day 2'!FJ15)</f>
        <v>2</v>
      </c>
      <c r="DG15" s="58">
        <f t="shared" si="22"/>
        <v>107</v>
      </c>
      <c r="DH15" s="58">
        <f t="shared" si="23"/>
        <v>100</v>
      </c>
      <c r="DI15" s="67">
        <f t="shared" si="33"/>
        <v>454</v>
      </c>
      <c r="DJ15" s="67">
        <f t="shared" ref="DJ15:DJ17" si="34">SUM(DI15:DI19)</f>
        <v>1936</v>
      </c>
      <c r="DK15" s="22">
        <f>'JTC - Site 10 - Day 2'!$A15</f>
        <v>0.34375000000000044</v>
      </c>
    </row>
    <row r="16" spans="1:115" ht="13.5" customHeight="1">
      <c r="A16" s="22">
        <f>'JTC - Site 10 - Day 2'!$A16</f>
        <v>0.35416666666666713</v>
      </c>
      <c r="B16" s="43">
        <f>SUM('JTC - Site 10 - Day 2'!AR16,'JTC - Site 10 - Day 2'!CV16,'JTC - Site 10 - Day 2'!EZ16)</f>
        <v>14</v>
      </c>
      <c r="C16" s="44">
        <f>SUM('JTC - Site 10 - Day 2'!AS16,'JTC - Site 10 - Day 2'!CW16,'JTC - Site 10 - Day 2'!FA16)</f>
        <v>2</v>
      </c>
      <c r="D16" s="44">
        <f>SUM('JTC - Site 10 - Day 2'!AT16,'JTC - Site 10 - Day 2'!CX16,'JTC - Site 10 - Day 2'!FB16)</f>
        <v>106</v>
      </c>
      <c r="E16" s="44">
        <f>SUM('JTC - Site 10 - Day 2'!AU16,'JTC - Site 10 - Day 2'!CY16,'JTC - Site 10 - Day 2'!FC16)</f>
        <v>9</v>
      </c>
      <c r="F16" s="44">
        <f>SUM('JTC - Site 10 - Day 2'!AV16,'JTC - Site 10 - Day 2'!CZ16,'JTC - Site 10 - Day 2'!FD16)</f>
        <v>1</v>
      </c>
      <c r="G16" s="44">
        <f>SUM('JTC - Site 10 - Day 2'!AW16,'JTC - Site 10 - Day 2'!DA16,'JTC - Site 10 - Day 2'!FE16)</f>
        <v>0</v>
      </c>
      <c r="H16" s="44">
        <f>SUM('JTC - Site 10 - Day 2'!AX16,'JTC - Site 10 - Day 2'!DB16,'JTC - Site 10 - Day 2'!FF16)</f>
        <v>0</v>
      </c>
      <c r="I16" s="44">
        <f>SUM('JTC - Site 10 - Day 2'!AY16,'JTC - Site 10 - Day 2'!DC16,'JTC - Site 10 - Day 2'!FG16)</f>
        <v>0</v>
      </c>
      <c r="J16" s="44">
        <f>SUM('JTC - Site 10 - Day 2'!AZ16,'JTC - Site 10 - Day 2'!DD16,'JTC - Site 10 - Day 2'!FH16)</f>
        <v>1</v>
      </c>
      <c r="K16" s="44">
        <f>SUM('JTC - Site 10 - Day 2'!BA16,'JTC - Site 10 - Day 2'!DE16,'JTC - Site 10 - Day 2'!FI16)</f>
        <v>1</v>
      </c>
      <c r="L16" s="53">
        <f>SUM('JTC - Site 10 - Day 2'!BB16,'JTC - Site 10 - Day 2'!DF16,'JTC - Site 10 - Day 2'!FJ16)</f>
        <v>4</v>
      </c>
      <c r="M16" s="58">
        <f t="shared" si="8"/>
        <v>138</v>
      </c>
      <c r="N16" s="58">
        <f t="shared" si="9"/>
        <v>131</v>
      </c>
      <c r="O16" s="22">
        <f>'JTC - Site 10 - Day 2'!$A16</f>
        <v>0.35416666666666713</v>
      </c>
      <c r="P16" s="43">
        <f>SUM('JTC - Site 10 - Day 2'!B16,'JTC - Site 10 - Day 2'!P16,'JTC - Site 10 - Day 2'!AD16)</f>
        <v>20</v>
      </c>
      <c r="Q16" s="44">
        <f>SUM('JTC - Site 10 - Day 2'!C16,'JTC - Site 10 - Day 2'!Q16,'JTC - Site 10 - Day 2'!AE16)</f>
        <v>2</v>
      </c>
      <c r="R16" s="44">
        <f>SUM('JTC - Site 10 - Day 2'!D16,'JTC - Site 10 - Day 2'!R16,'JTC - Site 10 - Day 2'!AF16)</f>
        <v>51</v>
      </c>
      <c r="S16" s="44">
        <f>SUM('JTC - Site 10 - Day 2'!E16,'JTC - Site 10 - Day 2'!S16,'JTC - Site 10 - Day 2'!AG16)</f>
        <v>3</v>
      </c>
      <c r="T16" s="44">
        <f>SUM('JTC - Site 10 - Day 2'!F16,'JTC - Site 10 - Day 2'!T16,'JTC - Site 10 - Day 2'!AH16)</f>
        <v>0</v>
      </c>
      <c r="U16" s="44">
        <f>SUM('JTC - Site 10 - Day 2'!G16,'JTC - Site 10 - Day 2'!U16,'JTC - Site 10 - Day 2'!AI16)</f>
        <v>0</v>
      </c>
      <c r="V16" s="44">
        <f>SUM('JTC - Site 10 - Day 2'!H16,'JTC - Site 10 - Day 2'!V16,'JTC - Site 10 - Day 2'!AJ16)</f>
        <v>1</v>
      </c>
      <c r="W16" s="44">
        <f>SUM('JTC - Site 10 - Day 2'!I16,'JTC - Site 10 - Day 2'!W16,'JTC - Site 10 - Day 2'!AK16)</f>
        <v>0</v>
      </c>
      <c r="X16" s="44">
        <f>SUM('JTC - Site 10 - Day 2'!J16,'JTC - Site 10 - Day 2'!X16,'JTC - Site 10 - Day 2'!AL16)</f>
        <v>0</v>
      </c>
      <c r="Y16" s="44">
        <f>SUM('JTC - Site 10 - Day 2'!K16,'JTC - Site 10 - Day 2'!Y16,'JTC - Site 10 - Day 2'!AM16)</f>
        <v>0</v>
      </c>
      <c r="Z16" s="53">
        <f>SUM('JTC - Site 10 - Day 2'!L16,'JTC - Site 10 - Day 2'!Z16,'JTC - Site 10 - Day 2'!AN16)</f>
        <v>0</v>
      </c>
      <c r="AA16" s="58">
        <f t="shared" si="10"/>
        <v>77</v>
      </c>
      <c r="AB16" s="58">
        <f t="shared" si="11"/>
        <v>64</v>
      </c>
      <c r="AC16" s="22">
        <f>'JTC - Site 10 - Day 2'!$A16</f>
        <v>0.35416666666666713</v>
      </c>
      <c r="AD16" s="43">
        <f>SUM('JTC - Site 10 - Day 2'!AD16,'JTC - Site 10 - Day 2'!CH16,'JTC - Site 10 - Day 2'!EL16)</f>
        <v>16</v>
      </c>
      <c r="AE16" s="44">
        <f>SUM('JTC - Site 10 - Day 2'!AE16,'JTC - Site 10 - Day 2'!CI16,'JTC - Site 10 - Day 2'!EM16)</f>
        <v>4</v>
      </c>
      <c r="AF16" s="44">
        <f>SUM('JTC - Site 10 - Day 2'!AF16,'JTC - Site 10 - Day 2'!CJ16,'JTC - Site 10 - Day 2'!EN16)</f>
        <v>73</v>
      </c>
      <c r="AG16" s="44">
        <f>SUM('JTC - Site 10 - Day 2'!AG16,'JTC - Site 10 - Day 2'!CK16,'JTC - Site 10 - Day 2'!EO16)</f>
        <v>5</v>
      </c>
      <c r="AH16" s="44">
        <f>SUM('JTC - Site 10 - Day 2'!AH16,'JTC - Site 10 - Day 2'!CL16,'JTC - Site 10 - Day 2'!EP16)</f>
        <v>1</v>
      </c>
      <c r="AI16" s="44">
        <f>SUM('JTC - Site 10 - Day 2'!AI16,'JTC - Site 10 - Day 2'!CM16,'JTC - Site 10 - Day 2'!EQ16)</f>
        <v>0</v>
      </c>
      <c r="AJ16" s="44">
        <f>SUM('JTC - Site 10 - Day 2'!AJ16,'JTC - Site 10 - Day 2'!CN16,'JTC - Site 10 - Day 2'!ER16)</f>
        <v>1</v>
      </c>
      <c r="AK16" s="44">
        <f>SUM('JTC - Site 10 - Day 2'!AK16,'JTC - Site 10 - Day 2'!CO16,'JTC - Site 10 - Day 2'!ES16)</f>
        <v>0</v>
      </c>
      <c r="AL16" s="44">
        <f>SUM('JTC - Site 10 - Day 2'!AL16,'JTC - Site 10 - Day 2'!CP16,'JTC - Site 10 - Day 2'!ET16)</f>
        <v>0</v>
      </c>
      <c r="AM16" s="44">
        <f>SUM('JTC - Site 10 - Day 2'!AM16,'JTC - Site 10 - Day 2'!CQ16,'JTC - Site 10 - Day 2'!EU16)</f>
        <v>1</v>
      </c>
      <c r="AN16" s="53">
        <f>SUM('JTC - Site 10 - Day 2'!AN16,'JTC - Site 10 - Day 2'!CR16,'JTC - Site 10 - Day 2'!EV16)</f>
        <v>2</v>
      </c>
      <c r="AO16" s="58">
        <f t="shared" si="12"/>
        <v>103</v>
      </c>
      <c r="AP16" s="58">
        <f t="shared" si="13"/>
        <v>93</v>
      </c>
      <c r="AQ16" s="22">
        <f>'JTC - Site 10 - Day 2'!$A16</f>
        <v>0.35416666666666713</v>
      </c>
      <c r="AR16" s="43">
        <f>SUM('JTC - Site 10 - Day 2'!AR16,'JTC - Site 10 - Day 2'!BF16,'JTC - Site 10 - Day 2'!BT16)</f>
        <v>101</v>
      </c>
      <c r="AS16" s="44">
        <f>SUM('JTC - Site 10 - Day 2'!AS16,'JTC - Site 10 - Day 2'!BG16,'JTC - Site 10 - Day 2'!BU16)</f>
        <v>5</v>
      </c>
      <c r="AT16" s="44">
        <f>SUM('JTC - Site 10 - Day 2'!AT16,'JTC - Site 10 - Day 2'!BH16,'JTC - Site 10 - Day 2'!BV16)</f>
        <v>76</v>
      </c>
      <c r="AU16" s="44">
        <f>SUM('JTC - Site 10 - Day 2'!AU16,'JTC - Site 10 - Day 2'!BI16,'JTC - Site 10 - Day 2'!BW16)</f>
        <v>8</v>
      </c>
      <c r="AV16" s="44">
        <f>SUM('JTC - Site 10 - Day 2'!AV16,'JTC - Site 10 - Day 2'!BJ16,'JTC - Site 10 - Day 2'!BX16)</f>
        <v>3</v>
      </c>
      <c r="AW16" s="44">
        <f>SUM('JTC - Site 10 - Day 2'!AW16,'JTC - Site 10 - Day 2'!BK16,'JTC - Site 10 - Day 2'!BY16)</f>
        <v>0</v>
      </c>
      <c r="AX16" s="44">
        <f>SUM('JTC - Site 10 - Day 2'!AX16,'JTC - Site 10 - Day 2'!BL16,'JTC - Site 10 - Day 2'!BZ16)</f>
        <v>1</v>
      </c>
      <c r="AY16" s="44">
        <f>SUM('JTC - Site 10 - Day 2'!AY16,'JTC - Site 10 - Day 2'!BM16,'JTC - Site 10 - Day 2'!CA16)</f>
        <v>1</v>
      </c>
      <c r="AZ16" s="44">
        <f>SUM('JTC - Site 10 - Day 2'!AZ16,'JTC - Site 10 - Day 2'!BN16,'JTC - Site 10 - Day 2'!CB16)</f>
        <v>0</v>
      </c>
      <c r="BA16" s="44">
        <f>SUM('JTC - Site 10 - Day 2'!BA16,'JTC - Site 10 - Day 2'!BO16,'JTC - Site 10 - Day 2'!CC16)</f>
        <v>0</v>
      </c>
      <c r="BB16" s="53">
        <f>SUM('JTC - Site 10 - Day 2'!BB16,'JTC - Site 10 - Day 2'!BP16,'JTC - Site 10 - Day 2'!CD16)</f>
        <v>2</v>
      </c>
      <c r="BC16" s="58">
        <f t="shared" si="14"/>
        <v>197</v>
      </c>
      <c r="BD16" s="58">
        <f t="shared" si="15"/>
        <v>132</v>
      </c>
      <c r="BE16" s="22">
        <f>'JTC - Site 10 - Day 2'!$A16</f>
        <v>0.35416666666666713</v>
      </c>
      <c r="BF16" s="43">
        <f>SUM('JTC - Site 10 - Day 2'!P16,'JTC - Site 10 - Day 2'!BT16,'JTC - Site 10 - Day 2'!DX16)</f>
        <v>2</v>
      </c>
      <c r="BG16" s="44">
        <f>SUM('JTC - Site 10 - Day 2'!Q16,'JTC - Site 10 - Day 2'!BU16,'JTC - Site 10 - Day 2'!DY16)</f>
        <v>1</v>
      </c>
      <c r="BH16" s="44">
        <f>SUM('JTC - Site 10 - Day 2'!R16,'JTC - Site 10 - Day 2'!BV16,'JTC - Site 10 - Day 2'!DZ16)</f>
        <v>46</v>
      </c>
      <c r="BI16" s="44">
        <f>SUM('JTC - Site 10 - Day 2'!S16,'JTC - Site 10 - Day 2'!BW16,'JTC - Site 10 - Day 2'!EA16)</f>
        <v>1</v>
      </c>
      <c r="BJ16" s="44">
        <f>SUM('JTC - Site 10 - Day 2'!T16,'JTC - Site 10 - Day 2'!BX16,'JTC - Site 10 - Day 2'!EB16)</f>
        <v>0</v>
      </c>
      <c r="BK16" s="44">
        <f>SUM('JTC - Site 10 - Day 2'!U16,'JTC - Site 10 - Day 2'!BY16,'JTC - Site 10 - Day 2'!EC16)</f>
        <v>0</v>
      </c>
      <c r="BL16" s="44">
        <f>SUM('JTC - Site 10 - Day 2'!V16,'JTC - Site 10 - Day 2'!BZ16,'JTC - Site 10 - Day 2'!ED16)</f>
        <v>0</v>
      </c>
      <c r="BM16" s="44">
        <f>SUM('JTC - Site 10 - Day 2'!W16,'JTC - Site 10 - Day 2'!CA16,'JTC - Site 10 - Day 2'!EE16)</f>
        <v>0</v>
      </c>
      <c r="BN16" s="44">
        <f>SUM('JTC - Site 10 - Day 2'!X16,'JTC - Site 10 - Day 2'!CB16,'JTC - Site 10 - Day 2'!EF16)</f>
        <v>0</v>
      </c>
      <c r="BO16" s="44">
        <f>SUM('JTC - Site 10 - Day 2'!Y16,'JTC - Site 10 - Day 2'!CC16,'JTC - Site 10 - Day 2'!EG16)</f>
        <v>0</v>
      </c>
      <c r="BP16" s="53">
        <f>SUM('JTC - Site 10 - Day 2'!Z16,'JTC - Site 10 - Day 2'!CD16,'JTC - Site 10 - Day 2'!EH16)</f>
        <v>0</v>
      </c>
      <c r="BQ16" s="58">
        <f t="shared" si="16"/>
        <v>50</v>
      </c>
      <c r="BR16" s="58">
        <f t="shared" si="17"/>
        <v>48</v>
      </c>
      <c r="BS16" s="22">
        <f>'JTC - Site 10 - Day 2'!$A16</f>
        <v>0.35416666666666713</v>
      </c>
      <c r="BT16" s="43">
        <f>SUM('JTC - Site 10 - Day 2'!CH16,'JTC - Site 10 - Day 2'!CV16,'JTC - Site 10 - Day 2'!DJ16)</f>
        <v>25</v>
      </c>
      <c r="BU16" s="44">
        <f>SUM('JTC - Site 10 - Day 2'!CI16,'JTC - Site 10 - Day 2'!CW16,'JTC - Site 10 - Day 2'!DK16)</f>
        <v>2</v>
      </c>
      <c r="BV16" s="44">
        <f>SUM('JTC - Site 10 - Day 2'!CJ16,'JTC - Site 10 - Day 2'!CX16,'JTC - Site 10 - Day 2'!DL16)</f>
        <v>71</v>
      </c>
      <c r="BW16" s="44">
        <f>SUM('JTC - Site 10 - Day 2'!CK16,'JTC - Site 10 - Day 2'!CY16,'JTC - Site 10 - Day 2'!DM16)</f>
        <v>6</v>
      </c>
      <c r="BX16" s="44">
        <f>SUM('JTC - Site 10 - Day 2'!CL16,'JTC - Site 10 - Day 2'!CZ16,'JTC - Site 10 - Day 2'!DN16)</f>
        <v>2</v>
      </c>
      <c r="BY16" s="44">
        <f>SUM('JTC - Site 10 - Day 2'!CM16,'JTC - Site 10 - Day 2'!DA16,'JTC - Site 10 - Day 2'!DO16)</f>
        <v>0</v>
      </c>
      <c r="BZ16" s="44">
        <f>SUM('JTC - Site 10 - Day 2'!CN16,'JTC - Site 10 - Day 2'!DB16,'JTC - Site 10 - Day 2'!DP16)</f>
        <v>0</v>
      </c>
      <c r="CA16" s="44">
        <f>SUM('JTC - Site 10 - Day 2'!CO16,'JTC - Site 10 - Day 2'!DC16,'JTC - Site 10 - Day 2'!DQ16)</f>
        <v>0</v>
      </c>
      <c r="CB16" s="44">
        <f>SUM('JTC - Site 10 - Day 2'!CP16,'JTC - Site 10 - Day 2'!DD16,'JTC - Site 10 - Day 2'!DR16)</f>
        <v>1</v>
      </c>
      <c r="CC16" s="44">
        <f>SUM('JTC - Site 10 - Day 2'!CQ16,'JTC - Site 10 - Day 2'!DE16,'JTC - Site 10 - Day 2'!DS16)</f>
        <v>0</v>
      </c>
      <c r="CD16" s="53">
        <f>SUM('JTC - Site 10 - Day 2'!CR16,'JTC - Site 10 - Day 2'!DF16,'JTC - Site 10 - Day 2'!DT16)</f>
        <v>2</v>
      </c>
      <c r="CE16" s="58">
        <f t="shared" si="18"/>
        <v>109</v>
      </c>
      <c r="CF16" s="58">
        <f t="shared" si="19"/>
        <v>94</v>
      </c>
      <c r="CG16" s="22">
        <f>'JTC - Site 10 - Day 2'!$A16</f>
        <v>0.35416666666666713</v>
      </c>
      <c r="CH16" s="43">
        <f>SUM('JTC - Site 10 - Day 2'!B16,'JTC - Site 10 - Day 2'!BF16,'JTC - Site 10 - Day 2'!DJ16)</f>
        <v>131</v>
      </c>
      <c r="CI16" s="44">
        <f>SUM('JTC - Site 10 - Day 2'!C16,'JTC - Site 10 - Day 2'!BG16,'JTC - Site 10 - Day 2'!DK16)</f>
        <v>6</v>
      </c>
      <c r="CJ16" s="44">
        <f>SUM('JTC - Site 10 - Day 2'!D16,'JTC - Site 10 - Day 2'!BH16,'JTC - Site 10 - Day 2'!DL16)</f>
        <v>62</v>
      </c>
      <c r="CK16" s="44">
        <f>SUM('JTC - Site 10 - Day 2'!E16,'JTC - Site 10 - Day 2'!BI16,'JTC - Site 10 - Day 2'!DM16)</f>
        <v>9</v>
      </c>
      <c r="CL16" s="44">
        <f>SUM('JTC - Site 10 - Day 2'!F16,'JTC - Site 10 - Day 2'!BJ16,'JTC - Site 10 - Day 2'!DN16)</f>
        <v>3</v>
      </c>
      <c r="CM16" s="44">
        <f>SUM('JTC - Site 10 - Day 2'!G16,'JTC - Site 10 - Day 2'!BK16,'JTC - Site 10 - Day 2'!DO16)</f>
        <v>0</v>
      </c>
      <c r="CN16" s="44">
        <f>SUM('JTC - Site 10 - Day 2'!H16,'JTC - Site 10 - Day 2'!BL16,'JTC - Site 10 - Day 2'!DP16)</f>
        <v>1</v>
      </c>
      <c r="CO16" s="44">
        <f>SUM('JTC - Site 10 - Day 2'!I16,'JTC - Site 10 - Day 2'!BM16,'JTC - Site 10 - Day 2'!DQ16)</f>
        <v>1</v>
      </c>
      <c r="CP16" s="44">
        <f>SUM('JTC - Site 10 - Day 2'!J16,'JTC - Site 10 - Day 2'!BN16,'JTC - Site 10 - Day 2'!DR16)</f>
        <v>0</v>
      </c>
      <c r="CQ16" s="44">
        <f>SUM('JTC - Site 10 - Day 2'!K16,'JTC - Site 10 - Day 2'!BO16,'JTC - Site 10 - Day 2'!DS16)</f>
        <v>0</v>
      </c>
      <c r="CR16" s="53">
        <f>SUM('JTC - Site 10 - Day 2'!L16,'JTC - Site 10 - Day 2'!BP16,'JTC - Site 10 - Day 2'!DT16)</f>
        <v>0</v>
      </c>
      <c r="CS16" s="58">
        <f t="shared" si="20"/>
        <v>213</v>
      </c>
      <c r="CT16" s="58">
        <f t="shared" si="21"/>
        <v>128</v>
      </c>
      <c r="CU16" s="22">
        <f>'JTC - Site 10 - Day 2'!$A16</f>
        <v>0.35416666666666713</v>
      </c>
      <c r="CV16" s="43">
        <f>SUM('JTC - Site 10 - Day 2'!DX16,'JTC - Site 10 - Day 2'!EL16,'JTC - Site 10 - Day 2'!EZ16)</f>
        <v>17</v>
      </c>
      <c r="CW16" s="44">
        <f>SUM('JTC - Site 10 - Day 2'!DY16,'JTC - Site 10 - Day 2'!EM16,'JTC - Site 10 - Day 2'!FA16)</f>
        <v>4</v>
      </c>
      <c r="CX16" s="44">
        <f>SUM('JTC - Site 10 - Day 2'!DZ16,'JTC - Site 10 - Day 2'!EN16,'JTC - Site 10 - Day 2'!FB16)</f>
        <v>89</v>
      </c>
      <c r="CY16" s="44">
        <f>SUM('JTC - Site 10 - Day 2'!EA16,'JTC - Site 10 - Day 2'!EO16,'JTC - Site 10 - Day 2'!FC16)</f>
        <v>7</v>
      </c>
      <c r="CZ16" s="44">
        <f>SUM('JTC - Site 10 - Day 2'!EB16,'JTC - Site 10 - Day 2'!EP16,'JTC - Site 10 - Day 2'!FD16)</f>
        <v>0</v>
      </c>
      <c r="DA16" s="44">
        <f>SUM('JTC - Site 10 - Day 2'!EC16,'JTC - Site 10 - Day 2'!EQ16,'JTC - Site 10 - Day 2'!FE16)</f>
        <v>0</v>
      </c>
      <c r="DB16" s="44">
        <f>SUM('JTC - Site 10 - Day 2'!ED16,'JTC - Site 10 - Day 2'!ER16,'JTC - Site 10 - Day 2'!FF16)</f>
        <v>0</v>
      </c>
      <c r="DC16" s="44">
        <f>SUM('JTC - Site 10 - Day 2'!EE16,'JTC - Site 10 - Day 2'!ES16,'JTC - Site 10 - Day 2'!FG16)</f>
        <v>0</v>
      </c>
      <c r="DD16" s="44">
        <f>SUM('JTC - Site 10 - Day 2'!EF16,'JTC - Site 10 - Day 2'!ET16,'JTC - Site 10 - Day 2'!FH16)</f>
        <v>0</v>
      </c>
      <c r="DE16" s="44">
        <f>SUM('JTC - Site 10 - Day 2'!EG16,'JTC - Site 10 - Day 2'!EU16,'JTC - Site 10 - Day 2'!FI16)</f>
        <v>2</v>
      </c>
      <c r="DF16" s="53">
        <f>SUM('JTC - Site 10 - Day 2'!EH16,'JTC - Site 10 - Day 2'!EV16,'JTC - Site 10 - Day 2'!FJ16)</f>
        <v>2</v>
      </c>
      <c r="DG16" s="58">
        <f t="shared" si="22"/>
        <v>121</v>
      </c>
      <c r="DH16" s="58">
        <f t="shared" si="23"/>
        <v>110</v>
      </c>
      <c r="DI16" s="67">
        <f t="shared" si="33"/>
        <v>504</v>
      </c>
      <c r="DJ16" s="67">
        <f t="shared" si="34"/>
        <v>1902</v>
      </c>
      <c r="DK16" s="22">
        <f>'JTC - Site 10 - Day 2'!$A16</f>
        <v>0.35416666666666713</v>
      </c>
    </row>
    <row r="17" spans="1:115" ht="13.5" customHeight="1">
      <c r="A17" s="45">
        <f>'JTC - Site 10 - Day 2'!$A17</f>
        <v>0.36458333333333381</v>
      </c>
      <c r="B17" s="46">
        <f>SUM('JTC - Site 10 - Day 2'!AR17,'JTC - Site 10 - Day 2'!CV17,'JTC - Site 10 - Day 2'!EZ17)</f>
        <v>9</v>
      </c>
      <c r="C17" s="47">
        <f>SUM('JTC - Site 10 - Day 2'!AS17,'JTC - Site 10 - Day 2'!CW17,'JTC - Site 10 - Day 2'!FA17)</f>
        <v>0</v>
      </c>
      <c r="D17" s="47">
        <f>SUM('JTC - Site 10 - Day 2'!AT17,'JTC - Site 10 - Day 2'!CX17,'JTC - Site 10 - Day 2'!FB17)</f>
        <v>128</v>
      </c>
      <c r="E17" s="47">
        <f>SUM('JTC - Site 10 - Day 2'!AU17,'JTC - Site 10 - Day 2'!CY17,'JTC - Site 10 - Day 2'!FC17)</f>
        <v>8</v>
      </c>
      <c r="F17" s="47">
        <f>SUM('JTC - Site 10 - Day 2'!AV17,'JTC - Site 10 - Day 2'!CZ17,'JTC - Site 10 - Day 2'!FD17)</f>
        <v>1</v>
      </c>
      <c r="G17" s="47">
        <f>SUM('JTC - Site 10 - Day 2'!AW17,'JTC - Site 10 - Day 2'!DA17,'JTC - Site 10 - Day 2'!FE17)</f>
        <v>1</v>
      </c>
      <c r="H17" s="47">
        <f>SUM('JTC - Site 10 - Day 2'!AX17,'JTC - Site 10 - Day 2'!DB17,'JTC - Site 10 - Day 2'!FF17)</f>
        <v>1</v>
      </c>
      <c r="I17" s="47">
        <f>SUM('JTC - Site 10 - Day 2'!AY17,'JTC - Site 10 - Day 2'!DC17,'JTC - Site 10 - Day 2'!FG17)</f>
        <v>0</v>
      </c>
      <c r="J17" s="47">
        <f>SUM('JTC - Site 10 - Day 2'!AZ17,'JTC - Site 10 - Day 2'!DD17,'JTC - Site 10 - Day 2'!FH17)</f>
        <v>2</v>
      </c>
      <c r="K17" s="47">
        <f>SUM('JTC - Site 10 - Day 2'!BA17,'JTC - Site 10 - Day 2'!DE17,'JTC - Site 10 - Day 2'!FI17)</f>
        <v>0</v>
      </c>
      <c r="L17" s="54">
        <f>SUM('JTC - Site 10 - Day 2'!BB17,'JTC - Site 10 - Day 2'!DF17,'JTC - Site 10 - Day 2'!FJ17)</f>
        <v>5</v>
      </c>
      <c r="M17" s="59">
        <f t="shared" si="8"/>
        <v>155</v>
      </c>
      <c r="N17" s="59">
        <f t="shared" si="9"/>
        <v>154</v>
      </c>
      <c r="O17" s="45">
        <f>'JTC - Site 10 - Day 2'!$A17</f>
        <v>0.36458333333333381</v>
      </c>
      <c r="P17" s="46">
        <f>SUM('JTC - Site 10 - Day 2'!B17,'JTC - Site 10 - Day 2'!P17,'JTC - Site 10 - Day 2'!AD17)</f>
        <v>14</v>
      </c>
      <c r="Q17" s="47">
        <f>SUM('JTC - Site 10 - Day 2'!C17,'JTC - Site 10 - Day 2'!Q17,'JTC - Site 10 - Day 2'!AE17)</f>
        <v>1</v>
      </c>
      <c r="R17" s="47">
        <f>SUM('JTC - Site 10 - Day 2'!D17,'JTC - Site 10 - Day 2'!R17,'JTC - Site 10 - Day 2'!AF17)</f>
        <v>53</v>
      </c>
      <c r="S17" s="47">
        <f>SUM('JTC - Site 10 - Day 2'!E17,'JTC - Site 10 - Day 2'!S17,'JTC - Site 10 - Day 2'!AG17)</f>
        <v>6</v>
      </c>
      <c r="T17" s="47">
        <f>SUM('JTC - Site 10 - Day 2'!F17,'JTC - Site 10 - Day 2'!T17,'JTC - Site 10 - Day 2'!AH17)</f>
        <v>0</v>
      </c>
      <c r="U17" s="47">
        <f>SUM('JTC - Site 10 - Day 2'!G17,'JTC - Site 10 - Day 2'!U17,'JTC - Site 10 - Day 2'!AI17)</f>
        <v>0</v>
      </c>
      <c r="V17" s="47">
        <f>SUM('JTC - Site 10 - Day 2'!H17,'JTC - Site 10 - Day 2'!V17,'JTC - Site 10 - Day 2'!AJ17)</f>
        <v>0</v>
      </c>
      <c r="W17" s="47">
        <f>SUM('JTC - Site 10 - Day 2'!I17,'JTC - Site 10 - Day 2'!W17,'JTC - Site 10 - Day 2'!AK17)</f>
        <v>0</v>
      </c>
      <c r="X17" s="47">
        <f>SUM('JTC - Site 10 - Day 2'!J17,'JTC - Site 10 - Day 2'!X17,'JTC - Site 10 - Day 2'!AL17)</f>
        <v>1</v>
      </c>
      <c r="Y17" s="47">
        <f>SUM('JTC - Site 10 - Day 2'!K17,'JTC - Site 10 - Day 2'!Y17,'JTC - Site 10 - Day 2'!AM17)</f>
        <v>0</v>
      </c>
      <c r="Z17" s="54">
        <f>SUM('JTC - Site 10 - Day 2'!L17,'JTC - Site 10 - Day 2'!Z17,'JTC - Site 10 - Day 2'!AN17)</f>
        <v>4</v>
      </c>
      <c r="AA17" s="59">
        <f t="shared" si="10"/>
        <v>79</v>
      </c>
      <c r="AB17" s="59">
        <f t="shared" si="11"/>
        <v>70</v>
      </c>
      <c r="AC17" s="45">
        <f>'JTC - Site 10 - Day 2'!$A17</f>
        <v>0.36458333333333381</v>
      </c>
      <c r="AD17" s="46">
        <f>SUM('JTC - Site 10 - Day 2'!AD17,'JTC - Site 10 - Day 2'!CH17,'JTC - Site 10 - Day 2'!EL17)</f>
        <v>10</v>
      </c>
      <c r="AE17" s="47">
        <f>SUM('JTC - Site 10 - Day 2'!AE17,'JTC - Site 10 - Day 2'!CI17,'JTC - Site 10 - Day 2'!EM17)</f>
        <v>1</v>
      </c>
      <c r="AF17" s="47">
        <f>SUM('JTC - Site 10 - Day 2'!AF17,'JTC - Site 10 - Day 2'!CJ17,'JTC - Site 10 - Day 2'!EN17)</f>
        <v>72</v>
      </c>
      <c r="AG17" s="47">
        <f>SUM('JTC - Site 10 - Day 2'!AG17,'JTC - Site 10 - Day 2'!CK17,'JTC - Site 10 - Day 2'!EO17)</f>
        <v>4</v>
      </c>
      <c r="AH17" s="47">
        <f>SUM('JTC - Site 10 - Day 2'!AH17,'JTC - Site 10 - Day 2'!CL17,'JTC - Site 10 - Day 2'!EP17)</f>
        <v>0</v>
      </c>
      <c r="AI17" s="47">
        <f>SUM('JTC - Site 10 - Day 2'!AI17,'JTC - Site 10 - Day 2'!CM17,'JTC - Site 10 - Day 2'!EQ17)</f>
        <v>0</v>
      </c>
      <c r="AJ17" s="47">
        <f>SUM('JTC - Site 10 - Day 2'!AJ17,'JTC - Site 10 - Day 2'!CN17,'JTC - Site 10 - Day 2'!ER17)</f>
        <v>2</v>
      </c>
      <c r="AK17" s="47">
        <f>SUM('JTC - Site 10 - Day 2'!AK17,'JTC - Site 10 - Day 2'!CO17,'JTC - Site 10 - Day 2'!ES17)</f>
        <v>1</v>
      </c>
      <c r="AL17" s="47">
        <f>SUM('JTC - Site 10 - Day 2'!AL17,'JTC - Site 10 - Day 2'!CP17,'JTC - Site 10 - Day 2'!ET17)</f>
        <v>0</v>
      </c>
      <c r="AM17" s="47">
        <f>SUM('JTC - Site 10 - Day 2'!AM17,'JTC - Site 10 - Day 2'!CQ17,'JTC - Site 10 - Day 2'!EU17)</f>
        <v>0</v>
      </c>
      <c r="AN17" s="54">
        <f>SUM('JTC - Site 10 - Day 2'!AN17,'JTC - Site 10 - Day 2'!CR17,'JTC - Site 10 - Day 2'!EV17)</f>
        <v>2</v>
      </c>
      <c r="AO17" s="59">
        <f t="shared" si="12"/>
        <v>92</v>
      </c>
      <c r="AP17" s="59">
        <f t="shared" si="13"/>
        <v>88</v>
      </c>
      <c r="AQ17" s="45">
        <f>'JTC - Site 10 - Day 2'!$A17</f>
        <v>0.36458333333333381</v>
      </c>
      <c r="AR17" s="46">
        <f>SUM('JTC - Site 10 - Day 2'!AR17,'JTC - Site 10 - Day 2'!BF17,'JTC - Site 10 - Day 2'!BT17)</f>
        <v>70</v>
      </c>
      <c r="AS17" s="47">
        <f>SUM('JTC - Site 10 - Day 2'!AS17,'JTC - Site 10 - Day 2'!BG17,'JTC - Site 10 - Day 2'!BU17)</f>
        <v>9</v>
      </c>
      <c r="AT17" s="47">
        <f>SUM('JTC - Site 10 - Day 2'!AT17,'JTC - Site 10 - Day 2'!BH17,'JTC - Site 10 - Day 2'!BV17)</f>
        <v>73</v>
      </c>
      <c r="AU17" s="47">
        <f>SUM('JTC - Site 10 - Day 2'!AU17,'JTC - Site 10 - Day 2'!BI17,'JTC - Site 10 - Day 2'!BW17)</f>
        <v>9</v>
      </c>
      <c r="AV17" s="47">
        <f>SUM('JTC - Site 10 - Day 2'!AV17,'JTC - Site 10 - Day 2'!BJ17,'JTC - Site 10 - Day 2'!BX17)</f>
        <v>2</v>
      </c>
      <c r="AW17" s="47">
        <f>SUM('JTC - Site 10 - Day 2'!AW17,'JTC - Site 10 - Day 2'!BK17,'JTC - Site 10 - Day 2'!BY17)</f>
        <v>0</v>
      </c>
      <c r="AX17" s="47">
        <f>SUM('JTC - Site 10 - Day 2'!AX17,'JTC - Site 10 - Day 2'!BL17,'JTC - Site 10 - Day 2'!BZ17)</f>
        <v>4</v>
      </c>
      <c r="AY17" s="47">
        <f>SUM('JTC - Site 10 - Day 2'!AY17,'JTC - Site 10 - Day 2'!BM17,'JTC - Site 10 - Day 2'!CA17)</f>
        <v>0</v>
      </c>
      <c r="AZ17" s="47">
        <f>SUM('JTC - Site 10 - Day 2'!AZ17,'JTC - Site 10 - Day 2'!BN17,'JTC - Site 10 - Day 2'!CB17)</f>
        <v>0</v>
      </c>
      <c r="BA17" s="47">
        <f>SUM('JTC - Site 10 - Day 2'!BA17,'JTC - Site 10 - Day 2'!BO17,'JTC - Site 10 - Day 2'!CC17)</f>
        <v>0</v>
      </c>
      <c r="BB17" s="54">
        <f>SUM('JTC - Site 10 - Day 2'!BB17,'JTC - Site 10 - Day 2'!BP17,'JTC - Site 10 - Day 2'!CD17)</f>
        <v>2</v>
      </c>
      <c r="BC17" s="59">
        <f t="shared" si="14"/>
        <v>169</v>
      </c>
      <c r="BD17" s="59">
        <f t="shared" si="15"/>
        <v>124</v>
      </c>
      <c r="BE17" s="45">
        <f>'JTC - Site 10 - Day 2'!$A17</f>
        <v>0.36458333333333381</v>
      </c>
      <c r="BF17" s="46">
        <f>SUM('JTC - Site 10 - Day 2'!P17,'JTC - Site 10 - Day 2'!BT17,'JTC - Site 10 - Day 2'!DX17)</f>
        <v>1</v>
      </c>
      <c r="BG17" s="47">
        <f>SUM('JTC - Site 10 - Day 2'!Q17,'JTC - Site 10 - Day 2'!BU17,'JTC - Site 10 - Day 2'!DY17)</f>
        <v>0</v>
      </c>
      <c r="BH17" s="47">
        <f>SUM('JTC - Site 10 - Day 2'!R17,'JTC - Site 10 - Day 2'!BV17,'JTC - Site 10 - Day 2'!DZ17)</f>
        <v>44</v>
      </c>
      <c r="BI17" s="47">
        <f>SUM('JTC - Site 10 - Day 2'!S17,'JTC - Site 10 - Day 2'!BW17,'JTC - Site 10 - Day 2'!EA17)</f>
        <v>2</v>
      </c>
      <c r="BJ17" s="47">
        <f>SUM('JTC - Site 10 - Day 2'!T17,'JTC - Site 10 - Day 2'!BX17,'JTC - Site 10 - Day 2'!EB17)</f>
        <v>0</v>
      </c>
      <c r="BK17" s="47">
        <f>SUM('JTC - Site 10 - Day 2'!U17,'JTC - Site 10 - Day 2'!BY17,'JTC - Site 10 - Day 2'!EC17)</f>
        <v>0</v>
      </c>
      <c r="BL17" s="47">
        <f>SUM('JTC - Site 10 - Day 2'!V17,'JTC - Site 10 - Day 2'!BZ17,'JTC - Site 10 - Day 2'!ED17)</f>
        <v>0</v>
      </c>
      <c r="BM17" s="47">
        <f>SUM('JTC - Site 10 - Day 2'!W17,'JTC - Site 10 - Day 2'!CA17,'JTC - Site 10 - Day 2'!EE17)</f>
        <v>0</v>
      </c>
      <c r="BN17" s="47">
        <f>SUM('JTC - Site 10 - Day 2'!X17,'JTC - Site 10 - Day 2'!CB17,'JTC - Site 10 - Day 2'!EF17)</f>
        <v>1</v>
      </c>
      <c r="BO17" s="47">
        <f>SUM('JTC - Site 10 - Day 2'!Y17,'JTC - Site 10 - Day 2'!CC17,'JTC - Site 10 - Day 2'!EG17)</f>
        <v>0</v>
      </c>
      <c r="BP17" s="54">
        <f>SUM('JTC - Site 10 - Day 2'!Z17,'JTC - Site 10 - Day 2'!CD17,'JTC - Site 10 - Day 2'!EH17)</f>
        <v>6</v>
      </c>
      <c r="BQ17" s="59">
        <f t="shared" si="16"/>
        <v>54</v>
      </c>
      <c r="BR17" s="59">
        <f t="shared" si="17"/>
        <v>54</v>
      </c>
      <c r="BS17" s="45">
        <f>'JTC - Site 10 - Day 2'!$A17</f>
        <v>0.36458333333333381</v>
      </c>
      <c r="BT17" s="46">
        <f>SUM('JTC - Site 10 - Day 2'!CH17,'JTC - Site 10 - Day 2'!CV17,'JTC - Site 10 - Day 2'!DJ17)</f>
        <v>33</v>
      </c>
      <c r="BU17" s="47">
        <f>SUM('JTC - Site 10 - Day 2'!CI17,'JTC - Site 10 - Day 2'!CW17,'JTC - Site 10 - Day 2'!DK17)</f>
        <v>3</v>
      </c>
      <c r="BV17" s="47">
        <f>SUM('JTC - Site 10 - Day 2'!CJ17,'JTC - Site 10 - Day 2'!CX17,'JTC - Site 10 - Day 2'!DL17)</f>
        <v>90</v>
      </c>
      <c r="BW17" s="47">
        <f>SUM('JTC - Site 10 - Day 2'!CK17,'JTC - Site 10 - Day 2'!CY17,'JTC - Site 10 - Day 2'!DM17)</f>
        <v>5</v>
      </c>
      <c r="BX17" s="47">
        <f>SUM('JTC - Site 10 - Day 2'!CL17,'JTC - Site 10 - Day 2'!CZ17,'JTC - Site 10 - Day 2'!DN17)</f>
        <v>0</v>
      </c>
      <c r="BY17" s="47">
        <f>SUM('JTC - Site 10 - Day 2'!CM17,'JTC - Site 10 - Day 2'!DA17,'JTC - Site 10 - Day 2'!DO17)</f>
        <v>1</v>
      </c>
      <c r="BZ17" s="47">
        <f>SUM('JTC - Site 10 - Day 2'!CN17,'JTC - Site 10 - Day 2'!DB17,'JTC - Site 10 - Day 2'!DP17)</f>
        <v>0</v>
      </c>
      <c r="CA17" s="47">
        <f>SUM('JTC - Site 10 - Day 2'!CO17,'JTC - Site 10 - Day 2'!DC17,'JTC - Site 10 - Day 2'!DQ17)</f>
        <v>0</v>
      </c>
      <c r="CB17" s="47">
        <f>SUM('JTC - Site 10 - Day 2'!CP17,'JTC - Site 10 - Day 2'!DD17,'JTC - Site 10 - Day 2'!DR17)</f>
        <v>2</v>
      </c>
      <c r="CC17" s="47">
        <f>SUM('JTC - Site 10 - Day 2'!CQ17,'JTC - Site 10 - Day 2'!DE17,'JTC - Site 10 - Day 2'!DS17)</f>
        <v>0</v>
      </c>
      <c r="CD17" s="54">
        <f>SUM('JTC - Site 10 - Day 2'!CR17,'JTC - Site 10 - Day 2'!DF17,'JTC - Site 10 - Day 2'!DT17)</f>
        <v>3</v>
      </c>
      <c r="CE17" s="59">
        <f t="shared" si="18"/>
        <v>137</v>
      </c>
      <c r="CF17" s="59">
        <f t="shared" si="19"/>
        <v>116</v>
      </c>
      <c r="CG17" s="45">
        <f>'JTC - Site 10 - Day 2'!$A17</f>
        <v>0.36458333333333381</v>
      </c>
      <c r="CH17" s="46">
        <f>SUM('JTC - Site 10 - Day 2'!B17,'JTC - Site 10 - Day 2'!BF17,'JTC - Site 10 - Day 2'!DJ17)</f>
        <v>107</v>
      </c>
      <c r="CI17" s="47">
        <f>SUM('JTC - Site 10 - Day 2'!C17,'JTC - Site 10 - Day 2'!BG17,'JTC - Site 10 - Day 2'!DK17)</f>
        <v>13</v>
      </c>
      <c r="CJ17" s="47">
        <f>SUM('JTC - Site 10 - Day 2'!D17,'JTC - Site 10 - Day 2'!BH17,'JTC - Site 10 - Day 2'!DL17)</f>
        <v>71</v>
      </c>
      <c r="CK17" s="47">
        <f>SUM('JTC - Site 10 - Day 2'!E17,'JTC - Site 10 - Day 2'!BI17,'JTC - Site 10 - Day 2'!DM17)</f>
        <v>12</v>
      </c>
      <c r="CL17" s="47">
        <f>SUM('JTC - Site 10 - Day 2'!F17,'JTC - Site 10 - Day 2'!BJ17,'JTC - Site 10 - Day 2'!DN17)</f>
        <v>1</v>
      </c>
      <c r="CM17" s="47">
        <f>SUM('JTC - Site 10 - Day 2'!G17,'JTC - Site 10 - Day 2'!BK17,'JTC - Site 10 - Day 2'!DO17)</f>
        <v>0</v>
      </c>
      <c r="CN17" s="47">
        <f>SUM('JTC - Site 10 - Day 2'!H17,'JTC - Site 10 - Day 2'!BL17,'JTC - Site 10 - Day 2'!DP17)</f>
        <v>3</v>
      </c>
      <c r="CO17" s="47">
        <f>SUM('JTC - Site 10 - Day 2'!I17,'JTC - Site 10 - Day 2'!BM17,'JTC - Site 10 - Day 2'!DQ17)</f>
        <v>0</v>
      </c>
      <c r="CP17" s="47">
        <f>SUM('JTC - Site 10 - Day 2'!J17,'JTC - Site 10 - Day 2'!BN17,'JTC - Site 10 - Day 2'!DR17)</f>
        <v>0</v>
      </c>
      <c r="CQ17" s="47">
        <f>SUM('JTC - Site 10 - Day 2'!K17,'JTC - Site 10 - Day 2'!BO17,'JTC - Site 10 - Day 2'!DS17)</f>
        <v>0</v>
      </c>
      <c r="CR17" s="54">
        <f>SUM('JTC - Site 10 - Day 2'!L17,'JTC - Site 10 - Day 2'!BP17,'JTC - Site 10 - Day 2'!DT17)</f>
        <v>0</v>
      </c>
      <c r="CS17" s="59">
        <f t="shared" si="20"/>
        <v>207</v>
      </c>
      <c r="CT17" s="59">
        <f t="shared" si="21"/>
        <v>133</v>
      </c>
      <c r="CU17" s="45">
        <f>'JTC - Site 10 - Day 2'!$A17</f>
        <v>0.36458333333333381</v>
      </c>
      <c r="CV17" s="46">
        <f>SUM('JTC - Site 10 - Day 2'!DX17,'JTC - Site 10 - Day 2'!EL17,'JTC - Site 10 - Day 2'!EZ17)</f>
        <v>10</v>
      </c>
      <c r="CW17" s="47">
        <f>SUM('JTC - Site 10 - Day 2'!DY17,'JTC - Site 10 - Day 2'!EM17,'JTC - Site 10 - Day 2'!FA17)</f>
        <v>1</v>
      </c>
      <c r="CX17" s="47">
        <f>SUM('JTC - Site 10 - Day 2'!DZ17,'JTC - Site 10 - Day 2'!EN17,'JTC - Site 10 - Day 2'!FB17)</f>
        <v>99</v>
      </c>
      <c r="CY17" s="47">
        <f>SUM('JTC - Site 10 - Day 2'!EA17,'JTC - Site 10 - Day 2'!EO17,'JTC - Site 10 - Day 2'!FC17)</f>
        <v>6</v>
      </c>
      <c r="CZ17" s="47">
        <f>SUM('JTC - Site 10 - Day 2'!EB17,'JTC - Site 10 - Day 2'!EP17,'JTC - Site 10 - Day 2'!FD17)</f>
        <v>0</v>
      </c>
      <c r="DA17" s="47">
        <f>SUM('JTC - Site 10 - Day 2'!EC17,'JTC - Site 10 - Day 2'!EQ17,'JTC - Site 10 - Day 2'!FE17)</f>
        <v>0</v>
      </c>
      <c r="DB17" s="47">
        <f>SUM('JTC - Site 10 - Day 2'!ED17,'JTC - Site 10 - Day 2'!ER17,'JTC - Site 10 - Day 2'!FF17)</f>
        <v>2</v>
      </c>
      <c r="DC17" s="47">
        <f>SUM('JTC - Site 10 - Day 2'!EE17,'JTC - Site 10 - Day 2'!ES17,'JTC - Site 10 - Day 2'!FG17)</f>
        <v>1</v>
      </c>
      <c r="DD17" s="47">
        <f>SUM('JTC - Site 10 - Day 2'!EF17,'JTC - Site 10 - Day 2'!ET17,'JTC - Site 10 - Day 2'!FH17)</f>
        <v>0</v>
      </c>
      <c r="DE17" s="47">
        <f>SUM('JTC - Site 10 - Day 2'!EG17,'JTC - Site 10 - Day 2'!EU17,'JTC - Site 10 - Day 2'!FI17)</f>
        <v>0</v>
      </c>
      <c r="DF17" s="54">
        <f>SUM('JTC - Site 10 - Day 2'!EH17,'JTC - Site 10 - Day 2'!EV17,'JTC - Site 10 - Day 2'!FJ17)</f>
        <v>4</v>
      </c>
      <c r="DG17" s="59">
        <f t="shared" si="22"/>
        <v>123</v>
      </c>
      <c r="DH17" s="59">
        <f t="shared" si="23"/>
        <v>119</v>
      </c>
      <c r="DI17" s="68">
        <f t="shared" si="33"/>
        <v>508</v>
      </c>
      <c r="DJ17" s="68">
        <f t="shared" si="34"/>
        <v>1832</v>
      </c>
      <c r="DK17" s="45">
        <f>'JTC - Site 10 - Day 2'!$A17</f>
        <v>0.36458333333333381</v>
      </c>
    </row>
    <row r="18" spans="1:115" s="39" customFormat="1" ht="12" customHeight="1">
      <c r="A18" s="48" t="s">
        <v>24</v>
      </c>
      <c r="B18" s="49">
        <f t="shared" ref="B18:L18" si="35">SUM(B14:B17)</f>
        <v>40</v>
      </c>
      <c r="C18" s="50">
        <f t="shared" si="35"/>
        <v>5</v>
      </c>
      <c r="D18" s="50">
        <f t="shared" si="35"/>
        <v>465</v>
      </c>
      <c r="E18" s="50">
        <f t="shared" si="35"/>
        <v>31</v>
      </c>
      <c r="F18" s="50">
        <f t="shared" si="35"/>
        <v>4</v>
      </c>
      <c r="G18" s="50">
        <f t="shared" si="35"/>
        <v>1</v>
      </c>
      <c r="H18" s="50">
        <f t="shared" si="35"/>
        <v>1</v>
      </c>
      <c r="I18" s="50">
        <f t="shared" si="35"/>
        <v>0</v>
      </c>
      <c r="J18" s="50">
        <f t="shared" si="35"/>
        <v>4</v>
      </c>
      <c r="K18" s="50">
        <f t="shared" si="35"/>
        <v>3</v>
      </c>
      <c r="L18" s="55">
        <f t="shared" si="35"/>
        <v>19</v>
      </c>
      <c r="M18" s="60">
        <f t="shared" si="8"/>
        <v>573</v>
      </c>
      <c r="N18" s="60">
        <f t="shared" si="9"/>
        <v>557</v>
      </c>
      <c r="O18" s="48" t="s">
        <v>24</v>
      </c>
      <c r="P18" s="49">
        <f t="shared" ref="P18:Z18" si="36">SUM(P14:P17)</f>
        <v>55</v>
      </c>
      <c r="Q18" s="50">
        <f t="shared" si="36"/>
        <v>3</v>
      </c>
      <c r="R18" s="50">
        <f t="shared" si="36"/>
        <v>183</v>
      </c>
      <c r="S18" s="50">
        <f t="shared" si="36"/>
        <v>19</v>
      </c>
      <c r="T18" s="50">
        <f t="shared" si="36"/>
        <v>2</v>
      </c>
      <c r="U18" s="50">
        <f t="shared" si="36"/>
        <v>1</v>
      </c>
      <c r="V18" s="50">
        <f t="shared" si="36"/>
        <v>1</v>
      </c>
      <c r="W18" s="50">
        <f t="shared" si="36"/>
        <v>0</v>
      </c>
      <c r="X18" s="50">
        <f t="shared" si="36"/>
        <v>2</v>
      </c>
      <c r="Y18" s="50">
        <f t="shared" si="36"/>
        <v>0</v>
      </c>
      <c r="Z18" s="55">
        <f t="shared" si="36"/>
        <v>8</v>
      </c>
      <c r="AA18" s="60">
        <f t="shared" si="10"/>
        <v>274</v>
      </c>
      <c r="AB18" s="60">
        <f t="shared" si="11"/>
        <v>242</v>
      </c>
      <c r="AC18" s="48" t="s">
        <v>24</v>
      </c>
      <c r="AD18" s="49">
        <f t="shared" ref="AD18:AN18" si="37">SUM(AD14:AD17)</f>
        <v>45</v>
      </c>
      <c r="AE18" s="50">
        <f t="shared" si="37"/>
        <v>7</v>
      </c>
      <c r="AF18" s="50">
        <f t="shared" si="37"/>
        <v>300</v>
      </c>
      <c r="AG18" s="50">
        <f t="shared" si="37"/>
        <v>19</v>
      </c>
      <c r="AH18" s="50">
        <f t="shared" si="37"/>
        <v>1</v>
      </c>
      <c r="AI18" s="50">
        <f t="shared" si="37"/>
        <v>0</v>
      </c>
      <c r="AJ18" s="50">
        <f t="shared" si="37"/>
        <v>4</v>
      </c>
      <c r="AK18" s="50">
        <f t="shared" si="37"/>
        <v>1</v>
      </c>
      <c r="AL18" s="50">
        <f t="shared" si="37"/>
        <v>0</v>
      </c>
      <c r="AM18" s="50">
        <f t="shared" si="37"/>
        <v>1</v>
      </c>
      <c r="AN18" s="55">
        <f t="shared" si="37"/>
        <v>9</v>
      </c>
      <c r="AO18" s="60">
        <f t="shared" si="12"/>
        <v>387</v>
      </c>
      <c r="AP18" s="60">
        <f t="shared" si="13"/>
        <v>360</v>
      </c>
      <c r="AQ18" s="48" t="s">
        <v>24</v>
      </c>
      <c r="AR18" s="49">
        <f t="shared" ref="AR18:BB18" si="38">SUM(AR14:AR17)</f>
        <v>295</v>
      </c>
      <c r="AS18" s="50">
        <f t="shared" si="38"/>
        <v>26</v>
      </c>
      <c r="AT18" s="50">
        <f t="shared" si="38"/>
        <v>303</v>
      </c>
      <c r="AU18" s="50">
        <f t="shared" si="38"/>
        <v>40</v>
      </c>
      <c r="AV18" s="50">
        <f t="shared" si="38"/>
        <v>14</v>
      </c>
      <c r="AW18" s="50">
        <f t="shared" si="38"/>
        <v>0</v>
      </c>
      <c r="AX18" s="50">
        <f t="shared" si="38"/>
        <v>5</v>
      </c>
      <c r="AY18" s="50">
        <f t="shared" si="38"/>
        <v>1</v>
      </c>
      <c r="AZ18" s="50">
        <f t="shared" si="38"/>
        <v>0</v>
      </c>
      <c r="BA18" s="50">
        <f t="shared" si="38"/>
        <v>1</v>
      </c>
      <c r="BB18" s="55">
        <f t="shared" si="38"/>
        <v>11</v>
      </c>
      <c r="BC18" s="60">
        <f t="shared" si="14"/>
        <v>696</v>
      </c>
      <c r="BD18" s="60">
        <f t="shared" si="15"/>
        <v>507</v>
      </c>
      <c r="BE18" s="48" t="s">
        <v>24</v>
      </c>
      <c r="BF18" s="49">
        <f t="shared" ref="BF18:BP18" si="39">SUM(BF14:BF17)</f>
        <v>5</v>
      </c>
      <c r="BG18" s="50">
        <f t="shared" si="39"/>
        <v>2</v>
      </c>
      <c r="BH18" s="50">
        <f t="shared" si="39"/>
        <v>163</v>
      </c>
      <c r="BI18" s="50">
        <f t="shared" si="39"/>
        <v>10</v>
      </c>
      <c r="BJ18" s="50">
        <f t="shared" si="39"/>
        <v>2</v>
      </c>
      <c r="BK18" s="50">
        <f t="shared" si="39"/>
        <v>0</v>
      </c>
      <c r="BL18" s="50">
        <f t="shared" si="39"/>
        <v>0</v>
      </c>
      <c r="BM18" s="50">
        <f t="shared" si="39"/>
        <v>1</v>
      </c>
      <c r="BN18" s="50">
        <f t="shared" si="39"/>
        <v>2</v>
      </c>
      <c r="BO18" s="50">
        <f t="shared" si="39"/>
        <v>0</v>
      </c>
      <c r="BP18" s="55">
        <f t="shared" si="39"/>
        <v>8</v>
      </c>
      <c r="BQ18" s="60">
        <f t="shared" si="16"/>
        <v>193</v>
      </c>
      <c r="BR18" s="60">
        <f t="shared" si="17"/>
        <v>194</v>
      </c>
      <c r="BS18" s="48" t="s">
        <v>24</v>
      </c>
      <c r="BT18" s="49">
        <f t="shared" ref="BT18:CD18" si="40">SUM(BT14:BT17)</f>
        <v>111</v>
      </c>
      <c r="BU18" s="50">
        <f t="shared" si="40"/>
        <v>13</v>
      </c>
      <c r="BV18" s="50">
        <f t="shared" si="40"/>
        <v>319</v>
      </c>
      <c r="BW18" s="50">
        <f t="shared" si="40"/>
        <v>25</v>
      </c>
      <c r="BX18" s="50">
        <f t="shared" si="40"/>
        <v>4</v>
      </c>
      <c r="BY18" s="50">
        <f t="shared" si="40"/>
        <v>1</v>
      </c>
      <c r="BZ18" s="50">
        <f t="shared" si="40"/>
        <v>0</v>
      </c>
      <c r="CA18" s="50">
        <f t="shared" si="40"/>
        <v>0</v>
      </c>
      <c r="CB18" s="50">
        <f t="shared" si="40"/>
        <v>4</v>
      </c>
      <c r="CC18" s="50">
        <f t="shared" si="40"/>
        <v>1</v>
      </c>
      <c r="CD18" s="55">
        <f t="shared" si="40"/>
        <v>11</v>
      </c>
      <c r="CE18" s="60">
        <f t="shared" si="18"/>
        <v>489</v>
      </c>
      <c r="CF18" s="60">
        <f t="shared" si="19"/>
        <v>418</v>
      </c>
      <c r="CG18" s="48" t="s">
        <v>24</v>
      </c>
      <c r="CH18" s="49">
        <f t="shared" ref="CH18:CR18" si="41">SUM(CH14:CH17)</f>
        <v>419</v>
      </c>
      <c r="CI18" s="50">
        <f t="shared" si="41"/>
        <v>36</v>
      </c>
      <c r="CJ18" s="50">
        <f t="shared" si="41"/>
        <v>259</v>
      </c>
      <c r="CK18" s="50">
        <f t="shared" si="41"/>
        <v>45</v>
      </c>
      <c r="CL18" s="50">
        <f t="shared" si="41"/>
        <v>14</v>
      </c>
      <c r="CM18" s="50">
        <f t="shared" si="41"/>
        <v>1</v>
      </c>
      <c r="CN18" s="50">
        <f t="shared" si="41"/>
        <v>4</v>
      </c>
      <c r="CO18" s="50">
        <f t="shared" si="41"/>
        <v>1</v>
      </c>
      <c r="CP18" s="50">
        <f t="shared" si="41"/>
        <v>0</v>
      </c>
      <c r="CQ18" s="50">
        <f t="shared" si="41"/>
        <v>0</v>
      </c>
      <c r="CR18" s="55">
        <f t="shared" si="41"/>
        <v>5</v>
      </c>
      <c r="CS18" s="60">
        <f t="shared" si="20"/>
        <v>784</v>
      </c>
      <c r="CT18" s="60">
        <f t="shared" si="21"/>
        <v>507</v>
      </c>
      <c r="CU18" s="48" t="s">
        <v>24</v>
      </c>
      <c r="CV18" s="49">
        <f t="shared" ref="CV18:DF18" si="42">SUM(CV14:CV17)</f>
        <v>48</v>
      </c>
      <c r="CW18" s="50">
        <f t="shared" si="42"/>
        <v>8</v>
      </c>
      <c r="CX18" s="50">
        <f t="shared" si="42"/>
        <v>382</v>
      </c>
      <c r="CY18" s="50">
        <f t="shared" si="42"/>
        <v>21</v>
      </c>
      <c r="CZ18" s="50">
        <f t="shared" si="42"/>
        <v>1</v>
      </c>
      <c r="DA18" s="50">
        <f t="shared" si="42"/>
        <v>0</v>
      </c>
      <c r="DB18" s="50">
        <f t="shared" si="42"/>
        <v>3</v>
      </c>
      <c r="DC18" s="50">
        <f t="shared" si="42"/>
        <v>2</v>
      </c>
      <c r="DD18" s="50">
        <f t="shared" si="42"/>
        <v>0</v>
      </c>
      <c r="DE18" s="50">
        <f t="shared" si="42"/>
        <v>2</v>
      </c>
      <c r="DF18" s="55">
        <f t="shared" si="42"/>
        <v>11</v>
      </c>
      <c r="DG18" s="60">
        <f t="shared" si="22"/>
        <v>478</v>
      </c>
      <c r="DH18" s="60">
        <f t="shared" si="23"/>
        <v>450</v>
      </c>
      <c r="DI18" s="69"/>
      <c r="DJ18" s="69"/>
      <c r="DK18" s="48"/>
    </row>
    <row r="19" spans="1:115" ht="13.5" customHeight="1">
      <c r="A19" s="22">
        <f>'JTC - Site 10 - Day 2'!$A19</f>
        <v>0.3750000000000005</v>
      </c>
      <c r="B19" s="41">
        <f>SUM('JTC - Site 10 - Day 2'!AR19,'JTC - Site 10 - Day 2'!CV19,'JTC - Site 10 - Day 2'!EZ19)</f>
        <v>9</v>
      </c>
      <c r="C19" s="42">
        <f>SUM('JTC - Site 10 - Day 2'!AS19,'JTC - Site 10 - Day 2'!CW19,'JTC - Site 10 - Day 2'!FA19)</f>
        <v>1</v>
      </c>
      <c r="D19" s="42">
        <f>SUM('JTC - Site 10 - Day 2'!AT19,'JTC - Site 10 - Day 2'!CX19,'JTC - Site 10 - Day 2'!FB19)</f>
        <v>98</v>
      </c>
      <c r="E19" s="42">
        <f>SUM('JTC - Site 10 - Day 2'!AU19,'JTC - Site 10 - Day 2'!CY19,'JTC - Site 10 - Day 2'!FC19)</f>
        <v>9</v>
      </c>
      <c r="F19" s="42">
        <f>SUM('JTC - Site 10 - Day 2'!AV19,'JTC - Site 10 - Day 2'!CZ19,'JTC - Site 10 - Day 2'!FD19)</f>
        <v>1</v>
      </c>
      <c r="G19" s="42">
        <f>SUM('JTC - Site 10 - Day 2'!AW19,'JTC - Site 10 - Day 2'!DA19,'JTC - Site 10 - Day 2'!FE19)</f>
        <v>0</v>
      </c>
      <c r="H19" s="42">
        <f>SUM('JTC - Site 10 - Day 2'!AX19,'JTC - Site 10 - Day 2'!DB19,'JTC - Site 10 - Day 2'!FF19)</f>
        <v>0</v>
      </c>
      <c r="I19" s="42">
        <f>SUM('JTC - Site 10 - Day 2'!AY19,'JTC - Site 10 - Day 2'!DC19,'JTC - Site 10 - Day 2'!FG19)</f>
        <v>0</v>
      </c>
      <c r="J19" s="42">
        <f>SUM('JTC - Site 10 - Day 2'!AZ19,'JTC - Site 10 - Day 2'!DD19,'JTC - Site 10 - Day 2'!FH19)</f>
        <v>1</v>
      </c>
      <c r="K19" s="42">
        <f>SUM('JTC - Site 10 - Day 2'!BA19,'JTC - Site 10 - Day 2'!DE19,'JTC - Site 10 - Day 2'!FI19)</f>
        <v>0</v>
      </c>
      <c r="L19" s="52">
        <f>SUM('JTC - Site 10 - Day 2'!BB19,'JTC - Site 10 - Day 2'!DF19,'JTC - Site 10 - Day 2'!FJ19)</f>
        <v>10</v>
      </c>
      <c r="M19" s="57">
        <f t="shared" si="8"/>
        <v>129</v>
      </c>
      <c r="N19" s="57">
        <f t="shared" si="9"/>
        <v>124</v>
      </c>
      <c r="O19" s="22">
        <f>'JTC - Site 10 - Day 2'!$A19</f>
        <v>0.3750000000000005</v>
      </c>
      <c r="P19" s="41">
        <f>SUM('JTC - Site 10 - Day 2'!B19,'JTC - Site 10 - Day 2'!P19,'JTC - Site 10 - Day 2'!AD19)</f>
        <v>12</v>
      </c>
      <c r="Q19" s="42">
        <f>SUM('JTC - Site 10 - Day 2'!C19,'JTC - Site 10 - Day 2'!Q19,'JTC - Site 10 - Day 2'!AE19)</f>
        <v>0</v>
      </c>
      <c r="R19" s="42">
        <f>SUM('JTC - Site 10 - Day 2'!D19,'JTC - Site 10 - Day 2'!R19,'JTC - Site 10 - Day 2'!AF19)</f>
        <v>40</v>
      </c>
      <c r="S19" s="42">
        <f>SUM('JTC - Site 10 - Day 2'!E19,'JTC - Site 10 - Day 2'!S19,'JTC - Site 10 - Day 2'!AG19)</f>
        <v>3</v>
      </c>
      <c r="T19" s="42">
        <f>SUM('JTC - Site 10 - Day 2'!F19,'JTC - Site 10 - Day 2'!T19,'JTC - Site 10 - Day 2'!AH19)</f>
        <v>1</v>
      </c>
      <c r="U19" s="42">
        <f>SUM('JTC - Site 10 - Day 2'!G19,'JTC - Site 10 - Day 2'!U19,'JTC - Site 10 - Day 2'!AI19)</f>
        <v>0</v>
      </c>
      <c r="V19" s="42">
        <f>SUM('JTC - Site 10 - Day 2'!H19,'JTC - Site 10 - Day 2'!V19,'JTC - Site 10 - Day 2'!AJ19)</f>
        <v>1</v>
      </c>
      <c r="W19" s="42">
        <f>SUM('JTC - Site 10 - Day 2'!I19,'JTC - Site 10 - Day 2'!W19,'JTC - Site 10 - Day 2'!AK19)</f>
        <v>0</v>
      </c>
      <c r="X19" s="42">
        <f>SUM('JTC - Site 10 - Day 2'!J19,'JTC - Site 10 - Day 2'!X19,'JTC - Site 10 - Day 2'!AL19)</f>
        <v>0</v>
      </c>
      <c r="Y19" s="42">
        <f>SUM('JTC - Site 10 - Day 2'!K19,'JTC - Site 10 - Day 2'!Y19,'JTC - Site 10 - Day 2'!AM19)</f>
        <v>2</v>
      </c>
      <c r="Z19" s="52">
        <f>SUM('JTC - Site 10 - Day 2'!L19,'JTC - Site 10 - Day 2'!Z19,'JTC - Site 10 - Day 2'!AN19)</f>
        <v>3</v>
      </c>
      <c r="AA19" s="57">
        <f t="shared" si="10"/>
        <v>62</v>
      </c>
      <c r="AB19" s="57">
        <f t="shared" si="11"/>
        <v>58</v>
      </c>
      <c r="AC19" s="22">
        <f>'JTC - Site 10 - Day 2'!$A19</f>
        <v>0.3750000000000005</v>
      </c>
      <c r="AD19" s="41">
        <f>SUM('JTC - Site 10 - Day 2'!AD19,'JTC - Site 10 - Day 2'!CH19,'JTC - Site 10 - Day 2'!EL19)</f>
        <v>9</v>
      </c>
      <c r="AE19" s="42">
        <f>SUM('JTC - Site 10 - Day 2'!AE19,'JTC - Site 10 - Day 2'!CI19,'JTC - Site 10 - Day 2'!EM19)</f>
        <v>1</v>
      </c>
      <c r="AF19" s="42">
        <f>SUM('JTC - Site 10 - Day 2'!AF19,'JTC - Site 10 - Day 2'!CJ19,'JTC - Site 10 - Day 2'!EN19)</f>
        <v>87</v>
      </c>
      <c r="AG19" s="42">
        <f>SUM('JTC - Site 10 - Day 2'!AG19,'JTC - Site 10 - Day 2'!CK19,'JTC - Site 10 - Day 2'!EO19)</f>
        <v>9</v>
      </c>
      <c r="AH19" s="42">
        <f>SUM('JTC - Site 10 - Day 2'!AH19,'JTC - Site 10 - Day 2'!CL19,'JTC - Site 10 - Day 2'!EP19)</f>
        <v>0</v>
      </c>
      <c r="AI19" s="42">
        <f>SUM('JTC - Site 10 - Day 2'!AI19,'JTC - Site 10 - Day 2'!CM19,'JTC - Site 10 - Day 2'!EQ19)</f>
        <v>1</v>
      </c>
      <c r="AJ19" s="42">
        <f>SUM('JTC - Site 10 - Day 2'!AJ19,'JTC - Site 10 - Day 2'!CN19,'JTC - Site 10 - Day 2'!ER19)</f>
        <v>1</v>
      </c>
      <c r="AK19" s="42">
        <f>SUM('JTC - Site 10 - Day 2'!AK19,'JTC - Site 10 - Day 2'!CO19,'JTC - Site 10 - Day 2'!ES19)</f>
        <v>0</v>
      </c>
      <c r="AL19" s="42">
        <f>SUM('JTC - Site 10 - Day 2'!AL19,'JTC - Site 10 - Day 2'!CP19,'JTC - Site 10 - Day 2'!ET19)</f>
        <v>0</v>
      </c>
      <c r="AM19" s="42">
        <f>SUM('JTC - Site 10 - Day 2'!AM19,'JTC - Site 10 - Day 2'!CQ19,'JTC - Site 10 - Day 2'!EU19)</f>
        <v>1</v>
      </c>
      <c r="AN19" s="52">
        <f>SUM('JTC - Site 10 - Day 2'!AN19,'JTC - Site 10 - Day 2'!CR19,'JTC - Site 10 - Day 2'!EV19)</f>
        <v>5</v>
      </c>
      <c r="AO19" s="57">
        <f t="shared" si="12"/>
        <v>114</v>
      </c>
      <c r="AP19" s="57">
        <f t="shared" si="13"/>
        <v>110</v>
      </c>
      <c r="AQ19" s="22">
        <f>'JTC - Site 10 - Day 2'!$A19</f>
        <v>0.3750000000000005</v>
      </c>
      <c r="AR19" s="41">
        <f>SUM('JTC - Site 10 - Day 2'!AR19,'JTC - Site 10 - Day 2'!BF19,'JTC - Site 10 - Day 2'!BT19)</f>
        <v>50</v>
      </c>
      <c r="AS19" s="42">
        <f>SUM('JTC - Site 10 - Day 2'!AS19,'JTC - Site 10 - Day 2'!BG19,'JTC - Site 10 - Day 2'!BU19)</f>
        <v>9</v>
      </c>
      <c r="AT19" s="42">
        <f>SUM('JTC - Site 10 - Day 2'!AT19,'JTC - Site 10 - Day 2'!BH19,'JTC - Site 10 - Day 2'!BV19)</f>
        <v>61</v>
      </c>
      <c r="AU19" s="42">
        <f>SUM('JTC - Site 10 - Day 2'!AU19,'JTC - Site 10 - Day 2'!BI19,'JTC - Site 10 - Day 2'!BW19)</f>
        <v>15</v>
      </c>
      <c r="AV19" s="42">
        <f>SUM('JTC - Site 10 - Day 2'!AV19,'JTC - Site 10 - Day 2'!BJ19,'JTC - Site 10 - Day 2'!BX19)</f>
        <v>2</v>
      </c>
      <c r="AW19" s="42">
        <f>SUM('JTC - Site 10 - Day 2'!AW19,'JTC - Site 10 - Day 2'!BK19,'JTC - Site 10 - Day 2'!BY19)</f>
        <v>0</v>
      </c>
      <c r="AX19" s="42">
        <f>SUM('JTC - Site 10 - Day 2'!AX19,'JTC - Site 10 - Day 2'!BL19,'JTC - Site 10 - Day 2'!BZ19)</f>
        <v>0</v>
      </c>
      <c r="AY19" s="42">
        <f>SUM('JTC - Site 10 - Day 2'!AY19,'JTC - Site 10 - Day 2'!BM19,'JTC - Site 10 - Day 2'!CA19)</f>
        <v>0</v>
      </c>
      <c r="AZ19" s="42">
        <f>SUM('JTC - Site 10 - Day 2'!AZ19,'JTC - Site 10 - Day 2'!BN19,'JTC - Site 10 - Day 2'!CB19)</f>
        <v>1</v>
      </c>
      <c r="BA19" s="42">
        <f>SUM('JTC - Site 10 - Day 2'!BA19,'JTC - Site 10 - Day 2'!BO19,'JTC - Site 10 - Day 2'!CC19)</f>
        <v>0</v>
      </c>
      <c r="BB19" s="52">
        <f>SUM('JTC - Site 10 - Day 2'!BB19,'JTC - Site 10 - Day 2'!BP19,'JTC - Site 10 - Day 2'!CD19)</f>
        <v>2</v>
      </c>
      <c r="BC19" s="57">
        <f t="shared" si="14"/>
        <v>140</v>
      </c>
      <c r="BD19" s="57">
        <f t="shared" si="15"/>
        <v>105</v>
      </c>
      <c r="BE19" s="22">
        <f>'JTC - Site 10 - Day 2'!$A19</f>
        <v>0.3750000000000005</v>
      </c>
      <c r="BF19" s="41">
        <f>SUM('JTC - Site 10 - Day 2'!P19,'JTC - Site 10 - Day 2'!BT19,'JTC - Site 10 - Day 2'!DX19)</f>
        <v>1</v>
      </c>
      <c r="BG19" s="42">
        <f>SUM('JTC - Site 10 - Day 2'!Q19,'JTC - Site 10 - Day 2'!BU19,'JTC - Site 10 - Day 2'!DY19)</f>
        <v>0</v>
      </c>
      <c r="BH19" s="42">
        <f>SUM('JTC - Site 10 - Day 2'!R19,'JTC - Site 10 - Day 2'!BV19,'JTC - Site 10 - Day 2'!DZ19)</f>
        <v>39</v>
      </c>
      <c r="BI19" s="42">
        <f>SUM('JTC - Site 10 - Day 2'!S19,'JTC - Site 10 - Day 2'!BW19,'JTC - Site 10 - Day 2'!EA19)</f>
        <v>3</v>
      </c>
      <c r="BJ19" s="42">
        <f>SUM('JTC - Site 10 - Day 2'!T19,'JTC - Site 10 - Day 2'!BX19,'JTC - Site 10 - Day 2'!EB19)</f>
        <v>0</v>
      </c>
      <c r="BK19" s="42">
        <f>SUM('JTC - Site 10 - Day 2'!U19,'JTC - Site 10 - Day 2'!BY19,'JTC - Site 10 - Day 2'!EC19)</f>
        <v>0</v>
      </c>
      <c r="BL19" s="42">
        <f>SUM('JTC - Site 10 - Day 2'!V19,'JTC - Site 10 - Day 2'!BZ19,'JTC - Site 10 - Day 2'!ED19)</f>
        <v>1</v>
      </c>
      <c r="BM19" s="42">
        <f>SUM('JTC - Site 10 - Day 2'!W19,'JTC - Site 10 - Day 2'!CA19,'JTC - Site 10 - Day 2'!EE19)</f>
        <v>0</v>
      </c>
      <c r="BN19" s="42">
        <f>SUM('JTC - Site 10 - Day 2'!X19,'JTC - Site 10 - Day 2'!CB19,'JTC - Site 10 - Day 2'!EF19)</f>
        <v>0</v>
      </c>
      <c r="BO19" s="42">
        <f>SUM('JTC - Site 10 - Day 2'!Y19,'JTC - Site 10 - Day 2'!CC19,'JTC - Site 10 - Day 2'!EG19)</f>
        <v>3</v>
      </c>
      <c r="BP19" s="52">
        <f>SUM('JTC - Site 10 - Day 2'!Z19,'JTC - Site 10 - Day 2'!CD19,'JTC - Site 10 - Day 2'!EH19)</f>
        <v>3</v>
      </c>
      <c r="BQ19" s="57">
        <f t="shared" si="16"/>
        <v>50</v>
      </c>
      <c r="BR19" s="57">
        <f t="shared" si="17"/>
        <v>53</v>
      </c>
      <c r="BS19" s="22">
        <f>'JTC - Site 10 - Day 2'!$A19</f>
        <v>0.3750000000000005</v>
      </c>
      <c r="BT19" s="41">
        <f>SUM('JTC - Site 10 - Day 2'!CH19,'JTC - Site 10 - Day 2'!CV19,'JTC - Site 10 - Day 2'!DJ19)</f>
        <v>21</v>
      </c>
      <c r="BU19" s="42">
        <f>SUM('JTC - Site 10 - Day 2'!CI19,'JTC - Site 10 - Day 2'!CW19,'JTC - Site 10 - Day 2'!DK19)</f>
        <v>5</v>
      </c>
      <c r="BV19" s="42">
        <f>SUM('JTC - Site 10 - Day 2'!CJ19,'JTC - Site 10 - Day 2'!CX19,'JTC - Site 10 - Day 2'!DL19)</f>
        <v>79</v>
      </c>
      <c r="BW19" s="42">
        <f>SUM('JTC - Site 10 - Day 2'!CK19,'JTC - Site 10 - Day 2'!CY19,'JTC - Site 10 - Day 2'!DM19)</f>
        <v>8</v>
      </c>
      <c r="BX19" s="42">
        <f>SUM('JTC - Site 10 - Day 2'!CL19,'JTC - Site 10 - Day 2'!CZ19,'JTC - Site 10 - Day 2'!DN19)</f>
        <v>0</v>
      </c>
      <c r="BY19" s="42">
        <f>SUM('JTC - Site 10 - Day 2'!CM19,'JTC - Site 10 - Day 2'!DA19,'JTC - Site 10 - Day 2'!DO19)</f>
        <v>0</v>
      </c>
      <c r="BZ19" s="42">
        <f>SUM('JTC - Site 10 - Day 2'!CN19,'JTC - Site 10 - Day 2'!DB19,'JTC - Site 10 - Day 2'!DP19)</f>
        <v>0</v>
      </c>
      <c r="CA19" s="42">
        <f>SUM('JTC - Site 10 - Day 2'!CO19,'JTC - Site 10 - Day 2'!DC19,'JTC - Site 10 - Day 2'!DQ19)</f>
        <v>0</v>
      </c>
      <c r="CB19" s="42">
        <f>SUM('JTC - Site 10 - Day 2'!CP19,'JTC - Site 10 - Day 2'!DD19,'JTC - Site 10 - Day 2'!DR19)</f>
        <v>1</v>
      </c>
      <c r="CC19" s="42">
        <f>SUM('JTC - Site 10 - Day 2'!CQ19,'JTC - Site 10 - Day 2'!DE19,'JTC - Site 10 - Day 2'!DS19)</f>
        <v>0</v>
      </c>
      <c r="CD19" s="52">
        <f>SUM('JTC - Site 10 - Day 2'!CR19,'JTC - Site 10 - Day 2'!DF19,'JTC - Site 10 - Day 2'!DT19)</f>
        <v>10</v>
      </c>
      <c r="CE19" s="57">
        <f t="shared" si="18"/>
        <v>124</v>
      </c>
      <c r="CF19" s="57">
        <f t="shared" si="19"/>
        <v>108</v>
      </c>
      <c r="CG19" s="22">
        <f>'JTC - Site 10 - Day 2'!$A19</f>
        <v>0.3750000000000005</v>
      </c>
      <c r="CH19" s="41">
        <f>SUM('JTC - Site 10 - Day 2'!B19,'JTC - Site 10 - Day 2'!BF19,'JTC - Site 10 - Day 2'!DJ19)</f>
        <v>73</v>
      </c>
      <c r="CI19" s="42">
        <f>SUM('JTC - Site 10 - Day 2'!C19,'JTC - Site 10 - Day 2'!BG19,'JTC - Site 10 - Day 2'!DK19)</f>
        <v>13</v>
      </c>
      <c r="CJ19" s="42">
        <f>SUM('JTC - Site 10 - Day 2'!D19,'JTC - Site 10 - Day 2'!BH19,'JTC - Site 10 - Day 2'!DL19)</f>
        <v>69</v>
      </c>
      <c r="CK19" s="42">
        <f>SUM('JTC - Site 10 - Day 2'!E19,'JTC - Site 10 - Day 2'!BI19,'JTC - Site 10 - Day 2'!DM19)</f>
        <v>15</v>
      </c>
      <c r="CL19" s="42">
        <f>SUM('JTC - Site 10 - Day 2'!F19,'JTC - Site 10 - Day 2'!BJ19,'JTC - Site 10 - Day 2'!DN19)</f>
        <v>3</v>
      </c>
      <c r="CM19" s="42">
        <f>SUM('JTC - Site 10 - Day 2'!G19,'JTC - Site 10 - Day 2'!BK19,'JTC - Site 10 - Day 2'!DO19)</f>
        <v>0</v>
      </c>
      <c r="CN19" s="42">
        <f>SUM('JTC - Site 10 - Day 2'!H19,'JTC - Site 10 - Day 2'!BL19,'JTC - Site 10 - Day 2'!DP19)</f>
        <v>1</v>
      </c>
      <c r="CO19" s="42">
        <f>SUM('JTC - Site 10 - Day 2'!I19,'JTC - Site 10 - Day 2'!BM19,'JTC - Site 10 - Day 2'!DQ19)</f>
        <v>0</v>
      </c>
      <c r="CP19" s="42">
        <f>SUM('JTC - Site 10 - Day 2'!J19,'JTC - Site 10 - Day 2'!BN19,'JTC - Site 10 - Day 2'!DR19)</f>
        <v>1</v>
      </c>
      <c r="CQ19" s="42">
        <f>SUM('JTC - Site 10 - Day 2'!K19,'JTC - Site 10 - Day 2'!BO19,'JTC - Site 10 - Day 2'!DS19)</f>
        <v>0</v>
      </c>
      <c r="CR19" s="52">
        <f>SUM('JTC - Site 10 - Day 2'!L19,'JTC - Site 10 - Day 2'!BP19,'JTC - Site 10 - Day 2'!DT19)</f>
        <v>2</v>
      </c>
      <c r="CS19" s="57">
        <f t="shared" si="20"/>
        <v>177</v>
      </c>
      <c r="CT19" s="57">
        <f t="shared" si="21"/>
        <v>127</v>
      </c>
      <c r="CU19" s="22">
        <f>'JTC - Site 10 - Day 2'!$A19</f>
        <v>0.3750000000000005</v>
      </c>
      <c r="CV19" s="41">
        <f>SUM('JTC - Site 10 - Day 2'!DX19,'JTC - Site 10 - Day 2'!EL19,'JTC - Site 10 - Day 2'!EZ19)</f>
        <v>9</v>
      </c>
      <c r="CW19" s="42">
        <f>SUM('JTC - Site 10 - Day 2'!DY19,'JTC - Site 10 - Day 2'!EM19,'JTC - Site 10 - Day 2'!FA19)</f>
        <v>1</v>
      </c>
      <c r="CX19" s="42">
        <f>SUM('JTC - Site 10 - Day 2'!DZ19,'JTC - Site 10 - Day 2'!EN19,'JTC - Site 10 - Day 2'!FB19)</f>
        <v>113</v>
      </c>
      <c r="CY19" s="42">
        <f>SUM('JTC - Site 10 - Day 2'!EA19,'JTC - Site 10 - Day 2'!EO19,'JTC - Site 10 - Day 2'!FC19)</f>
        <v>10</v>
      </c>
      <c r="CZ19" s="42">
        <f>SUM('JTC - Site 10 - Day 2'!EB19,'JTC - Site 10 - Day 2'!EP19,'JTC - Site 10 - Day 2'!FD19)</f>
        <v>1</v>
      </c>
      <c r="DA19" s="42">
        <f>SUM('JTC - Site 10 - Day 2'!EC19,'JTC - Site 10 - Day 2'!EQ19,'JTC - Site 10 - Day 2'!FE19)</f>
        <v>1</v>
      </c>
      <c r="DB19" s="42">
        <f>SUM('JTC - Site 10 - Day 2'!ED19,'JTC - Site 10 - Day 2'!ER19,'JTC - Site 10 - Day 2'!FF19)</f>
        <v>2</v>
      </c>
      <c r="DC19" s="42">
        <f>SUM('JTC - Site 10 - Day 2'!EE19,'JTC - Site 10 - Day 2'!ES19,'JTC - Site 10 - Day 2'!FG19)</f>
        <v>0</v>
      </c>
      <c r="DD19" s="42">
        <f>SUM('JTC - Site 10 - Day 2'!EF19,'JTC - Site 10 - Day 2'!ET19,'JTC - Site 10 - Day 2'!FH19)</f>
        <v>0</v>
      </c>
      <c r="DE19" s="42">
        <f>SUM('JTC - Site 10 - Day 2'!EG19,'JTC - Site 10 - Day 2'!EU19,'JTC - Site 10 - Day 2'!FI19)</f>
        <v>2</v>
      </c>
      <c r="DF19" s="52">
        <f>SUM('JTC - Site 10 - Day 2'!EH19,'JTC - Site 10 - Day 2'!EV19,'JTC - Site 10 - Day 2'!FJ19)</f>
        <v>5</v>
      </c>
      <c r="DG19" s="57">
        <f t="shared" si="22"/>
        <v>144</v>
      </c>
      <c r="DH19" s="57">
        <f t="shared" si="23"/>
        <v>143</v>
      </c>
      <c r="DI19" s="67">
        <f t="shared" ref="DI19:DI22" si="43">SUM(M19,AO19,BQ19,CS19)</f>
        <v>470</v>
      </c>
      <c r="DJ19" s="67">
        <f>SUM(DI19:DI22)</f>
        <v>1718</v>
      </c>
      <c r="DK19" s="22">
        <f>'JTC - Site 10 - Day 2'!$A19</f>
        <v>0.3750000000000005</v>
      </c>
    </row>
    <row r="20" spans="1:115" ht="13.5" customHeight="1">
      <c r="A20" s="22">
        <f>'JTC - Site 10 - Day 2'!$A20</f>
        <v>0.38541666666666718</v>
      </c>
      <c r="B20" s="43">
        <f>SUM('JTC - Site 10 - Day 2'!AR20,'JTC - Site 10 - Day 2'!CV20,'JTC - Site 10 - Day 2'!EZ20)</f>
        <v>6</v>
      </c>
      <c r="C20" s="44">
        <f>SUM('JTC - Site 10 - Day 2'!AS20,'JTC - Site 10 - Day 2'!CW20,'JTC - Site 10 - Day 2'!FA20)</f>
        <v>2</v>
      </c>
      <c r="D20" s="44">
        <f>SUM('JTC - Site 10 - Day 2'!AT20,'JTC - Site 10 - Day 2'!CX20,'JTC - Site 10 - Day 2'!FB20)</f>
        <v>115</v>
      </c>
      <c r="E20" s="44">
        <f>SUM('JTC - Site 10 - Day 2'!AU20,'JTC - Site 10 - Day 2'!CY20,'JTC - Site 10 - Day 2'!FC20)</f>
        <v>22</v>
      </c>
      <c r="F20" s="44">
        <f>SUM('JTC - Site 10 - Day 2'!AV20,'JTC - Site 10 - Day 2'!CZ20,'JTC - Site 10 - Day 2'!FD20)</f>
        <v>4</v>
      </c>
      <c r="G20" s="44">
        <f>SUM('JTC - Site 10 - Day 2'!AW20,'JTC - Site 10 - Day 2'!DA20,'JTC - Site 10 - Day 2'!FE20)</f>
        <v>0</v>
      </c>
      <c r="H20" s="44">
        <f>SUM('JTC - Site 10 - Day 2'!AX20,'JTC - Site 10 - Day 2'!DB20,'JTC - Site 10 - Day 2'!FF20)</f>
        <v>0</v>
      </c>
      <c r="I20" s="44">
        <f>SUM('JTC - Site 10 - Day 2'!AY20,'JTC - Site 10 - Day 2'!DC20,'JTC - Site 10 - Day 2'!FG20)</f>
        <v>0</v>
      </c>
      <c r="J20" s="44">
        <f>SUM('JTC - Site 10 - Day 2'!AZ20,'JTC - Site 10 - Day 2'!DD20,'JTC - Site 10 - Day 2'!FH20)</f>
        <v>1</v>
      </c>
      <c r="K20" s="44">
        <f>SUM('JTC - Site 10 - Day 2'!BA20,'JTC - Site 10 - Day 2'!DE20,'JTC - Site 10 - Day 2'!FI20)</f>
        <v>0</v>
      </c>
      <c r="L20" s="53">
        <f>SUM('JTC - Site 10 - Day 2'!BB20,'JTC - Site 10 - Day 2'!DF20,'JTC - Site 10 - Day 2'!FJ20)</f>
        <v>6</v>
      </c>
      <c r="M20" s="58">
        <f t="shared" si="8"/>
        <v>156</v>
      </c>
      <c r="N20" s="58">
        <f t="shared" si="9"/>
        <v>156</v>
      </c>
      <c r="O20" s="22">
        <f>'JTC - Site 10 - Day 2'!$A20</f>
        <v>0.38541666666666718</v>
      </c>
      <c r="P20" s="43">
        <f>SUM('JTC - Site 10 - Day 2'!B20,'JTC - Site 10 - Day 2'!P20,'JTC - Site 10 - Day 2'!AD20)</f>
        <v>11</v>
      </c>
      <c r="Q20" s="44">
        <f>SUM('JTC - Site 10 - Day 2'!C20,'JTC - Site 10 - Day 2'!Q20,'JTC - Site 10 - Day 2'!AE20)</f>
        <v>0</v>
      </c>
      <c r="R20" s="44">
        <f>SUM('JTC - Site 10 - Day 2'!D20,'JTC - Site 10 - Day 2'!R20,'JTC - Site 10 - Day 2'!AF20)</f>
        <v>49</v>
      </c>
      <c r="S20" s="44">
        <f>SUM('JTC - Site 10 - Day 2'!E20,'JTC - Site 10 - Day 2'!S20,'JTC - Site 10 - Day 2'!AG20)</f>
        <v>3</v>
      </c>
      <c r="T20" s="44">
        <f>SUM('JTC - Site 10 - Day 2'!F20,'JTC - Site 10 - Day 2'!T20,'JTC - Site 10 - Day 2'!AH20)</f>
        <v>1</v>
      </c>
      <c r="U20" s="44">
        <f>SUM('JTC - Site 10 - Day 2'!G20,'JTC - Site 10 - Day 2'!U20,'JTC - Site 10 - Day 2'!AI20)</f>
        <v>0</v>
      </c>
      <c r="V20" s="44">
        <f>SUM('JTC - Site 10 - Day 2'!H20,'JTC - Site 10 - Day 2'!V20,'JTC - Site 10 - Day 2'!AJ20)</f>
        <v>0</v>
      </c>
      <c r="W20" s="44">
        <f>SUM('JTC - Site 10 - Day 2'!I20,'JTC - Site 10 - Day 2'!W20,'JTC - Site 10 - Day 2'!AK20)</f>
        <v>0</v>
      </c>
      <c r="X20" s="44">
        <f>SUM('JTC - Site 10 - Day 2'!J20,'JTC - Site 10 - Day 2'!X20,'JTC - Site 10 - Day 2'!AL20)</f>
        <v>0</v>
      </c>
      <c r="Y20" s="44">
        <f>SUM('JTC - Site 10 - Day 2'!K20,'JTC - Site 10 - Day 2'!Y20,'JTC - Site 10 - Day 2'!AM20)</f>
        <v>0</v>
      </c>
      <c r="Z20" s="53">
        <f>SUM('JTC - Site 10 - Day 2'!L20,'JTC - Site 10 - Day 2'!Z20,'JTC - Site 10 - Day 2'!AN20)</f>
        <v>3</v>
      </c>
      <c r="AA20" s="58">
        <f t="shared" si="10"/>
        <v>67</v>
      </c>
      <c r="AB20" s="58">
        <f t="shared" si="11"/>
        <v>61</v>
      </c>
      <c r="AC20" s="22">
        <f>'JTC - Site 10 - Day 2'!$A20</f>
        <v>0.38541666666666718</v>
      </c>
      <c r="AD20" s="43">
        <f>SUM('JTC - Site 10 - Day 2'!AD20,'JTC - Site 10 - Day 2'!CH20,'JTC - Site 10 - Day 2'!EL20)</f>
        <v>2</v>
      </c>
      <c r="AE20" s="44">
        <f>SUM('JTC - Site 10 - Day 2'!AE20,'JTC - Site 10 - Day 2'!CI20,'JTC - Site 10 - Day 2'!EM20)</f>
        <v>0</v>
      </c>
      <c r="AF20" s="44">
        <f>SUM('JTC - Site 10 - Day 2'!AF20,'JTC - Site 10 - Day 2'!CJ20,'JTC - Site 10 - Day 2'!EN20)</f>
        <v>49</v>
      </c>
      <c r="AG20" s="44">
        <f>SUM('JTC - Site 10 - Day 2'!AG20,'JTC - Site 10 - Day 2'!CK20,'JTC - Site 10 - Day 2'!EO20)</f>
        <v>8</v>
      </c>
      <c r="AH20" s="44">
        <f>SUM('JTC - Site 10 - Day 2'!AH20,'JTC - Site 10 - Day 2'!CL20,'JTC - Site 10 - Day 2'!EP20)</f>
        <v>3</v>
      </c>
      <c r="AI20" s="44">
        <f>SUM('JTC - Site 10 - Day 2'!AI20,'JTC - Site 10 - Day 2'!CM20,'JTC - Site 10 - Day 2'!EQ20)</f>
        <v>1</v>
      </c>
      <c r="AJ20" s="44">
        <f>SUM('JTC - Site 10 - Day 2'!AJ20,'JTC - Site 10 - Day 2'!CN20,'JTC - Site 10 - Day 2'!ER20)</f>
        <v>1</v>
      </c>
      <c r="AK20" s="44">
        <f>SUM('JTC - Site 10 - Day 2'!AK20,'JTC - Site 10 - Day 2'!CO20,'JTC - Site 10 - Day 2'!ES20)</f>
        <v>0</v>
      </c>
      <c r="AL20" s="44">
        <f>SUM('JTC - Site 10 - Day 2'!AL20,'JTC - Site 10 - Day 2'!CP20,'JTC - Site 10 - Day 2'!ET20)</f>
        <v>0</v>
      </c>
      <c r="AM20" s="44">
        <f>SUM('JTC - Site 10 - Day 2'!AM20,'JTC - Site 10 - Day 2'!CQ20,'JTC - Site 10 - Day 2'!EU20)</f>
        <v>0</v>
      </c>
      <c r="AN20" s="53">
        <f>SUM('JTC - Site 10 - Day 2'!AN20,'JTC - Site 10 - Day 2'!CR20,'JTC - Site 10 - Day 2'!EV20)</f>
        <v>2</v>
      </c>
      <c r="AO20" s="58">
        <f t="shared" si="12"/>
        <v>66</v>
      </c>
      <c r="AP20" s="58">
        <f t="shared" si="13"/>
        <v>70</v>
      </c>
      <c r="AQ20" s="22">
        <f>'JTC - Site 10 - Day 2'!$A20</f>
        <v>0.38541666666666718</v>
      </c>
      <c r="AR20" s="43">
        <f>SUM('JTC - Site 10 - Day 2'!AR20,'JTC - Site 10 - Day 2'!BF20,'JTC - Site 10 - Day 2'!BT20)</f>
        <v>46</v>
      </c>
      <c r="AS20" s="44">
        <f>SUM('JTC - Site 10 - Day 2'!AS20,'JTC - Site 10 - Day 2'!BG20,'JTC - Site 10 - Day 2'!BU20)</f>
        <v>3</v>
      </c>
      <c r="AT20" s="44">
        <f>SUM('JTC - Site 10 - Day 2'!AT20,'JTC - Site 10 - Day 2'!BH20,'JTC - Site 10 - Day 2'!BV20)</f>
        <v>73</v>
      </c>
      <c r="AU20" s="44">
        <f>SUM('JTC - Site 10 - Day 2'!AU20,'JTC - Site 10 - Day 2'!BI20,'JTC - Site 10 - Day 2'!BW20)</f>
        <v>11</v>
      </c>
      <c r="AV20" s="44">
        <f>SUM('JTC - Site 10 - Day 2'!AV20,'JTC - Site 10 - Day 2'!BJ20,'JTC - Site 10 - Day 2'!BX20)</f>
        <v>3</v>
      </c>
      <c r="AW20" s="44">
        <f>SUM('JTC - Site 10 - Day 2'!AW20,'JTC - Site 10 - Day 2'!BK20,'JTC - Site 10 - Day 2'!BY20)</f>
        <v>0</v>
      </c>
      <c r="AX20" s="44">
        <f>SUM('JTC - Site 10 - Day 2'!AX20,'JTC - Site 10 - Day 2'!BL20,'JTC - Site 10 - Day 2'!BZ20)</f>
        <v>0</v>
      </c>
      <c r="AY20" s="44">
        <f>SUM('JTC - Site 10 - Day 2'!AY20,'JTC - Site 10 - Day 2'!BM20,'JTC - Site 10 - Day 2'!CA20)</f>
        <v>2</v>
      </c>
      <c r="AZ20" s="44">
        <f>SUM('JTC - Site 10 - Day 2'!AZ20,'JTC - Site 10 - Day 2'!BN20,'JTC - Site 10 - Day 2'!CB20)</f>
        <v>0</v>
      </c>
      <c r="BA20" s="44">
        <f>SUM('JTC - Site 10 - Day 2'!BA20,'JTC - Site 10 - Day 2'!BO20,'JTC - Site 10 - Day 2'!CC20)</f>
        <v>1</v>
      </c>
      <c r="BB20" s="53">
        <f>SUM('JTC - Site 10 - Day 2'!BB20,'JTC - Site 10 - Day 2'!BP20,'JTC - Site 10 - Day 2'!CD20)</f>
        <v>3</v>
      </c>
      <c r="BC20" s="58">
        <f t="shared" si="14"/>
        <v>142</v>
      </c>
      <c r="BD20" s="58">
        <f t="shared" si="15"/>
        <v>116</v>
      </c>
      <c r="BE20" s="22">
        <f>'JTC - Site 10 - Day 2'!$A20</f>
        <v>0.38541666666666718</v>
      </c>
      <c r="BF20" s="43">
        <f>SUM('JTC - Site 10 - Day 2'!P20,'JTC - Site 10 - Day 2'!BT20,'JTC - Site 10 - Day 2'!DX20)</f>
        <v>3</v>
      </c>
      <c r="BG20" s="44">
        <f>SUM('JTC - Site 10 - Day 2'!Q20,'JTC - Site 10 - Day 2'!BU20,'JTC - Site 10 - Day 2'!DY20)</f>
        <v>0</v>
      </c>
      <c r="BH20" s="44">
        <f>SUM('JTC - Site 10 - Day 2'!R20,'JTC - Site 10 - Day 2'!BV20,'JTC - Site 10 - Day 2'!DZ20)</f>
        <v>31</v>
      </c>
      <c r="BI20" s="44">
        <f>SUM('JTC - Site 10 - Day 2'!S20,'JTC - Site 10 - Day 2'!BW20,'JTC - Site 10 - Day 2'!EA20)</f>
        <v>1</v>
      </c>
      <c r="BJ20" s="44">
        <f>SUM('JTC - Site 10 - Day 2'!T20,'JTC - Site 10 - Day 2'!BX20,'JTC - Site 10 - Day 2'!EB20)</f>
        <v>1</v>
      </c>
      <c r="BK20" s="44">
        <f>SUM('JTC - Site 10 - Day 2'!U20,'JTC - Site 10 - Day 2'!BY20,'JTC - Site 10 - Day 2'!EC20)</f>
        <v>0</v>
      </c>
      <c r="BL20" s="44">
        <f>SUM('JTC - Site 10 - Day 2'!V20,'JTC - Site 10 - Day 2'!BZ20,'JTC - Site 10 - Day 2'!ED20)</f>
        <v>0</v>
      </c>
      <c r="BM20" s="44">
        <f>SUM('JTC - Site 10 - Day 2'!W20,'JTC - Site 10 - Day 2'!CA20,'JTC - Site 10 - Day 2'!EE20)</f>
        <v>0</v>
      </c>
      <c r="BN20" s="44">
        <f>SUM('JTC - Site 10 - Day 2'!X20,'JTC - Site 10 - Day 2'!CB20,'JTC - Site 10 - Day 2'!EF20)</f>
        <v>0</v>
      </c>
      <c r="BO20" s="44">
        <f>SUM('JTC - Site 10 - Day 2'!Y20,'JTC - Site 10 - Day 2'!CC20,'JTC - Site 10 - Day 2'!EG20)</f>
        <v>1</v>
      </c>
      <c r="BP20" s="53">
        <f>SUM('JTC - Site 10 - Day 2'!Z20,'JTC - Site 10 - Day 2'!CD20,'JTC - Site 10 - Day 2'!EH20)</f>
        <v>2</v>
      </c>
      <c r="BQ20" s="58">
        <f t="shared" si="16"/>
        <v>39</v>
      </c>
      <c r="BR20" s="58">
        <f t="shared" si="17"/>
        <v>39</v>
      </c>
      <c r="BS20" s="22">
        <f>'JTC - Site 10 - Day 2'!$A20</f>
        <v>0.38541666666666718</v>
      </c>
      <c r="BT20" s="43">
        <f>SUM('JTC - Site 10 - Day 2'!CH20,'JTC - Site 10 - Day 2'!CV20,'JTC - Site 10 - Day 2'!DJ20)</f>
        <v>12</v>
      </c>
      <c r="BU20" s="44">
        <f>SUM('JTC - Site 10 - Day 2'!CI20,'JTC - Site 10 - Day 2'!CW20,'JTC - Site 10 - Day 2'!DK20)</f>
        <v>3</v>
      </c>
      <c r="BV20" s="44">
        <f>SUM('JTC - Site 10 - Day 2'!CJ20,'JTC - Site 10 - Day 2'!CX20,'JTC - Site 10 - Day 2'!DL20)</f>
        <v>87</v>
      </c>
      <c r="BW20" s="44">
        <f>SUM('JTC - Site 10 - Day 2'!CK20,'JTC - Site 10 - Day 2'!CY20,'JTC - Site 10 - Day 2'!DM20)</f>
        <v>16</v>
      </c>
      <c r="BX20" s="44">
        <f>SUM('JTC - Site 10 - Day 2'!CL20,'JTC - Site 10 - Day 2'!CZ20,'JTC - Site 10 - Day 2'!DN20)</f>
        <v>3</v>
      </c>
      <c r="BY20" s="44">
        <f>SUM('JTC - Site 10 - Day 2'!CM20,'JTC - Site 10 - Day 2'!DA20,'JTC - Site 10 - Day 2'!DO20)</f>
        <v>0</v>
      </c>
      <c r="BZ20" s="44">
        <f>SUM('JTC - Site 10 - Day 2'!CN20,'JTC - Site 10 - Day 2'!DB20,'JTC - Site 10 - Day 2'!DP20)</f>
        <v>0</v>
      </c>
      <c r="CA20" s="44">
        <f>SUM('JTC - Site 10 - Day 2'!CO20,'JTC - Site 10 - Day 2'!DC20,'JTC - Site 10 - Day 2'!DQ20)</f>
        <v>0</v>
      </c>
      <c r="CB20" s="44">
        <f>SUM('JTC - Site 10 - Day 2'!CP20,'JTC - Site 10 - Day 2'!DD20,'JTC - Site 10 - Day 2'!DR20)</f>
        <v>1</v>
      </c>
      <c r="CC20" s="44">
        <f>SUM('JTC - Site 10 - Day 2'!CQ20,'JTC - Site 10 - Day 2'!DE20,'JTC - Site 10 - Day 2'!DS20)</f>
        <v>0</v>
      </c>
      <c r="CD20" s="53">
        <f>SUM('JTC - Site 10 - Day 2'!CR20,'JTC - Site 10 - Day 2'!DF20,'JTC - Site 10 - Day 2'!DT20)</f>
        <v>2</v>
      </c>
      <c r="CE20" s="58">
        <f t="shared" si="18"/>
        <v>124</v>
      </c>
      <c r="CF20" s="58">
        <f t="shared" si="19"/>
        <v>118</v>
      </c>
      <c r="CG20" s="22">
        <f>'JTC - Site 10 - Day 2'!$A20</f>
        <v>0.38541666666666718</v>
      </c>
      <c r="CH20" s="43">
        <f>SUM('JTC - Site 10 - Day 2'!B20,'JTC - Site 10 - Day 2'!BF20,'JTC - Site 10 - Day 2'!DJ20)</f>
        <v>62</v>
      </c>
      <c r="CI20" s="44">
        <f>SUM('JTC - Site 10 - Day 2'!C20,'JTC - Site 10 - Day 2'!BG20,'JTC - Site 10 - Day 2'!DK20)</f>
        <v>4</v>
      </c>
      <c r="CJ20" s="44">
        <f>SUM('JTC - Site 10 - Day 2'!D20,'JTC - Site 10 - Day 2'!BH20,'JTC - Site 10 - Day 2'!DL20)</f>
        <v>78</v>
      </c>
      <c r="CK20" s="44">
        <f>SUM('JTC - Site 10 - Day 2'!E20,'JTC - Site 10 - Day 2'!BI20,'JTC - Site 10 - Day 2'!DM20)</f>
        <v>9</v>
      </c>
      <c r="CL20" s="44">
        <f>SUM('JTC - Site 10 - Day 2'!F20,'JTC - Site 10 - Day 2'!BJ20,'JTC - Site 10 - Day 2'!DN20)</f>
        <v>2</v>
      </c>
      <c r="CM20" s="44">
        <f>SUM('JTC - Site 10 - Day 2'!G20,'JTC - Site 10 - Day 2'!BK20,'JTC - Site 10 - Day 2'!DO20)</f>
        <v>0</v>
      </c>
      <c r="CN20" s="44">
        <f>SUM('JTC - Site 10 - Day 2'!H20,'JTC - Site 10 - Day 2'!BL20,'JTC - Site 10 - Day 2'!DP20)</f>
        <v>0</v>
      </c>
      <c r="CO20" s="44">
        <f>SUM('JTC - Site 10 - Day 2'!I20,'JTC - Site 10 - Day 2'!BM20,'JTC - Site 10 - Day 2'!DQ20)</f>
        <v>2</v>
      </c>
      <c r="CP20" s="44">
        <f>SUM('JTC - Site 10 - Day 2'!J20,'JTC - Site 10 - Day 2'!BN20,'JTC - Site 10 - Day 2'!DR20)</f>
        <v>0</v>
      </c>
      <c r="CQ20" s="44">
        <f>SUM('JTC - Site 10 - Day 2'!K20,'JTC - Site 10 - Day 2'!BO20,'JTC - Site 10 - Day 2'!DS20)</f>
        <v>1</v>
      </c>
      <c r="CR20" s="53">
        <f>SUM('JTC - Site 10 - Day 2'!L20,'JTC - Site 10 - Day 2'!BP20,'JTC - Site 10 - Day 2'!DT20)</f>
        <v>1</v>
      </c>
      <c r="CS20" s="58">
        <f t="shared" si="20"/>
        <v>159</v>
      </c>
      <c r="CT20" s="58">
        <f t="shared" si="21"/>
        <v>121</v>
      </c>
      <c r="CU20" s="22">
        <f>'JTC - Site 10 - Day 2'!$A20</f>
        <v>0.38541666666666718</v>
      </c>
      <c r="CV20" s="43">
        <f>SUM('JTC - Site 10 - Day 2'!DX20,'JTC - Site 10 - Day 2'!EL20,'JTC - Site 10 - Day 2'!EZ20)</f>
        <v>4</v>
      </c>
      <c r="CW20" s="44">
        <f>SUM('JTC - Site 10 - Day 2'!DY20,'JTC - Site 10 - Day 2'!EM20,'JTC - Site 10 - Day 2'!FA20)</f>
        <v>0</v>
      </c>
      <c r="CX20" s="44">
        <f>SUM('JTC - Site 10 - Day 2'!DZ20,'JTC - Site 10 - Day 2'!EN20,'JTC - Site 10 - Day 2'!FB20)</f>
        <v>64</v>
      </c>
      <c r="CY20" s="44">
        <f>SUM('JTC - Site 10 - Day 2'!EA20,'JTC - Site 10 - Day 2'!EO20,'JTC - Site 10 - Day 2'!FC20)</f>
        <v>10</v>
      </c>
      <c r="CZ20" s="44">
        <f>SUM('JTC - Site 10 - Day 2'!EB20,'JTC - Site 10 - Day 2'!EP20,'JTC - Site 10 - Day 2'!FD20)</f>
        <v>3</v>
      </c>
      <c r="DA20" s="44">
        <f>SUM('JTC - Site 10 - Day 2'!EC20,'JTC - Site 10 - Day 2'!EQ20,'JTC - Site 10 - Day 2'!FE20)</f>
        <v>1</v>
      </c>
      <c r="DB20" s="44">
        <f>SUM('JTC - Site 10 - Day 2'!ED20,'JTC - Site 10 - Day 2'!ER20,'JTC - Site 10 - Day 2'!FF20)</f>
        <v>1</v>
      </c>
      <c r="DC20" s="44">
        <f>SUM('JTC - Site 10 - Day 2'!EE20,'JTC - Site 10 - Day 2'!ES20,'JTC - Site 10 - Day 2'!FG20)</f>
        <v>0</v>
      </c>
      <c r="DD20" s="44">
        <f>SUM('JTC - Site 10 - Day 2'!EF20,'JTC - Site 10 - Day 2'!ET20,'JTC - Site 10 - Day 2'!FH20)</f>
        <v>0</v>
      </c>
      <c r="DE20" s="44">
        <f>SUM('JTC - Site 10 - Day 2'!EG20,'JTC - Site 10 - Day 2'!EU20,'JTC - Site 10 - Day 2'!FI20)</f>
        <v>1</v>
      </c>
      <c r="DF20" s="53">
        <f>SUM('JTC - Site 10 - Day 2'!EH20,'JTC - Site 10 - Day 2'!EV20,'JTC - Site 10 - Day 2'!FJ20)</f>
        <v>3</v>
      </c>
      <c r="DG20" s="58">
        <f t="shared" si="22"/>
        <v>87</v>
      </c>
      <c r="DH20" s="58">
        <f t="shared" si="23"/>
        <v>90</v>
      </c>
      <c r="DI20" s="67">
        <f t="shared" si="43"/>
        <v>420</v>
      </c>
      <c r="DJ20" s="67">
        <f t="shared" ref="DJ20:DJ22" si="44">SUM(DI20:DI25)</f>
        <v>1623</v>
      </c>
      <c r="DK20" s="22">
        <f>'JTC - Site 10 - Day 2'!$A20</f>
        <v>0.38541666666666718</v>
      </c>
    </row>
    <row r="21" spans="1:115" ht="13.5" customHeight="1">
      <c r="A21" s="22">
        <f>'JTC - Site 10 - Day 2'!$A21</f>
        <v>0.39583333333333387</v>
      </c>
      <c r="B21" s="43">
        <f>SUM('JTC - Site 10 - Day 2'!AR21,'JTC - Site 10 - Day 2'!CV21,'JTC - Site 10 - Day 2'!EZ21)</f>
        <v>6</v>
      </c>
      <c r="C21" s="44">
        <f>SUM('JTC - Site 10 - Day 2'!AS21,'JTC - Site 10 - Day 2'!CW21,'JTC - Site 10 - Day 2'!FA21)</f>
        <v>1</v>
      </c>
      <c r="D21" s="44">
        <f>SUM('JTC - Site 10 - Day 2'!AT21,'JTC - Site 10 - Day 2'!CX21,'JTC - Site 10 - Day 2'!FB21)</f>
        <v>127</v>
      </c>
      <c r="E21" s="44">
        <f>SUM('JTC - Site 10 - Day 2'!AU21,'JTC - Site 10 - Day 2'!CY21,'JTC - Site 10 - Day 2'!FC21)</f>
        <v>13</v>
      </c>
      <c r="F21" s="44">
        <f>SUM('JTC - Site 10 - Day 2'!AV21,'JTC - Site 10 - Day 2'!CZ21,'JTC - Site 10 - Day 2'!FD21)</f>
        <v>4</v>
      </c>
      <c r="G21" s="44">
        <f>SUM('JTC - Site 10 - Day 2'!AW21,'JTC - Site 10 - Day 2'!DA21,'JTC - Site 10 - Day 2'!FE21)</f>
        <v>1</v>
      </c>
      <c r="H21" s="44">
        <f>SUM('JTC - Site 10 - Day 2'!AX21,'JTC - Site 10 - Day 2'!DB21,'JTC - Site 10 - Day 2'!FF21)</f>
        <v>0</v>
      </c>
      <c r="I21" s="44">
        <f>SUM('JTC - Site 10 - Day 2'!AY21,'JTC - Site 10 - Day 2'!DC21,'JTC - Site 10 - Day 2'!FG21)</f>
        <v>0</v>
      </c>
      <c r="J21" s="44">
        <f>SUM('JTC - Site 10 - Day 2'!AZ21,'JTC - Site 10 - Day 2'!DD21,'JTC - Site 10 - Day 2'!FH21)</f>
        <v>1</v>
      </c>
      <c r="K21" s="44">
        <f>SUM('JTC - Site 10 - Day 2'!BA21,'JTC - Site 10 - Day 2'!DE21,'JTC - Site 10 - Day 2'!FI21)</f>
        <v>1</v>
      </c>
      <c r="L21" s="53">
        <f>SUM('JTC - Site 10 - Day 2'!BB21,'JTC - Site 10 - Day 2'!DF21,'JTC - Site 10 - Day 2'!FJ21)</f>
        <v>11</v>
      </c>
      <c r="M21" s="58">
        <f t="shared" si="8"/>
        <v>165</v>
      </c>
      <c r="N21" s="58">
        <f t="shared" si="9"/>
        <v>167</v>
      </c>
      <c r="O21" s="22">
        <f>'JTC - Site 10 - Day 2'!$A21</f>
        <v>0.39583333333333387</v>
      </c>
      <c r="P21" s="43">
        <f>SUM('JTC - Site 10 - Day 2'!B21,'JTC - Site 10 - Day 2'!P21,'JTC - Site 10 - Day 2'!AD21)</f>
        <v>3</v>
      </c>
      <c r="Q21" s="44">
        <f>SUM('JTC - Site 10 - Day 2'!C21,'JTC - Site 10 - Day 2'!Q21,'JTC - Site 10 - Day 2'!AE21)</f>
        <v>1</v>
      </c>
      <c r="R21" s="44">
        <f>SUM('JTC - Site 10 - Day 2'!D21,'JTC - Site 10 - Day 2'!R21,'JTC - Site 10 - Day 2'!AF21)</f>
        <v>36</v>
      </c>
      <c r="S21" s="44">
        <f>SUM('JTC - Site 10 - Day 2'!E21,'JTC - Site 10 - Day 2'!S21,'JTC - Site 10 - Day 2'!AG21)</f>
        <v>6</v>
      </c>
      <c r="T21" s="44">
        <f>SUM('JTC - Site 10 - Day 2'!F21,'JTC - Site 10 - Day 2'!T21,'JTC - Site 10 - Day 2'!AH21)</f>
        <v>2</v>
      </c>
      <c r="U21" s="44">
        <f>SUM('JTC - Site 10 - Day 2'!G21,'JTC - Site 10 - Day 2'!U21,'JTC - Site 10 - Day 2'!AI21)</f>
        <v>0</v>
      </c>
      <c r="V21" s="44">
        <f>SUM('JTC - Site 10 - Day 2'!H21,'JTC - Site 10 - Day 2'!V21,'JTC - Site 10 - Day 2'!AJ21)</f>
        <v>1</v>
      </c>
      <c r="W21" s="44">
        <f>SUM('JTC - Site 10 - Day 2'!I21,'JTC - Site 10 - Day 2'!W21,'JTC - Site 10 - Day 2'!AK21)</f>
        <v>0</v>
      </c>
      <c r="X21" s="44">
        <f>SUM('JTC - Site 10 - Day 2'!J21,'JTC - Site 10 - Day 2'!X21,'JTC - Site 10 - Day 2'!AL21)</f>
        <v>1</v>
      </c>
      <c r="Y21" s="44">
        <f>SUM('JTC - Site 10 - Day 2'!K21,'JTC - Site 10 - Day 2'!Y21,'JTC - Site 10 - Day 2'!AM21)</f>
        <v>0</v>
      </c>
      <c r="Z21" s="53">
        <f>SUM('JTC - Site 10 - Day 2'!L21,'JTC - Site 10 - Day 2'!Z21,'JTC - Site 10 - Day 2'!AN21)</f>
        <v>1</v>
      </c>
      <c r="AA21" s="58">
        <f t="shared" si="10"/>
        <v>51</v>
      </c>
      <c r="AB21" s="58">
        <f t="shared" si="11"/>
        <v>52</v>
      </c>
      <c r="AC21" s="22">
        <f>'JTC - Site 10 - Day 2'!$A21</f>
        <v>0.39583333333333387</v>
      </c>
      <c r="AD21" s="43">
        <f>SUM('JTC - Site 10 - Day 2'!AD21,'JTC - Site 10 - Day 2'!CH21,'JTC - Site 10 - Day 2'!EL21)</f>
        <v>4</v>
      </c>
      <c r="AE21" s="44">
        <f>SUM('JTC - Site 10 - Day 2'!AE21,'JTC - Site 10 - Day 2'!CI21,'JTC - Site 10 - Day 2'!EM21)</f>
        <v>0</v>
      </c>
      <c r="AF21" s="44">
        <f>SUM('JTC - Site 10 - Day 2'!AF21,'JTC - Site 10 - Day 2'!CJ21,'JTC - Site 10 - Day 2'!EN21)</f>
        <v>54</v>
      </c>
      <c r="AG21" s="44">
        <f>SUM('JTC - Site 10 - Day 2'!AG21,'JTC - Site 10 - Day 2'!CK21,'JTC - Site 10 - Day 2'!EO21)</f>
        <v>7</v>
      </c>
      <c r="AH21" s="44">
        <f>SUM('JTC - Site 10 - Day 2'!AH21,'JTC - Site 10 - Day 2'!CL21,'JTC - Site 10 - Day 2'!EP21)</f>
        <v>10</v>
      </c>
      <c r="AI21" s="44">
        <f>SUM('JTC - Site 10 - Day 2'!AI21,'JTC - Site 10 - Day 2'!CM21,'JTC - Site 10 - Day 2'!EQ21)</f>
        <v>0</v>
      </c>
      <c r="AJ21" s="44">
        <f>SUM('JTC - Site 10 - Day 2'!AJ21,'JTC - Site 10 - Day 2'!CN21,'JTC - Site 10 - Day 2'!ER21)</f>
        <v>1</v>
      </c>
      <c r="AK21" s="44">
        <f>SUM('JTC - Site 10 - Day 2'!AK21,'JTC - Site 10 - Day 2'!CO21,'JTC - Site 10 - Day 2'!ES21)</f>
        <v>0</v>
      </c>
      <c r="AL21" s="44">
        <f>SUM('JTC - Site 10 - Day 2'!AL21,'JTC - Site 10 - Day 2'!CP21,'JTC - Site 10 - Day 2'!ET21)</f>
        <v>1</v>
      </c>
      <c r="AM21" s="44">
        <f>SUM('JTC - Site 10 - Day 2'!AM21,'JTC - Site 10 - Day 2'!CQ21,'JTC - Site 10 - Day 2'!EU21)</f>
        <v>1</v>
      </c>
      <c r="AN21" s="53">
        <f>SUM('JTC - Site 10 - Day 2'!AN21,'JTC - Site 10 - Day 2'!CR21,'JTC - Site 10 - Day 2'!EV21)</f>
        <v>4</v>
      </c>
      <c r="AO21" s="58">
        <f t="shared" si="12"/>
        <v>82</v>
      </c>
      <c r="AP21" s="58">
        <f t="shared" si="13"/>
        <v>92</v>
      </c>
      <c r="AQ21" s="22">
        <f>'JTC - Site 10 - Day 2'!$A21</f>
        <v>0.39583333333333387</v>
      </c>
      <c r="AR21" s="43">
        <f>SUM('JTC - Site 10 - Day 2'!AR21,'JTC - Site 10 - Day 2'!BF21,'JTC - Site 10 - Day 2'!BT21)</f>
        <v>18</v>
      </c>
      <c r="AS21" s="44">
        <f>SUM('JTC - Site 10 - Day 2'!AS21,'JTC - Site 10 - Day 2'!BG21,'JTC - Site 10 - Day 2'!BU21)</f>
        <v>4</v>
      </c>
      <c r="AT21" s="44">
        <f>SUM('JTC - Site 10 - Day 2'!AT21,'JTC - Site 10 - Day 2'!BH21,'JTC - Site 10 - Day 2'!BV21)</f>
        <v>73</v>
      </c>
      <c r="AU21" s="44">
        <f>SUM('JTC - Site 10 - Day 2'!AU21,'JTC - Site 10 - Day 2'!BI21,'JTC - Site 10 - Day 2'!BW21)</f>
        <v>12</v>
      </c>
      <c r="AV21" s="44">
        <f>SUM('JTC - Site 10 - Day 2'!AV21,'JTC - Site 10 - Day 2'!BJ21,'JTC - Site 10 - Day 2'!BX21)</f>
        <v>6</v>
      </c>
      <c r="AW21" s="44">
        <f>SUM('JTC - Site 10 - Day 2'!AW21,'JTC - Site 10 - Day 2'!BK21,'JTC - Site 10 - Day 2'!BY21)</f>
        <v>1</v>
      </c>
      <c r="AX21" s="44">
        <f>SUM('JTC - Site 10 - Day 2'!AX21,'JTC - Site 10 - Day 2'!BL21,'JTC - Site 10 - Day 2'!BZ21)</f>
        <v>3</v>
      </c>
      <c r="AY21" s="44">
        <f>SUM('JTC - Site 10 - Day 2'!AY21,'JTC - Site 10 - Day 2'!BM21,'JTC - Site 10 - Day 2'!CA21)</f>
        <v>3</v>
      </c>
      <c r="AZ21" s="44">
        <f>SUM('JTC - Site 10 - Day 2'!AZ21,'JTC - Site 10 - Day 2'!BN21,'JTC - Site 10 - Day 2'!CB21)</f>
        <v>0</v>
      </c>
      <c r="BA21" s="44">
        <f>SUM('JTC - Site 10 - Day 2'!BA21,'JTC - Site 10 - Day 2'!BO21,'JTC - Site 10 - Day 2'!CC21)</f>
        <v>0</v>
      </c>
      <c r="BB21" s="53">
        <f>SUM('JTC - Site 10 - Day 2'!BB21,'JTC - Site 10 - Day 2'!BP21,'JTC - Site 10 - Day 2'!CD21)</f>
        <v>5</v>
      </c>
      <c r="BC21" s="58">
        <f t="shared" si="14"/>
        <v>125</v>
      </c>
      <c r="BD21" s="58">
        <f t="shared" si="15"/>
        <v>124</v>
      </c>
      <c r="BE21" s="22">
        <f>'JTC - Site 10 - Day 2'!$A21</f>
        <v>0.39583333333333387</v>
      </c>
      <c r="BF21" s="43">
        <f>SUM('JTC - Site 10 - Day 2'!P21,'JTC - Site 10 - Day 2'!BT21,'JTC - Site 10 - Day 2'!DX21)</f>
        <v>0</v>
      </c>
      <c r="BG21" s="44">
        <f>SUM('JTC - Site 10 - Day 2'!Q21,'JTC - Site 10 - Day 2'!BU21,'JTC - Site 10 - Day 2'!DY21)</f>
        <v>2</v>
      </c>
      <c r="BH21" s="44">
        <f>SUM('JTC - Site 10 - Day 2'!R21,'JTC - Site 10 - Day 2'!BV21,'JTC - Site 10 - Day 2'!DZ21)</f>
        <v>30</v>
      </c>
      <c r="BI21" s="44">
        <f>SUM('JTC - Site 10 - Day 2'!S21,'JTC - Site 10 - Day 2'!BW21,'JTC - Site 10 - Day 2'!EA21)</f>
        <v>1</v>
      </c>
      <c r="BJ21" s="44">
        <f>SUM('JTC - Site 10 - Day 2'!T21,'JTC - Site 10 - Day 2'!BX21,'JTC - Site 10 - Day 2'!EB21)</f>
        <v>1</v>
      </c>
      <c r="BK21" s="44">
        <f>SUM('JTC - Site 10 - Day 2'!U21,'JTC - Site 10 - Day 2'!BY21,'JTC - Site 10 - Day 2'!EC21)</f>
        <v>0</v>
      </c>
      <c r="BL21" s="44">
        <f>SUM('JTC - Site 10 - Day 2'!V21,'JTC - Site 10 - Day 2'!BZ21,'JTC - Site 10 - Day 2'!ED21)</f>
        <v>0</v>
      </c>
      <c r="BM21" s="44">
        <f>SUM('JTC - Site 10 - Day 2'!W21,'JTC - Site 10 - Day 2'!CA21,'JTC - Site 10 - Day 2'!EE21)</f>
        <v>0</v>
      </c>
      <c r="BN21" s="44">
        <f>SUM('JTC - Site 10 - Day 2'!X21,'JTC - Site 10 - Day 2'!CB21,'JTC - Site 10 - Day 2'!EF21)</f>
        <v>1</v>
      </c>
      <c r="BO21" s="44">
        <f>SUM('JTC - Site 10 - Day 2'!Y21,'JTC - Site 10 - Day 2'!CC21,'JTC - Site 10 - Day 2'!EG21)</f>
        <v>1</v>
      </c>
      <c r="BP21" s="53">
        <f>SUM('JTC - Site 10 - Day 2'!Z21,'JTC - Site 10 - Day 2'!CD21,'JTC - Site 10 - Day 2'!EH21)</f>
        <v>1</v>
      </c>
      <c r="BQ21" s="58">
        <f t="shared" si="16"/>
        <v>37</v>
      </c>
      <c r="BR21" s="58">
        <f t="shared" si="17"/>
        <v>39</v>
      </c>
      <c r="BS21" s="22">
        <f>'JTC - Site 10 - Day 2'!$A21</f>
        <v>0.39583333333333387</v>
      </c>
      <c r="BT21" s="43">
        <f>SUM('JTC - Site 10 - Day 2'!CH21,'JTC - Site 10 - Day 2'!CV21,'JTC - Site 10 - Day 2'!DJ21)</f>
        <v>14</v>
      </c>
      <c r="BU21" s="44">
        <f>SUM('JTC - Site 10 - Day 2'!CI21,'JTC - Site 10 - Day 2'!CW21,'JTC - Site 10 - Day 2'!DK21)</f>
        <v>2</v>
      </c>
      <c r="BV21" s="44">
        <f>SUM('JTC - Site 10 - Day 2'!CJ21,'JTC - Site 10 - Day 2'!CX21,'JTC - Site 10 - Day 2'!DL21)</f>
        <v>109</v>
      </c>
      <c r="BW21" s="44">
        <f>SUM('JTC - Site 10 - Day 2'!CK21,'JTC - Site 10 - Day 2'!CY21,'JTC - Site 10 - Day 2'!DM21)</f>
        <v>11</v>
      </c>
      <c r="BX21" s="44">
        <f>SUM('JTC - Site 10 - Day 2'!CL21,'JTC - Site 10 - Day 2'!CZ21,'JTC - Site 10 - Day 2'!DN21)</f>
        <v>3</v>
      </c>
      <c r="BY21" s="44">
        <f>SUM('JTC - Site 10 - Day 2'!CM21,'JTC - Site 10 - Day 2'!DA21,'JTC - Site 10 - Day 2'!DO21)</f>
        <v>0</v>
      </c>
      <c r="BZ21" s="44">
        <f>SUM('JTC - Site 10 - Day 2'!CN21,'JTC - Site 10 - Day 2'!DB21,'JTC - Site 10 - Day 2'!DP21)</f>
        <v>0</v>
      </c>
      <c r="CA21" s="44">
        <f>SUM('JTC - Site 10 - Day 2'!CO21,'JTC - Site 10 - Day 2'!DC21,'JTC - Site 10 - Day 2'!DQ21)</f>
        <v>0</v>
      </c>
      <c r="CB21" s="44">
        <f>SUM('JTC - Site 10 - Day 2'!CP21,'JTC - Site 10 - Day 2'!DD21,'JTC - Site 10 - Day 2'!DR21)</f>
        <v>1</v>
      </c>
      <c r="CC21" s="44">
        <f>SUM('JTC - Site 10 - Day 2'!CQ21,'JTC - Site 10 - Day 2'!DE21,'JTC - Site 10 - Day 2'!DS21)</f>
        <v>0</v>
      </c>
      <c r="CD21" s="53">
        <f>SUM('JTC - Site 10 - Day 2'!CR21,'JTC - Site 10 - Day 2'!DF21,'JTC - Site 10 - Day 2'!DT21)</f>
        <v>9</v>
      </c>
      <c r="CE21" s="58">
        <f t="shared" si="18"/>
        <v>149</v>
      </c>
      <c r="CF21" s="58">
        <f t="shared" si="19"/>
        <v>143</v>
      </c>
      <c r="CG21" s="22">
        <f>'JTC - Site 10 - Day 2'!$A21</f>
        <v>0.39583333333333387</v>
      </c>
      <c r="CH21" s="43">
        <f>SUM('JTC - Site 10 - Day 2'!B21,'JTC - Site 10 - Day 2'!BF21,'JTC - Site 10 - Day 2'!DJ21)</f>
        <v>29</v>
      </c>
      <c r="CI21" s="44">
        <f>SUM('JTC - Site 10 - Day 2'!C21,'JTC - Site 10 - Day 2'!BG21,'JTC - Site 10 - Day 2'!DK21)</f>
        <v>5</v>
      </c>
      <c r="CJ21" s="44">
        <f>SUM('JTC - Site 10 - Day 2'!D21,'JTC - Site 10 - Day 2'!BH21,'JTC - Site 10 - Day 2'!DL21)</f>
        <v>87</v>
      </c>
      <c r="CK21" s="44">
        <f>SUM('JTC - Site 10 - Day 2'!E21,'JTC - Site 10 - Day 2'!BI21,'JTC - Site 10 - Day 2'!DM21)</f>
        <v>13</v>
      </c>
      <c r="CL21" s="44">
        <f>SUM('JTC - Site 10 - Day 2'!F21,'JTC - Site 10 - Day 2'!BJ21,'JTC - Site 10 - Day 2'!DN21)</f>
        <v>6</v>
      </c>
      <c r="CM21" s="44">
        <f>SUM('JTC - Site 10 - Day 2'!G21,'JTC - Site 10 - Day 2'!BK21,'JTC - Site 10 - Day 2'!DO21)</f>
        <v>0</v>
      </c>
      <c r="CN21" s="44">
        <f>SUM('JTC - Site 10 - Day 2'!H21,'JTC - Site 10 - Day 2'!BL21,'JTC - Site 10 - Day 2'!DP21)</f>
        <v>3</v>
      </c>
      <c r="CO21" s="44">
        <f>SUM('JTC - Site 10 - Day 2'!I21,'JTC - Site 10 - Day 2'!BM21,'JTC - Site 10 - Day 2'!DQ21)</f>
        <v>3</v>
      </c>
      <c r="CP21" s="44">
        <f>SUM('JTC - Site 10 - Day 2'!J21,'JTC - Site 10 - Day 2'!BN21,'JTC - Site 10 - Day 2'!DR21)</f>
        <v>0</v>
      </c>
      <c r="CQ21" s="44">
        <f>SUM('JTC - Site 10 - Day 2'!K21,'JTC - Site 10 - Day 2'!BO21,'JTC - Site 10 - Day 2'!DS21)</f>
        <v>0</v>
      </c>
      <c r="CR21" s="53">
        <f>SUM('JTC - Site 10 - Day 2'!L21,'JTC - Site 10 - Day 2'!BP21,'JTC - Site 10 - Day 2'!DT21)</f>
        <v>4</v>
      </c>
      <c r="CS21" s="58">
        <f t="shared" si="20"/>
        <v>150</v>
      </c>
      <c r="CT21" s="58">
        <f t="shared" si="21"/>
        <v>140</v>
      </c>
      <c r="CU21" s="22">
        <f>'JTC - Site 10 - Day 2'!$A21</f>
        <v>0.39583333333333387</v>
      </c>
      <c r="CV21" s="43">
        <f>SUM('JTC - Site 10 - Day 2'!DX21,'JTC - Site 10 - Day 2'!EL21,'JTC - Site 10 - Day 2'!EZ21)</f>
        <v>4</v>
      </c>
      <c r="CW21" s="44">
        <f>SUM('JTC - Site 10 - Day 2'!DY21,'JTC - Site 10 - Day 2'!EM21,'JTC - Site 10 - Day 2'!FA21)</f>
        <v>1</v>
      </c>
      <c r="CX21" s="44">
        <f>SUM('JTC - Site 10 - Day 2'!DZ21,'JTC - Site 10 - Day 2'!EN21,'JTC - Site 10 - Day 2'!FB21)</f>
        <v>80</v>
      </c>
      <c r="CY21" s="44">
        <f>SUM('JTC - Site 10 - Day 2'!EA21,'JTC - Site 10 - Day 2'!EO21,'JTC - Site 10 - Day 2'!FC21)</f>
        <v>5</v>
      </c>
      <c r="CZ21" s="44">
        <f>SUM('JTC - Site 10 - Day 2'!EB21,'JTC - Site 10 - Day 2'!EP21,'JTC - Site 10 - Day 2'!FD21)</f>
        <v>10</v>
      </c>
      <c r="DA21" s="44">
        <f>SUM('JTC - Site 10 - Day 2'!EC21,'JTC - Site 10 - Day 2'!EQ21,'JTC - Site 10 - Day 2'!FE21)</f>
        <v>0</v>
      </c>
      <c r="DB21" s="44">
        <f>SUM('JTC - Site 10 - Day 2'!ED21,'JTC - Site 10 - Day 2'!ER21,'JTC - Site 10 - Day 2'!FF21)</f>
        <v>0</v>
      </c>
      <c r="DC21" s="44">
        <f>SUM('JTC - Site 10 - Day 2'!EE21,'JTC - Site 10 - Day 2'!ES21,'JTC - Site 10 - Day 2'!FG21)</f>
        <v>0</v>
      </c>
      <c r="DD21" s="44">
        <f>SUM('JTC - Site 10 - Day 2'!EF21,'JTC - Site 10 - Day 2'!ET21,'JTC - Site 10 - Day 2'!FH21)</f>
        <v>1</v>
      </c>
      <c r="DE21" s="44">
        <f>SUM('JTC - Site 10 - Day 2'!EG21,'JTC - Site 10 - Day 2'!EU21,'JTC - Site 10 - Day 2'!FI21)</f>
        <v>3</v>
      </c>
      <c r="DF21" s="53">
        <f>SUM('JTC - Site 10 - Day 2'!EH21,'JTC - Site 10 - Day 2'!EV21,'JTC - Site 10 - Day 2'!FJ21)</f>
        <v>5</v>
      </c>
      <c r="DG21" s="58">
        <f t="shared" si="22"/>
        <v>109</v>
      </c>
      <c r="DH21" s="58">
        <f t="shared" si="23"/>
        <v>120</v>
      </c>
      <c r="DI21" s="67">
        <f t="shared" si="43"/>
        <v>434</v>
      </c>
      <c r="DJ21" s="67">
        <f t="shared" si="44"/>
        <v>1554</v>
      </c>
      <c r="DK21" s="22">
        <f>'JTC - Site 10 - Day 2'!$A21</f>
        <v>0.39583333333333387</v>
      </c>
    </row>
    <row r="22" spans="1:115" ht="13.5" customHeight="1">
      <c r="A22" s="45">
        <f>'JTC - Site 10 - Day 2'!$A22</f>
        <v>0.40625000000000056</v>
      </c>
      <c r="B22" s="46">
        <f>SUM('JTC - Site 10 - Day 2'!AR22,'JTC - Site 10 - Day 2'!CV22,'JTC - Site 10 - Day 2'!EZ22)</f>
        <v>5</v>
      </c>
      <c r="C22" s="47">
        <f>SUM('JTC - Site 10 - Day 2'!AS22,'JTC - Site 10 - Day 2'!CW22,'JTC - Site 10 - Day 2'!FA22)</f>
        <v>2</v>
      </c>
      <c r="D22" s="47">
        <f>SUM('JTC - Site 10 - Day 2'!AT22,'JTC - Site 10 - Day 2'!CX22,'JTC - Site 10 - Day 2'!FB22)</f>
        <v>97</v>
      </c>
      <c r="E22" s="47">
        <f>SUM('JTC - Site 10 - Day 2'!AU22,'JTC - Site 10 - Day 2'!CY22,'JTC - Site 10 - Day 2'!FC22)</f>
        <v>17</v>
      </c>
      <c r="F22" s="47">
        <f>SUM('JTC - Site 10 - Day 2'!AV22,'JTC - Site 10 - Day 2'!CZ22,'JTC - Site 10 - Day 2'!FD22)</f>
        <v>5</v>
      </c>
      <c r="G22" s="47">
        <f>SUM('JTC - Site 10 - Day 2'!AW22,'JTC - Site 10 - Day 2'!DA22,'JTC - Site 10 - Day 2'!FE22)</f>
        <v>0</v>
      </c>
      <c r="H22" s="47">
        <f>SUM('JTC - Site 10 - Day 2'!AX22,'JTC - Site 10 - Day 2'!DB22,'JTC - Site 10 - Day 2'!FF22)</f>
        <v>0</v>
      </c>
      <c r="I22" s="47">
        <f>SUM('JTC - Site 10 - Day 2'!AY22,'JTC - Site 10 - Day 2'!DC22,'JTC - Site 10 - Day 2'!FG22)</f>
        <v>0</v>
      </c>
      <c r="J22" s="47">
        <f>SUM('JTC - Site 10 - Day 2'!AZ22,'JTC - Site 10 - Day 2'!DD22,'JTC - Site 10 - Day 2'!FH22)</f>
        <v>1</v>
      </c>
      <c r="K22" s="47">
        <f>SUM('JTC - Site 10 - Day 2'!BA22,'JTC - Site 10 - Day 2'!DE22,'JTC - Site 10 - Day 2'!FI22)</f>
        <v>0</v>
      </c>
      <c r="L22" s="54">
        <f>SUM('JTC - Site 10 - Day 2'!BB22,'JTC - Site 10 - Day 2'!DF22,'JTC - Site 10 - Day 2'!FJ22)</f>
        <v>7</v>
      </c>
      <c r="M22" s="59">
        <f t="shared" si="8"/>
        <v>134</v>
      </c>
      <c r="N22" s="59">
        <f t="shared" si="9"/>
        <v>136</v>
      </c>
      <c r="O22" s="45">
        <f>'JTC - Site 10 - Day 2'!$A22</f>
        <v>0.40625000000000056</v>
      </c>
      <c r="P22" s="46">
        <f>SUM('JTC - Site 10 - Day 2'!B22,'JTC - Site 10 - Day 2'!P22,'JTC - Site 10 - Day 2'!AD22)</f>
        <v>4</v>
      </c>
      <c r="Q22" s="47">
        <f>SUM('JTC - Site 10 - Day 2'!C22,'JTC - Site 10 - Day 2'!Q22,'JTC - Site 10 - Day 2'!AE22)</f>
        <v>0</v>
      </c>
      <c r="R22" s="47">
        <f>SUM('JTC - Site 10 - Day 2'!D22,'JTC - Site 10 - Day 2'!R22,'JTC - Site 10 - Day 2'!AF22)</f>
        <v>41</v>
      </c>
      <c r="S22" s="47">
        <f>SUM('JTC - Site 10 - Day 2'!E22,'JTC - Site 10 - Day 2'!S22,'JTC - Site 10 - Day 2'!AG22)</f>
        <v>8</v>
      </c>
      <c r="T22" s="47">
        <f>SUM('JTC - Site 10 - Day 2'!F22,'JTC - Site 10 - Day 2'!T22,'JTC - Site 10 - Day 2'!AH22)</f>
        <v>2</v>
      </c>
      <c r="U22" s="47">
        <f>SUM('JTC - Site 10 - Day 2'!G22,'JTC - Site 10 - Day 2'!U22,'JTC - Site 10 - Day 2'!AI22)</f>
        <v>0</v>
      </c>
      <c r="V22" s="47">
        <f>SUM('JTC - Site 10 - Day 2'!H22,'JTC - Site 10 - Day 2'!V22,'JTC - Site 10 - Day 2'!AJ22)</f>
        <v>1</v>
      </c>
      <c r="W22" s="47">
        <f>SUM('JTC - Site 10 - Day 2'!I22,'JTC - Site 10 - Day 2'!W22,'JTC - Site 10 - Day 2'!AK22)</f>
        <v>1</v>
      </c>
      <c r="X22" s="47">
        <f>SUM('JTC - Site 10 - Day 2'!J22,'JTC - Site 10 - Day 2'!X22,'JTC - Site 10 - Day 2'!AL22)</f>
        <v>0</v>
      </c>
      <c r="Y22" s="47">
        <f>SUM('JTC - Site 10 - Day 2'!K22,'JTC - Site 10 - Day 2'!Y22,'JTC - Site 10 - Day 2'!AM22)</f>
        <v>1</v>
      </c>
      <c r="Z22" s="54">
        <f>SUM('JTC - Site 10 - Day 2'!L22,'JTC - Site 10 - Day 2'!Z22,'JTC - Site 10 - Day 2'!AN22)</f>
        <v>8</v>
      </c>
      <c r="AA22" s="59">
        <f t="shared" si="10"/>
        <v>66</v>
      </c>
      <c r="AB22" s="59">
        <f t="shared" si="11"/>
        <v>68</v>
      </c>
      <c r="AC22" s="45">
        <f>'JTC - Site 10 - Day 2'!$A22</f>
        <v>0.40625000000000056</v>
      </c>
      <c r="AD22" s="46">
        <f>SUM('JTC - Site 10 - Day 2'!AD22,'JTC - Site 10 - Day 2'!CH22,'JTC - Site 10 - Day 2'!EL22)</f>
        <v>4</v>
      </c>
      <c r="AE22" s="47">
        <f>SUM('JTC - Site 10 - Day 2'!AE22,'JTC - Site 10 - Day 2'!CI22,'JTC - Site 10 - Day 2'!EM22)</f>
        <v>2</v>
      </c>
      <c r="AF22" s="47">
        <f>SUM('JTC - Site 10 - Day 2'!AF22,'JTC - Site 10 - Day 2'!CJ22,'JTC - Site 10 - Day 2'!EN22)</f>
        <v>55</v>
      </c>
      <c r="AG22" s="47">
        <f>SUM('JTC - Site 10 - Day 2'!AG22,'JTC - Site 10 - Day 2'!CK22,'JTC - Site 10 - Day 2'!EO22)</f>
        <v>14</v>
      </c>
      <c r="AH22" s="47">
        <f>SUM('JTC - Site 10 - Day 2'!AH22,'JTC - Site 10 - Day 2'!CL22,'JTC - Site 10 - Day 2'!EP22)</f>
        <v>3</v>
      </c>
      <c r="AI22" s="47">
        <f>SUM('JTC - Site 10 - Day 2'!AI22,'JTC - Site 10 - Day 2'!CM22,'JTC - Site 10 - Day 2'!EQ22)</f>
        <v>0</v>
      </c>
      <c r="AJ22" s="47">
        <f>SUM('JTC - Site 10 - Day 2'!AJ22,'JTC - Site 10 - Day 2'!CN22,'JTC - Site 10 - Day 2'!ER22)</f>
        <v>2</v>
      </c>
      <c r="AK22" s="47">
        <f>SUM('JTC - Site 10 - Day 2'!AK22,'JTC - Site 10 - Day 2'!CO22,'JTC - Site 10 - Day 2'!ES22)</f>
        <v>1</v>
      </c>
      <c r="AL22" s="47">
        <f>SUM('JTC - Site 10 - Day 2'!AL22,'JTC - Site 10 - Day 2'!CP22,'JTC - Site 10 - Day 2'!ET22)</f>
        <v>0</v>
      </c>
      <c r="AM22" s="47">
        <f>SUM('JTC - Site 10 - Day 2'!AM22,'JTC - Site 10 - Day 2'!CQ22,'JTC - Site 10 - Day 2'!EU22)</f>
        <v>0</v>
      </c>
      <c r="AN22" s="54">
        <f>SUM('JTC - Site 10 - Day 2'!AN22,'JTC - Site 10 - Day 2'!CR22,'JTC - Site 10 - Day 2'!EV22)</f>
        <v>3</v>
      </c>
      <c r="AO22" s="59">
        <f t="shared" si="12"/>
        <v>84</v>
      </c>
      <c r="AP22" s="59">
        <f t="shared" si="13"/>
        <v>86</v>
      </c>
      <c r="AQ22" s="45">
        <f>'JTC - Site 10 - Day 2'!$A22</f>
        <v>0.40625000000000056</v>
      </c>
      <c r="AR22" s="46">
        <f>SUM('JTC - Site 10 - Day 2'!AR22,'JTC - Site 10 - Day 2'!BF22,'JTC - Site 10 - Day 2'!BT22)</f>
        <v>16</v>
      </c>
      <c r="AS22" s="47">
        <f>SUM('JTC - Site 10 - Day 2'!AS22,'JTC - Site 10 - Day 2'!BG22,'JTC - Site 10 - Day 2'!BU22)</f>
        <v>2</v>
      </c>
      <c r="AT22" s="47">
        <f>SUM('JTC - Site 10 - Day 2'!AT22,'JTC - Site 10 - Day 2'!BH22,'JTC - Site 10 - Day 2'!BV22)</f>
        <v>51</v>
      </c>
      <c r="AU22" s="47">
        <f>SUM('JTC - Site 10 - Day 2'!AU22,'JTC - Site 10 - Day 2'!BI22,'JTC - Site 10 - Day 2'!BW22)</f>
        <v>18</v>
      </c>
      <c r="AV22" s="47">
        <f>SUM('JTC - Site 10 - Day 2'!AV22,'JTC - Site 10 - Day 2'!BJ22,'JTC - Site 10 - Day 2'!BX22)</f>
        <v>7</v>
      </c>
      <c r="AW22" s="47">
        <f>SUM('JTC - Site 10 - Day 2'!AW22,'JTC - Site 10 - Day 2'!BK22,'JTC - Site 10 - Day 2'!BY22)</f>
        <v>0</v>
      </c>
      <c r="AX22" s="47">
        <f>SUM('JTC - Site 10 - Day 2'!AX22,'JTC - Site 10 - Day 2'!BL22,'JTC - Site 10 - Day 2'!BZ22)</f>
        <v>4</v>
      </c>
      <c r="AY22" s="47">
        <f>SUM('JTC - Site 10 - Day 2'!AY22,'JTC - Site 10 - Day 2'!BM22,'JTC - Site 10 - Day 2'!CA22)</f>
        <v>0</v>
      </c>
      <c r="AZ22" s="47">
        <f>SUM('JTC - Site 10 - Day 2'!AZ22,'JTC - Site 10 - Day 2'!BN22,'JTC - Site 10 - Day 2'!CB22)</f>
        <v>1</v>
      </c>
      <c r="BA22" s="47">
        <f>SUM('JTC - Site 10 - Day 2'!BA22,'JTC - Site 10 - Day 2'!BO22,'JTC - Site 10 - Day 2'!CC22)</f>
        <v>0</v>
      </c>
      <c r="BB22" s="54">
        <f>SUM('JTC - Site 10 - Day 2'!BB22,'JTC - Site 10 - Day 2'!BP22,'JTC - Site 10 - Day 2'!CD22)</f>
        <v>0</v>
      </c>
      <c r="BC22" s="59">
        <f t="shared" si="14"/>
        <v>99</v>
      </c>
      <c r="BD22" s="59">
        <f t="shared" si="15"/>
        <v>99</v>
      </c>
      <c r="BE22" s="45">
        <f>'JTC - Site 10 - Day 2'!$A22</f>
        <v>0.40625000000000056</v>
      </c>
      <c r="BF22" s="46">
        <f>SUM('JTC - Site 10 - Day 2'!P22,'JTC - Site 10 - Day 2'!BT22,'JTC - Site 10 - Day 2'!DX22)</f>
        <v>1</v>
      </c>
      <c r="BG22" s="47">
        <f>SUM('JTC - Site 10 - Day 2'!Q22,'JTC - Site 10 - Day 2'!BU22,'JTC - Site 10 - Day 2'!DY22)</f>
        <v>0</v>
      </c>
      <c r="BH22" s="47">
        <f>SUM('JTC - Site 10 - Day 2'!R22,'JTC - Site 10 - Day 2'!BV22,'JTC - Site 10 - Day 2'!DZ22)</f>
        <v>33</v>
      </c>
      <c r="BI22" s="47">
        <f>SUM('JTC - Site 10 - Day 2'!S22,'JTC - Site 10 - Day 2'!BW22,'JTC - Site 10 - Day 2'!EA22)</f>
        <v>5</v>
      </c>
      <c r="BJ22" s="47">
        <f>SUM('JTC - Site 10 - Day 2'!T22,'JTC - Site 10 - Day 2'!BX22,'JTC - Site 10 - Day 2'!EB22)</f>
        <v>2</v>
      </c>
      <c r="BK22" s="47">
        <f>SUM('JTC - Site 10 - Day 2'!U22,'JTC - Site 10 - Day 2'!BY22,'JTC - Site 10 - Day 2'!EC22)</f>
        <v>0</v>
      </c>
      <c r="BL22" s="47">
        <f>SUM('JTC - Site 10 - Day 2'!V22,'JTC - Site 10 - Day 2'!BZ22,'JTC - Site 10 - Day 2'!ED22)</f>
        <v>0</v>
      </c>
      <c r="BM22" s="47">
        <f>SUM('JTC - Site 10 - Day 2'!W22,'JTC - Site 10 - Day 2'!CA22,'JTC - Site 10 - Day 2'!EE22)</f>
        <v>0</v>
      </c>
      <c r="BN22" s="47">
        <f>SUM('JTC - Site 10 - Day 2'!X22,'JTC - Site 10 - Day 2'!CB22,'JTC - Site 10 - Day 2'!EF22)</f>
        <v>0</v>
      </c>
      <c r="BO22" s="47">
        <f>SUM('JTC - Site 10 - Day 2'!Y22,'JTC - Site 10 - Day 2'!CC22,'JTC - Site 10 - Day 2'!EG22)</f>
        <v>2</v>
      </c>
      <c r="BP22" s="54">
        <f>SUM('JTC - Site 10 - Day 2'!Z22,'JTC - Site 10 - Day 2'!CD22,'JTC - Site 10 - Day 2'!EH22)</f>
        <v>7</v>
      </c>
      <c r="BQ22" s="59">
        <f t="shared" si="16"/>
        <v>50</v>
      </c>
      <c r="BR22" s="59">
        <f t="shared" si="17"/>
        <v>53</v>
      </c>
      <c r="BS22" s="45">
        <f>'JTC - Site 10 - Day 2'!$A22</f>
        <v>0.40625000000000056</v>
      </c>
      <c r="BT22" s="46">
        <f>SUM('JTC - Site 10 - Day 2'!CH22,'JTC - Site 10 - Day 2'!CV22,'JTC - Site 10 - Day 2'!DJ22)</f>
        <v>8</v>
      </c>
      <c r="BU22" s="47">
        <f>SUM('JTC - Site 10 - Day 2'!CI22,'JTC - Site 10 - Day 2'!CW22,'JTC - Site 10 - Day 2'!DK22)</f>
        <v>2</v>
      </c>
      <c r="BV22" s="47">
        <f>SUM('JTC - Site 10 - Day 2'!CJ22,'JTC - Site 10 - Day 2'!CX22,'JTC - Site 10 - Day 2'!DL22)</f>
        <v>89</v>
      </c>
      <c r="BW22" s="47">
        <f>SUM('JTC - Site 10 - Day 2'!CK22,'JTC - Site 10 - Day 2'!CY22,'JTC - Site 10 - Day 2'!DM22)</f>
        <v>11</v>
      </c>
      <c r="BX22" s="47">
        <f>SUM('JTC - Site 10 - Day 2'!CL22,'JTC - Site 10 - Day 2'!CZ22,'JTC - Site 10 - Day 2'!DN22)</f>
        <v>3</v>
      </c>
      <c r="BY22" s="47">
        <f>SUM('JTC - Site 10 - Day 2'!CM22,'JTC - Site 10 - Day 2'!DA22,'JTC - Site 10 - Day 2'!DO22)</f>
        <v>0</v>
      </c>
      <c r="BZ22" s="47">
        <f>SUM('JTC - Site 10 - Day 2'!CN22,'JTC - Site 10 - Day 2'!DB22,'JTC - Site 10 - Day 2'!DP22)</f>
        <v>0</v>
      </c>
      <c r="CA22" s="47">
        <f>SUM('JTC - Site 10 - Day 2'!CO22,'JTC - Site 10 - Day 2'!DC22,'JTC - Site 10 - Day 2'!DQ22)</f>
        <v>0</v>
      </c>
      <c r="CB22" s="47">
        <f>SUM('JTC - Site 10 - Day 2'!CP22,'JTC - Site 10 - Day 2'!DD22,'JTC - Site 10 - Day 2'!DR22)</f>
        <v>1</v>
      </c>
      <c r="CC22" s="47">
        <f>SUM('JTC - Site 10 - Day 2'!CQ22,'JTC - Site 10 - Day 2'!DE22,'JTC - Site 10 - Day 2'!DS22)</f>
        <v>0</v>
      </c>
      <c r="CD22" s="54">
        <f>SUM('JTC - Site 10 - Day 2'!CR22,'JTC - Site 10 - Day 2'!DF22,'JTC - Site 10 - Day 2'!DT22)</f>
        <v>5</v>
      </c>
      <c r="CE22" s="59">
        <f t="shared" si="18"/>
        <v>119</v>
      </c>
      <c r="CF22" s="59">
        <f t="shared" si="19"/>
        <v>117</v>
      </c>
      <c r="CG22" s="45">
        <f>'JTC - Site 10 - Day 2'!$A22</f>
        <v>0.40625000000000056</v>
      </c>
      <c r="CH22" s="46">
        <f>SUM('JTC - Site 10 - Day 2'!B22,'JTC - Site 10 - Day 2'!BF22,'JTC - Site 10 - Day 2'!DJ22)</f>
        <v>25</v>
      </c>
      <c r="CI22" s="47">
        <f>SUM('JTC - Site 10 - Day 2'!C22,'JTC - Site 10 - Day 2'!BG22,'JTC - Site 10 - Day 2'!DK22)</f>
        <v>2</v>
      </c>
      <c r="CJ22" s="47">
        <f>SUM('JTC - Site 10 - Day 2'!D22,'JTC - Site 10 - Day 2'!BH22,'JTC - Site 10 - Day 2'!DL22)</f>
        <v>72</v>
      </c>
      <c r="CK22" s="47">
        <f>SUM('JTC - Site 10 - Day 2'!E22,'JTC - Site 10 - Day 2'!BI22,'JTC - Site 10 - Day 2'!DM22)</f>
        <v>15</v>
      </c>
      <c r="CL22" s="47">
        <f>SUM('JTC - Site 10 - Day 2'!F22,'JTC - Site 10 - Day 2'!BJ22,'JTC - Site 10 - Day 2'!DN22)</f>
        <v>6</v>
      </c>
      <c r="CM22" s="47">
        <f>SUM('JTC - Site 10 - Day 2'!G22,'JTC - Site 10 - Day 2'!BK22,'JTC - Site 10 - Day 2'!DO22)</f>
        <v>0</v>
      </c>
      <c r="CN22" s="47">
        <f>SUM('JTC - Site 10 - Day 2'!H22,'JTC - Site 10 - Day 2'!BL22,'JTC - Site 10 - Day 2'!DP22)</f>
        <v>4</v>
      </c>
      <c r="CO22" s="47">
        <f>SUM('JTC - Site 10 - Day 2'!I22,'JTC - Site 10 - Day 2'!BM22,'JTC - Site 10 - Day 2'!DQ22)</f>
        <v>0</v>
      </c>
      <c r="CP22" s="47">
        <f>SUM('JTC - Site 10 - Day 2'!J22,'JTC - Site 10 - Day 2'!BN22,'JTC - Site 10 - Day 2'!DR22)</f>
        <v>1</v>
      </c>
      <c r="CQ22" s="47">
        <f>SUM('JTC - Site 10 - Day 2'!K22,'JTC - Site 10 - Day 2'!BO22,'JTC - Site 10 - Day 2'!DS22)</f>
        <v>0</v>
      </c>
      <c r="CR22" s="54">
        <f>SUM('JTC - Site 10 - Day 2'!L22,'JTC - Site 10 - Day 2'!BP22,'JTC - Site 10 - Day 2'!DT22)</f>
        <v>1</v>
      </c>
      <c r="CS22" s="59">
        <f t="shared" si="20"/>
        <v>126</v>
      </c>
      <c r="CT22" s="59">
        <f t="shared" si="21"/>
        <v>119</v>
      </c>
      <c r="CU22" s="45">
        <f>'JTC - Site 10 - Day 2'!$A22</f>
        <v>0.40625000000000056</v>
      </c>
      <c r="CV22" s="46">
        <f>SUM('JTC - Site 10 - Day 2'!DX22,'JTC - Site 10 - Day 2'!EL22,'JTC - Site 10 - Day 2'!EZ22)</f>
        <v>7</v>
      </c>
      <c r="CW22" s="47">
        <f>SUM('JTC - Site 10 - Day 2'!DY22,'JTC - Site 10 - Day 2'!EM22,'JTC - Site 10 - Day 2'!FA22)</f>
        <v>2</v>
      </c>
      <c r="CX22" s="47">
        <f>SUM('JTC - Site 10 - Day 2'!DZ22,'JTC - Site 10 - Day 2'!EN22,'JTC - Site 10 - Day 2'!FB22)</f>
        <v>76</v>
      </c>
      <c r="CY22" s="47">
        <f>SUM('JTC - Site 10 - Day 2'!EA22,'JTC - Site 10 - Day 2'!EO22,'JTC - Site 10 - Day 2'!FC22)</f>
        <v>14</v>
      </c>
      <c r="CZ22" s="47">
        <f>SUM('JTC - Site 10 - Day 2'!EB22,'JTC - Site 10 - Day 2'!EP22,'JTC - Site 10 - Day 2'!FD22)</f>
        <v>4</v>
      </c>
      <c r="DA22" s="47">
        <f>SUM('JTC - Site 10 - Day 2'!EC22,'JTC - Site 10 - Day 2'!EQ22,'JTC - Site 10 - Day 2'!FE22)</f>
        <v>0</v>
      </c>
      <c r="DB22" s="47">
        <f>SUM('JTC - Site 10 - Day 2'!ED22,'JTC - Site 10 - Day 2'!ER22,'JTC - Site 10 - Day 2'!FF22)</f>
        <v>1</v>
      </c>
      <c r="DC22" s="47">
        <f>SUM('JTC - Site 10 - Day 2'!EE22,'JTC - Site 10 - Day 2'!ES22,'JTC - Site 10 - Day 2'!FG22)</f>
        <v>0</v>
      </c>
      <c r="DD22" s="47">
        <f>SUM('JTC - Site 10 - Day 2'!EF22,'JTC - Site 10 - Day 2'!ET22,'JTC - Site 10 - Day 2'!FH22)</f>
        <v>0</v>
      </c>
      <c r="DE22" s="47">
        <f>SUM('JTC - Site 10 - Day 2'!EG22,'JTC - Site 10 - Day 2'!EU22,'JTC - Site 10 - Day 2'!FI22)</f>
        <v>1</v>
      </c>
      <c r="DF22" s="54">
        <f>SUM('JTC - Site 10 - Day 2'!EH22,'JTC - Site 10 - Day 2'!EV22,'JTC - Site 10 - Day 2'!FJ22)</f>
        <v>5</v>
      </c>
      <c r="DG22" s="59">
        <f t="shared" si="22"/>
        <v>110</v>
      </c>
      <c r="DH22" s="59">
        <f t="shared" si="23"/>
        <v>110</v>
      </c>
      <c r="DI22" s="68">
        <f t="shared" si="43"/>
        <v>394</v>
      </c>
      <c r="DJ22" s="68">
        <f t="shared" si="44"/>
        <v>1440</v>
      </c>
      <c r="DK22" s="45">
        <f>'JTC - Site 10 - Day 2'!$A22</f>
        <v>0.40625000000000056</v>
      </c>
    </row>
    <row r="23" spans="1:115" s="39" customFormat="1" ht="12" customHeight="1">
      <c r="A23" s="48" t="s">
        <v>24</v>
      </c>
      <c r="B23" s="49">
        <f t="shared" ref="B23:L23" si="45">SUM(B19:B22)</f>
        <v>26</v>
      </c>
      <c r="C23" s="50">
        <f t="shared" si="45"/>
        <v>6</v>
      </c>
      <c r="D23" s="50">
        <f t="shared" si="45"/>
        <v>437</v>
      </c>
      <c r="E23" s="50">
        <f t="shared" si="45"/>
        <v>61</v>
      </c>
      <c r="F23" s="50">
        <f t="shared" si="45"/>
        <v>14</v>
      </c>
      <c r="G23" s="50">
        <f t="shared" si="45"/>
        <v>1</v>
      </c>
      <c r="H23" s="50">
        <f t="shared" si="45"/>
        <v>0</v>
      </c>
      <c r="I23" s="50">
        <f t="shared" si="45"/>
        <v>0</v>
      </c>
      <c r="J23" s="50">
        <f t="shared" si="45"/>
        <v>4</v>
      </c>
      <c r="K23" s="50">
        <f t="shared" si="45"/>
        <v>1</v>
      </c>
      <c r="L23" s="55">
        <f t="shared" si="45"/>
        <v>34</v>
      </c>
      <c r="M23" s="60">
        <f t="shared" si="8"/>
        <v>584</v>
      </c>
      <c r="N23" s="60">
        <f t="shared" si="9"/>
        <v>584</v>
      </c>
      <c r="O23" s="48" t="s">
        <v>24</v>
      </c>
      <c r="P23" s="49">
        <f t="shared" ref="P23:Z23" si="46">SUM(P19:P22)</f>
        <v>30</v>
      </c>
      <c r="Q23" s="50">
        <f t="shared" si="46"/>
        <v>1</v>
      </c>
      <c r="R23" s="50">
        <f t="shared" si="46"/>
        <v>166</v>
      </c>
      <c r="S23" s="50">
        <f t="shared" si="46"/>
        <v>20</v>
      </c>
      <c r="T23" s="50">
        <f t="shared" si="46"/>
        <v>6</v>
      </c>
      <c r="U23" s="50">
        <f t="shared" si="46"/>
        <v>0</v>
      </c>
      <c r="V23" s="50">
        <f t="shared" si="46"/>
        <v>3</v>
      </c>
      <c r="W23" s="50">
        <f t="shared" si="46"/>
        <v>1</v>
      </c>
      <c r="X23" s="50">
        <f t="shared" si="46"/>
        <v>1</v>
      </c>
      <c r="Y23" s="50">
        <f t="shared" si="46"/>
        <v>3</v>
      </c>
      <c r="Z23" s="55">
        <f t="shared" si="46"/>
        <v>15</v>
      </c>
      <c r="AA23" s="60">
        <f t="shared" si="10"/>
        <v>246</v>
      </c>
      <c r="AB23" s="60">
        <f t="shared" si="11"/>
        <v>239</v>
      </c>
      <c r="AC23" s="48" t="s">
        <v>24</v>
      </c>
      <c r="AD23" s="49">
        <f t="shared" ref="AD23:AN23" si="47">SUM(AD19:AD22)</f>
        <v>19</v>
      </c>
      <c r="AE23" s="50">
        <f t="shared" si="47"/>
        <v>3</v>
      </c>
      <c r="AF23" s="50">
        <f t="shared" si="47"/>
        <v>245</v>
      </c>
      <c r="AG23" s="50">
        <f t="shared" si="47"/>
        <v>38</v>
      </c>
      <c r="AH23" s="50">
        <f t="shared" si="47"/>
        <v>16</v>
      </c>
      <c r="AI23" s="50">
        <f t="shared" si="47"/>
        <v>2</v>
      </c>
      <c r="AJ23" s="50">
        <f t="shared" si="47"/>
        <v>5</v>
      </c>
      <c r="AK23" s="50">
        <f t="shared" si="47"/>
        <v>1</v>
      </c>
      <c r="AL23" s="50">
        <f t="shared" si="47"/>
        <v>1</v>
      </c>
      <c r="AM23" s="50">
        <f t="shared" si="47"/>
        <v>2</v>
      </c>
      <c r="AN23" s="55">
        <f t="shared" si="47"/>
        <v>14</v>
      </c>
      <c r="AO23" s="60">
        <f t="shared" si="12"/>
        <v>346</v>
      </c>
      <c r="AP23" s="60">
        <f t="shared" si="13"/>
        <v>359</v>
      </c>
      <c r="AQ23" s="48" t="s">
        <v>24</v>
      </c>
      <c r="AR23" s="49">
        <f t="shared" ref="AR23:BB23" si="48">SUM(AR19:AR22)</f>
        <v>130</v>
      </c>
      <c r="AS23" s="50">
        <f t="shared" si="48"/>
        <v>18</v>
      </c>
      <c r="AT23" s="50">
        <f t="shared" si="48"/>
        <v>258</v>
      </c>
      <c r="AU23" s="50">
        <f t="shared" si="48"/>
        <v>56</v>
      </c>
      <c r="AV23" s="50">
        <f t="shared" si="48"/>
        <v>18</v>
      </c>
      <c r="AW23" s="50">
        <f t="shared" si="48"/>
        <v>1</v>
      </c>
      <c r="AX23" s="50">
        <f t="shared" si="48"/>
        <v>7</v>
      </c>
      <c r="AY23" s="50">
        <f t="shared" si="48"/>
        <v>5</v>
      </c>
      <c r="AZ23" s="50">
        <f t="shared" si="48"/>
        <v>2</v>
      </c>
      <c r="BA23" s="50">
        <f t="shared" si="48"/>
        <v>1</v>
      </c>
      <c r="BB23" s="55">
        <f t="shared" si="48"/>
        <v>10</v>
      </c>
      <c r="BC23" s="60">
        <f t="shared" si="14"/>
        <v>506</v>
      </c>
      <c r="BD23" s="60">
        <f t="shared" si="15"/>
        <v>444</v>
      </c>
      <c r="BE23" s="48" t="s">
        <v>24</v>
      </c>
      <c r="BF23" s="49">
        <f t="shared" ref="BF23:BP23" si="49">SUM(BF19:BF22)</f>
        <v>5</v>
      </c>
      <c r="BG23" s="50">
        <f t="shared" si="49"/>
        <v>2</v>
      </c>
      <c r="BH23" s="50">
        <f t="shared" si="49"/>
        <v>133</v>
      </c>
      <c r="BI23" s="50">
        <f t="shared" si="49"/>
        <v>10</v>
      </c>
      <c r="BJ23" s="50">
        <f t="shared" si="49"/>
        <v>4</v>
      </c>
      <c r="BK23" s="50">
        <f t="shared" si="49"/>
        <v>0</v>
      </c>
      <c r="BL23" s="50">
        <f t="shared" si="49"/>
        <v>1</v>
      </c>
      <c r="BM23" s="50">
        <f t="shared" si="49"/>
        <v>0</v>
      </c>
      <c r="BN23" s="50">
        <f t="shared" si="49"/>
        <v>1</v>
      </c>
      <c r="BO23" s="50">
        <f t="shared" si="49"/>
        <v>7</v>
      </c>
      <c r="BP23" s="55">
        <f t="shared" si="49"/>
        <v>13</v>
      </c>
      <c r="BQ23" s="60">
        <f t="shared" si="16"/>
        <v>176</v>
      </c>
      <c r="BR23" s="60">
        <f t="shared" si="17"/>
        <v>185</v>
      </c>
      <c r="BS23" s="48" t="s">
        <v>24</v>
      </c>
      <c r="BT23" s="49">
        <f t="shared" ref="BT23:CD23" si="50">SUM(BT19:BT22)</f>
        <v>55</v>
      </c>
      <c r="BU23" s="50">
        <f t="shared" si="50"/>
        <v>12</v>
      </c>
      <c r="BV23" s="50">
        <f t="shared" si="50"/>
        <v>364</v>
      </c>
      <c r="BW23" s="50">
        <f t="shared" si="50"/>
        <v>46</v>
      </c>
      <c r="BX23" s="50">
        <f t="shared" si="50"/>
        <v>9</v>
      </c>
      <c r="BY23" s="50">
        <f t="shared" si="50"/>
        <v>0</v>
      </c>
      <c r="BZ23" s="50">
        <f t="shared" si="50"/>
        <v>0</v>
      </c>
      <c r="CA23" s="50">
        <f t="shared" si="50"/>
        <v>0</v>
      </c>
      <c r="CB23" s="50">
        <f t="shared" si="50"/>
        <v>4</v>
      </c>
      <c r="CC23" s="50">
        <f t="shared" si="50"/>
        <v>0</v>
      </c>
      <c r="CD23" s="55">
        <f t="shared" si="50"/>
        <v>26</v>
      </c>
      <c r="CE23" s="60">
        <f t="shared" si="18"/>
        <v>516</v>
      </c>
      <c r="CF23" s="60">
        <f t="shared" si="19"/>
        <v>486</v>
      </c>
      <c r="CG23" s="48" t="s">
        <v>24</v>
      </c>
      <c r="CH23" s="49">
        <f t="shared" ref="CH23:CR23" si="51">SUM(CH19:CH22)</f>
        <v>189</v>
      </c>
      <c r="CI23" s="50">
        <f t="shared" si="51"/>
        <v>24</v>
      </c>
      <c r="CJ23" s="50">
        <f t="shared" si="51"/>
        <v>306</v>
      </c>
      <c r="CK23" s="50">
        <f t="shared" si="51"/>
        <v>52</v>
      </c>
      <c r="CL23" s="50">
        <f t="shared" si="51"/>
        <v>17</v>
      </c>
      <c r="CM23" s="50">
        <f t="shared" si="51"/>
        <v>0</v>
      </c>
      <c r="CN23" s="50">
        <f t="shared" si="51"/>
        <v>8</v>
      </c>
      <c r="CO23" s="50">
        <f t="shared" si="51"/>
        <v>5</v>
      </c>
      <c r="CP23" s="50">
        <f t="shared" si="51"/>
        <v>2</v>
      </c>
      <c r="CQ23" s="50">
        <f t="shared" si="51"/>
        <v>1</v>
      </c>
      <c r="CR23" s="55">
        <f t="shared" si="51"/>
        <v>8</v>
      </c>
      <c r="CS23" s="60">
        <f t="shared" si="20"/>
        <v>612</v>
      </c>
      <c r="CT23" s="60">
        <f t="shared" si="21"/>
        <v>507</v>
      </c>
      <c r="CU23" s="48" t="s">
        <v>24</v>
      </c>
      <c r="CV23" s="49">
        <f t="shared" ref="CV23:DF23" si="52">SUM(CV19:CV22)</f>
        <v>24</v>
      </c>
      <c r="CW23" s="50">
        <f t="shared" si="52"/>
        <v>4</v>
      </c>
      <c r="CX23" s="50">
        <f t="shared" si="52"/>
        <v>333</v>
      </c>
      <c r="CY23" s="50">
        <f t="shared" si="52"/>
        <v>39</v>
      </c>
      <c r="CZ23" s="50">
        <f t="shared" si="52"/>
        <v>18</v>
      </c>
      <c r="DA23" s="50">
        <f t="shared" si="52"/>
        <v>2</v>
      </c>
      <c r="DB23" s="50">
        <f t="shared" si="52"/>
        <v>4</v>
      </c>
      <c r="DC23" s="50">
        <f t="shared" si="52"/>
        <v>0</v>
      </c>
      <c r="DD23" s="50">
        <f t="shared" si="52"/>
        <v>1</v>
      </c>
      <c r="DE23" s="50">
        <f t="shared" si="52"/>
        <v>7</v>
      </c>
      <c r="DF23" s="55">
        <f t="shared" si="52"/>
        <v>18</v>
      </c>
      <c r="DG23" s="60">
        <f t="shared" si="22"/>
        <v>450</v>
      </c>
      <c r="DH23" s="60">
        <f t="shared" si="23"/>
        <v>464</v>
      </c>
      <c r="DI23" s="69"/>
      <c r="DJ23" s="69"/>
      <c r="DK23" s="48"/>
    </row>
    <row r="24" spans="1:115" s="39" customFormat="1" ht="12" customHeight="1">
      <c r="A24" s="48" t="s">
        <v>25</v>
      </c>
      <c r="B24" s="49">
        <f t="shared" ref="B24:L24" si="53">SUM(B13,B18,B23)</f>
        <v>88</v>
      </c>
      <c r="C24" s="50">
        <f t="shared" si="53"/>
        <v>17</v>
      </c>
      <c r="D24" s="50">
        <f t="shared" si="53"/>
        <v>1360</v>
      </c>
      <c r="E24" s="50">
        <f t="shared" si="53"/>
        <v>148</v>
      </c>
      <c r="F24" s="50">
        <f t="shared" si="53"/>
        <v>20</v>
      </c>
      <c r="G24" s="50">
        <f t="shared" si="53"/>
        <v>2</v>
      </c>
      <c r="H24" s="50">
        <f t="shared" si="53"/>
        <v>1</v>
      </c>
      <c r="I24" s="50">
        <f t="shared" si="53"/>
        <v>0</v>
      </c>
      <c r="J24" s="50">
        <f t="shared" si="53"/>
        <v>11</v>
      </c>
      <c r="K24" s="50">
        <f t="shared" si="53"/>
        <v>5</v>
      </c>
      <c r="L24" s="55">
        <f t="shared" si="53"/>
        <v>71</v>
      </c>
      <c r="M24" s="60">
        <f t="shared" si="8"/>
        <v>1723</v>
      </c>
      <c r="N24" s="60">
        <f t="shared" si="9"/>
        <v>1695</v>
      </c>
      <c r="O24" s="48" t="s">
        <v>25</v>
      </c>
      <c r="P24" s="49">
        <f t="shared" ref="P24:Z24" si="54">SUM(P13,P18,P23)</f>
        <v>101</v>
      </c>
      <c r="Q24" s="50">
        <f t="shared" si="54"/>
        <v>6</v>
      </c>
      <c r="R24" s="50">
        <f t="shared" si="54"/>
        <v>446</v>
      </c>
      <c r="S24" s="50">
        <f t="shared" si="54"/>
        <v>53</v>
      </c>
      <c r="T24" s="50">
        <f t="shared" si="54"/>
        <v>8</v>
      </c>
      <c r="U24" s="50">
        <f t="shared" si="54"/>
        <v>1</v>
      </c>
      <c r="V24" s="50">
        <f t="shared" si="54"/>
        <v>4</v>
      </c>
      <c r="W24" s="50">
        <f t="shared" si="54"/>
        <v>5</v>
      </c>
      <c r="X24" s="50">
        <f t="shared" si="54"/>
        <v>6</v>
      </c>
      <c r="Y24" s="50">
        <f t="shared" si="54"/>
        <v>4</v>
      </c>
      <c r="Z24" s="55">
        <f t="shared" si="54"/>
        <v>32</v>
      </c>
      <c r="AA24" s="60">
        <f t="shared" si="10"/>
        <v>666</v>
      </c>
      <c r="AB24" s="60">
        <f t="shared" si="11"/>
        <v>624</v>
      </c>
      <c r="AC24" s="48" t="s">
        <v>25</v>
      </c>
      <c r="AD24" s="49">
        <f t="shared" ref="AD24:AN24" si="55">SUM(AD13,AD18,AD23)</f>
        <v>102</v>
      </c>
      <c r="AE24" s="50">
        <f t="shared" si="55"/>
        <v>16</v>
      </c>
      <c r="AF24" s="50">
        <f t="shared" si="55"/>
        <v>840</v>
      </c>
      <c r="AG24" s="50">
        <f t="shared" si="55"/>
        <v>82</v>
      </c>
      <c r="AH24" s="50">
        <f t="shared" si="55"/>
        <v>21</v>
      </c>
      <c r="AI24" s="50">
        <f t="shared" si="55"/>
        <v>5</v>
      </c>
      <c r="AJ24" s="50">
        <f t="shared" si="55"/>
        <v>16</v>
      </c>
      <c r="AK24" s="50">
        <f t="shared" si="55"/>
        <v>6</v>
      </c>
      <c r="AL24" s="50">
        <f t="shared" si="55"/>
        <v>1</v>
      </c>
      <c r="AM24" s="50">
        <f t="shared" si="55"/>
        <v>7</v>
      </c>
      <c r="AN24" s="55">
        <f t="shared" si="55"/>
        <v>34</v>
      </c>
      <c r="AO24" s="60">
        <f t="shared" si="12"/>
        <v>1130</v>
      </c>
      <c r="AP24" s="60">
        <f t="shared" si="13"/>
        <v>1110</v>
      </c>
      <c r="AQ24" s="48" t="s">
        <v>25</v>
      </c>
      <c r="AR24" s="49">
        <f t="shared" ref="AR24:BB24" si="56">SUM(AR13,AR18,AR23)</f>
        <v>558</v>
      </c>
      <c r="AS24" s="50">
        <f t="shared" si="56"/>
        <v>57</v>
      </c>
      <c r="AT24" s="50">
        <f t="shared" si="56"/>
        <v>837</v>
      </c>
      <c r="AU24" s="50">
        <f t="shared" si="56"/>
        <v>156</v>
      </c>
      <c r="AV24" s="50">
        <f t="shared" si="56"/>
        <v>39</v>
      </c>
      <c r="AW24" s="50">
        <f t="shared" si="56"/>
        <v>1</v>
      </c>
      <c r="AX24" s="50">
        <f t="shared" si="56"/>
        <v>18</v>
      </c>
      <c r="AY24" s="50">
        <f t="shared" si="56"/>
        <v>7</v>
      </c>
      <c r="AZ24" s="50">
        <f t="shared" si="56"/>
        <v>2</v>
      </c>
      <c r="BA24" s="50">
        <f t="shared" si="56"/>
        <v>4</v>
      </c>
      <c r="BB24" s="55">
        <f t="shared" si="56"/>
        <v>24</v>
      </c>
      <c r="BC24" s="60">
        <f t="shared" si="14"/>
        <v>1703</v>
      </c>
      <c r="BD24" s="60">
        <f t="shared" si="15"/>
        <v>1373</v>
      </c>
      <c r="BE24" s="48" t="s">
        <v>25</v>
      </c>
      <c r="BF24" s="49">
        <f t="shared" ref="BF24:BP24" si="57">SUM(BF13,BF18,BF23)</f>
        <v>12</v>
      </c>
      <c r="BG24" s="50">
        <f t="shared" si="57"/>
        <v>6</v>
      </c>
      <c r="BH24" s="50">
        <f t="shared" si="57"/>
        <v>391</v>
      </c>
      <c r="BI24" s="50">
        <f t="shared" si="57"/>
        <v>32</v>
      </c>
      <c r="BJ24" s="50">
        <f t="shared" si="57"/>
        <v>8</v>
      </c>
      <c r="BK24" s="50">
        <f t="shared" si="57"/>
        <v>0</v>
      </c>
      <c r="BL24" s="50">
        <f t="shared" si="57"/>
        <v>1</v>
      </c>
      <c r="BM24" s="50">
        <f t="shared" si="57"/>
        <v>1</v>
      </c>
      <c r="BN24" s="50">
        <f t="shared" si="57"/>
        <v>6</v>
      </c>
      <c r="BO24" s="50">
        <f t="shared" si="57"/>
        <v>7</v>
      </c>
      <c r="BP24" s="55">
        <f t="shared" si="57"/>
        <v>30</v>
      </c>
      <c r="BQ24" s="60">
        <f t="shared" si="16"/>
        <v>494</v>
      </c>
      <c r="BR24" s="60">
        <f t="shared" si="17"/>
        <v>506</v>
      </c>
      <c r="BS24" s="48" t="s">
        <v>25</v>
      </c>
      <c r="BT24" s="49">
        <f t="shared" ref="BT24:CD24" si="58">SUM(BT13,BT18,BT23)</f>
        <v>204</v>
      </c>
      <c r="BU24" s="50">
        <f t="shared" si="58"/>
        <v>32</v>
      </c>
      <c r="BV24" s="50">
        <f t="shared" si="58"/>
        <v>1088</v>
      </c>
      <c r="BW24" s="50">
        <f t="shared" si="58"/>
        <v>118</v>
      </c>
      <c r="BX24" s="50">
        <f t="shared" si="58"/>
        <v>17</v>
      </c>
      <c r="BY24" s="50">
        <f t="shared" si="58"/>
        <v>1</v>
      </c>
      <c r="BZ24" s="50">
        <f t="shared" si="58"/>
        <v>0</v>
      </c>
      <c r="CA24" s="50">
        <f t="shared" si="58"/>
        <v>0</v>
      </c>
      <c r="CB24" s="50">
        <f t="shared" si="58"/>
        <v>11</v>
      </c>
      <c r="CC24" s="50">
        <f t="shared" si="58"/>
        <v>1</v>
      </c>
      <c r="CD24" s="55">
        <f t="shared" si="58"/>
        <v>54</v>
      </c>
      <c r="CE24" s="60">
        <f t="shared" si="18"/>
        <v>1526</v>
      </c>
      <c r="CF24" s="60">
        <f t="shared" si="19"/>
        <v>1404</v>
      </c>
      <c r="CG24" s="48" t="s">
        <v>25</v>
      </c>
      <c r="CH24" s="49">
        <f t="shared" ref="CH24:CR24" si="59">SUM(CH13,CH18,CH23)</f>
        <v>777</v>
      </c>
      <c r="CI24" s="50">
        <f t="shared" si="59"/>
        <v>75</v>
      </c>
      <c r="CJ24" s="50">
        <f t="shared" si="59"/>
        <v>858</v>
      </c>
      <c r="CK24" s="50">
        <f t="shared" si="59"/>
        <v>154</v>
      </c>
      <c r="CL24" s="50">
        <f t="shared" si="59"/>
        <v>39</v>
      </c>
      <c r="CM24" s="50">
        <f t="shared" si="59"/>
        <v>1</v>
      </c>
      <c r="CN24" s="50">
        <f t="shared" si="59"/>
        <v>18</v>
      </c>
      <c r="CO24" s="50">
        <f t="shared" si="59"/>
        <v>7</v>
      </c>
      <c r="CP24" s="50">
        <f t="shared" si="59"/>
        <v>2</v>
      </c>
      <c r="CQ24" s="50">
        <f t="shared" si="59"/>
        <v>2</v>
      </c>
      <c r="CR24" s="55">
        <f t="shared" si="59"/>
        <v>16</v>
      </c>
      <c r="CS24" s="60">
        <f t="shared" si="20"/>
        <v>1949</v>
      </c>
      <c r="CT24" s="60">
        <f t="shared" si="21"/>
        <v>1462</v>
      </c>
      <c r="CU24" s="48" t="s">
        <v>25</v>
      </c>
      <c r="CV24" s="49">
        <f t="shared" ref="CV24:DF24" si="60">SUM(CV13,CV18,CV23)</f>
        <v>116</v>
      </c>
      <c r="CW24" s="50">
        <f t="shared" si="60"/>
        <v>19</v>
      </c>
      <c r="CX24" s="50">
        <f t="shared" si="60"/>
        <v>1078</v>
      </c>
      <c r="CY24" s="50">
        <f t="shared" si="60"/>
        <v>89</v>
      </c>
      <c r="CZ24" s="50">
        <f t="shared" si="60"/>
        <v>24</v>
      </c>
      <c r="DA24" s="50">
        <f t="shared" si="60"/>
        <v>5</v>
      </c>
      <c r="DB24" s="50">
        <f t="shared" si="60"/>
        <v>14</v>
      </c>
      <c r="DC24" s="50">
        <f t="shared" si="60"/>
        <v>2</v>
      </c>
      <c r="DD24" s="50">
        <f t="shared" si="60"/>
        <v>1</v>
      </c>
      <c r="DE24" s="50">
        <f t="shared" si="60"/>
        <v>12</v>
      </c>
      <c r="DF24" s="55">
        <f t="shared" si="60"/>
        <v>41</v>
      </c>
      <c r="DG24" s="60">
        <f t="shared" si="22"/>
        <v>1401</v>
      </c>
      <c r="DH24" s="60">
        <f t="shared" si="23"/>
        <v>1372</v>
      </c>
      <c r="DI24" s="69"/>
      <c r="DJ24" s="69"/>
      <c r="DK24" s="48"/>
    </row>
    <row r="25" spans="1:115" ht="13.5" customHeight="1">
      <c r="A25" s="22">
        <f>'JTC - Site 10 - Day 2'!$A25</f>
        <v>0.41666666666666724</v>
      </c>
      <c r="B25" s="41">
        <f>SUM('JTC - Site 10 - Day 2'!AR25,'JTC - Site 10 - Day 2'!CV25,'JTC - Site 10 - Day 2'!EZ25)</f>
        <v>1</v>
      </c>
      <c r="C25" s="42">
        <f>SUM('JTC - Site 10 - Day 2'!AS25,'JTC - Site 10 - Day 2'!CW25,'JTC - Site 10 - Day 2'!FA25)</f>
        <v>2</v>
      </c>
      <c r="D25" s="42">
        <f>SUM('JTC - Site 10 - Day 2'!AT25,'JTC - Site 10 - Day 2'!CX25,'JTC - Site 10 - Day 2'!FB25)</f>
        <v>79</v>
      </c>
      <c r="E25" s="42">
        <f>SUM('JTC - Site 10 - Day 2'!AU25,'JTC - Site 10 - Day 2'!CY25,'JTC - Site 10 - Day 2'!FC25)</f>
        <v>11</v>
      </c>
      <c r="F25" s="42">
        <f>SUM('JTC - Site 10 - Day 2'!AV25,'JTC - Site 10 - Day 2'!CZ25,'JTC - Site 10 - Day 2'!FD25)</f>
        <v>3</v>
      </c>
      <c r="G25" s="42">
        <f>SUM('JTC - Site 10 - Day 2'!AW25,'JTC - Site 10 - Day 2'!DA25,'JTC - Site 10 - Day 2'!FE25)</f>
        <v>0</v>
      </c>
      <c r="H25" s="42">
        <f>SUM('JTC - Site 10 - Day 2'!AX25,'JTC - Site 10 - Day 2'!DB25,'JTC - Site 10 - Day 2'!FF25)</f>
        <v>0</v>
      </c>
      <c r="I25" s="42">
        <f>SUM('JTC - Site 10 - Day 2'!AY25,'JTC - Site 10 - Day 2'!DC25,'JTC - Site 10 - Day 2'!FG25)</f>
        <v>0</v>
      </c>
      <c r="J25" s="42">
        <f>SUM('JTC - Site 10 - Day 2'!AZ25,'JTC - Site 10 - Day 2'!DD25,'JTC - Site 10 - Day 2'!FH25)</f>
        <v>0</v>
      </c>
      <c r="K25" s="42">
        <f>SUM('JTC - Site 10 - Day 2'!BA25,'JTC - Site 10 - Day 2'!DE25,'JTC - Site 10 - Day 2'!FI25)</f>
        <v>2</v>
      </c>
      <c r="L25" s="52">
        <f>SUM('JTC - Site 10 - Day 2'!BB25,'JTC - Site 10 - Day 2'!DF25,'JTC - Site 10 - Day 2'!FJ25)</f>
        <v>4</v>
      </c>
      <c r="M25" s="57">
        <f t="shared" si="8"/>
        <v>102</v>
      </c>
      <c r="N25" s="57">
        <f t="shared" si="9"/>
        <v>105</v>
      </c>
      <c r="O25" s="22">
        <f>'JTC - Site 10 - Day 2'!$A25</f>
        <v>0.41666666666666724</v>
      </c>
      <c r="P25" s="41">
        <f>SUM('JTC - Site 10 - Day 2'!B25,'JTC - Site 10 - Day 2'!P25,'JTC - Site 10 - Day 2'!AD25)</f>
        <v>2</v>
      </c>
      <c r="Q25" s="42">
        <f>SUM('JTC - Site 10 - Day 2'!C25,'JTC - Site 10 - Day 2'!Q25,'JTC - Site 10 - Day 2'!AE25)</f>
        <v>0</v>
      </c>
      <c r="R25" s="42">
        <f>SUM('JTC - Site 10 - Day 2'!D25,'JTC - Site 10 - Day 2'!R25,'JTC - Site 10 - Day 2'!AF25)</f>
        <v>35</v>
      </c>
      <c r="S25" s="42">
        <f>SUM('JTC - Site 10 - Day 2'!E25,'JTC - Site 10 - Day 2'!S25,'JTC - Site 10 - Day 2'!AG25)</f>
        <v>2</v>
      </c>
      <c r="T25" s="42">
        <f>SUM('JTC - Site 10 - Day 2'!F25,'JTC - Site 10 - Day 2'!T25,'JTC - Site 10 - Day 2'!AH25)</f>
        <v>0</v>
      </c>
      <c r="U25" s="42">
        <f>SUM('JTC - Site 10 - Day 2'!G25,'JTC - Site 10 - Day 2'!U25,'JTC - Site 10 - Day 2'!AI25)</f>
        <v>0</v>
      </c>
      <c r="V25" s="42">
        <f>SUM('JTC - Site 10 - Day 2'!H25,'JTC - Site 10 - Day 2'!V25,'JTC - Site 10 - Day 2'!AJ25)</f>
        <v>0</v>
      </c>
      <c r="W25" s="42">
        <f>SUM('JTC - Site 10 - Day 2'!I25,'JTC - Site 10 - Day 2'!W25,'JTC - Site 10 - Day 2'!AK25)</f>
        <v>1</v>
      </c>
      <c r="X25" s="42">
        <f>SUM('JTC - Site 10 - Day 2'!J25,'JTC - Site 10 - Day 2'!X25,'JTC - Site 10 - Day 2'!AL25)</f>
        <v>0</v>
      </c>
      <c r="Y25" s="42">
        <f>SUM('JTC - Site 10 - Day 2'!K25,'JTC - Site 10 - Day 2'!Y25,'JTC - Site 10 - Day 2'!AM25)</f>
        <v>1</v>
      </c>
      <c r="Z25" s="52">
        <f>SUM('JTC - Site 10 - Day 2'!L25,'JTC - Site 10 - Day 2'!Z25,'JTC - Site 10 - Day 2'!AN25)</f>
        <v>4</v>
      </c>
      <c r="AA25" s="57">
        <f t="shared" si="10"/>
        <v>45</v>
      </c>
      <c r="AB25" s="57">
        <f t="shared" si="11"/>
        <v>46</v>
      </c>
      <c r="AC25" s="22">
        <f>'JTC - Site 10 - Day 2'!$A25</f>
        <v>0.41666666666666724</v>
      </c>
      <c r="AD25" s="41">
        <f>SUM('JTC - Site 10 - Day 2'!AD25,'JTC - Site 10 - Day 2'!CH25,'JTC - Site 10 - Day 2'!EL25)</f>
        <v>5</v>
      </c>
      <c r="AE25" s="42">
        <f>SUM('JTC - Site 10 - Day 2'!AE25,'JTC - Site 10 - Day 2'!CI25,'JTC - Site 10 - Day 2'!EM25)</f>
        <v>0</v>
      </c>
      <c r="AF25" s="42">
        <f>SUM('JTC - Site 10 - Day 2'!AF25,'JTC - Site 10 - Day 2'!CJ25,'JTC - Site 10 - Day 2'!EN25)</f>
        <v>72</v>
      </c>
      <c r="AG25" s="42">
        <f>SUM('JTC - Site 10 - Day 2'!AG25,'JTC - Site 10 - Day 2'!CK25,'JTC - Site 10 - Day 2'!EO25)</f>
        <v>13</v>
      </c>
      <c r="AH25" s="42">
        <f>SUM('JTC - Site 10 - Day 2'!AH25,'JTC - Site 10 - Day 2'!CL25,'JTC - Site 10 - Day 2'!EP25)</f>
        <v>2</v>
      </c>
      <c r="AI25" s="42">
        <f>SUM('JTC - Site 10 - Day 2'!AI25,'JTC - Site 10 - Day 2'!CM25,'JTC - Site 10 - Day 2'!EQ25)</f>
        <v>1</v>
      </c>
      <c r="AJ25" s="42">
        <f>SUM('JTC - Site 10 - Day 2'!AJ25,'JTC - Site 10 - Day 2'!CN25,'JTC - Site 10 - Day 2'!ER25)</f>
        <v>2</v>
      </c>
      <c r="AK25" s="42">
        <f>SUM('JTC - Site 10 - Day 2'!AK25,'JTC - Site 10 - Day 2'!CO25,'JTC - Site 10 - Day 2'!ES25)</f>
        <v>1</v>
      </c>
      <c r="AL25" s="42">
        <f>SUM('JTC - Site 10 - Day 2'!AL25,'JTC - Site 10 - Day 2'!CP25,'JTC - Site 10 - Day 2'!ET25)</f>
        <v>2</v>
      </c>
      <c r="AM25" s="42">
        <f>SUM('JTC - Site 10 - Day 2'!AM25,'JTC - Site 10 - Day 2'!CQ25,'JTC - Site 10 - Day 2'!EU25)</f>
        <v>2</v>
      </c>
      <c r="AN25" s="52">
        <f>SUM('JTC - Site 10 - Day 2'!AN25,'JTC - Site 10 - Day 2'!CR25,'JTC - Site 10 - Day 2'!EV25)</f>
        <v>3</v>
      </c>
      <c r="AO25" s="57">
        <f t="shared" si="12"/>
        <v>103</v>
      </c>
      <c r="AP25" s="57">
        <f t="shared" si="13"/>
        <v>110</v>
      </c>
      <c r="AQ25" s="22">
        <f>'JTC - Site 10 - Day 2'!$A25</f>
        <v>0.41666666666666724</v>
      </c>
      <c r="AR25" s="41">
        <f>SUM('JTC - Site 10 - Day 2'!AR25,'JTC - Site 10 - Day 2'!BF25,'JTC - Site 10 - Day 2'!BT25)</f>
        <v>10</v>
      </c>
      <c r="AS25" s="42">
        <f>SUM('JTC - Site 10 - Day 2'!AS25,'JTC - Site 10 - Day 2'!BG25,'JTC - Site 10 - Day 2'!BU25)</f>
        <v>5</v>
      </c>
      <c r="AT25" s="42">
        <f>SUM('JTC - Site 10 - Day 2'!AT25,'JTC - Site 10 - Day 2'!BH25,'JTC - Site 10 - Day 2'!BV25)</f>
        <v>66</v>
      </c>
      <c r="AU25" s="42">
        <f>SUM('JTC - Site 10 - Day 2'!AU25,'JTC - Site 10 - Day 2'!BI25,'JTC - Site 10 - Day 2'!BW25)</f>
        <v>14</v>
      </c>
      <c r="AV25" s="42">
        <f>SUM('JTC - Site 10 - Day 2'!AV25,'JTC - Site 10 - Day 2'!BJ25,'JTC - Site 10 - Day 2'!BX25)</f>
        <v>9</v>
      </c>
      <c r="AW25" s="42">
        <f>SUM('JTC - Site 10 - Day 2'!AW25,'JTC - Site 10 - Day 2'!BK25,'JTC - Site 10 - Day 2'!BY25)</f>
        <v>0</v>
      </c>
      <c r="AX25" s="42">
        <f>SUM('JTC - Site 10 - Day 2'!AX25,'JTC - Site 10 - Day 2'!BL25,'JTC - Site 10 - Day 2'!BZ25)</f>
        <v>2</v>
      </c>
      <c r="AY25" s="42">
        <f>SUM('JTC - Site 10 - Day 2'!AY25,'JTC - Site 10 - Day 2'!BM25,'JTC - Site 10 - Day 2'!CA25)</f>
        <v>1</v>
      </c>
      <c r="AZ25" s="42">
        <f>SUM('JTC - Site 10 - Day 2'!AZ25,'JTC - Site 10 - Day 2'!BN25,'JTC - Site 10 - Day 2'!CB25)</f>
        <v>1</v>
      </c>
      <c r="BA25" s="42">
        <f>SUM('JTC - Site 10 - Day 2'!BA25,'JTC - Site 10 - Day 2'!BO25,'JTC - Site 10 - Day 2'!CC25)</f>
        <v>1</v>
      </c>
      <c r="BB25" s="52">
        <f>SUM('JTC - Site 10 - Day 2'!BB25,'JTC - Site 10 - Day 2'!BP25,'JTC - Site 10 - Day 2'!CD25)</f>
        <v>1</v>
      </c>
      <c r="BC25" s="57">
        <f t="shared" si="14"/>
        <v>110</v>
      </c>
      <c r="BD25" s="57">
        <f t="shared" si="15"/>
        <v>115</v>
      </c>
      <c r="BE25" s="22">
        <f>'JTC - Site 10 - Day 2'!$A25</f>
        <v>0.41666666666666724</v>
      </c>
      <c r="BF25" s="41">
        <f>SUM('JTC - Site 10 - Day 2'!P25,'JTC - Site 10 - Day 2'!BT25,'JTC - Site 10 - Day 2'!DX25)</f>
        <v>0</v>
      </c>
      <c r="BG25" s="42">
        <f>SUM('JTC - Site 10 - Day 2'!Q25,'JTC - Site 10 - Day 2'!BU25,'JTC - Site 10 - Day 2'!DY25)</f>
        <v>0</v>
      </c>
      <c r="BH25" s="42">
        <f>SUM('JTC - Site 10 - Day 2'!R25,'JTC - Site 10 - Day 2'!BV25,'JTC - Site 10 - Day 2'!DZ25)</f>
        <v>36</v>
      </c>
      <c r="BI25" s="42">
        <f>SUM('JTC - Site 10 - Day 2'!S25,'JTC - Site 10 - Day 2'!BW25,'JTC - Site 10 - Day 2'!EA25)</f>
        <v>2</v>
      </c>
      <c r="BJ25" s="42">
        <f>SUM('JTC - Site 10 - Day 2'!T25,'JTC - Site 10 - Day 2'!BX25,'JTC - Site 10 - Day 2'!EB25)</f>
        <v>0</v>
      </c>
      <c r="BK25" s="42">
        <f>SUM('JTC - Site 10 - Day 2'!U25,'JTC - Site 10 - Day 2'!BY25,'JTC - Site 10 - Day 2'!EC25)</f>
        <v>0</v>
      </c>
      <c r="BL25" s="42">
        <f>SUM('JTC - Site 10 - Day 2'!V25,'JTC - Site 10 - Day 2'!BZ25,'JTC - Site 10 - Day 2'!ED25)</f>
        <v>0</v>
      </c>
      <c r="BM25" s="42">
        <f>SUM('JTC - Site 10 - Day 2'!W25,'JTC - Site 10 - Day 2'!CA25,'JTC - Site 10 - Day 2'!EE25)</f>
        <v>0</v>
      </c>
      <c r="BN25" s="42">
        <f>SUM('JTC - Site 10 - Day 2'!X25,'JTC - Site 10 - Day 2'!CB25,'JTC - Site 10 - Day 2'!EF25)</f>
        <v>0</v>
      </c>
      <c r="BO25" s="42">
        <f>SUM('JTC - Site 10 - Day 2'!Y25,'JTC - Site 10 - Day 2'!CC25,'JTC - Site 10 - Day 2'!EG25)</f>
        <v>1</v>
      </c>
      <c r="BP25" s="52">
        <f>SUM('JTC - Site 10 - Day 2'!Z25,'JTC - Site 10 - Day 2'!CD25,'JTC - Site 10 - Day 2'!EH25)</f>
        <v>4</v>
      </c>
      <c r="BQ25" s="57">
        <f t="shared" si="16"/>
        <v>43</v>
      </c>
      <c r="BR25" s="57">
        <f t="shared" si="17"/>
        <v>44</v>
      </c>
      <c r="BS25" s="22">
        <f>'JTC - Site 10 - Day 2'!$A25</f>
        <v>0.41666666666666724</v>
      </c>
      <c r="BT25" s="41">
        <f>SUM('JTC - Site 10 - Day 2'!CH25,'JTC - Site 10 - Day 2'!CV25,'JTC - Site 10 - Day 2'!DJ25)</f>
        <v>2</v>
      </c>
      <c r="BU25" s="42">
        <f>SUM('JTC - Site 10 - Day 2'!CI25,'JTC - Site 10 - Day 2'!CW25,'JTC - Site 10 - Day 2'!DK25)</f>
        <v>2</v>
      </c>
      <c r="BV25" s="42">
        <f>SUM('JTC - Site 10 - Day 2'!CJ25,'JTC - Site 10 - Day 2'!CX25,'JTC - Site 10 - Day 2'!DL25)</f>
        <v>75</v>
      </c>
      <c r="BW25" s="42">
        <f>SUM('JTC - Site 10 - Day 2'!CK25,'JTC - Site 10 - Day 2'!CY25,'JTC - Site 10 - Day 2'!DM25)</f>
        <v>11</v>
      </c>
      <c r="BX25" s="42">
        <f>SUM('JTC - Site 10 - Day 2'!CL25,'JTC - Site 10 - Day 2'!CZ25,'JTC - Site 10 - Day 2'!DN25)</f>
        <v>2</v>
      </c>
      <c r="BY25" s="42">
        <f>SUM('JTC - Site 10 - Day 2'!CM25,'JTC - Site 10 - Day 2'!DA25,'JTC - Site 10 - Day 2'!DO25)</f>
        <v>0</v>
      </c>
      <c r="BZ25" s="42">
        <f>SUM('JTC - Site 10 - Day 2'!CN25,'JTC - Site 10 - Day 2'!DB25,'JTC - Site 10 - Day 2'!DP25)</f>
        <v>0</v>
      </c>
      <c r="CA25" s="42">
        <f>SUM('JTC - Site 10 - Day 2'!CO25,'JTC - Site 10 - Day 2'!DC25,'JTC - Site 10 - Day 2'!DQ25)</f>
        <v>0</v>
      </c>
      <c r="CB25" s="42">
        <f>SUM('JTC - Site 10 - Day 2'!CP25,'JTC - Site 10 - Day 2'!DD25,'JTC - Site 10 - Day 2'!DR25)</f>
        <v>0</v>
      </c>
      <c r="CC25" s="42">
        <f>SUM('JTC - Site 10 - Day 2'!CQ25,'JTC - Site 10 - Day 2'!DE25,'JTC - Site 10 - Day 2'!DS25)</f>
        <v>1</v>
      </c>
      <c r="CD25" s="52">
        <f>SUM('JTC - Site 10 - Day 2'!CR25,'JTC - Site 10 - Day 2'!DF25,'JTC - Site 10 - Day 2'!DT25)</f>
        <v>3</v>
      </c>
      <c r="CE25" s="57">
        <f t="shared" si="18"/>
        <v>96</v>
      </c>
      <c r="CF25" s="57">
        <f t="shared" si="19"/>
        <v>97</v>
      </c>
      <c r="CG25" s="22">
        <f>'JTC - Site 10 - Day 2'!$A25</f>
        <v>0.41666666666666724</v>
      </c>
      <c r="CH25" s="41">
        <f>SUM('JTC - Site 10 - Day 2'!B25,'JTC - Site 10 - Day 2'!BF25,'JTC - Site 10 - Day 2'!DJ25)</f>
        <v>13</v>
      </c>
      <c r="CI25" s="42">
        <f>SUM('JTC - Site 10 - Day 2'!C25,'JTC - Site 10 - Day 2'!BG25,'JTC - Site 10 - Day 2'!DK25)</f>
        <v>5</v>
      </c>
      <c r="CJ25" s="42">
        <f>SUM('JTC - Site 10 - Day 2'!D25,'JTC - Site 10 - Day 2'!BH25,'JTC - Site 10 - Day 2'!DL25)</f>
        <v>78</v>
      </c>
      <c r="CK25" s="42">
        <f>SUM('JTC - Site 10 - Day 2'!E25,'JTC - Site 10 - Day 2'!BI25,'JTC - Site 10 - Day 2'!DM25)</f>
        <v>16</v>
      </c>
      <c r="CL25" s="42">
        <f>SUM('JTC - Site 10 - Day 2'!F25,'JTC - Site 10 - Day 2'!BJ25,'JTC - Site 10 - Day 2'!DN25)</f>
        <v>8</v>
      </c>
      <c r="CM25" s="42">
        <f>SUM('JTC - Site 10 - Day 2'!G25,'JTC - Site 10 - Day 2'!BK25,'JTC - Site 10 - Day 2'!DO25)</f>
        <v>0</v>
      </c>
      <c r="CN25" s="42">
        <f>SUM('JTC - Site 10 - Day 2'!H25,'JTC - Site 10 - Day 2'!BL25,'JTC - Site 10 - Day 2'!DP25)</f>
        <v>2</v>
      </c>
      <c r="CO25" s="42">
        <f>SUM('JTC - Site 10 - Day 2'!I25,'JTC - Site 10 - Day 2'!BM25,'JTC - Site 10 - Day 2'!DQ25)</f>
        <v>1</v>
      </c>
      <c r="CP25" s="42">
        <f>SUM('JTC - Site 10 - Day 2'!J25,'JTC - Site 10 - Day 2'!BN25,'JTC - Site 10 - Day 2'!DR25)</f>
        <v>1</v>
      </c>
      <c r="CQ25" s="42">
        <f>SUM('JTC - Site 10 - Day 2'!K25,'JTC - Site 10 - Day 2'!BO25,'JTC - Site 10 - Day 2'!DS25)</f>
        <v>1</v>
      </c>
      <c r="CR25" s="52">
        <f>SUM('JTC - Site 10 - Day 2'!L25,'JTC - Site 10 - Day 2'!BP25,'JTC - Site 10 - Day 2'!DT25)</f>
        <v>2</v>
      </c>
      <c r="CS25" s="57">
        <f t="shared" si="20"/>
        <v>127</v>
      </c>
      <c r="CT25" s="57">
        <f t="shared" si="21"/>
        <v>129</v>
      </c>
      <c r="CU25" s="22">
        <f>'JTC - Site 10 - Day 2'!$A25</f>
        <v>0.41666666666666724</v>
      </c>
      <c r="CV25" s="41">
        <f>SUM('JTC - Site 10 - Day 2'!DX25,'JTC - Site 10 - Day 2'!EL25,'JTC - Site 10 - Day 2'!EZ25)</f>
        <v>5</v>
      </c>
      <c r="CW25" s="42">
        <f>SUM('JTC - Site 10 - Day 2'!DY25,'JTC - Site 10 - Day 2'!EM25,'JTC - Site 10 - Day 2'!FA25)</f>
        <v>0</v>
      </c>
      <c r="CX25" s="42">
        <f>SUM('JTC - Site 10 - Day 2'!DZ25,'JTC - Site 10 - Day 2'!EN25,'JTC - Site 10 - Day 2'!FB25)</f>
        <v>89</v>
      </c>
      <c r="CY25" s="42">
        <f>SUM('JTC - Site 10 - Day 2'!EA25,'JTC - Site 10 - Day 2'!EO25,'JTC - Site 10 - Day 2'!FC25)</f>
        <v>15</v>
      </c>
      <c r="CZ25" s="42">
        <f>SUM('JTC - Site 10 - Day 2'!EB25,'JTC - Site 10 - Day 2'!EP25,'JTC - Site 10 - Day 2'!FD25)</f>
        <v>2</v>
      </c>
      <c r="DA25" s="42">
        <f>SUM('JTC - Site 10 - Day 2'!EC25,'JTC - Site 10 - Day 2'!EQ25,'JTC - Site 10 - Day 2'!FE25)</f>
        <v>1</v>
      </c>
      <c r="DB25" s="42">
        <f>SUM('JTC - Site 10 - Day 2'!ED25,'JTC - Site 10 - Day 2'!ER25,'JTC - Site 10 - Day 2'!FF25)</f>
        <v>2</v>
      </c>
      <c r="DC25" s="42">
        <f>SUM('JTC - Site 10 - Day 2'!EE25,'JTC - Site 10 - Day 2'!ES25,'JTC - Site 10 - Day 2'!FG25)</f>
        <v>0</v>
      </c>
      <c r="DD25" s="42">
        <f>SUM('JTC - Site 10 - Day 2'!EF25,'JTC - Site 10 - Day 2'!ET25,'JTC - Site 10 - Day 2'!FH25)</f>
        <v>2</v>
      </c>
      <c r="DE25" s="42">
        <f>SUM('JTC - Site 10 - Day 2'!EG25,'JTC - Site 10 - Day 2'!EU25,'JTC - Site 10 - Day 2'!FI25)</f>
        <v>3</v>
      </c>
      <c r="DF25" s="52">
        <f>SUM('JTC - Site 10 - Day 2'!EH25,'JTC - Site 10 - Day 2'!EV25,'JTC - Site 10 - Day 2'!FJ25)</f>
        <v>5</v>
      </c>
      <c r="DG25" s="57">
        <f t="shared" si="22"/>
        <v>124</v>
      </c>
      <c r="DH25" s="57">
        <f t="shared" si="23"/>
        <v>131</v>
      </c>
      <c r="DI25" s="67">
        <f t="shared" ref="DI25:DI28" si="61">SUM(M25,AO25,BQ25,CS25)</f>
        <v>375</v>
      </c>
      <c r="DJ25" s="67">
        <f>SUM(DI25:DI28)</f>
        <v>1387</v>
      </c>
      <c r="DK25" s="22">
        <f>'JTC - Site 10 - Day 2'!$A25</f>
        <v>0.41666666666666724</v>
      </c>
    </row>
    <row r="26" spans="1:115" ht="13.5" customHeight="1">
      <c r="A26" s="22">
        <f>'JTC - Site 10 - Day 2'!$A26</f>
        <v>0.42708333333333393</v>
      </c>
      <c r="B26" s="43">
        <f>SUM('JTC - Site 10 - Day 2'!AR26,'JTC - Site 10 - Day 2'!CV26,'JTC - Site 10 - Day 2'!EZ26)</f>
        <v>3</v>
      </c>
      <c r="C26" s="44">
        <f>SUM('JTC - Site 10 - Day 2'!AS26,'JTC - Site 10 - Day 2'!CW26,'JTC - Site 10 - Day 2'!FA26)</f>
        <v>1</v>
      </c>
      <c r="D26" s="44">
        <f>SUM('JTC - Site 10 - Day 2'!AT26,'JTC - Site 10 - Day 2'!CX26,'JTC - Site 10 - Day 2'!FB26)</f>
        <v>83</v>
      </c>
      <c r="E26" s="44">
        <f>SUM('JTC - Site 10 - Day 2'!AU26,'JTC - Site 10 - Day 2'!CY26,'JTC - Site 10 - Day 2'!FC26)</f>
        <v>8</v>
      </c>
      <c r="F26" s="44">
        <f>SUM('JTC - Site 10 - Day 2'!AV26,'JTC - Site 10 - Day 2'!CZ26,'JTC - Site 10 - Day 2'!FD26)</f>
        <v>6</v>
      </c>
      <c r="G26" s="44">
        <f>SUM('JTC - Site 10 - Day 2'!AW26,'JTC - Site 10 - Day 2'!DA26,'JTC - Site 10 - Day 2'!FE26)</f>
        <v>0</v>
      </c>
      <c r="H26" s="44">
        <f>SUM('JTC - Site 10 - Day 2'!AX26,'JTC - Site 10 - Day 2'!DB26,'JTC - Site 10 - Day 2'!FF26)</f>
        <v>0</v>
      </c>
      <c r="I26" s="44">
        <f>SUM('JTC - Site 10 - Day 2'!AY26,'JTC - Site 10 - Day 2'!DC26,'JTC - Site 10 - Day 2'!FG26)</f>
        <v>1</v>
      </c>
      <c r="J26" s="44">
        <f>SUM('JTC - Site 10 - Day 2'!AZ26,'JTC - Site 10 - Day 2'!DD26,'JTC - Site 10 - Day 2'!FH26)</f>
        <v>1</v>
      </c>
      <c r="K26" s="44">
        <f>SUM('JTC - Site 10 - Day 2'!BA26,'JTC - Site 10 - Day 2'!DE26,'JTC - Site 10 - Day 2'!FI26)</f>
        <v>2</v>
      </c>
      <c r="L26" s="53">
        <f>SUM('JTC - Site 10 - Day 2'!BB26,'JTC - Site 10 - Day 2'!DF26,'JTC - Site 10 - Day 2'!FJ26)</f>
        <v>6</v>
      </c>
      <c r="M26" s="58">
        <f t="shared" si="8"/>
        <v>111</v>
      </c>
      <c r="N26" s="58">
        <f t="shared" si="9"/>
        <v>118</v>
      </c>
      <c r="O26" s="22">
        <f>'JTC - Site 10 - Day 2'!$A26</f>
        <v>0.42708333333333393</v>
      </c>
      <c r="P26" s="43">
        <f>SUM('JTC - Site 10 - Day 2'!B26,'JTC - Site 10 - Day 2'!P26,'JTC - Site 10 - Day 2'!AD26)</f>
        <v>3</v>
      </c>
      <c r="Q26" s="44">
        <f>SUM('JTC - Site 10 - Day 2'!C26,'JTC - Site 10 - Day 2'!Q26,'JTC - Site 10 - Day 2'!AE26)</f>
        <v>0</v>
      </c>
      <c r="R26" s="44">
        <f>SUM('JTC - Site 10 - Day 2'!D26,'JTC - Site 10 - Day 2'!R26,'JTC - Site 10 - Day 2'!AF26)</f>
        <v>35</v>
      </c>
      <c r="S26" s="44">
        <f>SUM('JTC - Site 10 - Day 2'!E26,'JTC - Site 10 - Day 2'!S26,'JTC - Site 10 - Day 2'!AG26)</f>
        <v>9</v>
      </c>
      <c r="T26" s="44">
        <f>SUM('JTC - Site 10 - Day 2'!F26,'JTC - Site 10 - Day 2'!T26,'JTC - Site 10 - Day 2'!AH26)</f>
        <v>0</v>
      </c>
      <c r="U26" s="44">
        <f>SUM('JTC - Site 10 - Day 2'!G26,'JTC - Site 10 - Day 2'!U26,'JTC - Site 10 - Day 2'!AI26)</f>
        <v>0</v>
      </c>
      <c r="V26" s="44">
        <f>SUM('JTC - Site 10 - Day 2'!H26,'JTC - Site 10 - Day 2'!V26,'JTC - Site 10 - Day 2'!AJ26)</f>
        <v>0</v>
      </c>
      <c r="W26" s="44">
        <f>SUM('JTC - Site 10 - Day 2'!I26,'JTC - Site 10 - Day 2'!W26,'JTC - Site 10 - Day 2'!AK26)</f>
        <v>0</v>
      </c>
      <c r="X26" s="44">
        <f>SUM('JTC - Site 10 - Day 2'!J26,'JTC - Site 10 - Day 2'!X26,'JTC - Site 10 - Day 2'!AL26)</f>
        <v>2</v>
      </c>
      <c r="Y26" s="44">
        <f>SUM('JTC - Site 10 - Day 2'!K26,'JTC - Site 10 - Day 2'!Y26,'JTC - Site 10 - Day 2'!AM26)</f>
        <v>1</v>
      </c>
      <c r="Z26" s="53">
        <f>SUM('JTC - Site 10 - Day 2'!L26,'JTC - Site 10 - Day 2'!Z26,'JTC - Site 10 - Day 2'!AN26)</f>
        <v>3</v>
      </c>
      <c r="AA26" s="58">
        <f t="shared" si="10"/>
        <v>53</v>
      </c>
      <c r="AB26" s="58">
        <f t="shared" si="11"/>
        <v>54</v>
      </c>
      <c r="AC26" s="22">
        <f>'JTC - Site 10 - Day 2'!$A26</f>
        <v>0.42708333333333393</v>
      </c>
      <c r="AD26" s="43">
        <f>SUM('JTC - Site 10 - Day 2'!AD26,'JTC - Site 10 - Day 2'!CH26,'JTC - Site 10 - Day 2'!EL26)</f>
        <v>2</v>
      </c>
      <c r="AE26" s="44">
        <f>SUM('JTC - Site 10 - Day 2'!AE26,'JTC - Site 10 - Day 2'!CI26,'JTC - Site 10 - Day 2'!EM26)</f>
        <v>0</v>
      </c>
      <c r="AF26" s="44">
        <f>SUM('JTC - Site 10 - Day 2'!AF26,'JTC - Site 10 - Day 2'!CJ26,'JTC - Site 10 - Day 2'!EN26)</f>
        <v>60</v>
      </c>
      <c r="AG26" s="44">
        <f>SUM('JTC - Site 10 - Day 2'!AG26,'JTC - Site 10 - Day 2'!CK26,'JTC - Site 10 - Day 2'!EO26)</f>
        <v>15</v>
      </c>
      <c r="AH26" s="44">
        <f>SUM('JTC - Site 10 - Day 2'!AH26,'JTC - Site 10 - Day 2'!CL26,'JTC - Site 10 - Day 2'!EP26)</f>
        <v>1</v>
      </c>
      <c r="AI26" s="44">
        <f>SUM('JTC - Site 10 - Day 2'!AI26,'JTC - Site 10 - Day 2'!CM26,'JTC - Site 10 - Day 2'!EQ26)</f>
        <v>0</v>
      </c>
      <c r="AJ26" s="44">
        <f>SUM('JTC - Site 10 - Day 2'!AJ26,'JTC - Site 10 - Day 2'!CN26,'JTC - Site 10 - Day 2'!ER26)</f>
        <v>0</v>
      </c>
      <c r="AK26" s="44">
        <f>SUM('JTC - Site 10 - Day 2'!AK26,'JTC - Site 10 - Day 2'!CO26,'JTC - Site 10 - Day 2'!ES26)</f>
        <v>0</v>
      </c>
      <c r="AL26" s="44">
        <f>SUM('JTC - Site 10 - Day 2'!AL26,'JTC - Site 10 - Day 2'!CP26,'JTC - Site 10 - Day 2'!ET26)</f>
        <v>1</v>
      </c>
      <c r="AM26" s="44">
        <f>SUM('JTC - Site 10 - Day 2'!AM26,'JTC - Site 10 - Day 2'!CQ26,'JTC - Site 10 - Day 2'!EU26)</f>
        <v>0</v>
      </c>
      <c r="AN26" s="53">
        <f>SUM('JTC - Site 10 - Day 2'!AN26,'JTC - Site 10 - Day 2'!CR26,'JTC - Site 10 - Day 2'!EV26)</f>
        <v>2</v>
      </c>
      <c r="AO26" s="58">
        <f t="shared" si="12"/>
        <v>81</v>
      </c>
      <c r="AP26" s="58">
        <f t="shared" si="13"/>
        <v>82</v>
      </c>
      <c r="AQ26" s="22">
        <f>'JTC - Site 10 - Day 2'!$A26</f>
        <v>0.42708333333333393</v>
      </c>
      <c r="AR26" s="43">
        <f>SUM('JTC - Site 10 - Day 2'!AR26,'JTC - Site 10 - Day 2'!BF26,'JTC - Site 10 - Day 2'!BT26)</f>
        <v>16</v>
      </c>
      <c r="AS26" s="44">
        <f>SUM('JTC - Site 10 - Day 2'!AS26,'JTC - Site 10 - Day 2'!BG26,'JTC - Site 10 - Day 2'!BU26)</f>
        <v>0</v>
      </c>
      <c r="AT26" s="44">
        <f>SUM('JTC - Site 10 - Day 2'!AT26,'JTC - Site 10 - Day 2'!BH26,'JTC - Site 10 - Day 2'!BV26)</f>
        <v>63</v>
      </c>
      <c r="AU26" s="44">
        <f>SUM('JTC - Site 10 - Day 2'!AU26,'JTC - Site 10 - Day 2'!BI26,'JTC - Site 10 - Day 2'!BW26)</f>
        <v>11</v>
      </c>
      <c r="AV26" s="44">
        <f>SUM('JTC - Site 10 - Day 2'!AV26,'JTC - Site 10 - Day 2'!BJ26,'JTC - Site 10 - Day 2'!BX26)</f>
        <v>3</v>
      </c>
      <c r="AW26" s="44">
        <f>SUM('JTC - Site 10 - Day 2'!AW26,'JTC - Site 10 - Day 2'!BK26,'JTC - Site 10 - Day 2'!BY26)</f>
        <v>0</v>
      </c>
      <c r="AX26" s="44">
        <f>SUM('JTC - Site 10 - Day 2'!AX26,'JTC - Site 10 - Day 2'!BL26,'JTC - Site 10 - Day 2'!BZ26)</f>
        <v>3</v>
      </c>
      <c r="AY26" s="44">
        <f>SUM('JTC - Site 10 - Day 2'!AY26,'JTC - Site 10 - Day 2'!BM26,'JTC - Site 10 - Day 2'!CA26)</f>
        <v>1</v>
      </c>
      <c r="AZ26" s="44">
        <f>SUM('JTC - Site 10 - Day 2'!AZ26,'JTC - Site 10 - Day 2'!BN26,'JTC - Site 10 - Day 2'!CB26)</f>
        <v>0</v>
      </c>
      <c r="BA26" s="44">
        <f>SUM('JTC - Site 10 - Day 2'!BA26,'JTC - Site 10 - Day 2'!BO26,'JTC - Site 10 - Day 2'!CC26)</f>
        <v>1</v>
      </c>
      <c r="BB26" s="53">
        <f>SUM('JTC - Site 10 - Day 2'!BB26,'JTC - Site 10 - Day 2'!BP26,'JTC - Site 10 - Day 2'!CD26)</f>
        <v>3</v>
      </c>
      <c r="BC26" s="58">
        <f t="shared" si="14"/>
        <v>101</v>
      </c>
      <c r="BD26" s="58">
        <f t="shared" si="15"/>
        <v>98</v>
      </c>
      <c r="BE26" s="22">
        <f>'JTC - Site 10 - Day 2'!$A26</f>
        <v>0.42708333333333393</v>
      </c>
      <c r="BF26" s="43">
        <f>SUM('JTC - Site 10 - Day 2'!P26,'JTC - Site 10 - Day 2'!BT26,'JTC - Site 10 - Day 2'!DX26)</f>
        <v>2</v>
      </c>
      <c r="BG26" s="44">
        <f>SUM('JTC - Site 10 - Day 2'!Q26,'JTC - Site 10 - Day 2'!BU26,'JTC - Site 10 - Day 2'!DY26)</f>
        <v>0</v>
      </c>
      <c r="BH26" s="44">
        <f>SUM('JTC - Site 10 - Day 2'!R26,'JTC - Site 10 - Day 2'!BV26,'JTC - Site 10 - Day 2'!DZ26)</f>
        <v>28</v>
      </c>
      <c r="BI26" s="44">
        <f>SUM('JTC - Site 10 - Day 2'!S26,'JTC - Site 10 - Day 2'!BW26,'JTC - Site 10 - Day 2'!EA26)</f>
        <v>8</v>
      </c>
      <c r="BJ26" s="44">
        <f>SUM('JTC - Site 10 - Day 2'!T26,'JTC - Site 10 - Day 2'!BX26,'JTC - Site 10 - Day 2'!EB26)</f>
        <v>0</v>
      </c>
      <c r="BK26" s="44">
        <f>SUM('JTC - Site 10 - Day 2'!U26,'JTC - Site 10 - Day 2'!BY26,'JTC - Site 10 - Day 2'!EC26)</f>
        <v>0</v>
      </c>
      <c r="BL26" s="44">
        <f>SUM('JTC - Site 10 - Day 2'!V26,'JTC - Site 10 - Day 2'!BZ26,'JTC - Site 10 - Day 2'!ED26)</f>
        <v>0</v>
      </c>
      <c r="BM26" s="44">
        <f>SUM('JTC - Site 10 - Day 2'!W26,'JTC - Site 10 - Day 2'!CA26,'JTC - Site 10 - Day 2'!EE26)</f>
        <v>0</v>
      </c>
      <c r="BN26" s="44">
        <f>SUM('JTC - Site 10 - Day 2'!X26,'JTC - Site 10 - Day 2'!CB26,'JTC - Site 10 - Day 2'!EF26)</f>
        <v>2</v>
      </c>
      <c r="BO26" s="44">
        <f>SUM('JTC - Site 10 - Day 2'!Y26,'JTC - Site 10 - Day 2'!CC26,'JTC - Site 10 - Day 2'!EG26)</f>
        <v>1</v>
      </c>
      <c r="BP26" s="53">
        <f>SUM('JTC - Site 10 - Day 2'!Z26,'JTC - Site 10 - Day 2'!CD26,'JTC - Site 10 - Day 2'!EH26)</f>
        <v>1</v>
      </c>
      <c r="BQ26" s="58">
        <f t="shared" si="16"/>
        <v>42</v>
      </c>
      <c r="BR26" s="58">
        <f t="shared" si="17"/>
        <v>44</v>
      </c>
      <c r="BS26" s="22">
        <f>'JTC - Site 10 - Day 2'!$A26</f>
        <v>0.42708333333333393</v>
      </c>
      <c r="BT26" s="43">
        <f>SUM('JTC - Site 10 - Day 2'!CH26,'JTC - Site 10 - Day 2'!CV26,'JTC - Site 10 - Day 2'!DJ26)</f>
        <v>5</v>
      </c>
      <c r="BU26" s="44">
        <f>SUM('JTC - Site 10 - Day 2'!CI26,'JTC - Site 10 - Day 2'!CW26,'JTC - Site 10 - Day 2'!DK26)</f>
        <v>0</v>
      </c>
      <c r="BV26" s="44">
        <f>SUM('JTC - Site 10 - Day 2'!CJ26,'JTC - Site 10 - Day 2'!CX26,'JTC - Site 10 - Day 2'!DL26)</f>
        <v>63</v>
      </c>
      <c r="BW26" s="44">
        <f>SUM('JTC - Site 10 - Day 2'!CK26,'JTC - Site 10 - Day 2'!CY26,'JTC - Site 10 - Day 2'!DM26)</f>
        <v>10</v>
      </c>
      <c r="BX26" s="44">
        <f>SUM('JTC - Site 10 - Day 2'!CL26,'JTC - Site 10 - Day 2'!CZ26,'JTC - Site 10 - Day 2'!DN26)</f>
        <v>5</v>
      </c>
      <c r="BY26" s="44">
        <f>SUM('JTC - Site 10 - Day 2'!CM26,'JTC - Site 10 - Day 2'!DA26,'JTC - Site 10 - Day 2'!DO26)</f>
        <v>1</v>
      </c>
      <c r="BZ26" s="44">
        <f>SUM('JTC - Site 10 - Day 2'!CN26,'JTC - Site 10 - Day 2'!DB26,'JTC - Site 10 - Day 2'!DP26)</f>
        <v>0</v>
      </c>
      <c r="CA26" s="44">
        <f>SUM('JTC - Site 10 - Day 2'!CO26,'JTC - Site 10 - Day 2'!DC26,'JTC - Site 10 - Day 2'!DQ26)</f>
        <v>0</v>
      </c>
      <c r="CB26" s="44">
        <f>SUM('JTC - Site 10 - Day 2'!CP26,'JTC - Site 10 - Day 2'!DD26,'JTC - Site 10 - Day 2'!DR26)</f>
        <v>1</v>
      </c>
      <c r="CC26" s="44">
        <f>SUM('JTC - Site 10 - Day 2'!CQ26,'JTC - Site 10 - Day 2'!DE26,'JTC - Site 10 - Day 2'!DS26)</f>
        <v>0</v>
      </c>
      <c r="CD26" s="53">
        <f>SUM('JTC - Site 10 - Day 2'!CR26,'JTC - Site 10 - Day 2'!DF26,'JTC - Site 10 - Day 2'!DT26)</f>
        <v>2</v>
      </c>
      <c r="CE26" s="58">
        <f t="shared" si="18"/>
        <v>87</v>
      </c>
      <c r="CF26" s="58">
        <f t="shared" si="19"/>
        <v>91</v>
      </c>
      <c r="CG26" s="22">
        <f>'JTC - Site 10 - Day 2'!$A26</f>
        <v>0.42708333333333393</v>
      </c>
      <c r="CH26" s="43">
        <f>SUM('JTC - Site 10 - Day 2'!B26,'JTC - Site 10 - Day 2'!BF26,'JTC - Site 10 - Day 2'!DJ26)</f>
        <v>19</v>
      </c>
      <c r="CI26" s="44">
        <f>SUM('JTC - Site 10 - Day 2'!C26,'JTC - Site 10 - Day 2'!BG26,'JTC - Site 10 - Day 2'!DK26)</f>
        <v>0</v>
      </c>
      <c r="CJ26" s="44">
        <f>SUM('JTC - Site 10 - Day 2'!D26,'JTC - Site 10 - Day 2'!BH26,'JTC - Site 10 - Day 2'!DL26)</f>
        <v>67</v>
      </c>
      <c r="CK26" s="44">
        <f>SUM('JTC - Site 10 - Day 2'!E26,'JTC - Site 10 - Day 2'!BI26,'JTC - Site 10 - Day 2'!DM26)</f>
        <v>18</v>
      </c>
      <c r="CL26" s="44">
        <f>SUM('JTC - Site 10 - Day 2'!F26,'JTC - Site 10 - Day 2'!BJ26,'JTC - Site 10 - Day 2'!DN26)</f>
        <v>4</v>
      </c>
      <c r="CM26" s="44">
        <f>SUM('JTC - Site 10 - Day 2'!G26,'JTC - Site 10 - Day 2'!BK26,'JTC - Site 10 - Day 2'!DO26)</f>
        <v>1</v>
      </c>
      <c r="CN26" s="44">
        <f>SUM('JTC - Site 10 - Day 2'!H26,'JTC - Site 10 - Day 2'!BL26,'JTC - Site 10 - Day 2'!DP26)</f>
        <v>3</v>
      </c>
      <c r="CO26" s="44">
        <f>SUM('JTC - Site 10 - Day 2'!I26,'JTC - Site 10 - Day 2'!BM26,'JTC - Site 10 - Day 2'!DQ26)</f>
        <v>0</v>
      </c>
      <c r="CP26" s="44">
        <f>SUM('JTC - Site 10 - Day 2'!J26,'JTC - Site 10 - Day 2'!BN26,'JTC - Site 10 - Day 2'!DR26)</f>
        <v>0</v>
      </c>
      <c r="CQ26" s="44">
        <f>SUM('JTC - Site 10 - Day 2'!K26,'JTC - Site 10 - Day 2'!BO26,'JTC - Site 10 - Day 2'!DS26)</f>
        <v>1</v>
      </c>
      <c r="CR26" s="53">
        <f>SUM('JTC - Site 10 - Day 2'!L26,'JTC - Site 10 - Day 2'!BP26,'JTC - Site 10 - Day 2'!DT26)</f>
        <v>4</v>
      </c>
      <c r="CS26" s="58">
        <f t="shared" si="20"/>
        <v>117</v>
      </c>
      <c r="CT26" s="58">
        <f t="shared" si="21"/>
        <v>113</v>
      </c>
      <c r="CU26" s="22">
        <f>'JTC - Site 10 - Day 2'!$A26</f>
        <v>0.42708333333333393</v>
      </c>
      <c r="CV26" s="43">
        <f>SUM('JTC - Site 10 - Day 2'!DX26,'JTC - Site 10 - Day 2'!EL26,'JTC - Site 10 - Day 2'!EZ26)</f>
        <v>2</v>
      </c>
      <c r="CW26" s="44">
        <f>SUM('JTC - Site 10 - Day 2'!DY26,'JTC - Site 10 - Day 2'!EM26,'JTC - Site 10 - Day 2'!FA26)</f>
        <v>1</v>
      </c>
      <c r="CX26" s="44">
        <f>SUM('JTC - Site 10 - Day 2'!DZ26,'JTC - Site 10 - Day 2'!EN26,'JTC - Site 10 - Day 2'!FB26)</f>
        <v>77</v>
      </c>
      <c r="CY26" s="44">
        <f>SUM('JTC - Site 10 - Day 2'!EA26,'JTC - Site 10 - Day 2'!EO26,'JTC - Site 10 - Day 2'!FC26)</f>
        <v>19</v>
      </c>
      <c r="CZ26" s="44">
        <f>SUM('JTC - Site 10 - Day 2'!EB26,'JTC - Site 10 - Day 2'!EP26,'JTC - Site 10 - Day 2'!FD26)</f>
        <v>3</v>
      </c>
      <c r="DA26" s="44">
        <f>SUM('JTC - Site 10 - Day 2'!EC26,'JTC - Site 10 - Day 2'!EQ26,'JTC - Site 10 - Day 2'!FE26)</f>
        <v>0</v>
      </c>
      <c r="DB26" s="44">
        <f>SUM('JTC - Site 10 - Day 2'!ED26,'JTC - Site 10 - Day 2'!ER26,'JTC - Site 10 - Day 2'!FF26)</f>
        <v>0</v>
      </c>
      <c r="DC26" s="44">
        <f>SUM('JTC - Site 10 - Day 2'!EE26,'JTC - Site 10 - Day 2'!ES26,'JTC - Site 10 - Day 2'!FG26)</f>
        <v>0</v>
      </c>
      <c r="DD26" s="44">
        <f>SUM('JTC - Site 10 - Day 2'!EF26,'JTC - Site 10 - Day 2'!ET26,'JTC - Site 10 - Day 2'!FH26)</f>
        <v>1</v>
      </c>
      <c r="DE26" s="44">
        <f>SUM('JTC - Site 10 - Day 2'!EG26,'JTC - Site 10 - Day 2'!EU26,'JTC - Site 10 - Day 2'!FI26)</f>
        <v>2</v>
      </c>
      <c r="DF26" s="53">
        <f>SUM('JTC - Site 10 - Day 2'!EH26,'JTC - Site 10 - Day 2'!EV26,'JTC - Site 10 - Day 2'!FJ26)</f>
        <v>5</v>
      </c>
      <c r="DG26" s="58">
        <f t="shared" si="22"/>
        <v>110</v>
      </c>
      <c r="DH26" s="58">
        <f t="shared" si="23"/>
        <v>114</v>
      </c>
      <c r="DI26" s="67">
        <f t="shared" si="61"/>
        <v>351</v>
      </c>
      <c r="DJ26" s="67">
        <f t="shared" ref="DJ26:DJ28" si="62">SUM(DI26:DI30)</f>
        <v>1337</v>
      </c>
      <c r="DK26" s="22">
        <f>'JTC - Site 10 - Day 2'!$A26</f>
        <v>0.42708333333333393</v>
      </c>
    </row>
    <row r="27" spans="1:115" ht="13.5" customHeight="1">
      <c r="A27" s="22">
        <f>'JTC - Site 10 - Day 2'!$A27</f>
        <v>0.43750000000000061</v>
      </c>
      <c r="B27" s="43">
        <f>SUM('JTC - Site 10 - Day 2'!AR27,'JTC - Site 10 - Day 2'!CV27,'JTC - Site 10 - Day 2'!EZ27)</f>
        <v>2</v>
      </c>
      <c r="C27" s="44">
        <f>SUM('JTC - Site 10 - Day 2'!AS27,'JTC - Site 10 - Day 2'!CW27,'JTC - Site 10 - Day 2'!FA27)</f>
        <v>0</v>
      </c>
      <c r="D27" s="44">
        <f>SUM('JTC - Site 10 - Day 2'!AT27,'JTC - Site 10 - Day 2'!CX27,'JTC - Site 10 - Day 2'!FB27)</f>
        <v>41</v>
      </c>
      <c r="E27" s="44">
        <f>SUM('JTC - Site 10 - Day 2'!AU27,'JTC - Site 10 - Day 2'!CY27,'JTC - Site 10 - Day 2'!FC27)</f>
        <v>23</v>
      </c>
      <c r="F27" s="44">
        <f>SUM('JTC - Site 10 - Day 2'!AV27,'JTC - Site 10 - Day 2'!CZ27,'JTC - Site 10 - Day 2'!FD27)</f>
        <v>1</v>
      </c>
      <c r="G27" s="44">
        <f>SUM('JTC - Site 10 - Day 2'!AW27,'JTC - Site 10 - Day 2'!DA27,'JTC - Site 10 - Day 2'!FE27)</f>
        <v>0</v>
      </c>
      <c r="H27" s="44">
        <f>SUM('JTC - Site 10 - Day 2'!AX27,'JTC - Site 10 - Day 2'!DB27,'JTC - Site 10 - Day 2'!FF27)</f>
        <v>0</v>
      </c>
      <c r="I27" s="44">
        <f>SUM('JTC - Site 10 - Day 2'!AY27,'JTC - Site 10 - Day 2'!DC27,'JTC - Site 10 - Day 2'!FG27)</f>
        <v>0</v>
      </c>
      <c r="J27" s="44">
        <f>SUM('JTC - Site 10 - Day 2'!AZ27,'JTC - Site 10 - Day 2'!DD27,'JTC - Site 10 - Day 2'!FH27)</f>
        <v>1</v>
      </c>
      <c r="K27" s="44">
        <f>SUM('JTC - Site 10 - Day 2'!BA27,'JTC - Site 10 - Day 2'!DE27,'JTC - Site 10 - Day 2'!FI27)</f>
        <v>1</v>
      </c>
      <c r="L27" s="53">
        <f>SUM('JTC - Site 10 - Day 2'!BB27,'JTC - Site 10 - Day 2'!DF27,'JTC - Site 10 - Day 2'!FJ27)</f>
        <v>4</v>
      </c>
      <c r="M27" s="58">
        <f t="shared" si="8"/>
        <v>73</v>
      </c>
      <c r="N27" s="58">
        <f t="shared" si="9"/>
        <v>75</v>
      </c>
      <c r="O27" s="22">
        <f>'JTC - Site 10 - Day 2'!$A27</f>
        <v>0.43750000000000061</v>
      </c>
      <c r="P27" s="43">
        <f>SUM('JTC - Site 10 - Day 2'!B27,'JTC - Site 10 - Day 2'!P27,'JTC - Site 10 - Day 2'!AD27)</f>
        <v>3</v>
      </c>
      <c r="Q27" s="44">
        <f>SUM('JTC - Site 10 - Day 2'!C27,'JTC - Site 10 - Day 2'!Q27,'JTC - Site 10 - Day 2'!AE27)</f>
        <v>2</v>
      </c>
      <c r="R27" s="44">
        <f>SUM('JTC - Site 10 - Day 2'!D27,'JTC - Site 10 - Day 2'!R27,'JTC - Site 10 - Day 2'!AF27)</f>
        <v>36</v>
      </c>
      <c r="S27" s="44">
        <f>SUM('JTC - Site 10 - Day 2'!E27,'JTC - Site 10 - Day 2'!S27,'JTC - Site 10 - Day 2'!AG27)</f>
        <v>3</v>
      </c>
      <c r="T27" s="44">
        <f>SUM('JTC - Site 10 - Day 2'!F27,'JTC - Site 10 - Day 2'!T27,'JTC - Site 10 - Day 2'!AH27)</f>
        <v>5</v>
      </c>
      <c r="U27" s="44">
        <f>SUM('JTC - Site 10 - Day 2'!G27,'JTC - Site 10 - Day 2'!U27,'JTC - Site 10 - Day 2'!AI27)</f>
        <v>2</v>
      </c>
      <c r="V27" s="44">
        <f>SUM('JTC - Site 10 - Day 2'!H27,'JTC - Site 10 - Day 2'!V27,'JTC - Site 10 - Day 2'!AJ27)</f>
        <v>1</v>
      </c>
      <c r="W27" s="44">
        <f>SUM('JTC - Site 10 - Day 2'!I27,'JTC - Site 10 - Day 2'!W27,'JTC - Site 10 - Day 2'!AK27)</f>
        <v>0</v>
      </c>
      <c r="X27" s="44">
        <f>SUM('JTC - Site 10 - Day 2'!J27,'JTC - Site 10 - Day 2'!X27,'JTC - Site 10 - Day 2'!AL27)</f>
        <v>0</v>
      </c>
      <c r="Y27" s="44">
        <f>SUM('JTC - Site 10 - Day 2'!K27,'JTC - Site 10 - Day 2'!Y27,'JTC - Site 10 - Day 2'!AM27)</f>
        <v>1</v>
      </c>
      <c r="Z27" s="53">
        <f>SUM('JTC - Site 10 - Day 2'!L27,'JTC - Site 10 - Day 2'!Z27,'JTC - Site 10 - Day 2'!AN27)</f>
        <v>3</v>
      </c>
      <c r="AA27" s="58">
        <f t="shared" si="10"/>
        <v>56</v>
      </c>
      <c r="AB27" s="58">
        <f t="shared" si="11"/>
        <v>62</v>
      </c>
      <c r="AC27" s="22">
        <f>'JTC - Site 10 - Day 2'!$A27</f>
        <v>0.43750000000000061</v>
      </c>
      <c r="AD27" s="43">
        <f>SUM('JTC - Site 10 - Day 2'!AD27,'JTC - Site 10 - Day 2'!CH27,'JTC - Site 10 - Day 2'!EL27)</f>
        <v>1</v>
      </c>
      <c r="AE27" s="44">
        <f>SUM('JTC - Site 10 - Day 2'!AE27,'JTC - Site 10 - Day 2'!CI27,'JTC - Site 10 - Day 2'!EM27)</f>
        <v>2</v>
      </c>
      <c r="AF27" s="44">
        <f>SUM('JTC - Site 10 - Day 2'!AF27,'JTC - Site 10 - Day 2'!CJ27,'JTC - Site 10 - Day 2'!EN27)</f>
        <v>45</v>
      </c>
      <c r="AG27" s="44">
        <f>SUM('JTC - Site 10 - Day 2'!AG27,'JTC - Site 10 - Day 2'!CK27,'JTC - Site 10 - Day 2'!EO27)</f>
        <v>13</v>
      </c>
      <c r="AH27" s="44">
        <f>SUM('JTC - Site 10 - Day 2'!AH27,'JTC - Site 10 - Day 2'!CL27,'JTC - Site 10 - Day 2'!EP27)</f>
        <v>5</v>
      </c>
      <c r="AI27" s="44">
        <f>SUM('JTC - Site 10 - Day 2'!AI27,'JTC - Site 10 - Day 2'!CM27,'JTC - Site 10 - Day 2'!EQ27)</f>
        <v>1</v>
      </c>
      <c r="AJ27" s="44">
        <f>SUM('JTC - Site 10 - Day 2'!AJ27,'JTC - Site 10 - Day 2'!CN27,'JTC - Site 10 - Day 2'!ER27)</f>
        <v>2</v>
      </c>
      <c r="AK27" s="44">
        <f>SUM('JTC - Site 10 - Day 2'!AK27,'JTC - Site 10 - Day 2'!CO27,'JTC - Site 10 - Day 2'!ES27)</f>
        <v>0</v>
      </c>
      <c r="AL27" s="44">
        <f>SUM('JTC - Site 10 - Day 2'!AL27,'JTC - Site 10 - Day 2'!CP27,'JTC - Site 10 - Day 2'!ET27)</f>
        <v>0</v>
      </c>
      <c r="AM27" s="44">
        <f>SUM('JTC - Site 10 - Day 2'!AM27,'JTC - Site 10 - Day 2'!CQ27,'JTC - Site 10 - Day 2'!EU27)</f>
        <v>0</v>
      </c>
      <c r="AN27" s="53">
        <f>SUM('JTC - Site 10 - Day 2'!AN27,'JTC - Site 10 - Day 2'!CR27,'JTC - Site 10 - Day 2'!EV27)</f>
        <v>3</v>
      </c>
      <c r="AO27" s="58">
        <f t="shared" si="12"/>
        <v>72</v>
      </c>
      <c r="AP27" s="58">
        <f t="shared" si="13"/>
        <v>78</v>
      </c>
      <c r="AQ27" s="22">
        <f>'JTC - Site 10 - Day 2'!$A27</f>
        <v>0.43750000000000061</v>
      </c>
      <c r="AR27" s="43">
        <f>SUM('JTC - Site 10 - Day 2'!AR27,'JTC - Site 10 - Day 2'!BF27,'JTC - Site 10 - Day 2'!BT27)</f>
        <v>12</v>
      </c>
      <c r="AS27" s="44">
        <f>SUM('JTC - Site 10 - Day 2'!AS27,'JTC - Site 10 - Day 2'!BG27,'JTC - Site 10 - Day 2'!BU27)</f>
        <v>1</v>
      </c>
      <c r="AT27" s="44">
        <f>SUM('JTC - Site 10 - Day 2'!AT27,'JTC - Site 10 - Day 2'!BH27,'JTC - Site 10 - Day 2'!BV27)</f>
        <v>59</v>
      </c>
      <c r="AU27" s="44">
        <f>SUM('JTC - Site 10 - Day 2'!AU27,'JTC - Site 10 - Day 2'!BI27,'JTC - Site 10 - Day 2'!BW27)</f>
        <v>12</v>
      </c>
      <c r="AV27" s="44">
        <f>SUM('JTC - Site 10 - Day 2'!AV27,'JTC - Site 10 - Day 2'!BJ27,'JTC - Site 10 - Day 2'!BX27)</f>
        <v>8</v>
      </c>
      <c r="AW27" s="44">
        <f>SUM('JTC - Site 10 - Day 2'!AW27,'JTC - Site 10 - Day 2'!BK27,'JTC - Site 10 - Day 2'!BY27)</f>
        <v>0</v>
      </c>
      <c r="AX27" s="44">
        <f>SUM('JTC - Site 10 - Day 2'!AX27,'JTC - Site 10 - Day 2'!BL27,'JTC - Site 10 - Day 2'!BZ27)</f>
        <v>1</v>
      </c>
      <c r="AY27" s="44">
        <f>SUM('JTC - Site 10 - Day 2'!AY27,'JTC - Site 10 - Day 2'!BM27,'JTC - Site 10 - Day 2'!CA27)</f>
        <v>1</v>
      </c>
      <c r="AZ27" s="44">
        <f>SUM('JTC - Site 10 - Day 2'!AZ27,'JTC - Site 10 - Day 2'!BN27,'JTC - Site 10 - Day 2'!CB27)</f>
        <v>0</v>
      </c>
      <c r="BA27" s="44">
        <f>SUM('JTC - Site 10 - Day 2'!BA27,'JTC - Site 10 - Day 2'!BO27,'JTC - Site 10 - Day 2'!CC27)</f>
        <v>1</v>
      </c>
      <c r="BB27" s="53">
        <f>SUM('JTC - Site 10 - Day 2'!BB27,'JTC - Site 10 - Day 2'!BP27,'JTC - Site 10 - Day 2'!CD27)</f>
        <v>0</v>
      </c>
      <c r="BC27" s="58">
        <f t="shared" si="14"/>
        <v>95</v>
      </c>
      <c r="BD27" s="58">
        <f t="shared" si="15"/>
        <v>97</v>
      </c>
      <c r="BE27" s="22">
        <f>'JTC - Site 10 - Day 2'!$A27</f>
        <v>0.43750000000000061</v>
      </c>
      <c r="BF27" s="43">
        <f>SUM('JTC - Site 10 - Day 2'!P27,'JTC - Site 10 - Day 2'!BT27,'JTC - Site 10 - Day 2'!DX27)</f>
        <v>2</v>
      </c>
      <c r="BG27" s="44">
        <f>SUM('JTC - Site 10 - Day 2'!Q27,'JTC - Site 10 - Day 2'!BU27,'JTC - Site 10 - Day 2'!DY27)</f>
        <v>1</v>
      </c>
      <c r="BH27" s="44">
        <f>SUM('JTC - Site 10 - Day 2'!R27,'JTC - Site 10 - Day 2'!BV27,'JTC - Site 10 - Day 2'!DZ27)</f>
        <v>39</v>
      </c>
      <c r="BI27" s="44">
        <f>SUM('JTC - Site 10 - Day 2'!S27,'JTC - Site 10 - Day 2'!BW27,'JTC - Site 10 - Day 2'!EA27)</f>
        <v>4</v>
      </c>
      <c r="BJ27" s="44">
        <f>SUM('JTC - Site 10 - Day 2'!T27,'JTC - Site 10 - Day 2'!BX27,'JTC - Site 10 - Day 2'!EB27)</f>
        <v>3</v>
      </c>
      <c r="BK27" s="44">
        <f>SUM('JTC - Site 10 - Day 2'!U27,'JTC - Site 10 - Day 2'!BY27,'JTC - Site 10 - Day 2'!EC27)</f>
        <v>0</v>
      </c>
      <c r="BL27" s="44">
        <f>SUM('JTC - Site 10 - Day 2'!V27,'JTC - Site 10 - Day 2'!BZ27,'JTC - Site 10 - Day 2'!ED27)</f>
        <v>1</v>
      </c>
      <c r="BM27" s="44">
        <f>SUM('JTC - Site 10 - Day 2'!W27,'JTC - Site 10 - Day 2'!CA27,'JTC - Site 10 - Day 2'!EE27)</f>
        <v>0</v>
      </c>
      <c r="BN27" s="44">
        <f>SUM('JTC - Site 10 - Day 2'!X27,'JTC - Site 10 - Day 2'!CB27,'JTC - Site 10 - Day 2'!EF27)</f>
        <v>0</v>
      </c>
      <c r="BO27" s="44">
        <f>SUM('JTC - Site 10 - Day 2'!Y27,'JTC - Site 10 - Day 2'!CC27,'JTC - Site 10 - Day 2'!EG27)</f>
        <v>1</v>
      </c>
      <c r="BP27" s="53">
        <f>SUM('JTC - Site 10 - Day 2'!Z27,'JTC - Site 10 - Day 2'!CD27,'JTC - Site 10 - Day 2'!EH27)</f>
        <v>2</v>
      </c>
      <c r="BQ27" s="58">
        <f t="shared" si="16"/>
        <v>53</v>
      </c>
      <c r="BR27" s="58">
        <f t="shared" si="17"/>
        <v>56</v>
      </c>
      <c r="BS27" s="22">
        <f>'JTC - Site 10 - Day 2'!$A27</f>
        <v>0.43750000000000061</v>
      </c>
      <c r="BT27" s="43">
        <f>SUM('JTC - Site 10 - Day 2'!CH27,'JTC - Site 10 - Day 2'!CV27,'JTC - Site 10 - Day 2'!DJ27)</f>
        <v>5</v>
      </c>
      <c r="BU27" s="44">
        <f>SUM('JTC - Site 10 - Day 2'!CI27,'JTC - Site 10 - Day 2'!CW27,'JTC - Site 10 - Day 2'!DK27)</f>
        <v>0</v>
      </c>
      <c r="BV27" s="44">
        <f>SUM('JTC - Site 10 - Day 2'!CJ27,'JTC - Site 10 - Day 2'!CX27,'JTC - Site 10 - Day 2'!DL27)</f>
        <v>50</v>
      </c>
      <c r="BW27" s="44">
        <f>SUM('JTC - Site 10 - Day 2'!CK27,'JTC - Site 10 - Day 2'!CY27,'JTC - Site 10 - Day 2'!DM27)</f>
        <v>17</v>
      </c>
      <c r="BX27" s="44">
        <f>SUM('JTC - Site 10 - Day 2'!CL27,'JTC - Site 10 - Day 2'!CZ27,'JTC - Site 10 - Day 2'!DN27)</f>
        <v>0</v>
      </c>
      <c r="BY27" s="44">
        <f>SUM('JTC - Site 10 - Day 2'!CM27,'JTC - Site 10 - Day 2'!DA27,'JTC - Site 10 - Day 2'!DO27)</f>
        <v>0</v>
      </c>
      <c r="BZ27" s="44">
        <f>SUM('JTC - Site 10 - Day 2'!CN27,'JTC - Site 10 - Day 2'!DB27,'JTC - Site 10 - Day 2'!DP27)</f>
        <v>0</v>
      </c>
      <c r="CA27" s="44">
        <f>SUM('JTC - Site 10 - Day 2'!CO27,'JTC - Site 10 - Day 2'!DC27,'JTC - Site 10 - Day 2'!DQ27)</f>
        <v>0</v>
      </c>
      <c r="CB27" s="44">
        <f>SUM('JTC - Site 10 - Day 2'!CP27,'JTC - Site 10 - Day 2'!DD27,'JTC - Site 10 - Day 2'!DR27)</f>
        <v>1</v>
      </c>
      <c r="CC27" s="44">
        <f>SUM('JTC - Site 10 - Day 2'!CQ27,'JTC - Site 10 - Day 2'!DE27,'JTC - Site 10 - Day 2'!DS27)</f>
        <v>1</v>
      </c>
      <c r="CD27" s="53">
        <f>SUM('JTC - Site 10 - Day 2'!CR27,'JTC - Site 10 - Day 2'!DF27,'JTC - Site 10 - Day 2'!DT27)</f>
        <v>4</v>
      </c>
      <c r="CE27" s="58">
        <f t="shared" si="18"/>
        <v>78</v>
      </c>
      <c r="CF27" s="58">
        <f t="shared" si="19"/>
        <v>77</v>
      </c>
      <c r="CG27" s="22">
        <f>'JTC - Site 10 - Day 2'!$A27</f>
        <v>0.43750000000000061</v>
      </c>
      <c r="CH27" s="43">
        <f>SUM('JTC - Site 10 - Day 2'!B27,'JTC - Site 10 - Day 2'!BF27,'JTC - Site 10 - Day 2'!DJ27)</f>
        <v>16</v>
      </c>
      <c r="CI27" s="44">
        <f>SUM('JTC - Site 10 - Day 2'!C27,'JTC - Site 10 - Day 2'!BG27,'JTC - Site 10 - Day 2'!DK27)</f>
        <v>2</v>
      </c>
      <c r="CJ27" s="44">
        <f>SUM('JTC - Site 10 - Day 2'!D27,'JTC - Site 10 - Day 2'!BH27,'JTC - Site 10 - Day 2'!DL27)</f>
        <v>77</v>
      </c>
      <c r="CK27" s="44">
        <f>SUM('JTC - Site 10 - Day 2'!E27,'JTC - Site 10 - Day 2'!BI27,'JTC - Site 10 - Day 2'!DM27)</f>
        <v>13</v>
      </c>
      <c r="CL27" s="44">
        <f>SUM('JTC - Site 10 - Day 2'!F27,'JTC - Site 10 - Day 2'!BJ27,'JTC - Site 10 - Day 2'!DN27)</f>
        <v>9</v>
      </c>
      <c r="CM27" s="44">
        <f>SUM('JTC - Site 10 - Day 2'!G27,'JTC - Site 10 - Day 2'!BK27,'JTC - Site 10 - Day 2'!DO27)</f>
        <v>1</v>
      </c>
      <c r="CN27" s="44">
        <f>SUM('JTC - Site 10 - Day 2'!H27,'JTC - Site 10 - Day 2'!BL27,'JTC - Site 10 - Day 2'!DP27)</f>
        <v>1</v>
      </c>
      <c r="CO27" s="44">
        <f>SUM('JTC - Site 10 - Day 2'!I27,'JTC - Site 10 - Day 2'!BM27,'JTC - Site 10 - Day 2'!DQ27)</f>
        <v>1</v>
      </c>
      <c r="CP27" s="44">
        <f>SUM('JTC - Site 10 - Day 2'!J27,'JTC - Site 10 - Day 2'!BN27,'JTC - Site 10 - Day 2'!DR27)</f>
        <v>0</v>
      </c>
      <c r="CQ27" s="44">
        <f>SUM('JTC - Site 10 - Day 2'!K27,'JTC - Site 10 - Day 2'!BO27,'JTC - Site 10 - Day 2'!DS27)</f>
        <v>1</v>
      </c>
      <c r="CR27" s="53">
        <f>SUM('JTC - Site 10 - Day 2'!L27,'JTC - Site 10 - Day 2'!BP27,'JTC - Site 10 - Day 2'!DT27)</f>
        <v>1</v>
      </c>
      <c r="CS27" s="58">
        <f t="shared" si="20"/>
        <v>122</v>
      </c>
      <c r="CT27" s="58">
        <f t="shared" si="21"/>
        <v>123</v>
      </c>
      <c r="CU27" s="22">
        <f>'JTC - Site 10 - Day 2'!$A27</f>
        <v>0.43750000000000061</v>
      </c>
      <c r="CV27" s="43">
        <f>SUM('JTC - Site 10 - Day 2'!DX27,'JTC - Site 10 - Day 2'!EL27,'JTC - Site 10 - Day 2'!EZ27)</f>
        <v>1</v>
      </c>
      <c r="CW27" s="44">
        <f>SUM('JTC - Site 10 - Day 2'!DY27,'JTC - Site 10 - Day 2'!EM27,'JTC - Site 10 - Day 2'!FA27)</f>
        <v>2</v>
      </c>
      <c r="CX27" s="44">
        <f>SUM('JTC - Site 10 - Day 2'!DZ27,'JTC - Site 10 - Day 2'!EN27,'JTC - Site 10 - Day 2'!FB27)</f>
        <v>57</v>
      </c>
      <c r="CY27" s="44">
        <f>SUM('JTC - Site 10 - Day 2'!EA27,'JTC - Site 10 - Day 2'!EO27,'JTC - Site 10 - Day 2'!FC27)</f>
        <v>21</v>
      </c>
      <c r="CZ27" s="44">
        <f>SUM('JTC - Site 10 - Day 2'!EB27,'JTC - Site 10 - Day 2'!EP27,'JTC - Site 10 - Day 2'!FD27)</f>
        <v>5</v>
      </c>
      <c r="DA27" s="44">
        <f>SUM('JTC - Site 10 - Day 2'!EC27,'JTC - Site 10 - Day 2'!EQ27,'JTC - Site 10 - Day 2'!FE27)</f>
        <v>0</v>
      </c>
      <c r="DB27" s="44">
        <f>SUM('JTC - Site 10 - Day 2'!ED27,'JTC - Site 10 - Day 2'!ER27,'JTC - Site 10 - Day 2'!FF27)</f>
        <v>2</v>
      </c>
      <c r="DC27" s="44">
        <f>SUM('JTC - Site 10 - Day 2'!EE27,'JTC - Site 10 - Day 2'!ES27,'JTC - Site 10 - Day 2'!FG27)</f>
        <v>0</v>
      </c>
      <c r="DD27" s="44">
        <f>SUM('JTC - Site 10 - Day 2'!EF27,'JTC - Site 10 - Day 2'!ET27,'JTC - Site 10 - Day 2'!FH27)</f>
        <v>0</v>
      </c>
      <c r="DE27" s="44">
        <f>SUM('JTC - Site 10 - Day 2'!EG27,'JTC - Site 10 - Day 2'!EU27,'JTC - Site 10 - Day 2'!FI27)</f>
        <v>0</v>
      </c>
      <c r="DF27" s="53">
        <f>SUM('JTC - Site 10 - Day 2'!EH27,'JTC - Site 10 - Day 2'!EV27,'JTC - Site 10 - Day 2'!FJ27)</f>
        <v>3</v>
      </c>
      <c r="DG27" s="58">
        <f t="shared" si="22"/>
        <v>91</v>
      </c>
      <c r="DH27" s="58">
        <f t="shared" si="23"/>
        <v>96</v>
      </c>
      <c r="DI27" s="67">
        <f t="shared" si="61"/>
        <v>320</v>
      </c>
      <c r="DJ27" s="67">
        <f t="shared" si="62"/>
        <v>1328</v>
      </c>
      <c r="DK27" s="22">
        <f>'JTC - Site 10 - Day 2'!$A27</f>
        <v>0.43750000000000061</v>
      </c>
    </row>
    <row r="28" spans="1:115" ht="13.5" customHeight="1">
      <c r="A28" s="45">
        <f>'JTC - Site 10 - Day 2'!$A28</f>
        <v>0.4479166666666673</v>
      </c>
      <c r="B28" s="46">
        <f>SUM('JTC - Site 10 - Day 2'!AR28,'JTC - Site 10 - Day 2'!CV28,'JTC - Site 10 - Day 2'!EZ28)</f>
        <v>3</v>
      </c>
      <c r="C28" s="47">
        <f>SUM('JTC - Site 10 - Day 2'!AS28,'JTC - Site 10 - Day 2'!CW28,'JTC - Site 10 - Day 2'!FA28)</f>
        <v>2</v>
      </c>
      <c r="D28" s="47">
        <f>SUM('JTC - Site 10 - Day 2'!AT28,'JTC - Site 10 - Day 2'!CX28,'JTC - Site 10 - Day 2'!FB28)</f>
        <v>58</v>
      </c>
      <c r="E28" s="47">
        <f>SUM('JTC - Site 10 - Day 2'!AU28,'JTC - Site 10 - Day 2'!CY28,'JTC - Site 10 - Day 2'!FC28)</f>
        <v>12</v>
      </c>
      <c r="F28" s="47">
        <f>SUM('JTC - Site 10 - Day 2'!AV28,'JTC - Site 10 - Day 2'!CZ28,'JTC - Site 10 - Day 2'!FD28)</f>
        <v>2</v>
      </c>
      <c r="G28" s="47">
        <f>SUM('JTC - Site 10 - Day 2'!AW28,'JTC - Site 10 - Day 2'!DA28,'JTC - Site 10 - Day 2'!FE28)</f>
        <v>0</v>
      </c>
      <c r="H28" s="47">
        <f>SUM('JTC - Site 10 - Day 2'!AX28,'JTC - Site 10 - Day 2'!DB28,'JTC - Site 10 - Day 2'!FF28)</f>
        <v>1</v>
      </c>
      <c r="I28" s="47">
        <f>SUM('JTC - Site 10 - Day 2'!AY28,'JTC - Site 10 - Day 2'!DC28,'JTC - Site 10 - Day 2'!FG28)</f>
        <v>0</v>
      </c>
      <c r="J28" s="47">
        <f>SUM('JTC - Site 10 - Day 2'!AZ28,'JTC - Site 10 - Day 2'!DD28,'JTC - Site 10 - Day 2'!FH28)</f>
        <v>0</v>
      </c>
      <c r="K28" s="47">
        <f>SUM('JTC - Site 10 - Day 2'!BA28,'JTC - Site 10 - Day 2'!DE28,'JTC - Site 10 - Day 2'!FI28)</f>
        <v>1</v>
      </c>
      <c r="L28" s="54">
        <f>SUM('JTC - Site 10 - Day 2'!BB28,'JTC - Site 10 - Day 2'!DF28,'JTC - Site 10 - Day 2'!FJ28)</f>
        <v>0</v>
      </c>
      <c r="M28" s="59">
        <f t="shared" si="8"/>
        <v>79</v>
      </c>
      <c r="N28" s="59">
        <f t="shared" si="9"/>
        <v>80</v>
      </c>
      <c r="O28" s="45">
        <f>'JTC - Site 10 - Day 2'!$A28</f>
        <v>0.4479166666666673</v>
      </c>
      <c r="P28" s="46">
        <f>SUM('JTC - Site 10 - Day 2'!B28,'JTC - Site 10 - Day 2'!P28,'JTC - Site 10 - Day 2'!AD28)</f>
        <v>4</v>
      </c>
      <c r="Q28" s="47">
        <f>SUM('JTC - Site 10 - Day 2'!C28,'JTC - Site 10 - Day 2'!Q28,'JTC - Site 10 - Day 2'!AE28)</f>
        <v>1</v>
      </c>
      <c r="R28" s="47">
        <f>SUM('JTC - Site 10 - Day 2'!D28,'JTC - Site 10 - Day 2'!R28,'JTC - Site 10 - Day 2'!AF28)</f>
        <v>38</v>
      </c>
      <c r="S28" s="47">
        <f>SUM('JTC - Site 10 - Day 2'!E28,'JTC - Site 10 - Day 2'!S28,'JTC - Site 10 - Day 2'!AG28)</f>
        <v>12</v>
      </c>
      <c r="T28" s="47">
        <f>SUM('JTC - Site 10 - Day 2'!F28,'JTC - Site 10 - Day 2'!T28,'JTC - Site 10 - Day 2'!AH28)</f>
        <v>2</v>
      </c>
      <c r="U28" s="47">
        <f>SUM('JTC - Site 10 - Day 2'!G28,'JTC - Site 10 - Day 2'!U28,'JTC - Site 10 - Day 2'!AI28)</f>
        <v>0</v>
      </c>
      <c r="V28" s="47">
        <f>SUM('JTC - Site 10 - Day 2'!H28,'JTC - Site 10 - Day 2'!V28,'JTC - Site 10 - Day 2'!AJ28)</f>
        <v>0</v>
      </c>
      <c r="W28" s="47">
        <f>SUM('JTC - Site 10 - Day 2'!I28,'JTC - Site 10 - Day 2'!W28,'JTC - Site 10 - Day 2'!AK28)</f>
        <v>0</v>
      </c>
      <c r="X28" s="47">
        <f>SUM('JTC - Site 10 - Day 2'!J28,'JTC - Site 10 - Day 2'!X28,'JTC - Site 10 - Day 2'!AL28)</f>
        <v>1</v>
      </c>
      <c r="Y28" s="47">
        <f>SUM('JTC - Site 10 - Day 2'!K28,'JTC - Site 10 - Day 2'!Y28,'JTC - Site 10 - Day 2'!AM28)</f>
        <v>0</v>
      </c>
      <c r="Z28" s="54">
        <f>SUM('JTC - Site 10 - Day 2'!L28,'JTC - Site 10 - Day 2'!Z28,'JTC - Site 10 - Day 2'!AN28)</f>
        <v>3</v>
      </c>
      <c r="AA28" s="59">
        <f t="shared" si="10"/>
        <v>61</v>
      </c>
      <c r="AB28" s="59">
        <f t="shared" si="11"/>
        <v>61</v>
      </c>
      <c r="AC28" s="45">
        <f>'JTC - Site 10 - Day 2'!$A28</f>
        <v>0.4479166666666673</v>
      </c>
      <c r="AD28" s="46">
        <f>SUM('JTC - Site 10 - Day 2'!AD28,'JTC - Site 10 - Day 2'!CH28,'JTC - Site 10 - Day 2'!EL28)</f>
        <v>1</v>
      </c>
      <c r="AE28" s="47">
        <f>SUM('JTC - Site 10 - Day 2'!AE28,'JTC - Site 10 - Day 2'!CI28,'JTC - Site 10 - Day 2'!EM28)</f>
        <v>2</v>
      </c>
      <c r="AF28" s="47">
        <f>SUM('JTC - Site 10 - Day 2'!AF28,'JTC - Site 10 - Day 2'!CJ28,'JTC - Site 10 - Day 2'!EN28)</f>
        <v>51</v>
      </c>
      <c r="AG28" s="47">
        <f>SUM('JTC - Site 10 - Day 2'!AG28,'JTC - Site 10 - Day 2'!CK28,'JTC - Site 10 - Day 2'!EO28)</f>
        <v>13</v>
      </c>
      <c r="AH28" s="47">
        <f>SUM('JTC - Site 10 - Day 2'!AH28,'JTC - Site 10 - Day 2'!CL28,'JTC - Site 10 - Day 2'!EP28)</f>
        <v>5</v>
      </c>
      <c r="AI28" s="47">
        <f>SUM('JTC - Site 10 - Day 2'!AI28,'JTC - Site 10 - Day 2'!CM28,'JTC - Site 10 - Day 2'!EQ28)</f>
        <v>0</v>
      </c>
      <c r="AJ28" s="47">
        <f>SUM('JTC - Site 10 - Day 2'!AJ28,'JTC - Site 10 - Day 2'!CN28,'JTC - Site 10 - Day 2'!ER28)</f>
        <v>2</v>
      </c>
      <c r="AK28" s="47">
        <f>SUM('JTC - Site 10 - Day 2'!AK28,'JTC - Site 10 - Day 2'!CO28,'JTC - Site 10 - Day 2'!ES28)</f>
        <v>0</v>
      </c>
      <c r="AL28" s="47">
        <f>SUM('JTC - Site 10 - Day 2'!AL28,'JTC - Site 10 - Day 2'!CP28,'JTC - Site 10 - Day 2'!ET28)</f>
        <v>0</v>
      </c>
      <c r="AM28" s="47">
        <f>SUM('JTC - Site 10 - Day 2'!AM28,'JTC - Site 10 - Day 2'!CQ28,'JTC - Site 10 - Day 2'!EU28)</f>
        <v>3</v>
      </c>
      <c r="AN28" s="54">
        <f>SUM('JTC - Site 10 - Day 2'!AN28,'JTC - Site 10 - Day 2'!CR28,'JTC - Site 10 - Day 2'!EV28)</f>
        <v>0</v>
      </c>
      <c r="AO28" s="59">
        <f t="shared" si="12"/>
        <v>77</v>
      </c>
      <c r="AP28" s="59">
        <f t="shared" si="13"/>
        <v>85</v>
      </c>
      <c r="AQ28" s="45">
        <f>'JTC - Site 10 - Day 2'!$A28</f>
        <v>0.4479166666666673</v>
      </c>
      <c r="AR28" s="46">
        <f>SUM('JTC - Site 10 - Day 2'!AR28,'JTC - Site 10 - Day 2'!BF28,'JTC - Site 10 - Day 2'!BT28)</f>
        <v>9</v>
      </c>
      <c r="AS28" s="47">
        <f>SUM('JTC - Site 10 - Day 2'!AS28,'JTC - Site 10 - Day 2'!BG28,'JTC - Site 10 - Day 2'!BU28)</f>
        <v>6</v>
      </c>
      <c r="AT28" s="47">
        <f>SUM('JTC - Site 10 - Day 2'!AT28,'JTC - Site 10 - Day 2'!BH28,'JTC - Site 10 - Day 2'!BV28)</f>
        <v>87</v>
      </c>
      <c r="AU28" s="47">
        <f>SUM('JTC - Site 10 - Day 2'!AU28,'JTC - Site 10 - Day 2'!BI28,'JTC - Site 10 - Day 2'!BW28)</f>
        <v>13</v>
      </c>
      <c r="AV28" s="47">
        <f>SUM('JTC - Site 10 - Day 2'!AV28,'JTC - Site 10 - Day 2'!BJ28,'JTC - Site 10 - Day 2'!BX28)</f>
        <v>3</v>
      </c>
      <c r="AW28" s="47">
        <f>SUM('JTC - Site 10 - Day 2'!AW28,'JTC - Site 10 - Day 2'!BK28,'JTC - Site 10 - Day 2'!BY28)</f>
        <v>0</v>
      </c>
      <c r="AX28" s="47">
        <f>SUM('JTC - Site 10 - Day 2'!AX28,'JTC - Site 10 - Day 2'!BL28,'JTC - Site 10 - Day 2'!BZ28)</f>
        <v>5</v>
      </c>
      <c r="AY28" s="47">
        <f>SUM('JTC - Site 10 - Day 2'!AY28,'JTC - Site 10 - Day 2'!BM28,'JTC - Site 10 - Day 2'!CA28)</f>
        <v>0</v>
      </c>
      <c r="AZ28" s="47">
        <f>SUM('JTC - Site 10 - Day 2'!AZ28,'JTC - Site 10 - Day 2'!BN28,'JTC - Site 10 - Day 2'!CB28)</f>
        <v>0</v>
      </c>
      <c r="BA28" s="47">
        <f>SUM('JTC - Site 10 - Day 2'!BA28,'JTC - Site 10 - Day 2'!BO28,'JTC - Site 10 - Day 2'!CC28)</f>
        <v>0</v>
      </c>
      <c r="BB28" s="54">
        <f>SUM('JTC - Site 10 - Day 2'!BB28,'JTC - Site 10 - Day 2'!BP28,'JTC - Site 10 - Day 2'!CD28)</f>
        <v>0</v>
      </c>
      <c r="BC28" s="59">
        <f t="shared" si="14"/>
        <v>123</v>
      </c>
      <c r="BD28" s="59">
        <f t="shared" si="15"/>
        <v>122</v>
      </c>
      <c r="BE28" s="45">
        <f>'JTC - Site 10 - Day 2'!$A28</f>
        <v>0.4479166666666673</v>
      </c>
      <c r="BF28" s="46">
        <f>SUM('JTC - Site 10 - Day 2'!P28,'JTC - Site 10 - Day 2'!BT28,'JTC - Site 10 - Day 2'!DX28)</f>
        <v>2</v>
      </c>
      <c r="BG28" s="47">
        <f>SUM('JTC - Site 10 - Day 2'!Q28,'JTC - Site 10 - Day 2'!BU28,'JTC - Site 10 - Day 2'!DY28)</f>
        <v>1</v>
      </c>
      <c r="BH28" s="47">
        <f>SUM('JTC - Site 10 - Day 2'!R28,'JTC - Site 10 - Day 2'!BV28,'JTC - Site 10 - Day 2'!DZ28)</f>
        <v>33</v>
      </c>
      <c r="BI28" s="47">
        <f>SUM('JTC - Site 10 - Day 2'!S28,'JTC - Site 10 - Day 2'!BW28,'JTC - Site 10 - Day 2'!EA28)</f>
        <v>11</v>
      </c>
      <c r="BJ28" s="47">
        <f>SUM('JTC - Site 10 - Day 2'!T28,'JTC - Site 10 - Day 2'!BX28,'JTC - Site 10 - Day 2'!EB28)</f>
        <v>1</v>
      </c>
      <c r="BK28" s="47">
        <f>SUM('JTC - Site 10 - Day 2'!U28,'JTC - Site 10 - Day 2'!BY28,'JTC - Site 10 - Day 2'!EC28)</f>
        <v>0</v>
      </c>
      <c r="BL28" s="47">
        <f>SUM('JTC - Site 10 - Day 2'!V28,'JTC - Site 10 - Day 2'!BZ28,'JTC - Site 10 - Day 2'!ED28)</f>
        <v>0</v>
      </c>
      <c r="BM28" s="47">
        <f>SUM('JTC - Site 10 - Day 2'!W28,'JTC - Site 10 - Day 2'!CA28,'JTC - Site 10 - Day 2'!EE28)</f>
        <v>0</v>
      </c>
      <c r="BN28" s="47">
        <f>SUM('JTC - Site 10 - Day 2'!X28,'JTC - Site 10 - Day 2'!CB28,'JTC - Site 10 - Day 2'!EF28)</f>
        <v>1</v>
      </c>
      <c r="BO28" s="47">
        <f>SUM('JTC - Site 10 - Day 2'!Y28,'JTC - Site 10 - Day 2'!CC28,'JTC - Site 10 - Day 2'!EG28)</f>
        <v>0</v>
      </c>
      <c r="BP28" s="54">
        <f>SUM('JTC - Site 10 - Day 2'!Z28,'JTC - Site 10 - Day 2'!CD28,'JTC - Site 10 - Day 2'!EH28)</f>
        <v>3</v>
      </c>
      <c r="BQ28" s="59">
        <f t="shared" si="16"/>
        <v>52</v>
      </c>
      <c r="BR28" s="59">
        <f t="shared" si="17"/>
        <v>52</v>
      </c>
      <c r="BS28" s="45">
        <f>'JTC - Site 10 - Day 2'!$A28</f>
        <v>0.4479166666666673</v>
      </c>
      <c r="BT28" s="46">
        <f>SUM('JTC - Site 10 - Day 2'!CH28,'JTC - Site 10 - Day 2'!CV28,'JTC - Site 10 - Day 2'!DJ28)</f>
        <v>3</v>
      </c>
      <c r="BU28" s="47">
        <f>SUM('JTC - Site 10 - Day 2'!CI28,'JTC - Site 10 - Day 2'!CW28,'JTC - Site 10 - Day 2'!DK28)</f>
        <v>2</v>
      </c>
      <c r="BV28" s="47">
        <f>SUM('JTC - Site 10 - Day 2'!CJ28,'JTC - Site 10 - Day 2'!CX28,'JTC - Site 10 - Day 2'!DL28)</f>
        <v>50</v>
      </c>
      <c r="BW28" s="47">
        <f>SUM('JTC - Site 10 - Day 2'!CK28,'JTC - Site 10 - Day 2'!CY28,'JTC - Site 10 - Day 2'!DM28)</f>
        <v>7</v>
      </c>
      <c r="BX28" s="47">
        <f>SUM('JTC - Site 10 - Day 2'!CL28,'JTC - Site 10 - Day 2'!CZ28,'JTC - Site 10 - Day 2'!DN28)</f>
        <v>1</v>
      </c>
      <c r="BY28" s="47">
        <f>SUM('JTC - Site 10 - Day 2'!CM28,'JTC - Site 10 - Day 2'!DA28,'JTC - Site 10 - Day 2'!DO28)</f>
        <v>0</v>
      </c>
      <c r="BZ28" s="47">
        <f>SUM('JTC - Site 10 - Day 2'!CN28,'JTC - Site 10 - Day 2'!DB28,'JTC - Site 10 - Day 2'!DP28)</f>
        <v>0</v>
      </c>
      <c r="CA28" s="47">
        <f>SUM('JTC - Site 10 - Day 2'!CO28,'JTC - Site 10 - Day 2'!DC28,'JTC - Site 10 - Day 2'!DQ28)</f>
        <v>0</v>
      </c>
      <c r="CB28" s="47">
        <f>SUM('JTC - Site 10 - Day 2'!CP28,'JTC - Site 10 - Day 2'!DD28,'JTC - Site 10 - Day 2'!DR28)</f>
        <v>0</v>
      </c>
      <c r="CC28" s="47">
        <f>SUM('JTC - Site 10 - Day 2'!CQ28,'JTC - Site 10 - Day 2'!DE28,'JTC - Site 10 - Day 2'!DS28)</f>
        <v>1</v>
      </c>
      <c r="CD28" s="54">
        <f>SUM('JTC - Site 10 - Day 2'!CR28,'JTC - Site 10 - Day 2'!DF28,'JTC - Site 10 - Day 2'!DT28)</f>
        <v>1</v>
      </c>
      <c r="CE28" s="59">
        <f t="shared" si="18"/>
        <v>65</v>
      </c>
      <c r="CF28" s="59">
        <f t="shared" si="19"/>
        <v>64</v>
      </c>
      <c r="CG28" s="45">
        <f>'JTC - Site 10 - Day 2'!$A28</f>
        <v>0.4479166666666673</v>
      </c>
      <c r="CH28" s="46">
        <f>SUM('JTC - Site 10 - Day 2'!B28,'JTC - Site 10 - Day 2'!BF28,'JTC - Site 10 - Day 2'!DJ28)</f>
        <v>11</v>
      </c>
      <c r="CI28" s="47">
        <f>SUM('JTC - Site 10 - Day 2'!C28,'JTC - Site 10 - Day 2'!BG28,'JTC - Site 10 - Day 2'!DK28)</f>
        <v>6</v>
      </c>
      <c r="CJ28" s="47">
        <f>SUM('JTC - Site 10 - Day 2'!D28,'JTC - Site 10 - Day 2'!BH28,'JTC - Site 10 - Day 2'!DL28)</f>
        <v>91</v>
      </c>
      <c r="CK28" s="47">
        <f>SUM('JTC - Site 10 - Day 2'!E28,'JTC - Site 10 - Day 2'!BI28,'JTC - Site 10 - Day 2'!DM28)</f>
        <v>16</v>
      </c>
      <c r="CL28" s="47">
        <f>SUM('JTC - Site 10 - Day 2'!F28,'JTC - Site 10 - Day 2'!BJ28,'JTC - Site 10 - Day 2'!DN28)</f>
        <v>4</v>
      </c>
      <c r="CM28" s="47">
        <f>SUM('JTC - Site 10 - Day 2'!G28,'JTC - Site 10 - Day 2'!BK28,'JTC - Site 10 - Day 2'!DO28)</f>
        <v>0</v>
      </c>
      <c r="CN28" s="47">
        <f>SUM('JTC - Site 10 - Day 2'!H28,'JTC - Site 10 - Day 2'!BL28,'JTC - Site 10 - Day 2'!DP28)</f>
        <v>4</v>
      </c>
      <c r="CO28" s="47">
        <f>SUM('JTC - Site 10 - Day 2'!I28,'JTC - Site 10 - Day 2'!BM28,'JTC - Site 10 - Day 2'!DQ28)</f>
        <v>0</v>
      </c>
      <c r="CP28" s="47">
        <f>SUM('JTC - Site 10 - Day 2'!J28,'JTC - Site 10 - Day 2'!BN28,'JTC - Site 10 - Day 2'!DR28)</f>
        <v>0</v>
      </c>
      <c r="CQ28" s="47">
        <f>SUM('JTC - Site 10 - Day 2'!K28,'JTC - Site 10 - Day 2'!BO28,'JTC - Site 10 - Day 2'!DS28)</f>
        <v>0</v>
      </c>
      <c r="CR28" s="54">
        <f>SUM('JTC - Site 10 - Day 2'!L28,'JTC - Site 10 - Day 2'!BP28,'JTC - Site 10 - Day 2'!DT28)</f>
        <v>1</v>
      </c>
      <c r="CS28" s="59">
        <f t="shared" si="20"/>
        <v>133</v>
      </c>
      <c r="CT28" s="59">
        <f t="shared" si="21"/>
        <v>131</v>
      </c>
      <c r="CU28" s="45">
        <f>'JTC - Site 10 - Day 2'!$A28</f>
        <v>0.4479166666666673</v>
      </c>
      <c r="CV28" s="46">
        <f>SUM('JTC - Site 10 - Day 2'!DX28,'JTC - Site 10 - Day 2'!EL28,'JTC - Site 10 - Day 2'!EZ28)</f>
        <v>1</v>
      </c>
      <c r="CW28" s="47">
        <f>SUM('JTC - Site 10 - Day 2'!DY28,'JTC - Site 10 - Day 2'!EM28,'JTC - Site 10 - Day 2'!FA28)</f>
        <v>2</v>
      </c>
      <c r="CX28" s="47">
        <f>SUM('JTC - Site 10 - Day 2'!DZ28,'JTC - Site 10 - Day 2'!EN28,'JTC - Site 10 - Day 2'!FB28)</f>
        <v>58</v>
      </c>
      <c r="CY28" s="47">
        <f>SUM('JTC - Site 10 - Day 2'!EA28,'JTC - Site 10 - Day 2'!EO28,'JTC - Site 10 - Day 2'!FC28)</f>
        <v>20</v>
      </c>
      <c r="CZ28" s="47">
        <f>SUM('JTC - Site 10 - Day 2'!EB28,'JTC - Site 10 - Day 2'!EP28,'JTC - Site 10 - Day 2'!FD28)</f>
        <v>6</v>
      </c>
      <c r="DA28" s="47">
        <f>SUM('JTC - Site 10 - Day 2'!EC28,'JTC - Site 10 - Day 2'!EQ28,'JTC - Site 10 - Day 2'!FE28)</f>
        <v>0</v>
      </c>
      <c r="DB28" s="47">
        <f>SUM('JTC - Site 10 - Day 2'!ED28,'JTC - Site 10 - Day 2'!ER28,'JTC - Site 10 - Day 2'!FF28)</f>
        <v>2</v>
      </c>
      <c r="DC28" s="47">
        <f>SUM('JTC - Site 10 - Day 2'!EE28,'JTC - Site 10 - Day 2'!ES28,'JTC - Site 10 - Day 2'!FG28)</f>
        <v>0</v>
      </c>
      <c r="DD28" s="47">
        <f>SUM('JTC - Site 10 - Day 2'!EF28,'JTC - Site 10 - Day 2'!ET28,'JTC - Site 10 - Day 2'!FH28)</f>
        <v>0</v>
      </c>
      <c r="DE28" s="47">
        <f>SUM('JTC - Site 10 - Day 2'!EG28,'JTC - Site 10 - Day 2'!EU28,'JTC - Site 10 - Day 2'!FI28)</f>
        <v>3</v>
      </c>
      <c r="DF28" s="54">
        <f>SUM('JTC - Site 10 - Day 2'!EH28,'JTC - Site 10 - Day 2'!EV28,'JTC - Site 10 - Day 2'!FJ28)</f>
        <v>0</v>
      </c>
      <c r="DG28" s="59">
        <f t="shared" si="22"/>
        <v>92</v>
      </c>
      <c r="DH28" s="59">
        <f t="shared" si="23"/>
        <v>101</v>
      </c>
      <c r="DI28" s="68">
        <f t="shared" si="61"/>
        <v>341</v>
      </c>
      <c r="DJ28" s="68">
        <f t="shared" si="62"/>
        <v>1373</v>
      </c>
      <c r="DK28" s="45">
        <f>'JTC - Site 10 - Day 2'!$A28</f>
        <v>0.4479166666666673</v>
      </c>
    </row>
    <row r="29" spans="1:115" s="39" customFormat="1" ht="12" customHeight="1">
      <c r="A29" s="48" t="s">
        <v>24</v>
      </c>
      <c r="B29" s="49">
        <f t="shared" ref="B29:L29" si="63">SUM(B25:B28)</f>
        <v>9</v>
      </c>
      <c r="C29" s="50">
        <f t="shared" si="63"/>
        <v>5</v>
      </c>
      <c r="D29" s="50">
        <f t="shared" si="63"/>
        <v>261</v>
      </c>
      <c r="E29" s="50">
        <f t="shared" si="63"/>
        <v>54</v>
      </c>
      <c r="F29" s="50">
        <f t="shared" si="63"/>
        <v>12</v>
      </c>
      <c r="G29" s="50">
        <f t="shared" si="63"/>
        <v>0</v>
      </c>
      <c r="H29" s="50">
        <f t="shared" si="63"/>
        <v>1</v>
      </c>
      <c r="I29" s="50">
        <f t="shared" si="63"/>
        <v>1</v>
      </c>
      <c r="J29" s="50">
        <f t="shared" si="63"/>
        <v>2</v>
      </c>
      <c r="K29" s="50">
        <f t="shared" si="63"/>
        <v>6</v>
      </c>
      <c r="L29" s="55">
        <f t="shared" si="63"/>
        <v>14</v>
      </c>
      <c r="M29" s="60">
        <f t="shared" si="8"/>
        <v>365</v>
      </c>
      <c r="N29" s="60">
        <f t="shared" si="9"/>
        <v>378</v>
      </c>
      <c r="O29" s="48" t="s">
        <v>24</v>
      </c>
      <c r="P29" s="49">
        <f t="shared" ref="P29:Z29" si="64">SUM(P25:P28)</f>
        <v>12</v>
      </c>
      <c r="Q29" s="50">
        <f t="shared" si="64"/>
        <v>3</v>
      </c>
      <c r="R29" s="50">
        <f t="shared" si="64"/>
        <v>144</v>
      </c>
      <c r="S29" s="50">
        <f t="shared" si="64"/>
        <v>26</v>
      </c>
      <c r="T29" s="50">
        <f t="shared" si="64"/>
        <v>7</v>
      </c>
      <c r="U29" s="50">
        <f t="shared" si="64"/>
        <v>2</v>
      </c>
      <c r="V29" s="50">
        <f t="shared" si="64"/>
        <v>1</v>
      </c>
      <c r="W29" s="50">
        <f t="shared" si="64"/>
        <v>1</v>
      </c>
      <c r="X29" s="50">
        <f t="shared" si="64"/>
        <v>3</v>
      </c>
      <c r="Y29" s="50">
        <f t="shared" si="64"/>
        <v>3</v>
      </c>
      <c r="Z29" s="55">
        <f t="shared" si="64"/>
        <v>13</v>
      </c>
      <c r="AA29" s="60">
        <f t="shared" si="10"/>
        <v>215</v>
      </c>
      <c r="AB29" s="60">
        <f t="shared" si="11"/>
        <v>222</v>
      </c>
      <c r="AC29" s="48" t="s">
        <v>24</v>
      </c>
      <c r="AD29" s="49">
        <f t="shared" ref="AD29:AN29" si="65">SUM(AD25:AD28)</f>
        <v>9</v>
      </c>
      <c r="AE29" s="50">
        <f t="shared" si="65"/>
        <v>4</v>
      </c>
      <c r="AF29" s="50">
        <f t="shared" si="65"/>
        <v>228</v>
      </c>
      <c r="AG29" s="50">
        <f t="shared" si="65"/>
        <v>54</v>
      </c>
      <c r="AH29" s="50">
        <f t="shared" si="65"/>
        <v>13</v>
      </c>
      <c r="AI29" s="50">
        <f t="shared" si="65"/>
        <v>2</v>
      </c>
      <c r="AJ29" s="50">
        <f t="shared" si="65"/>
        <v>6</v>
      </c>
      <c r="AK29" s="50">
        <f t="shared" si="65"/>
        <v>1</v>
      </c>
      <c r="AL29" s="50">
        <f t="shared" si="65"/>
        <v>3</v>
      </c>
      <c r="AM29" s="50">
        <f t="shared" si="65"/>
        <v>5</v>
      </c>
      <c r="AN29" s="55">
        <f t="shared" si="65"/>
        <v>8</v>
      </c>
      <c r="AO29" s="60">
        <f t="shared" si="12"/>
        <v>333</v>
      </c>
      <c r="AP29" s="60">
        <f t="shared" si="13"/>
        <v>355</v>
      </c>
      <c r="AQ29" s="48" t="s">
        <v>24</v>
      </c>
      <c r="AR29" s="49">
        <f t="shared" ref="AR29:BB29" si="66">SUM(AR25:AR28)</f>
        <v>47</v>
      </c>
      <c r="AS29" s="50">
        <f t="shared" si="66"/>
        <v>12</v>
      </c>
      <c r="AT29" s="50">
        <f t="shared" si="66"/>
        <v>275</v>
      </c>
      <c r="AU29" s="50">
        <f t="shared" si="66"/>
        <v>50</v>
      </c>
      <c r="AV29" s="50">
        <f t="shared" si="66"/>
        <v>23</v>
      </c>
      <c r="AW29" s="50">
        <f t="shared" si="66"/>
        <v>0</v>
      </c>
      <c r="AX29" s="50">
        <f t="shared" si="66"/>
        <v>11</v>
      </c>
      <c r="AY29" s="50">
        <f t="shared" si="66"/>
        <v>3</v>
      </c>
      <c r="AZ29" s="50">
        <f t="shared" si="66"/>
        <v>1</v>
      </c>
      <c r="BA29" s="50">
        <f t="shared" si="66"/>
        <v>3</v>
      </c>
      <c r="BB29" s="55">
        <f t="shared" si="66"/>
        <v>4</v>
      </c>
      <c r="BC29" s="60">
        <f t="shared" si="14"/>
        <v>429</v>
      </c>
      <c r="BD29" s="60">
        <f t="shared" si="15"/>
        <v>433</v>
      </c>
      <c r="BE29" s="48" t="s">
        <v>24</v>
      </c>
      <c r="BF29" s="49">
        <f t="shared" ref="BF29:BP29" si="67">SUM(BF25:BF28)</f>
        <v>6</v>
      </c>
      <c r="BG29" s="50">
        <f t="shared" si="67"/>
        <v>2</v>
      </c>
      <c r="BH29" s="50">
        <f t="shared" si="67"/>
        <v>136</v>
      </c>
      <c r="BI29" s="50">
        <f t="shared" si="67"/>
        <v>25</v>
      </c>
      <c r="BJ29" s="50">
        <f t="shared" si="67"/>
        <v>4</v>
      </c>
      <c r="BK29" s="50">
        <f t="shared" si="67"/>
        <v>0</v>
      </c>
      <c r="BL29" s="50">
        <f t="shared" si="67"/>
        <v>1</v>
      </c>
      <c r="BM29" s="50">
        <f t="shared" si="67"/>
        <v>0</v>
      </c>
      <c r="BN29" s="50">
        <f t="shared" si="67"/>
        <v>3</v>
      </c>
      <c r="BO29" s="50">
        <f t="shared" si="67"/>
        <v>3</v>
      </c>
      <c r="BP29" s="55">
        <f t="shared" si="67"/>
        <v>10</v>
      </c>
      <c r="BQ29" s="60">
        <f t="shared" si="16"/>
        <v>190</v>
      </c>
      <c r="BR29" s="60">
        <f t="shared" si="17"/>
        <v>196</v>
      </c>
      <c r="BS29" s="48" t="s">
        <v>24</v>
      </c>
      <c r="BT29" s="49">
        <f t="shared" ref="BT29:CD29" si="68">SUM(BT25:BT28)</f>
        <v>15</v>
      </c>
      <c r="BU29" s="50">
        <f t="shared" si="68"/>
        <v>4</v>
      </c>
      <c r="BV29" s="50">
        <f t="shared" si="68"/>
        <v>238</v>
      </c>
      <c r="BW29" s="50">
        <f t="shared" si="68"/>
        <v>45</v>
      </c>
      <c r="BX29" s="50">
        <f t="shared" si="68"/>
        <v>8</v>
      </c>
      <c r="BY29" s="50">
        <f t="shared" si="68"/>
        <v>1</v>
      </c>
      <c r="BZ29" s="50">
        <f t="shared" si="68"/>
        <v>0</v>
      </c>
      <c r="CA29" s="50">
        <f t="shared" si="68"/>
        <v>0</v>
      </c>
      <c r="CB29" s="50">
        <f t="shared" si="68"/>
        <v>2</v>
      </c>
      <c r="CC29" s="50">
        <f t="shared" si="68"/>
        <v>3</v>
      </c>
      <c r="CD29" s="55">
        <f t="shared" si="68"/>
        <v>10</v>
      </c>
      <c r="CE29" s="60">
        <f t="shared" si="18"/>
        <v>326</v>
      </c>
      <c r="CF29" s="60">
        <f t="shared" si="19"/>
        <v>328</v>
      </c>
      <c r="CG29" s="48" t="s">
        <v>24</v>
      </c>
      <c r="CH29" s="49">
        <f t="shared" ref="CH29:CR29" si="69">SUM(CH25:CH28)</f>
        <v>59</v>
      </c>
      <c r="CI29" s="50">
        <f t="shared" si="69"/>
        <v>13</v>
      </c>
      <c r="CJ29" s="50">
        <f t="shared" si="69"/>
        <v>313</v>
      </c>
      <c r="CK29" s="50">
        <f t="shared" si="69"/>
        <v>63</v>
      </c>
      <c r="CL29" s="50">
        <f t="shared" si="69"/>
        <v>25</v>
      </c>
      <c r="CM29" s="50">
        <f t="shared" si="69"/>
        <v>2</v>
      </c>
      <c r="CN29" s="50">
        <f t="shared" si="69"/>
        <v>10</v>
      </c>
      <c r="CO29" s="50">
        <f t="shared" si="69"/>
        <v>2</v>
      </c>
      <c r="CP29" s="50">
        <f t="shared" si="69"/>
        <v>1</v>
      </c>
      <c r="CQ29" s="50">
        <f t="shared" si="69"/>
        <v>3</v>
      </c>
      <c r="CR29" s="55">
        <f t="shared" si="69"/>
        <v>8</v>
      </c>
      <c r="CS29" s="60">
        <f t="shared" si="20"/>
        <v>499</v>
      </c>
      <c r="CT29" s="60">
        <f t="shared" si="21"/>
        <v>496</v>
      </c>
      <c r="CU29" s="48" t="s">
        <v>24</v>
      </c>
      <c r="CV29" s="49">
        <f t="shared" ref="CV29:DF29" si="70">SUM(CV25:CV28)</f>
        <v>9</v>
      </c>
      <c r="CW29" s="50">
        <f t="shared" si="70"/>
        <v>5</v>
      </c>
      <c r="CX29" s="50">
        <f t="shared" si="70"/>
        <v>281</v>
      </c>
      <c r="CY29" s="50">
        <f t="shared" si="70"/>
        <v>75</v>
      </c>
      <c r="CZ29" s="50">
        <f t="shared" si="70"/>
        <v>16</v>
      </c>
      <c r="DA29" s="50">
        <f t="shared" si="70"/>
        <v>1</v>
      </c>
      <c r="DB29" s="50">
        <f t="shared" si="70"/>
        <v>6</v>
      </c>
      <c r="DC29" s="50">
        <f t="shared" si="70"/>
        <v>0</v>
      </c>
      <c r="DD29" s="50">
        <f t="shared" si="70"/>
        <v>3</v>
      </c>
      <c r="DE29" s="50">
        <f t="shared" si="70"/>
        <v>8</v>
      </c>
      <c r="DF29" s="55">
        <f t="shared" si="70"/>
        <v>13</v>
      </c>
      <c r="DG29" s="60">
        <f t="shared" si="22"/>
        <v>417</v>
      </c>
      <c r="DH29" s="60">
        <f t="shared" si="23"/>
        <v>442</v>
      </c>
      <c r="DI29" s="69"/>
      <c r="DJ29" s="69"/>
      <c r="DK29" s="48"/>
    </row>
    <row r="30" spans="1:115" ht="13.5" customHeight="1">
      <c r="A30" s="22">
        <f>'JTC - Site 10 - Day 2'!$A30</f>
        <v>0.45833333333333398</v>
      </c>
      <c r="B30" s="41">
        <f>SUM('JTC - Site 10 - Day 2'!AR30,'JTC - Site 10 - Day 2'!CV30,'JTC - Site 10 - Day 2'!EZ30)</f>
        <v>1</v>
      </c>
      <c r="C30" s="42">
        <f>SUM('JTC - Site 10 - Day 2'!AS30,'JTC - Site 10 - Day 2'!CW30,'JTC - Site 10 - Day 2'!FA30)</f>
        <v>0</v>
      </c>
      <c r="D30" s="42">
        <f>SUM('JTC - Site 10 - Day 2'!AT30,'JTC - Site 10 - Day 2'!CX30,'JTC - Site 10 - Day 2'!FB30)</f>
        <v>43</v>
      </c>
      <c r="E30" s="42">
        <f>SUM('JTC - Site 10 - Day 2'!AU30,'JTC - Site 10 - Day 2'!CY30,'JTC - Site 10 - Day 2'!FC30)</f>
        <v>7</v>
      </c>
      <c r="F30" s="42">
        <f>SUM('JTC - Site 10 - Day 2'!AV30,'JTC - Site 10 - Day 2'!CZ30,'JTC - Site 10 - Day 2'!FD30)</f>
        <v>3</v>
      </c>
      <c r="G30" s="42">
        <f>SUM('JTC - Site 10 - Day 2'!AW30,'JTC - Site 10 - Day 2'!DA30,'JTC - Site 10 - Day 2'!FE30)</f>
        <v>0</v>
      </c>
      <c r="H30" s="42">
        <f>SUM('JTC - Site 10 - Day 2'!AX30,'JTC - Site 10 - Day 2'!DB30,'JTC - Site 10 - Day 2'!FF30)</f>
        <v>0</v>
      </c>
      <c r="I30" s="42">
        <f>SUM('JTC - Site 10 - Day 2'!AY30,'JTC - Site 10 - Day 2'!DC30,'JTC - Site 10 - Day 2'!FG30)</f>
        <v>0</v>
      </c>
      <c r="J30" s="42">
        <f>SUM('JTC - Site 10 - Day 2'!AZ30,'JTC - Site 10 - Day 2'!DD30,'JTC - Site 10 - Day 2'!FH30)</f>
        <v>1</v>
      </c>
      <c r="K30" s="42">
        <f>SUM('JTC - Site 10 - Day 2'!BA30,'JTC - Site 10 - Day 2'!DE30,'JTC - Site 10 - Day 2'!FI30)</f>
        <v>0</v>
      </c>
      <c r="L30" s="52">
        <f>SUM('JTC - Site 10 - Day 2'!BB30,'JTC - Site 10 - Day 2'!DF30,'JTC - Site 10 - Day 2'!FJ30)</f>
        <v>5</v>
      </c>
      <c r="M30" s="57">
        <f t="shared" si="8"/>
        <v>60</v>
      </c>
      <c r="N30" s="57">
        <f t="shared" si="9"/>
        <v>63</v>
      </c>
      <c r="O30" s="22">
        <f>'JTC - Site 10 - Day 2'!$A30</f>
        <v>0.45833333333333398</v>
      </c>
      <c r="P30" s="41">
        <f>SUM('JTC - Site 10 - Day 2'!B30,'JTC - Site 10 - Day 2'!P30,'JTC - Site 10 - Day 2'!AD30)</f>
        <v>2</v>
      </c>
      <c r="Q30" s="42">
        <f>SUM('JTC - Site 10 - Day 2'!C30,'JTC - Site 10 - Day 2'!Q30,'JTC - Site 10 - Day 2'!AE30)</f>
        <v>0</v>
      </c>
      <c r="R30" s="42">
        <f>SUM('JTC - Site 10 - Day 2'!D30,'JTC - Site 10 - Day 2'!R30,'JTC - Site 10 - Day 2'!AF30)</f>
        <v>37</v>
      </c>
      <c r="S30" s="42">
        <f>SUM('JTC - Site 10 - Day 2'!E30,'JTC - Site 10 - Day 2'!S30,'JTC - Site 10 - Day 2'!AG30)</f>
        <v>12</v>
      </c>
      <c r="T30" s="42">
        <f>SUM('JTC - Site 10 - Day 2'!F30,'JTC - Site 10 - Day 2'!T30,'JTC - Site 10 - Day 2'!AH30)</f>
        <v>5</v>
      </c>
      <c r="U30" s="42">
        <f>SUM('JTC - Site 10 - Day 2'!G30,'JTC - Site 10 - Day 2'!U30,'JTC - Site 10 - Day 2'!AI30)</f>
        <v>0</v>
      </c>
      <c r="V30" s="42">
        <f>SUM('JTC - Site 10 - Day 2'!H30,'JTC - Site 10 - Day 2'!V30,'JTC - Site 10 - Day 2'!AJ30)</f>
        <v>0</v>
      </c>
      <c r="W30" s="42">
        <f>SUM('JTC - Site 10 - Day 2'!I30,'JTC - Site 10 - Day 2'!W30,'JTC - Site 10 - Day 2'!AK30)</f>
        <v>1</v>
      </c>
      <c r="X30" s="42">
        <f>SUM('JTC - Site 10 - Day 2'!J30,'JTC - Site 10 - Day 2'!X30,'JTC - Site 10 - Day 2'!AL30)</f>
        <v>0</v>
      </c>
      <c r="Y30" s="42">
        <f>SUM('JTC - Site 10 - Day 2'!K30,'JTC - Site 10 - Day 2'!Y30,'JTC - Site 10 - Day 2'!AM30)</f>
        <v>0</v>
      </c>
      <c r="Z30" s="52">
        <f>SUM('JTC - Site 10 - Day 2'!L30,'JTC - Site 10 - Day 2'!Z30,'JTC - Site 10 - Day 2'!AN30)</f>
        <v>6</v>
      </c>
      <c r="AA30" s="57">
        <f t="shared" si="10"/>
        <v>63</v>
      </c>
      <c r="AB30" s="57">
        <f t="shared" si="11"/>
        <v>68</v>
      </c>
      <c r="AC30" s="22">
        <f>'JTC - Site 10 - Day 2'!$A30</f>
        <v>0.45833333333333398</v>
      </c>
      <c r="AD30" s="41">
        <f>SUM('JTC - Site 10 - Day 2'!AD30,'JTC - Site 10 - Day 2'!CH30,'JTC - Site 10 - Day 2'!EL30)</f>
        <v>5</v>
      </c>
      <c r="AE30" s="42">
        <f>SUM('JTC - Site 10 - Day 2'!AE30,'JTC - Site 10 - Day 2'!CI30,'JTC - Site 10 - Day 2'!EM30)</f>
        <v>2</v>
      </c>
      <c r="AF30" s="42">
        <f>SUM('JTC - Site 10 - Day 2'!AF30,'JTC - Site 10 - Day 2'!CJ30,'JTC - Site 10 - Day 2'!EN30)</f>
        <v>69</v>
      </c>
      <c r="AG30" s="42">
        <f>SUM('JTC - Site 10 - Day 2'!AG30,'JTC - Site 10 - Day 2'!CK30,'JTC - Site 10 - Day 2'!EO30)</f>
        <v>14</v>
      </c>
      <c r="AH30" s="42">
        <f>SUM('JTC - Site 10 - Day 2'!AH30,'JTC - Site 10 - Day 2'!CL30,'JTC - Site 10 - Day 2'!EP30)</f>
        <v>7</v>
      </c>
      <c r="AI30" s="42">
        <f>SUM('JTC - Site 10 - Day 2'!AI30,'JTC - Site 10 - Day 2'!CM30,'JTC - Site 10 - Day 2'!EQ30)</f>
        <v>1</v>
      </c>
      <c r="AJ30" s="42">
        <f>SUM('JTC - Site 10 - Day 2'!AJ30,'JTC - Site 10 - Day 2'!CN30,'JTC - Site 10 - Day 2'!ER30)</f>
        <v>1</v>
      </c>
      <c r="AK30" s="42">
        <f>SUM('JTC - Site 10 - Day 2'!AK30,'JTC - Site 10 - Day 2'!CO30,'JTC - Site 10 - Day 2'!ES30)</f>
        <v>1</v>
      </c>
      <c r="AL30" s="42">
        <f>SUM('JTC - Site 10 - Day 2'!AL30,'JTC - Site 10 - Day 2'!CP30,'JTC - Site 10 - Day 2'!ET30)</f>
        <v>0</v>
      </c>
      <c r="AM30" s="42">
        <f>SUM('JTC - Site 10 - Day 2'!AM30,'JTC - Site 10 - Day 2'!CQ30,'JTC - Site 10 - Day 2'!EU30)</f>
        <v>0</v>
      </c>
      <c r="AN30" s="52">
        <f>SUM('JTC - Site 10 - Day 2'!AN30,'JTC - Site 10 - Day 2'!CR30,'JTC - Site 10 - Day 2'!EV30)</f>
        <v>2</v>
      </c>
      <c r="AO30" s="57">
        <f t="shared" si="12"/>
        <v>102</v>
      </c>
      <c r="AP30" s="57">
        <f t="shared" si="13"/>
        <v>108</v>
      </c>
      <c r="AQ30" s="22">
        <f>'JTC - Site 10 - Day 2'!$A30</f>
        <v>0.45833333333333398</v>
      </c>
      <c r="AR30" s="41">
        <f>SUM('JTC - Site 10 - Day 2'!AR30,'JTC - Site 10 - Day 2'!BF30,'JTC - Site 10 - Day 2'!BT30)</f>
        <v>7</v>
      </c>
      <c r="AS30" s="42">
        <f>SUM('JTC - Site 10 - Day 2'!AS30,'JTC - Site 10 - Day 2'!BG30,'JTC - Site 10 - Day 2'!BU30)</f>
        <v>0</v>
      </c>
      <c r="AT30" s="42">
        <f>SUM('JTC - Site 10 - Day 2'!AT30,'JTC - Site 10 - Day 2'!BH30,'JTC - Site 10 - Day 2'!BV30)</f>
        <v>51</v>
      </c>
      <c r="AU30" s="42">
        <f>SUM('JTC - Site 10 - Day 2'!AU30,'JTC - Site 10 - Day 2'!BI30,'JTC - Site 10 - Day 2'!BW30)</f>
        <v>19</v>
      </c>
      <c r="AV30" s="42">
        <f>SUM('JTC - Site 10 - Day 2'!AV30,'JTC - Site 10 - Day 2'!BJ30,'JTC - Site 10 - Day 2'!BX30)</f>
        <v>1</v>
      </c>
      <c r="AW30" s="42">
        <f>SUM('JTC - Site 10 - Day 2'!AW30,'JTC - Site 10 - Day 2'!BK30,'JTC - Site 10 - Day 2'!BY30)</f>
        <v>0</v>
      </c>
      <c r="AX30" s="42">
        <f>SUM('JTC - Site 10 - Day 2'!AX30,'JTC - Site 10 - Day 2'!BL30,'JTC - Site 10 - Day 2'!BZ30)</f>
        <v>2</v>
      </c>
      <c r="AY30" s="42">
        <f>SUM('JTC - Site 10 - Day 2'!AY30,'JTC - Site 10 - Day 2'!BM30,'JTC - Site 10 - Day 2'!CA30)</f>
        <v>2</v>
      </c>
      <c r="AZ30" s="42">
        <f>SUM('JTC - Site 10 - Day 2'!AZ30,'JTC - Site 10 - Day 2'!BN30,'JTC - Site 10 - Day 2'!CB30)</f>
        <v>0</v>
      </c>
      <c r="BA30" s="42">
        <f>SUM('JTC - Site 10 - Day 2'!BA30,'JTC - Site 10 - Day 2'!BO30,'JTC - Site 10 - Day 2'!CC30)</f>
        <v>0</v>
      </c>
      <c r="BB30" s="52">
        <f>SUM('JTC - Site 10 - Day 2'!BB30,'JTC - Site 10 - Day 2'!BP30,'JTC - Site 10 - Day 2'!CD30)</f>
        <v>3</v>
      </c>
      <c r="BC30" s="57">
        <f t="shared" si="14"/>
        <v>85</v>
      </c>
      <c r="BD30" s="57">
        <f t="shared" si="15"/>
        <v>85</v>
      </c>
      <c r="BE30" s="22">
        <f>'JTC - Site 10 - Day 2'!$A30</f>
        <v>0.45833333333333398</v>
      </c>
      <c r="BF30" s="41">
        <f>SUM('JTC - Site 10 - Day 2'!P30,'JTC - Site 10 - Day 2'!BT30,'JTC - Site 10 - Day 2'!DX30)</f>
        <v>0</v>
      </c>
      <c r="BG30" s="42">
        <f>SUM('JTC - Site 10 - Day 2'!Q30,'JTC - Site 10 - Day 2'!BU30,'JTC - Site 10 - Day 2'!DY30)</f>
        <v>0</v>
      </c>
      <c r="BH30" s="42">
        <f>SUM('JTC - Site 10 - Day 2'!R30,'JTC - Site 10 - Day 2'!BV30,'JTC - Site 10 - Day 2'!DZ30)</f>
        <v>35</v>
      </c>
      <c r="BI30" s="42">
        <f>SUM('JTC - Site 10 - Day 2'!S30,'JTC - Site 10 - Day 2'!BW30,'JTC - Site 10 - Day 2'!EA30)</f>
        <v>12</v>
      </c>
      <c r="BJ30" s="42">
        <f>SUM('JTC - Site 10 - Day 2'!T30,'JTC - Site 10 - Day 2'!BX30,'JTC - Site 10 - Day 2'!EB30)</f>
        <v>5</v>
      </c>
      <c r="BK30" s="42">
        <f>SUM('JTC - Site 10 - Day 2'!U30,'JTC - Site 10 - Day 2'!BY30,'JTC - Site 10 - Day 2'!EC30)</f>
        <v>0</v>
      </c>
      <c r="BL30" s="42">
        <f>SUM('JTC - Site 10 - Day 2'!V30,'JTC - Site 10 - Day 2'!BZ30,'JTC - Site 10 - Day 2'!ED30)</f>
        <v>0</v>
      </c>
      <c r="BM30" s="42">
        <f>SUM('JTC - Site 10 - Day 2'!W30,'JTC - Site 10 - Day 2'!CA30,'JTC - Site 10 - Day 2'!EE30)</f>
        <v>0</v>
      </c>
      <c r="BN30" s="42">
        <f>SUM('JTC - Site 10 - Day 2'!X30,'JTC - Site 10 - Day 2'!CB30,'JTC - Site 10 - Day 2'!EF30)</f>
        <v>0</v>
      </c>
      <c r="BO30" s="42">
        <f>SUM('JTC - Site 10 - Day 2'!Y30,'JTC - Site 10 - Day 2'!CC30,'JTC - Site 10 - Day 2'!EG30)</f>
        <v>0</v>
      </c>
      <c r="BP30" s="52">
        <f>SUM('JTC - Site 10 - Day 2'!Z30,'JTC - Site 10 - Day 2'!CD30,'JTC - Site 10 - Day 2'!EH30)</f>
        <v>5</v>
      </c>
      <c r="BQ30" s="57">
        <f t="shared" si="16"/>
        <v>57</v>
      </c>
      <c r="BR30" s="57">
        <f t="shared" si="17"/>
        <v>62</v>
      </c>
      <c r="BS30" s="22">
        <f>'JTC - Site 10 - Day 2'!$A30</f>
        <v>0.45833333333333398</v>
      </c>
      <c r="BT30" s="41">
        <f>SUM('JTC - Site 10 - Day 2'!CH30,'JTC - Site 10 - Day 2'!CV30,'JTC - Site 10 - Day 2'!DJ30)</f>
        <v>2</v>
      </c>
      <c r="BU30" s="42">
        <f>SUM('JTC - Site 10 - Day 2'!CI30,'JTC - Site 10 - Day 2'!CW30,'JTC - Site 10 - Day 2'!DK30)</f>
        <v>0</v>
      </c>
      <c r="BV30" s="42">
        <f>SUM('JTC - Site 10 - Day 2'!CJ30,'JTC - Site 10 - Day 2'!CX30,'JTC - Site 10 - Day 2'!DL30)</f>
        <v>43</v>
      </c>
      <c r="BW30" s="42">
        <f>SUM('JTC - Site 10 - Day 2'!CK30,'JTC - Site 10 - Day 2'!CY30,'JTC - Site 10 - Day 2'!DM30)</f>
        <v>10</v>
      </c>
      <c r="BX30" s="42">
        <f>SUM('JTC - Site 10 - Day 2'!CL30,'JTC - Site 10 - Day 2'!CZ30,'JTC - Site 10 - Day 2'!DN30)</f>
        <v>2</v>
      </c>
      <c r="BY30" s="42">
        <f>SUM('JTC - Site 10 - Day 2'!CM30,'JTC - Site 10 - Day 2'!DA30,'JTC - Site 10 - Day 2'!DO30)</f>
        <v>0</v>
      </c>
      <c r="BZ30" s="42">
        <f>SUM('JTC - Site 10 - Day 2'!CN30,'JTC - Site 10 - Day 2'!DB30,'JTC - Site 10 - Day 2'!DP30)</f>
        <v>0</v>
      </c>
      <c r="CA30" s="42">
        <f>SUM('JTC - Site 10 - Day 2'!CO30,'JTC - Site 10 - Day 2'!DC30,'JTC - Site 10 - Day 2'!DQ30)</f>
        <v>0</v>
      </c>
      <c r="CB30" s="42">
        <f>SUM('JTC - Site 10 - Day 2'!CP30,'JTC - Site 10 - Day 2'!DD30,'JTC - Site 10 - Day 2'!DR30)</f>
        <v>1</v>
      </c>
      <c r="CC30" s="42">
        <f>SUM('JTC - Site 10 - Day 2'!CQ30,'JTC - Site 10 - Day 2'!DE30,'JTC - Site 10 - Day 2'!DS30)</f>
        <v>0</v>
      </c>
      <c r="CD30" s="52">
        <f>SUM('JTC - Site 10 - Day 2'!CR30,'JTC - Site 10 - Day 2'!DF30,'JTC - Site 10 - Day 2'!DT30)</f>
        <v>3</v>
      </c>
      <c r="CE30" s="57">
        <f t="shared" si="18"/>
        <v>61</v>
      </c>
      <c r="CF30" s="57">
        <f t="shared" si="19"/>
        <v>63</v>
      </c>
      <c r="CG30" s="22">
        <f>'JTC - Site 10 - Day 2'!$A30</f>
        <v>0.45833333333333398</v>
      </c>
      <c r="CH30" s="41">
        <f>SUM('JTC - Site 10 - Day 2'!B30,'JTC - Site 10 - Day 2'!BF30,'JTC - Site 10 - Day 2'!DJ30)</f>
        <v>10</v>
      </c>
      <c r="CI30" s="42">
        <f>SUM('JTC - Site 10 - Day 2'!C30,'JTC - Site 10 - Day 2'!BG30,'JTC - Site 10 - Day 2'!DK30)</f>
        <v>0</v>
      </c>
      <c r="CJ30" s="42">
        <f>SUM('JTC - Site 10 - Day 2'!D30,'JTC - Site 10 - Day 2'!BH30,'JTC - Site 10 - Day 2'!DL30)</f>
        <v>61</v>
      </c>
      <c r="CK30" s="42">
        <f>SUM('JTC - Site 10 - Day 2'!E30,'JTC - Site 10 - Day 2'!BI30,'JTC - Site 10 - Day 2'!DM30)</f>
        <v>25</v>
      </c>
      <c r="CL30" s="42">
        <f>SUM('JTC - Site 10 - Day 2'!F30,'JTC - Site 10 - Day 2'!BJ30,'JTC - Site 10 - Day 2'!DN30)</f>
        <v>2</v>
      </c>
      <c r="CM30" s="42">
        <f>SUM('JTC - Site 10 - Day 2'!G30,'JTC - Site 10 - Day 2'!BK30,'JTC - Site 10 - Day 2'!DO30)</f>
        <v>0</v>
      </c>
      <c r="CN30" s="42">
        <f>SUM('JTC - Site 10 - Day 2'!H30,'JTC - Site 10 - Day 2'!BL30,'JTC - Site 10 - Day 2'!DP30)</f>
        <v>2</v>
      </c>
      <c r="CO30" s="42">
        <f>SUM('JTC - Site 10 - Day 2'!I30,'JTC - Site 10 - Day 2'!BM30,'JTC - Site 10 - Day 2'!DQ30)</f>
        <v>2</v>
      </c>
      <c r="CP30" s="42">
        <f>SUM('JTC - Site 10 - Day 2'!J30,'JTC - Site 10 - Day 2'!BN30,'JTC - Site 10 - Day 2'!DR30)</f>
        <v>0</v>
      </c>
      <c r="CQ30" s="42">
        <f>SUM('JTC - Site 10 - Day 2'!K30,'JTC - Site 10 - Day 2'!BO30,'JTC - Site 10 - Day 2'!DS30)</f>
        <v>0</v>
      </c>
      <c r="CR30" s="52">
        <f>SUM('JTC - Site 10 - Day 2'!L30,'JTC - Site 10 - Day 2'!BP30,'JTC - Site 10 - Day 2'!DT30)</f>
        <v>4</v>
      </c>
      <c r="CS30" s="57">
        <f t="shared" si="20"/>
        <v>106</v>
      </c>
      <c r="CT30" s="57">
        <f t="shared" si="21"/>
        <v>105</v>
      </c>
      <c r="CU30" s="22">
        <f>'JTC - Site 10 - Day 2'!$A30</f>
        <v>0.45833333333333398</v>
      </c>
      <c r="CV30" s="41">
        <f>SUM('JTC - Site 10 - Day 2'!DX30,'JTC - Site 10 - Day 2'!EL30,'JTC - Site 10 - Day 2'!EZ30)</f>
        <v>5</v>
      </c>
      <c r="CW30" s="42">
        <f>SUM('JTC - Site 10 - Day 2'!DY30,'JTC - Site 10 - Day 2'!EM30,'JTC - Site 10 - Day 2'!FA30)</f>
        <v>2</v>
      </c>
      <c r="CX30" s="42">
        <f>SUM('JTC - Site 10 - Day 2'!DZ30,'JTC - Site 10 - Day 2'!EN30,'JTC - Site 10 - Day 2'!FB30)</f>
        <v>77</v>
      </c>
      <c r="CY30" s="42">
        <f>SUM('JTC - Site 10 - Day 2'!EA30,'JTC - Site 10 - Day 2'!EO30,'JTC - Site 10 - Day 2'!FC30)</f>
        <v>17</v>
      </c>
      <c r="CZ30" s="42">
        <f>SUM('JTC - Site 10 - Day 2'!EB30,'JTC - Site 10 - Day 2'!EP30,'JTC - Site 10 - Day 2'!FD30)</f>
        <v>9</v>
      </c>
      <c r="DA30" s="42">
        <f>SUM('JTC - Site 10 - Day 2'!EC30,'JTC - Site 10 - Day 2'!EQ30,'JTC - Site 10 - Day 2'!FE30)</f>
        <v>1</v>
      </c>
      <c r="DB30" s="42">
        <f>SUM('JTC - Site 10 - Day 2'!ED30,'JTC - Site 10 - Day 2'!ER30,'JTC - Site 10 - Day 2'!FF30)</f>
        <v>1</v>
      </c>
      <c r="DC30" s="42">
        <f>SUM('JTC - Site 10 - Day 2'!EE30,'JTC - Site 10 - Day 2'!ES30,'JTC - Site 10 - Day 2'!FG30)</f>
        <v>0</v>
      </c>
      <c r="DD30" s="42">
        <f>SUM('JTC - Site 10 - Day 2'!EF30,'JTC - Site 10 - Day 2'!ET30,'JTC - Site 10 - Day 2'!FH30)</f>
        <v>0</v>
      </c>
      <c r="DE30" s="42">
        <f>SUM('JTC - Site 10 - Day 2'!EG30,'JTC - Site 10 - Day 2'!EU30,'JTC - Site 10 - Day 2'!FI30)</f>
        <v>0</v>
      </c>
      <c r="DF30" s="52">
        <f>SUM('JTC - Site 10 - Day 2'!EH30,'JTC - Site 10 - Day 2'!EV30,'JTC - Site 10 - Day 2'!FJ30)</f>
        <v>4</v>
      </c>
      <c r="DG30" s="57">
        <f t="shared" si="22"/>
        <v>116</v>
      </c>
      <c r="DH30" s="57">
        <f t="shared" si="23"/>
        <v>123</v>
      </c>
      <c r="DI30" s="67">
        <f t="shared" ref="DI30:DI33" si="71">SUM(M30,AO30,BQ30,CS30)</f>
        <v>325</v>
      </c>
      <c r="DJ30" s="67">
        <f>SUM(DI30:DI33)</f>
        <v>1383</v>
      </c>
      <c r="DK30" s="22">
        <f>'JTC - Site 10 - Day 2'!$A30</f>
        <v>0.45833333333333398</v>
      </c>
    </row>
    <row r="31" spans="1:115" ht="13.5" customHeight="1">
      <c r="A31" s="22">
        <f>'JTC - Site 10 - Day 2'!$A31</f>
        <v>0.46875000000000067</v>
      </c>
      <c r="B31" s="43">
        <f>SUM('JTC - Site 10 - Day 2'!AR31,'JTC - Site 10 - Day 2'!CV31,'JTC - Site 10 - Day 2'!EZ31)</f>
        <v>3</v>
      </c>
      <c r="C31" s="44">
        <f>SUM('JTC - Site 10 - Day 2'!AS31,'JTC - Site 10 - Day 2'!CW31,'JTC - Site 10 - Day 2'!FA31)</f>
        <v>0</v>
      </c>
      <c r="D31" s="44">
        <f>SUM('JTC - Site 10 - Day 2'!AT31,'JTC - Site 10 - Day 2'!CX31,'JTC - Site 10 - Day 2'!FB31)</f>
        <v>48</v>
      </c>
      <c r="E31" s="44">
        <f>SUM('JTC - Site 10 - Day 2'!AU31,'JTC - Site 10 - Day 2'!CY31,'JTC - Site 10 - Day 2'!FC31)</f>
        <v>13</v>
      </c>
      <c r="F31" s="44">
        <f>SUM('JTC - Site 10 - Day 2'!AV31,'JTC - Site 10 - Day 2'!CZ31,'JTC - Site 10 - Day 2'!FD31)</f>
        <v>3</v>
      </c>
      <c r="G31" s="44">
        <f>SUM('JTC - Site 10 - Day 2'!AW31,'JTC - Site 10 - Day 2'!DA31,'JTC - Site 10 - Day 2'!FE31)</f>
        <v>0</v>
      </c>
      <c r="H31" s="44">
        <f>SUM('JTC - Site 10 - Day 2'!AX31,'JTC - Site 10 - Day 2'!DB31,'JTC - Site 10 - Day 2'!FF31)</f>
        <v>0</v>
      </c>
      <c r="I31" s="44">
        <f>SUM('JTC - Site 10 - Day 2'!AY31,'JTC - Site 10 - Day 2'!DC31,'JTC - Site 10 - Day 2'!FG31)</f>
        <v>0</v>
      </c>
      <c r="J31" s="44">
        <f>SUM('JTC - Site 10 - Day 2'!AZ31,'JTC - Site 10 - Day 2'!DD31,'JTC - Site 10 - Day 2'!FH31)</f>
        <v>1</v>
      </c>
      <c r="K31" s="44">
        <f>SUM('JTC - Site 10 - Day 2'!BA31,'JTC - Site 10 - Day 2'!DE31,'JTC - Site 10 - Day 2'!FI31)</f>
        <v>0</v>
      </c>
      <c r="L31" s="53">
        <f>SUM('JTC - Site 10 - Day 2'!BB31,'JTC - Site 10 - Day 2'!DF31,'JTC - Site 10 - Day 2'!FJ31)</f>
        <v>5</v>
      </c>
      <c r="M31" s="58">
        <f t="shared" si="8"/>
        <v>73</v>
      </c>
      <c r="N31" s="58">
        <f t="shared" si="9"/>
        <v>75</v>
      </c>
      <c r="O31" s="22">
        <f>'JTC - Site 10 - Day 2'!$A31</f>
        <v>0.46875000000000067</v>
      </c>
      <c r="P31" s="43">
        <f>SUM('JTC - Site 10 - Day 2'!B31,'JTC - Site 10 - Day 2'!P31,'JTC - Site 10 - Day 2'!AD31)</f>
        <v>2</v>
      </c>
      <c r="Q31" s="44">
        <f>SUM('JTC - Site 10 - Day 2'!C31,'JTC - Site 10 - Day 2'!Q31,'JTC - Site 10 - Day 2'!AE31)</f>
        <v>0</v>
      </c>
      <c r="R31" s="44">
        <f>SUM('JTC - Site 10 - Day 2'!D31,'JTC - Site 10 - Day 2'!R31,'JTC - Site 10 - Day 2'!AF31)</f>
        <v>32</v>
      </c>
      <c r="S31" s="44">
        <f>SUM('JTC - Site 10 - Day 2'!E31,'JTC - Site 10 - Day 2'!S31,'JTC - Site 10 - Day 2'!AG31)</f>
        <v>7</v>
      </c>
      <c r="T31" s="44">
        <f>SUM('JTC - Site 10 - Day 2'!F31,'JTC - Site 10 - Day 2'!T31,'JTC - Site 10 - Day 2'!AH31)</f>
        <v>3</v>
      </c>
      <c r="U31" s="44">
        <f>SUM('JTC - Site 10 - Day 2'!G31,'JTC - Site 10 - Day 2'!U31,'JTC - Site 10 - Day 2'!AI31)</f>
        <v>0</v>
      </c>
      <c r="V31" s="44">
        <f>SUM('JTC - Site 10 - Day 2'!H31,'JTC - Site 10 - Day 2'!V31,'JTC - Site 10 - Day 2'!AJ31)</f>
        <v>2</v>
      </c>
      <c r="W31" s="44">
        <f>SUM('JTC - Site 10 - Day 2'!I31,'JTC - Site 10 - Day 2'!W31,'JTC - Site 10 - Day 2'!AK31)</f>
        <v>0</v>
      </c>
      <c r="X31" s="44">
        <f>SUM('JTC - Site 10 - Day 2'!J31,'JTC - Site 10 - Day 2'!X31,'JTC - Site 10 - Day 2'!AL31)</f>
        <v>1</v>
      </c>
      <c r="Y31" s="44">
        <f>SUM('JTC - Site 10 - Day 2'!K31,'JTC - Site 10 - Day 2'!Y31,'JTC - Site 10 - Day 2'!AM31)</f>
        <v>0</v>
      </c>
      <c r="Z31" s="53">
        <f>SUM('JTC - Site 10 - Day 2'!L31,'JTC - Site 10 - Day 2'!Z31,'JTC - Site 10 - Day 2'!AN31)</f>
        <v>6</v>
      </c>
      <c r="AA31" s="58">
        <f t="shared" si="10"/>
        <v>53</v>
      </c>
      <c r="AB31" s="58">
        <f t="shared" si="11"/>
        <v>58</v>
      </c>
      <c r="AC31" s="22">
        <f>'JTC - Site 10 - Day 2'!$A31</f>
        <v>0.46875000000000067</v>
      </c>
      <c r="AD31" s="43">
        <f>SUM('JTC - Site 10 - Day 2'!AD31,'JTC - Site 10 - Day 2'!CH31,'JTC - Site 10 - Day 2'!EL31)</f>
        <v>2</v>
      </c>
      <c r="AE31" s="44">
        <f>SUM('JTC - Site 10 - Day 2'!AE31,'JTC - Site 10 - Day 2'!CI31,'JTC - Site 10 - Day 2'!EM31)</f>
        <v>0</v>
      </c>
      <c r="AF31" s="44">
        <f>SUM('JTC - Site 10 - Day 2'!AF31,'JTC - Site 10 - Day 2'!CJ31,'JTC - Site 10 - Day 2'!EN31)</f>
        <v>66</v>
      </c>
      <c r="AG31" s="44">
        <f>SUM('JTC - Site 10 - Day 2'!AG31,'JTC - Site 10 - Day 2'!CK31,'JTC - Site 10 - Day 2'!EO31)</f>
        <v>18</v>
      </c>
      <c r="AH31" s="44">
        <f>SUM('JTC - Site 10 - Day 2'!AH31,'JTC - Site 10 - Day 2'!CL31,'JTC - Site 10 - Day 2'!EP31)</f>
        <v>4</v>
      </c>
      <c r="AI31" s="44">
        <f>SUM('JTC - Site 10 - Day 2'!AI31,'JTC - Site 10 - Day 2'!CM31,'JTC - Site 10 - Day 2'!EQ31)</f>
        <v>0</v>
      </c>
      <c r="AJ31" s="44">
        <f>SUM('JTC - Site 10 - Day 2'!AJ31,'JTC - Site 10 - Day 2'!CN31,'JTC - Site 10 - Day 2'!ER31)</f>
        <v>2</v>
      </c>
      <c r="AK31" s="44">
        <f>SUM('JTC - Site 10 - Day 2'!AK31,'JTC - Site 10 - Day 2'!CO31,'JTC - Site 10 - Day 2'!ES31)</f>
        <v>0</v>
      </c>
      <c r="AL31" s="44">
        <f>SUM('JTC - Site 10 - Day 2'!AL31,'JTC - Site 10 - Day 2'!CP31,'JTC - Site 10 - Day 2'!ET31)</f>
        <v>0</v>
      </c>
      <c r="AM31" s="44">
        <f>SUM('JTC - Site 10 - Day 2'!AM31,'JTC - Site 10 - Day 2'!CQ31,'JTC - Site 10 - Day 2'!EU31)</f>
        <v>0</v>
      </c>
      <c r="AN31" s="53">
        <f>SUM('JTC - Site 10 - Day 2'!AN31,'JTC - Site 10 - Day 2'!CR31,'JTC - Site 10 - Day 2'!EV31)</f>
        <v>2</v>
      </c>
      <c r="AO31" s="58">
        <f t="shared" si="12"/>
        <v>94</v>
      </c>
      <c r="AP31" s="58">
        <f t="shared" si="13"/>
        <v>99</v>
      </c>
      <c r="AQ31" s="22">
        <f>'JTC - Site 10 - Day 2'!$A31</f>
        <v>0.46875000000000067</v>
      </c>
      <c r="AR31" s="43">
        <f>SUM('JTC - Site 10 - Day 2'!AR31,'JTC - Site 10 - Day 2'!BF31,'JTC - Site 10 - Day 2'!BT31)</f>
        <v>6</v>
      </c>
      <c r="AS31" s="44">
        <f>SUM('JTC - Site 10 - Day 2'!AS31,'JTC - Site 10 - Day 2'!BG31,'JTC - Site 10 - Day 2'!BU31)</f>
        <v>2</v>
      </c>
      <c r="AT31" s="44">
        <f>SUM('JTC - Site 10 - Day 2'!AT31,'JTC - Site 10 - Day 2'!BH31,'JTC - Site 10 - Day 2'!BV31)</f>
        <v>77</v>
      </c>
      <c r="AU31" s="44">
        <f>SUM('JTC - Site 10 - Day 2'!AU31,'JTC - Site 10 - Day 2'!BI31,'JTC - Site 10 - Day 2'!BW31)</f>
        <v>17</v>
      </c>
      <c r="AV31" s="44">
        <f>SUM('JTC - Site 10 - Day 2'!AV31,'JTC - Site 10 - Day 2'!BJ31,'JTC - Site 10 - Day 2'!BX31)</f>
        <v>4</v>
      </c>
      <c r="AW31" s="44">
        <f>SUM('JTC - Site 10 - Day 2'!AW31,'JTC - Site 10 - Day 2'!BK31,'JTC - Site 10 - Day 2'!BY31)</f>
        <v>0</v>
      </c>
      <c r="AX31" s="44">
        <f>SUM('JTC - Site 10 - Day 2'!AX31,'JTC - Site 10 - Day 2'!BL31,'JTC - Site 10 - Day 2'!BZ31)</f>
        <v>0</v>
      </c>
      <c r="AY31" s="44">
        <f>SUM('JTC - Site 10 - Day 2'!AY31,'JTC - Site 10 - Day 2'!BM31,'JTC - Site 10 - Day 2'!CA31)</f>
        <v>1</v>
      </c>
      <c r="AZ31" s="44">
        <f>SUM('JTC - Site 10 - Day 2'!AZ31,'JTC - Site 10 - Day 2'!BN31,'JTC - Site 10 - Day 2'!CB31)</f>
        <v>1</v>
      </c>
      <c r="BA31" s="44">
        <f>SUM('JTC - Site 10 - Day 2'!BA31,'JTC - Site 10 - Day 2'!BO31,'JTC - Site 10 - Day 2'!CC31)</f>
        <v>0</v>
      </c>
      <c r="BB31" s="53">
        <f>SUM('JTC - Site 10 - Day 2'!BB31,'JTC - Site 10 - Day 2'!BP31,'JTC - Site 10 - Day 2'!CD31)</f>
        <v>2</v>
      </c>
      <c r="BC31" s="58">
        <f t="shared" si="14"/>
        <v>110</v>
      </c>
      <c r="BD31" s="58">
        <f t="shared" si="15"/>
        <v>111</v>
      </c>
      <c r="BE31" s="22">
        <f>'JTC - Site 10 - Day 2'!$A31</f>
        <v>0.46875000000000067</v>
      </c>
      <c r="BF31" s="43">
        <f>SUM('JTC - Site 10 - Day 2'!P31,'JTC - Site 10 - Day 2'!BT31,'JTC - Site 10 - Day 2'!DX31)</f>
        <v>1</v>
      </c>
      <c r="BG31" s="44">
        <f>SUM('JTC - Site 10 - Day 2'!Q31,'JTC - Site 10 - Day 2'!BU31,'JTC - Site 10 - Day 2'!DY31)</f>
        <v>0</v>
      </c>
      <c r="BH31" s="44">
        <f>SUM('JTC - Site 10 - Day 2'!R31,'JTC - Site 10 - Day 2'!BV31,'JTC - Site 10 - Day 2'!DZ31)</f>
        <v>33</v>
      </c>
      <c r="BI31" s="44">
        <f>SUM('JTC - Site 10 - Day 2'!S31,'JTC - Site 10 - Day 2'!BW31,'JTC - Site 10 - Day 2'!EA31)</f>
        <v>5</v>
      </c>
      <c r="BJ31" s="44">
        <f>SUM('JTC - Site 10 - Day 2'!T31,'JTC - Site 10 - Day 2'!BX31,'JTC - Site 10 - Day 2'!EB31)</f>
        <v>1</v>
      </c>
      <c r="BK31" s="44">
        <f>SUM('JTC - Site 10 - Day 2'!U31,'JTC - Site 10 - Day 2'!BY31,'JTC - Site 10 - Day 2'!EC31)</f>
        <v>0</v>
      </c>
      <c r="BL31" s="44">
        <f>SUM('JTC - Site 10 - Day 2'!V31,'JTC - Site 10 - Day 2'!BZ31,'JTC - Site 10 - Day 2'!ED31)</f>
        <v>0</v>
      </c>
      <c r="BM31" s="44">
        <f>SUM('JTC - Site 10 - Day 2'!W31,'JTC - Site 10 - Day 2'!CA31,'JTC - Site 10 - Day 2'!EE31)</f>
        <v>0</v>
      </c>
      <c r="BN31" s="44">
        <f>SUM('JTC - Site 10 - Day 2'!X31,'JTC - Site 10 - Day 2'!CB31,'JTC - Site 10 - Day 2'!EF31)</f>
        <v>1</v>
      </c>
      <c r="BO31" s="44">
        <f>SUM('JTC - Site 10 - Day 2'!Y31,'JTC - Site 10 - Day 2'!CC31,'JTC - Site 10 - Day 2'!EG31)</f>
        <v>0</v>
      </c>
      <c r="BP31" s="53">
        <f>SUM('JTC - Site 10 - Day 2'!Z31,'JTC - Site 10 - Day 2'!CD31,'JTC - Site 10 - Day 2'!EH31)</f>
        <v>6</v>
      </c>
      <c r="BQ31" s="58">
        <f t="shared" si="16"/>
        <v>47</v>
      </c>
      <c r="BR31" s="58">
        <f t="shared" si="17"/>
        <v>48</v>
      </c>
      <c r="BS31" s="22">
        <f>'JTC - Site 10 - Day 2'!$A31</f>
        <v>0.46875000000000067</v>
      </c>
      <c r="BT31" s="43">
        <f>SUM('JTC - Site 10 - Day 2'!CH31,'JTC - Site 10 - Day 2'!CV31,'JTC - Site 10 - Day 2'!DJ31)</f>
        <v>2</v>
      </c>
      <c r="BU31" s="44">
        <f>SUM('JTC - Site 10 - Day 2'!CI31,'JTC - Site 10 - Day 2'!CW31,'JTC - Site 10 - Day 2'!DK31)</f>
        <v>0</v>
      </c>
      <c r="BV31" s="44">
        <f>SUM('JTC - Site 10 - Day 2'!CJ31,'JTC - Site 10 - Day 2'!CX31,'JTC - Site 10 - Day 2'!DL31)</f>
        <v>45</v>
      </c>
      <c r="BW31" s="44">
        <f>SUM('JTC - Site 10 - Day 2'!CK31,'JTC - Site 10 - Day 2'!CY31,'JTC - Site 10 - Day 2'!DM31)</f>
        <v>10</v>
      </c>
      <c r="BX31" s="44">
        <f>SUM('JTC - Site 10 - Day 2'!CL31,'JTC - Site 10 - Day 2'!CZ31,'JTC - Site 10 - Day 2'!DN31)</f>
        <v>4</v>
      </c>
      <c r="BY31" s="44">
        <f>SUM('JTC - Site 10 - Day 2'!CM31,'JTC - Site 10 - Day 2'!DA31,'JTC - Site 10 - Day 2'!DO31)</f>
        <v>0</v>
      </c>
      <c r="BZ31" s="44">
        <f>SUM('JTC - Site 10 - Day 2'!CN31,'JTC - Site 10 - Day 2'!DB31,'JTC - Site 10 - Day 2'!DP31)</f>
        <v>0</v>
      </c>
      <c r="CA31" s="44">
        <f>SUM('JTC - Site 10 - Day 2'!CO31,'JTC - Site 10 - Day 2'!DC31,'JTC - Site 10 - Day 2'!DQ31)</f>
        <v>0</v>
      </c>
      <c r="CB31" s="44">
        <f>SUM('JTC - Site 10 - Day 2'!CP31,'JTC - Site 10 - Day 2'!DD31,'JTC - Site 10 - Day 2'!DR31)</f>
        <v>1</v>
      </c>
      <c r="CC31" s="44">
        <f>SUM('JTC - Site 10 - Day 2'!CQ31,'JTC - Site 10 - Day 2'!DE31,'JTC - Site 10 - Day 2'!DS31)</f>
        <v>0</v>
      </c>
      <c r="CD31" s="53">
        <f>SUM('JTC - Site 10 - Day 2'!CR31,'JTC - Site 10 - Day 2'!DF31,'JTC - Site 10 - Day 2'!DT31)</f>
        <v>5</v>
      </c>
      <c r="CE31" s="58">
        <f t="shared" si="18"/>
        <v>67</v>
      </c>
      <c r="CF31" s="58">
        <f t="shared" si="19"/>
        <v>71</v>
      </c>
      <c r="CG31" s="22">
        <f>'JTC - Site 10 - Day 2'!$A31</f>
        <v>0.46875000000000067</v>
      </c>
      <c r="CH31" s="43">
        <f>SUM('JTC - Site 10 - Day 2'!B31,'JTC - Site 10 - Day 2'!BF31,'JTC - Site 10 - Day 2'!DJ31)</f>
        <v>6</v>
      </c>
      <c r="CI31" s="44">
        <f>SUM('JTC - Site 10 - Day 2'!C31,'JTC - Site 10 - Day 2'!BG31,'JTC - Site 10 - Day 2'!DK31)</f>
        <v>2</v>
      </c>
      <c r="CJ31" s="44">
        <f>SUM('JTC - Site 10 - Day 2'!D31,'JTC - Site 10 - Day 2'!BH31,'JTC - Site 10 - Day 2'!DL31)</f>
        <v>87</v>
      </c>
      <c r="CK31" s="44">
        <f>SUM('JTC - Site 10 - Day 2'!E31,'JTC - Site 10 - Day 2'!BI31,'JTC - Site 10 - Day 2'!DM31)</f>
        <v>20</v>
      </c>
      <c r="CL31" s="44">
        <f>SUM('JTC - Site 10 - Day 2'!F31,'JTC - Site 10 - Day 2'!BJ31,'JTC - Site 10 - Day 2'!DN31)</f>
        <v>7</v>
      </c>
      <c r="CM31" s="44">
        <f>SUM('JTC - Site 10 - Day 2'!G31,'JTC - Site 10 - Day 2'!BK31,'JTC - Site 10 - Day 2'!DO31)</f>
        <v>0</v>
      </c>
      <c r="CN31" s="44">
        <f>SUM('JTC - Site 10 - Day 2'!H31,'JTC - Site 10 - Day 2'!BL31,'JTC - Site 10 - Day 2'!DP31)</f>
        <v>0</v>
      </c>
      <c r="CO31" s="44">
        <f>SUM('JTC - Site 10 - Day 2'!I31,'JTC - Site 10 - Day 2'!BM31,'JTC - Site 10 - Day 2'!DQ31)</f>
        <v>1</v>
      </c>
      <c r="CP31" s="44">
        <f>SUM('JTC - Site 10 - Day 2'!J31,'JTC - Site 10 - Day 2'!BN31,'JTC - Site 10 - Day 2'!DR31)</f>
        <v>1</v>
      </c>
      <c r="CQ31" s="44">
        <f>SUM('JTC - Site 10 - Day 2'!K31,'JTC - Site 10 - Day 2'!BO31,'JTC - Site 10 - Day 2'!DS31)</f>
        <v>0</v>
      </c>
      <c r="CR31" s="53">
        <f>SUM('JTC - Site 10 - Day 2'!L31,'JTC - Site 10 - Day 2'!BP31,'JTC - Site 10 - Day 2'!DT31)</f>
        <v>4</v>
      </c>
      <c r="CS31" s="58">
        <f t="shared" si="20"/>
        <v>128</v>
      </c>
      <c r="CT31" s="58">
        <f t="shared" si="21"/>
        <v>132</v>
      </c>
      <c r="CU31" s="22">
        <f>'JTC - Site 10 - Day 2'!$A31</f>
        <v>0.46875000000000067</v>
      </c>
      <c r="CV31" s="43">
        <f>SUM('JTC - Site 10 - Day 2'!DX31,'JTC - Site 10 - Day 2'!EL31,'JTC - Site 10 - Day 2'!EZ31)</f>
        <v>2</v>
      </c>
      <c r="CW31" s="44">
        <f>SUM('JTC - Site 10 - Day 2'!DY31,'JTC - Site 10 - Day 2'!EM31,'JTC - Site 10 - Day 2'!FA31)</f>
        <v>0</v>
      </c>
      <c r="CX31" s="44">
        <f>SUM('JTC - Site 10 - Day 2'!DZ31,'JTC - Site 10 - Day 2'!EN31,'JTC - Site 10 - Day 2'!FB31)</f>
        <v>80</v>
      </c>
      <c r="CY31" s="44">
        <f>SUM('JTC - Site 10 - Day 2'!EA31,'JTC - Site 10 - Day 2'!EO31,'JTC - Site 10 - Day 2'!FC31)</f>
        <v>22</v>
      </c>
      <c r="CZ31" s="44">
        <f>SUM('JTC - Site 10 - Day 2'!EB31,'JTC - Site 10 - Day 2'!EP31,'JTC - Site 10 - Day 2'!FD31)</f>
        <v>4</v>
      </c>
      <c r="DA31" s="44">
        <f>SUM('JTC - Site 10 - Day 2'!EC31,'JTC - Site 10 - Day 2'!EQ31,'JTC - Site 10 - Day 2'!FE31)</f>
        <v>0</v>
      </c>
      <c r="DB31" s="44">
        <f>SUM('JTC - Site 10 - Day 2'!ED31,'JTC - Site 10 - Day 2'!ER31,'JTC - Site 10 - Day 2'!FF31)</f>
        <v>0</v>
      </c>
      <c r="DC31" s="44">
        <f>SUM('JTC - Site 10 - Day 2'!EE31,'JTC - Site 10 - Day 2'!ES31,'JTC - Site 10 - Day 2'!FG31)</f>
        <v>0</v>
      </c>
      <c r="DD31" s="44">
        <f>SUM('JTC - Site 10 - Day 2'!EF31,'JTC - Site 10 - Day 2'!ET31,'JTC - Site 10 - Day 2'!FH31)</f>
        <v>0</v>
      </c>
      <c r="DE31" s="44">
        <f>SUM('JTC - Site 10 - Day 2'!EG31,'JTC - Site 10 - Day 2'!EU31,'JTC - Site 10 - Day 2'!FI31)</f>
        <v>0</v>
      </c>
      <c r="DF31" s="53">
        <f>SUM('JTC - Site 10 - Day 2'!EH31,'JTC - Site 10 - Day 2'!EV31,'JTC - Site 10 - Day 2'!FJ31)</f>
        <v>4</v>
      </c>
      <c r="DG31" s="58">
        <f t="shared" si="22"/>
        <v>112</v>
      </c>
      <c r="DH31" s="58">
        <f t="shared" si="23"/>
        <v>115</v>
      </c>
      <c r="DI31" s="67">
        <f t="shared" si="71"/>
        <v>342</v>
      </c>
      <c r="DJ31" s="67">
        <f t="shared" ref="DJ31:DJ33" si="72">SUM(DI31:DI35)</f>
        <v>1398</v>
      </c>
      <c r="DK31" s="22">
        <f>'JTC - Site 10 - Day 2'!$A31</f>
        <v>0.46875000000000067</v>
      </c>
    </row>
    <row r="32" spans="1:115" ht="13.5" customHeight="1">
      <c r="A32" s="22">
        <f>'JTC - Site 10 - Day 2'!$A32</f>
        <v>0.47916666666666735</v>
      </c>
      <c r="B32" s="43">
        <f>SUM('JTC - Site 10 - Day 2'!AR32,'JTC - Site 10 - Day 2'!CV32,'JTC - Site 10 - Day 2'!EZ32)</f>
        <v>4</v>
      </c>
      <c r="C32" s="44">
        <f>SUM('JTC - Site 10 - Day 2'!AS32,'JTC - Site 10 - Day 2'!CW32,'JTC - Site 10 - Day 2'!FA32)</f>
        <v>0</v>
      </c>
      <c r="D32" s="44">
        <f>SUM('JTC - Site 10 - Day 2'!AT32,'JTC - Site 10 - Day 2'!CX32,'JTC - Site 10 - Day 2'!FB32)</f>
        <v>61</v>
      </c>
      <c r="E32" s="44">
        <f>SUM('JTC - Site 10 - Day 2'!AU32,'JTC - Site 10 - Day 2'!CY32,'JTC - Site 10 - Day 2'!FC32)</f>
        <v>9</v>
      </c>
      <c r="F32" s="44">
        <f>SUM('JTC - Site 10 - Day 2'!AV32,'JTC - Site 10 - Day 2'!CZ32,'JTC - Site 10 - Day 2'!FD32)</f>
        <v>2</v>
      </c>
      <c r="G32" s="44">
        <f>SUM('JTC - Site 10 - Day 2'!AW32,'JTC - Site 10 - Day 2'!DA32,'JTC - Site 10 - Day 2'!FE32)</f>
        <v>0</v>
      </c>
      <c r="H32" s="44">
        <f>SUM('JTC - Site 10 - Day 2'!AX32,'JTC - Site 10 - Day 2'!DB32,'JTC - Site 10 - Day 2'!FF32)</f>
        <v>0</v>
      </c>
      <c r="I32" s="44">
        <f>SUM('JTC - Site 10 - Day 2'!AY32,'JTC - Site 10 - Day 2'!DC32,'JTC - Site 10 - Day 2'!FG32)</f>
        <v>0</v>
      </c>
      <c r="J32" s="44">
        <f>SUM('JTC - Site 10 - Day 2'!AZ32,'JTC - Site 10 - Day 2'!DD32,'JTC - Site 10 - Day 2'!FH32)</f>
        <v>1</v>
      </c>
      <c r="K32" s="44">
        <f>SUM('JTC - Site 10 - Day 2'!BA32,'JTC - Site 10 - Day 2'!DE32,'JTC - Site 10 - Day 2'!FI32)</f>
        <v>1</v>
      </c>
      <c r="L32" s="53">
        <f>SUM('JTC - Site 10 - Day 2'!BB32,'JTC - Site 10 - Day 2'!DF32,'JTC - Site 10 - Day 2'!FJ32)</f>
        <v>5</v>
      </c>
      <c r="M32" s="58">
        <f t="shared" si="8"/>
        <v>83</v>
      </c>
      <c r="N32" s="58">
        <f t="shared" si="9"/>
        <v>84</v>
      </c>
      <c r="O32" s="22">
        <f>'JTC - Site 10 - Day 2'!$A32</f>
        <v>0.47916666666666735</v>
      </c>
      <c r="P32" s="43">
        <f>SUM('JTC - Site 10 - Day 2'!B32,'JTC - Site 10 - Day 2'!P32,'JTC - Site 10 - Day 2'!AD32)</f>
        <v>3</v>
      </c>
      <c r="Q32" s="44">
        <f>SUM('JTC - Site 10 - Day 2'!C32,'JTC - Site 10 - Day 2'!Q32,'JTC - Site 10 - Day 2'!AE32)</f>
        <v>0</v>
      </c>
      <c r="R32" s="44">
        <f>SUM('JTC - Site 10 - Day 2'!D32,'JTC - Site 10 - Day 2'!R32,'JTC - Site 10 - Day 2'!AF32)</f>
        <v>27</v>
      </c>
      <c r="S32" s="44">
        <f>SUM('JTC - Site 10 - Day 2'!E32,'JTC - Site 10 - Day 2'!S32,'JTC - Site 10 - Day 2'!AG32)</f>
        <v>9</v>
      </c>
      <c r="T32" s="44">
        <f>SUM('JTC - Site 10 - Day 2'!F32,'JTC - Site 10 - Day 2'!T32,'JTC - Site 10 - Day 2'!AH32)</f>
        <v>4</v>
      </c>
      <c r="U32" s="44">
        <f>SUM('JTC - Site 10 - Day 2'!G32,'JTC - Site 10 - Day 2'!U32,'JTC - Site 10 - Day 2'!AI32)</f>
        <v>0</v>
      </c>
      <c r="V32" s="44">
        <f>SUM('JTC - Site 10 - Day 2'!H32,'JTC - Site 10 - Day 2'!V32,'JTC - Site 10 - Day 2'!AJ32)</f>
        <v>0</v>
      </c>
      <c r="W32" s="44">
        <f>SUM('JTC - Site 10 - Day 2'!I32,'JTC - Site 10 - Day 2'!W32,'JTC - Site 10 - Day 2'!AK32)</f>
        <v>1</v>
      </c>
      <c r="X32" s="44">
        <f>SUM('JTC - Site 10 - Day 2'!J32,'JTC - Site 10 - Day 2'!X32,'JTC - Site 10 - Day 2'!AL32)</f>
        <v>1</v>
      </c>
      <c r="Y32" s="44">
        <f>SUM('JTC - Site 10 - Day 2'!K32,'JTC - Site 10 - Day 2'!Y32,'JTC - Site 10 - Day 2'!AM32)</f>
        <v>0</v>
      </c>
      <c r="Z32" s="53">
        <f>SUM('JTC - Site 10 - Day 2'!L32,'JTC - Site 10 - Day 2'!Z32,'JTC - Site 10 - Day 2'!AN32)</f>
        <v>5</v>
      </c>
      <c r="AA32" s="58">
        <f t="shared" si="10"/>
        <v>50</v>
      </c>
      <c r="AB32" s="58">
        <f t="shared" si="11"/>
        <v>54</v>
      </c>
      <c r="AC32" s="22">
        <f>'JTC - Site 10 - Day 2'!$A32</f>
        <v>0.47916666666666735</v>
      </c>
      <c r="AD32" s="43">
        <f>SUM('JTC - Site 10 - Day 2'!AD32,'JTC - Site 10 - Day 2'!CH32,'JTC - Site 10 - Day 2'!EL32)</f>
        <v>2</v>
      </c>
      <c r="AE32" s="44">
        <f>SUM('JTC - Site 10 - Day 2'!AE32,'JTC - Site 10 - Day 2'!CI32,'JTC - Site 10 - Day 2'!EM32)</f>
        <v>3</v>
      </c>
      <c r="AF32" s="44">
        <f>SUM('JTC - Site 10 - Day 2'!AF32,'JTC - Site 10 - Day 2'!CJ32,'JTC - Site 10 - Day 2'!EN32)</f>
        <v>73</v>
      </c>
      <c r="AG32" s="44">
        <f>SUM('JTC - Site 10 - Day 2'!AG32,'JTC - Site 10 - Day 2'!CK32,'JTC - Site 10 - Day 2'!EO32)</f>
        <v>19</v>
      </c>
      <c r="AH32" s="44">
        <f>SUM('JTC - Site 10 - Day 2'!AH32,'JTC - Site 10 - Day 2'!CL32,'JTC - Site 10 - Day 2'!EP32)</f>
        <v>3</v>
      </c>
      <c r="AI32" s="44">
        <f>SUM('JTC - Site 10 - Day 2'!AI32,'JTC - Site 10 - Day 2'!CM32,'JTC - Site 10 - Day 2'!EQ32)</f>
        <v>0</v>
      </c>
      <c r="AJ32" s="44">
        <f>SUM('JTC - Site 10 - Day 2'!AJ32,'JTC - Site 10 - Day 2'!CN32,'JTC - Site 10 - Day 2'!ER32)</f>
        <v>0</v>
      </c>
      <c r="AK32" s="44">
        <f>SUM('JTC - Site 10 - Day 2'!AK32,'JTC - Site 10 - Day 2'!CO32,'JTC - Site 10 - Day 2'!ES32)</f>
        <v>1</v>
      </c>
      <c r="AL32" s="44">
        <f>SUM('JTC - Site 10 - Day 2'!AL32,'JTC - Site 10 - Day 2'!CP32,'JTC - Site 10 - Day 2'!ET32)</f>
        <v>0</v>
      </c>
      <c r="AM32" s="44">
        <f>SUM('JTC - Site 10 - Day 2'!AM32,'JTC - Site 10 - Day 2'!CQ32,'JTC - Site 10 - Day 2'!EU32)</f>
        <v>1</v>
      </c>
      <c r="AN32" s="53">
        <f>SUM('JTC - Site 10 - Day 2'!AN32,'JTC - Site 10 - Day 2'!CR32,'JTC - Site 10 - Day 2'!EV32)</f>
        <v>3</v>
      </c>
      <c r="AO32" s="58">
        <f t="shared" si="12"/>
        <v>105</v>
      </c>
      <c r="AP32" s="58">
        <f t="shared" si="13"/>
        <v>107</v>
      </c>
      <c r="AQ32" s="22">
        <f>'JTC - Site 10 - Day 2'!$A32</f>
        <v>0.47916666666666735</v>
      </c>
      <c r="AR32" s="43">
        <f>SUM('JTC - Site 10 - Day 2'!AR32,'JTC - Site 10 - Day 2'!BF32,'JTC - Site 10 - Day 2'!BT32)</f>
        <v>6</v>
      </c>
      <c r="AS32" s="44">
        <f>SUM('JTC - Site 10 - Day 2'!AS32,'JTC - Site 10 - Day 2'!BG32,'JTC - Site 10 - Day 2'!BU32)</f>
        <v>3</v>
      </c>
      <c r="AT32" s="44">
        <f>SUM('JTC - Site 10 - Day 2'!AT32,'JTC - Site 10 - Day 2'!BH32,'JTC - Site 10 - Day 2'!BV32)</f>
        <v>72</v>
      </c>
      <c r="AU32" s="44">
        <f>SUM('JTC - Site 10 - Day 2'!AU32,'JTC - Site 10 - Day 2'!BI32,'JTC - Site 10 - Day 2'!BW32)</f>
        <v>21</v>
      </c>
      <c r="AV32" s="44">
        <f>SUM('JTC - Site 10 - Day 2'!AV32,'JTC - Site 10 - Day 2'!BJ32,'JTC - Site 10 - Day 2'!BX32)</f>
        <v>7</v>
      </c>
      <c r="AW32" s="44">
        <f>SUM('JTC - Site 10 - Day 2'!AW32,'JTC - Site 10 - Day 2'!BK32,'JTC - Site 10 - Day 2'!BY32)</f>
        <v>0</v>
      </c>
      <c r="AX32" s="44">
        <f>SUM('JTC - Site 10 - Day 2'!AX32,'JTC - Site 10 - Day 2'!BL32,'JTC - Site 10 - Day 2'!BZ32)</f>
        <v>2</v>
      </c>
      <c r="AY32" s="44">
        <f>SUM('JTC - Site 10 - Day 2'!AY32,'JTC - Site 10 - Day 2'!BM32,'JTC - Site 10 - Day 2'!CA32)</f>
        <v>1</v>
      </c>
      <c r="AZ32" s="44">
        <f>SUM('JTC - Site 10 - Day 2'!AZ32,'JTC - Site 10 - Day 2'!BN32,'JTC - Site 10 - Day 2'!CB32)</f>
        <v>0</v>
      </c>
      <c r="BA32" s="44">
        <f>SUM('JTC - Site 10 - Day 2'!BA32,'JTC - Site 10 - Day 2'!BO32,'JTC - Site 10 - Day 2'!CC32)</f>
        <v>0</v>
      </c>
      <c r="BB32" s="53">
        <f>SUM('JTC - Site 10 - Day 2'!BB32,'JTC - Site 10 - Day 2'!BP32,'JTC - Site 10 - Day 2'!CD32)</f>
        <v>1</v>
      </c>
      <c r="BC32" s="58">
        <f t="shared" si="14"/>
        <v>113</v>
      </c>
      <c r="BD32" s="58">
        <f t="shared" si="15"/>
        <v>117</v>
      </c>
      <c r="BE32" s="22">
        <f>'JTC - Site 10 - Day 2'!$A32</f>
        <v>0.47916666666666735</v>
      </c>
      <c r="BF32" s="43">
        <f>SUM('JTC - Site 10 - Day 2'!P32,'JTC - Site 10 - Day 2'!BT32,'JTC - Site 10 - Day 2'!DX32)</f>
        <v>0</v>
      </c>
      <c r="BG32" s="44">
        <f>SUM('JTC - Site 10 - Day 2'!Q32,'JTC - Site 10 - Day 2'!BU32,'JTC - Site 10 - Day 2'!DY32)</f>
        <v>0</v>
      </c>
      <c r="BH32" s="44">
        <f>SUM('JTC - Site 10 - Day 2'!R32,'JTC - Site 10 - Day 2'!BV32,'JTC - Site 10 - Day 2'!DZ32)</f>
        <v>20</v>
      </c>
      <c r="BI32" s="44">
        <f>SUM('JTC - Site 10 - Day 2'!S32,'JTC - Site 10 - Day 2'!BW32,'JTC - Site 10 - Day 2'!EA32)</f>
        <v>10</v>
      </c>
      <c r="BJ32" s="44">
        <f>SUM('JTC - Site 10 - Day 2'!T32,'JTC - Site 10 - Day 2'!BX32,'JTC - Site 10 - Day 2'!EB32)</f>
        <v>3</v>
      </c>
      <c r="BK32" s="44">
        <f>SUM('JTC - Site 10 - Day 2'!U32,'JTC - Site 10 - Day 2'!BY32,'JTC - Site 10 - Day 2'!EC32)</f>
        <v>1</v>
      </c>
      <c r="BL32" s="44">
        <f>SUM('JTC - Site 10 - Day 2'!V32,'JTC - Site 10 - Day 2'!BZ32,'JTC - Site 10 - Day 2'!ED32)</f>
        <v>0</v>
      </c>
      <c r="BM32" s="44">
        <f>SUM('JTC - Site 10 - Day 2'!W32,'JTC - Site 10 - Day 2'!CA32,'JTC - Site 10 - Day 2'!EE32)</f>
        <v>0</v>
      </c>
      <c r="BN32" s="44">
        <f>SUM('JTC - Site 10 - Day 2'!X32,'JTC - Site 10 - Day 2'!CB32,'JTC - Site 10 - Day 2'!EF32)</f>
        <v>1</v>
      </c>
      <c r="BO32" s="44">
        <f>SUM('JTC - Site 10 - Day 2'!Y32,'JTC - Site 10 - Day 2'!CC32,'JTC - Site 10 - Day 2'!EG32)</f>
        <v>0</v>
      </c>
      <c r="BP32" s="53">
        <f>SUM('JTC - Site 10 - Day 2'!Z32,'JTC - Site 10 - Day 2'!CD32,'JTC - Site 10 - Day 2'!EH32)</f>
        <v>4</v>
      </c>
      <c r="BQ32" s="58">
        <f t="shared" si="16"/>
        <v>39</v>
      </c>
      <c r="BR32" s="58">
        <f t="shared" si="17"/>
        <v>44</v>
      </c>
      <c r="BS32" s="22">
        <f>'JTC - Site 10 - Day 2'!$A32</f>
        <v>0.47916666666666735</v>
      </c>
      <c r="BT32" s="43">
        <f>SUM('JTC - Site 10 - Day 2'!CH32,'JTC - Site 10 - Day 2'!CV32,'JTC - Site 10 - Day 2'!DJ32)</f>
        <v>4</v>
      </c>
      <c r="BU32" s="44">
        <f>SUM('JTC - Site 10 - Day 2'!CI32,'JTC - Site 10 - Day 2'!CW32,'JTC - Site 10 - Day 2'!DK32)</f>
        <v>1</v>
      </c>
      <c r="BV32" s="44">
        <f>SUM('JTC - Site 10 - Day 2'!CJ32,'JTC - Site 10 - Day 2'!CX32,'JTC - Site 10 - Day 2'!DL32)</f>
        <v>59</v>
      </c>
      <c r="BW32" s="44">
        <f>SUM('JTC - Site 10 - Day 2'!CK32,'JTC - Site 10 - Day 2'!CY32,'JTC - Site 10 - Day 2'!DM32)</f>
        <v>8</v>
      </c>
      <c r="BX32" s="44">
        <f>SUM('JTC - Site 10 - Day 2'!CL32,'JTC - Site 10 - Day 2'!CZ32,'JTC - Site 10 - Day 2'!DN32)</f>
        <v>1</v>
      </c>
      <c r="BY32" s="44">
        <f>SUM('JTC - Site 10 - Day 2'!CM32,'JTC - Site 10 - Day 2'!DA32,'JTC - Site 10 - Day 2'!DO32)</f>
        <v>0</v>
      </c>
      <c r="BZ32" s="44">
        <f>SUM('JTC - Site 10 - Day 2'!CN32,'JTC - Site 10 - Day 2'!DB32,'JTC - Site 10 - Day 2'!DP32)</f>
        <v>0</v>
      </c>
      <c r="CA32" s="44">
        <f>SUM('JTC - Site 10 - Day 2'!CO32,'JTC - Site 10 - Day 2'!DC32,'JTC - Site 10 - Day 2'!DQ32)</f>
        <v>0</v>
      </c>
      <c r="CB32" s="44">
        <f>SUM('JTC - Site 10 - Day 2'!CP32,'JTC - Site 10 - Day 2'!DD32,'JTC - Site 10 - Day 2'!DR32)</f>
        <v>1</v>
      </c>
      <c r="CC32" s="44">
        <f>SUM('JTC - Site 10 - Day 2'!CQ32,'JTC - Site 10 - Day 2'!DE32,'JTC - Site 10 - Day 2'!DS32)</f>
        <v>1</v>
      </c>
      <c r="CD32" s="53">
        <f>SUM('JTC - Site 10 - Day 2'!CR32,'JTC - Site 10 - Day 2'!DF32,'JTC - Site 10 - Day 2'!DT32)</f>
        <v>2</v>
      </c>
      <c r="CE32" s="58">
        <f t="shared" si="18"/>
        <v>77</v>
      </c>
      <c r="CF32" s="58">
        <f t="shared" si="19"/>
        <v>77</v>
      </c>
      <c r="CG32" s="22">
        <f>'JTC - Site 10 - Day 2'!$A32</f>
        <v>0.47916666666666735</v>
      </c>
      <c r="CH32" s="43">
        <f>SUM('JTC - Site 10 - Day 2'!B32,'JTC - Site 10 - Day 2'!BF32,'JTC - Site 10 - Day 2'!DJ32)</f>
        <v>9</v>
      </c>
      <c r="CI32" s="44">
        <f>SUM('JTC - Site 10 - Day 2'!C32,'JTC - Site 10 - Day 2'!BG32,'JTC - Site 10 - Day 2'!DK32)</f>
        <v>4</v>
      </c>
      <c r="CJ32" s="44">
        <f>SUM('JTC - Site 10 - Day 2'!D32,'JTC - Site 10 - Day 2'!BH32,'JTC - Site 10 - Day 2'!DL32)</f>
        <v>87</v>
      </c>
      <c r="CK32" s="44">
        <f>SUM('JTC - Site 10 - Day 2'!E32,'JTC - Site 10 - Day 2'!BI32,'JTC - Site 10 - Day 2'!DM32)</f>
        <v>25</v>
      </c>
      <c r="CL32" s="44">
        <f>SUM('JTC - Site 10 - Day 2'!F32,'JTC - Site 10 - Day 2'!BJ32,'JTC - Site 10 - Day 2'!DN32)</f>
        <v>8</v>
      </c>
      <c r="CM32" s="44">
        <f>SUM('JTC - Site 10 - Day 2'!G32,'JTC - Site 10 - Day 2'!BK32,'JTC - Site 10 - Day 2'!DO32)</f>
        <v>0</v>
      </c>
      <c r="CN32" s="44">
        <f>SUM('JTC - Site 10 - Day 2'!H32,'JTC - Site 10 - Day 2'!BL32,'JTC - Site 10 - Day 2'!DP32)</f>
        <v>2</v>
      </c>
      <c r="CO32" s="44">
        <f>SUM('JTC - Site 10 - Day 2'!I32,'JTC - Site 10 - Day 2'!BM32,'JTC - Site 10 - Day 2'!DQ32)</f>
        <v>1</v>
      </c>
      <c r="CP32" s="44">
        <f>SUM('JTC - Site 10 - Day 2'!J32,'JTC - Site 10 - Day 2'!BN32,'JTC - Site 10 - Day 2'!DR32)</f>
        <v>0</v>
      </c>
      <c r="CQ32" s="44">
        <f>SUM('JTC - Site 10 - Day 2'!K32,'JTC - Site 10 - Day 2'!BO32,'JTC - Site 10 - Day 2'!DS32)</f>
        <v>0</v>
      </c>
      <c r="CR32" s="53">
        <f>SUM('JTC - Site 10 - Day 2'!L32,'JTC - Site 10 - Day 2'!BP32,'JTC - Site 10 - Day 2'!DT32)</f>
        <v>2</v>
      </c>
      <c r="CS32" s="58">
        <f t="shared" si="20"/>
        <v>138</v>
      </c>
      <c r="CT32" s="58">
        <f t="shared" si="21"/>
        <v>141</v>
      </c>
      <c r="CU32" s="22">
        <f>'JTC - Site 10 - Day 2'!$A32</f>
        <v>0.47916666666666735</v>
      </c>
      <c r="CV32" s="43">
        <f>SUM('JTC - Site 10 - Day 2'!DX32,'JTC - Site 10 - Day 2'!EL32,'JTC - Site 10 - Day 2'!EZ32)</f>
        <v>2</v>
      </c>
      <c r="CW32" s="44">
        <f>SUM('JTC - Site 10 - Day 2'!DY32,'JTC - Site 10 - Day 2'!EM32,'JTC - Site 10 - Day 2'!FA32)</f>
        <v>3</v>
      </c>
      <c r="CX32" s="44">
        <f>SUM('JTC - Site 10 - Day 2'!DZ32,'JTC - Site 10 - Day 2'!EN32,'JTC - Site 10 - Day 2'!FB32)</f>
        <v>83</v>
      </c>
      <c r="CY32" s="44">
        <f>SUM('JTC - Site 10 - Day 2'!EA32,'JTC - Site 10 - Day 2'!EO32,'JTC - Site 10 - Day 2'!FC32)</f>
        <v>25</v>
      </c>
      <c r="CZ32" s="44">
        <f>SUM('JTC - Site 10 - Day 2'!EB32,'JTC - Site 10 - Day 2'!EP32,'JTC - Site 10 - Day 2'!FD32)</f>
        <v>4</v>
      </c>
      <c r="DA32" s="44">
        <f>SUM('JTC - Site 10 - Day 2'!EC32,'JTC - Site 10 - Day 2'!EQ32,'JTC - Site 10 - Day 2'!FE32)</f>
        <v>1</v>
      </c>
      <c r="DB32" s="44">
        <f>SUM('JTC - Site 10 - Day 2'!ED32,'JTC - Site 10 - Day 2'!ER32,'JTC - Site 10 - Day 2'!FF32)</f>
        <v>0</v>
      </c>
      <c r="DC32" s="44">
        <f>SUM('JTC - Site 10 - Day 2'!EE32,'JTC - Site 10 - Day 2'!ES32,'JTC - Site 10 - Day 2'!FG32)</f>
        <v>0</v>
      </c>
      <c r="DD32" s="44">
        <f>SUM('JTC - Site 10 - Day 2'!EF32,'JTC - Site 10 - Day 2'!ET32,'JTC - Site 10 - Day 2'!FH32)</f>
        <v>0</v>
      </c>
      <c r="DE32" s="44">
        <f>SUM('JTC - Site 10 - Day 2'!EG32,'JTC - Site 10 - Day 2'!EU32,'JTC - Site 10 - Day 2'!FI32)</f>
        <v>1</v>
      </c>
      <c r="DF32" s="53">
        <f>SUM('JTC - Site 10 - Day 2'!EH32,'JTC - Site 10 - Day 2'!EV32,'JTC - Site 10 - Day 2'!FJ32)</f>
        <v>6</v>
      </c>
      <c r="DG32" s="58">
        <f t="shared" si="22"/>
        <v>125</v>
      </c>
      <c r="DH32" s="58">
        <f t="shared" si="23"/>
        <v>128</v>
      </c>
      <c r="DI32" s="67">
        <f t="shared" si="71"/>
        <v>365</v>
      </c>
      <c r="DJ32" s="67">
        <f t="shared" si="72"/>
        <v>1427</v>
      </c>
      <c r="DK32" s="22">
        <f>'JTC - Site 10 - Day 2'!$A32</f>
        <v>0.47916666666666735</v>
      </c>
    </row>
    <row r="33" spans="1:115" ht="13.5" customHeight="1">
      <c r="A33" s="45">
        <f>'JTC - Site 10 - Day 2'!$A33</f>
        <v>0.48958333333333404</v>
      </c>
      <c r="B33" s="46">
        <f>SUM('JTC - Site 10 - Day 2'!AR33,'JTC - Site 10 - Day 2'!CV33,'JTC - Site 10 - Day 2'!EZ33)</f>
        <v>3</v>
      </c>
      <c r="C33" s="47">
        <f>SUM('JTC - Site 10 - Day 2'!AS33,'JTC - Site 10 - Day 2'!CW33,'JTC - Site 10 - Day 2'!FA33)</f>
        <v>0</v>
      </c>
      <c r="D33" s="47">
        <f>SUM('JTC - Site 10 - Day 2'!AT33,'JTC - Site 10 - Day 2'!CX33,'JTC - Site 10 - Day 2'!FB33)</f>
        <v>52</v>
      </c>
      <c r="E33" s="47">
        <f>SUM('JTC - Site 10 - Day 2'!AU33,'JTC - Site 10 - Day 2'!CY33,'JTC - Site 10 - Day 2'!FC33)</f>
        <v>13</v>
      </c>
      <c r="F33" s="47">
        <f>SUM('JTC - Site 10 - Day 2'!AV33,'JTC - Site 10 - Day 2'!CZ33,'JTC - Site 10 - Day 2'!FD33)</f>
        <v>3</v>
      </c>
      <c r="G33" s="47">
        <f>SUM('JTC - Site 10 - Day 2'!AW33,'JTC - Site 10 - Day 2'!DA33,'JTC - Site 10 - Day 2'!FE33)</f>
        <v>0</v>
      </c>
      <c r="H33" s="47">
        <f>SUM('JTC - Site 10 - Day 2'!AX33,'JTC - Site 10 - Day 2'!DB33,'JTC - Site 10 - Day 2'!FF33)</f>
        <v>0</v>
      </c>
      <c r="I33" s="47">
        <f>SUM('JTC - Site 10 - Day 2'!AY33,'JTC - Site 10 - Day 2'!DC33,'JTC - Site 10 - Day 2'!FG33)</f>
        <v>0</v>
      </c>
      <c r="J33" s="47">
        <f>SUM('JTC - Site 10 - Day 2'!AZ33,'JTC - Site 10 - Day 2'!DD33,'JTC - Site 10 - Day 2'!FH33)</f>
        <v>1</v>
      </c>
      <c r="K33" s="47">
        <f>SUM('JTC - Site 10 - Day 2'!BA33,'JTC - Site 10 - Day 2'!DE33,'JTC - Site 10 - Day 2'!FI33)</f>
        <v>0</v>
      </c>
      <c r="L33" s="54">
        <f>SUM('JTC - Site 10 - Day 2'!BB33,'JTC - Site 10 - Day 2'!DF33,'JTC - Site 10 - Day 2'!FJ33)</f>
        <v>3</v>
      </c>
      <c r="M33" s="59">
        <f t="shared" si="8"/>
        <v>75</v>
      </c>
      <c r="N33" s="59">
        <f t="shared" si="9"/>
        <v>77</v>
      </c>
      <c r="O33" s="45">
        <f>'JTC - Site 10 - Day 2'!$A33</f>
        <v>0.48958333333333404</v>
      </c>
      <c r="P33" s="46">
        <f>SUM('JTC - Site 10 - Day 2'!B33,'JTC - Site 10 - Day 2'!P33,'JTC - Site 10 - Day 2'!AD33)</f>
        <v>2</v>
      </c>
      <c r="Q33" s="47">
        <f>SUM('JTC - Site 10 - Day 2'!C33,'JTC - Site 10 - Day 2'!Q33,'JTC - Site 10 - Day 2'!AE33)</f>
        <v>1</v>
      </c>
      <c r="R33" s="47">
        <f>SUM('JTC - Site 10 - Day 2'!D33,'JTC - Site 10 - Day 2'!R33,'JTC - Site 10 - Day 2'!AF33)</f>
        <v>42</v>
      </c>
      <c r="S33" s="47">
        <f>SUM('JTC - Site 10 - Day 2'!E33,'JTC - Site 10 - Day 2'!S33,'JTC - Site 10 - Day 2'!AG33)</f>
        <v>12</v>
      </c>
      <c r="T33" s="47">
        <f>SUM('JTC - Site 10 - Day 2'!F33,'JTC - Site 10 - Day 2'!T33,'JTC - Site 10 - Day 2'!AH33)</f>
        <v>1</v>
      </c>
      <c r="U33" s="47">
        <f>SUM('JTC - Site 10 - Day 2'!G33,'JTC - Site 10 - Day 2'!U33,'JTC - Site 10 - Day 2'!AI33)</f>
        <v>1</v>
      </c>
      <c r="V33" s="47">
        <f>SUM('JTC - Site 10 - Day 2'!H33,'JTC - Site 10 - Day 2'!V33,'JTC - Site 10 - Day 2'!AJ33)</f>
        <v>1</v>
      </c>
      <c r="W33" s="47">
        <f>SUM('JTC - Site 10 - Day 2'!I33,'JTC - Site 10 - Day 2'!W33,'JTC - Site 10 - Day 2'!AK33)</f>
        <v>1</v>
      </c>
      <c r="X33" s="47">
        <f>SUM('JTC - Site 10 - Day 2'!J33,'JTC - Site 10 - Day 2'!X33,'JTC - Site 10 - Day 2'!AL33)</f>
        <v>1</v>
      </c>
      <c r="Y33" s="47">
        <f>SUM('JTC - Site 10 - Day 2'!K33,'JTC - Site 10 - Day 2'!Y33,'JTC - Site 10 - Day 2'!AM33)</f>
        <v>0</v>
      </c>
      <c r="Z33" s="54">
        <f>SUM('JTC - Site 10 - Day 2'!L33,'JTC - Site 10 - Day 2'!Z33,'JTC - Site 10 - Day 2'!AN33)</f>
        <v>4</v>
      </c>
      <c r="AA33" s="59">
        <f t="shared" si="10"/>
        <v>66</v>
      </c>
      <c r="AB33" s="59">
        <f t="shared" si="11"/>
        <v>69</v>
      </c>
      <c r="AC33" s="45">
        <f>'JTC - Site 10 - Day 2'!$A33</f>
        <v>0.48958333333333404</v>
      </c>
      <c r="AD33" s="46">
        <f>SUM('JTC - Site 10 - Day 2'!AD33,'JTC - Site 10 - Day 2'!CH33,'JTC - Site 10 - Day 2'!EL33)</f>
        <v>2</v>
      </c>
      <c r="AE33" s="47">
        <f>SUM('JTC - Site 10 - Day 2'!AE33,'JTC - Site 10 - Day 2'!CI33,'JTC - Site 10 - Day 2'!EM33)</f>
        <v>1</v>
      </c>
      <c r="AF33" s="47">
        <f>SUM('JTC - Site 10 - Day 2'!AF33,'JTC - Site 10 - Day 2'!CJ33,'JTC - Site 10 - Day 2'!EN33)</f>
        <v>77</v>
      </c>
      <c r="AG33" s="47">
        <f>SUM('JTC - Site 10 - Day 2'!AG33,'JTC - Site 10 - Day 2'!CK33,'JTC - Site 10 - Day 2'!EO33)</f>
        <v>14</v>
      </c>
      <c r="AH33" s="47">
        <f>SUM('JTC - Site 10 - Day 2'!AH33,'JTC - Site 10 - Day 2'!CL33,'JTC - Site 10 - Day 2'!EP33)</f>
        <v>7</v>
      </c>
      <c r="AI33" s="47">
        <f>SUM('JTC - Site 10 - Day 2'!AI33,'JTC - Site 10 - Day 2'!CM33,'JTC - Site 10 - Day 2'!EQ33)</f>
        <v>3</v>
      </c>
      <c r="AJ33" s="47">
        <f>SUM('JTC - Site 10 - Day 2'!AJ33,'JTC - Site 10 - Day 2'!CN33,'JTC - Site 10 - Day 2'!ER33)</f>
        <v>4</v>
      </c>
      <c r="AK33" s="47">
        <f>SUM('JTC - Site 10 - Day 2'!AK33,'JTC - Site 10 - Day 2'!CO33,'JTC - Site 10 - Day 2'!ES33)</f>
        <v>1</v>
      </c>
      <c r="AL33" s="47">
        <f>SUM('JTC - Site 10 - Day 2'!AL33,'JTC - Site 10 - Day 2'!CP33,'JTC - Site 10 - Day 2'!ET33)</f>
        <v>0</v>
      </c>
      <c r="AM33" s="47">
        <f>SUM('JTC - Site 10 - Day 2'!AM33,'JTC - Site 10 - Day 2'!CQ33,'JTC - Site 10 - Day 2'!EU33)</f>
        <v>0</v>
      </c>
      <c r="AN33" s="54">
        <f>SUM('JTC - Site 10 - Day 2'!AN33,'JTC - Site 10 - Day 2'!CR33,'JTC - Site 10 - Day 2'!EV33)</f>
        <v>3</v>
      </c>
      <c r="AO33" s="59">
        <f t="shared" si="12"/>
        <v>112</v>
      </c>
      <c r="AP33" s="59">
        <f t="shared" si="13"/>
        <v>125</v>
      </c>
      <c r="AQ33" s="45">
        <f>'JTC - Site 10 - Day 2'!$A33</f>
        <v>0.48958333333333404</v>
      </c>
      <c r="AR33" s="46">
        <f>SUM('JTC - Site 10 - Day 2'!AR33,'JTC - Site 10 - Day 2'!BF33,'JTC - Site 10 - Day 2'!BT33)</f>
        <v>10</v>
      </c>
      <c r="AS33" s="47">
        <f>SUM('JTC - Site 10 - Day 2'!AS33,'JTC - Site 10 - Day 2'!BG33,'JTC - Site 10 - Day 2'!BU33)</f>
        <v>1</v>
      </c>
      <c r="AT33" s="47">
        <f>SUM('JTC - Site 10 - Day 2'!AT33,'JTC - Site 10 - Day 2'!BH33,'JTC - Site 10 - Day 2'!BV33)</f>
        <v>43</v>
      </c>
      <c r="AU33" s="47">
        <f>SUM('JTC - Site 10 - Day 2'!AU33,'JTC - Site 10 - Day 2'!BI33,'JTC - Site 10 - Day 2'!BW33)</f>
        <v>24</v>
      </c>
      <c r="AV33" s="47">
        <f>SUM('JTC - Site 10 - Day 2'!AV33,'JTC - Site 10 - Day 2'!BJ33,'JTC - Site 10 - Day 2'!BX33)</f>
        <v>6</v>
      </c>
      <c r="AW33" s="47">
        <f>SUM('JTC - Site 10 - Day 2'!AW33,'JTC - Site 10 - Day 2'!BK33,'JTC - Site 10 - Day 2'!BY33)</f>
        <v>0</v>
      </c>
      <c r="AX33" s="47">
        <f>SUM('JTC - Site 10 - Day 2'!AX33,'JTC - Site 10 - Day 2'!BL33,'JTC - Site 10 - Day 2'!BZ33)</f>
        <v>0</v>
      </c>
      <c r="AY33" s="47">
        <f>SUM('JTC - Site 10 - Day 2'!AY33,'JTC - Site 10 - Day 2'!BM33,'JTC - Site 10 - Day 2'!CA33)</f>
        <v>2</v>
      </c>
      <c r="AZ33" s="47">
        <f>SUM('JTC - Site 10 - Day 2'!AZ33,'JTC - Site 10 - Day 2'!BN33,'JTC - Site 10 - Day 2'!CB33)</f>
        <v>0</v>
      </c>
      <c r="BA33" s="47">
        <f>SUM('JTC - Site 10 - Day 2'!BA33,'JTC - Site 10 - Day 2'!BO33,'JTC - Site 10 - Day 2'!CC33)</f>
        <v>0</v>
      </c>
      <c r="BB33" s="54">
        <f>SUM('JTC - Site 10 - Day 2'!BB33,'JTC - Site 10 - Day 2'!BP33,'JTC - Site 10 - Day 2'!CD33)</f>
        <v>3</v>
      </c>
      <c r="BC33" s="59">
        <f t="shared" si="14"/>
        <v>89</v>
      </c>
      <c r="BD33" s="59">
        <f t="shared" si="15"/>
        <v>90</v>
      </c>
      <c r="BE33" s="45">
        <f>'JTC - Site 10 - Day 2'!$A33</f>
        <v>0.48958333333333404</v>
      </c>
      <c r="BF33" s="46">
        <f>SUM('JTC - Site 10 - Day 2'!P33,'JTC - Site 10 - Day 2'!BT33,'JTC - Site 10 - Day 2'!DX33)</f>
        <v>2</v>
      </c>
      <c r="BG33" s="47">
        <f>SUM('JTC - Site 10 - Day 2'!Q33,'JTC - Site 10 - Day 2'!BU33,'JTC - Site 10 - Day 2'!DY33)</f>
        <v>1</v>
      </c>
      <c r="BH33" s="47">
        <f>SUM('JTC - Site 10 - Day 2'!R33,'JTC - Site 10 - Day 2'!BV33,'JTC - Site 10 - Day 2'!DZ33)</f>
        <v>37</v>
      </c>
      <c r="BI33" s="47">
        <f>SUM('JTC - Site 10 - Day 2'!S33,'JTC - Site 10 - Day 2'!BW33,'JTC - Site 10 - Day 2'!EA33)</f>
        <v>6</v>
      </c>
      <c r="BJ33" s="47">
        <f>SUM('JTC - Site 10 - Day 2'!T33,'JTC - Site 10 - Day 2'!BX33,'JTC - Site 10 - Day 2'!EB33)</f>
        <v>0</v>
      </c>
      <c r="BK33" s="47">
        <f>SUM('JTC - Site 10 - Day 2'!U33,'JTC - Site 10 - Day 2'!BY33,'JTC - Site 10 - Day 2'!EC33)</f>
        <v>0</v>
      </c>
      <c r="BL33" s="47">
        <f>SUM('JTC - Site 10 - Day 2'!V33,'JTC - Site 10 - Day 2'!BZ33,'JTC - Site 10 - Day 2'!ED33)</f>
        <v>0</v>
      </c>
      <c r="BM33" s="47">
        <f>SUM('JTC - Site 10 - Day 2'!W33,'JTC - Site 10 - Day 2'!CA33,'JTC - Site 10 - Day 2'!EE33)</f>
        <v>0</v>
      </c>
      <c r="BN33" s="47">
        <f>SUM('JTC - Site 10 - Day 2'!X33,'JTC - Site 10 - Day 2'!CB33,'JTC - Site 10 - Day 2'!EF33)</f>
        <v>1</v>
      </c>
      <c r="BO33" s="47">
        <f>SUM('JTC - Site 10 - Day 2'!Y33,'JTC - Site 10 - Day 2'!CC33,'JTC - Site 10 - Day 2'!EG33)</f>
        <v>0</v>
      </c>
      <c r="BP33" s="54">
        <f>SUM('JTC - Site 10 - Day 2'!Z33,'JTC - Site 10 - Day 2'!CD33,'JTC - Site 10 - Day 2'!EH33)</f>
        <v>2</v>
      </c>
      <c r="BQ33" s="59">
        <f t="shared" si="16"/>
        <v>49</v>
      </c>
      <c r="BR33" s="59">
        <f t="shared" si="17"/>
        <v>48</v>
      </c>
      <c r="BS33" s="45">
        <f>'JTC - Site 10 - Day 2'!$A33</f>
        <v>0.48958333333333404</v>
      </c>
      <c r="BT33" s="46">
        <f>SUM('JTC - Site 10 - Day 2'!CH33,'JTC - Site 10 - Day 2'!CV33,'JTC - Site 10 - Day 2'!DJ33)</f>
        <v>5</v>
      </c>
      <c r="BU33" s="47">
        <f>SUM('JTC - Site 10 - Day 2'!CI33,'JTC - Site 10 - Day 2'!CW33,'JTC - Site 10 - Day 2'!DK33)</f>
        <v>1</v>
      </c>
      <c r="BV33" s="47">
        <f>SUM('JTC - Site 10 - Day 2'!CJ33,'JTC - Site 10 - Day 2'!CX33,'JTC - Site 10 - Day 2'!DL33)</f>
        <v>46</v>
      </c>
      <c r="BW33" s="47">
        <f>SUM('JTC - Site 10 - Day 2'!CK33,'JTC - Site 10 - Day 2'!CY33,'JTC - Site 10 - Day 2'!DM33)</f>
        <v>10</v>
      </c>
      <c r="BX33" s="47">
        <f>SUM('JTC - Site 10 - Day 2'!CL33,'JTC - Site 10 - Day 2'!CZ33,'JTC - Site 10 - Day 2'!DN33)</f>
        <v>2</v>
      </c>
      <c r="BY33" s="47">
        <f>SUM('JTC - Site 10 - Day 2'!CM33,'JTC - Site 10 - Day 2'!DA33,'JTC - Site 10 - Day 2'!DO33)</f>
        <v>0</v>
      </c>
      <c r="BZ33" s="47">
        <f>SUM('JTC - Site 10 - Day 2'!CN33,'JTC - Site 10 - Day 2'!DB33,'JTC - Site 10 - Day 2'!DP33)</f>
        <v>0</v>
      </c>
      <c r="CA33" s="47">
        <f>SUM('JTC - Site 10 - Day 2'!CO33,'JTC - Site 10 - Day 2'!DC33,'JTC - Site 10 - Day 2'!DQ33)</f>
        <v>0</v>
      </c>
      <c r="CB33" s="47">
        <f>SUM('JTC - Site 10 - Day 2'!CP33,'JTC - Site 10 - Day 2'!DD33,'JTC - Site 10 - Day 2'!DR33)</f>
        <v>1</v>
      </c>
      <c r="CC33" s="47">
        <f>SUM('JTC - Site 10 - Day 2'!CQ33,'JTC - Site 10 - Day 2'!DE33,'JTC - Site 10 - Day 2'!DS33)</f>
        <v>0</v>
      </c>
      <c r="CD33" s="54">
        <f>SUM('JTC - Site 10 - Day 2'!CR33,'JTC - Site 10 - Day 2'!DF33,'JTC - Site 10 - Day 2'!DT33)</f>
        <v>4</v>
      </c>
      <c r="CE33" s="59">
        <f t="shared" si="18"/>
        <v>69</v>
      </c>
      <c r="CF33" s="59">
        <f t="shared" si="19"/>
        <v>68</v>
      </c>
      <c r="CG33" s="45">
        <f>'JTC - Site 10 - Day 2'!$A33</f>
        <v>0.48958333333333404</v>
      </c>
      <c r="CH33" s="46">
        <f>SUM('JTC - Site 10 - Day 2'!B33,'JTC - Site 10 - Day 2'!BF33,'JTC - Site 10 - Day 2'!DJ33)</f>
        <v>14</v>
      </c>
      <c r="CI33" s="47">
        <f>SUM('JTC - Site 10 - Day 2'!C33,'JTC - Site 10 - Day 2'!BG33,'JTC - Site 10 - Day 2'!DK33)</f>
        <v>2</v>
      </c>
      <c r="CJ33" s="47">
        <f>SUM('JTC - Site 10 - Day 2'!D33,'JTC - Site 10 - Day 2'!BH33,'JTC - Site 10 - Day 2'!DL33)</f>
        <v>55</v>
      </c>
      <c r="CK33" s="47">
        <f>SUM('JTC - Site 10 - Day 2'!E33,'JTC - Site 10 - Day 2'!BI33,'JTC - Site 10 - Day 2'!DM33)</f>
        <v>31</v>
      </c>
      <c r="CL33" s="47">
        <f>SUM('JTC - Site 10 - Day 2'!F33,'JTC - Site 10 - Day 2'!BJ33,'JTC - Site 10 - Day 2'!DN33)</f>
        <v>6</v>
      </c>
      <c r="CM33" s="47">
        <f>SUM('JTC - Site 10 - Day 2'!G33,'JTC - Site 10 - Day 2'!BK33,'JTC - Site 10 - Day 2'!DO33)</f>
        <v>0</v>
      </c>
      <c r="CN33" s="47">
        <f>SUM('JTC - Site 10 - Day 2'!H33,'JTC - Site 10 - Day 2'!BL33,'JTC - Site 10 - Day 2'!DP33)</f>
        <v>0</v>
      </c>
      <c r="CO33" s="47">
        <f>SUM('JTC - Site 10 - Day 2'!I33,'JTC - Site 10 - Day 2'!BM33,'JTC - Site 10 - Day 2'!DQ33)</f>
        <v>2</v>
      </c>
      <c r="CP33" s="47">
        <f>SUM('JTC - Site 10 - Day 2'!J33,'JTC - Site 10 - Day 2'!BN33,'JTC - Site 10 - Day 2'!DR33)</f>
        <v>0</v>
      </c>
      <c r="CQ33" s="47">
        <f>SUM('JTC - Site 10 - Day 2'!K33,'JTC - Site 10 - Day 2'!BO33,'JTC - Site 10 - Day 2'!DS33)</f>
        <v>0</v>
      </c>
      <c r="CR33" s="54">
        <f>SUM('JTC - Site 10 - Day 2'!L33,'JTC - Site 10 - Day 2'!BP33,'JTC - Site 10 - Day 2'!DT33)</f>
        <v>5</v>
      </c>
      <c r="CS33" s="59">
        <f t="shared" si="20"/>
        <v>115</v>
      </c>
      <c r="CT33" s="59">
        <f t="shared" si="21"/>
        <v>113</v>
      </c>
      <c r="CU33" s="45">
        <f>'JTC - Site 10 - Day 2'!$A33</f>
        <v>0.48958333333333404</v>
      </c>
      <c r="CV33" s="46">
        <f>SUM('JTC - Site 10 - Day 2'!DX33,'JTC - Site 10 - Day 2'!EL33,'JTC - Site 10 - Day 2'!EZ33)</f>
        <v>4</v>
      </c>
      <c r="CW33" s="47">
        <f>SUM('JTC - Site 10 - Day 2'!DY33,'JTC - Site 10 - Day 2'!EM33,'JTC - Site 10 - Day 2'!FA33)</f>
        <v>1</v>
      </c>
      <c r="CX33" s="47">
        <f>SUM('JTC - Site 10 - Day 2'!DZ33,'JTC - Site 10 - Day 2'!EN33,'JTC - Site 10 - Day 2'!FB33)</f>
        <v>90</v>
      </c>
      <c r="CY33" s="47">
        <f>SUM('JTC - Site 10 - Day 2'!EA33,'JTC - Site 10 - Day 2'!EO33,'JTC - Site 10 - Day 2'!FC33)</f>
        <v>18</v>
      </c>
      <c r="CZ33" s="47">
        <f>SUM('JTC - Site 10 - Day 2'!EB33,'JTC - Site 10 - Day 2'!EP33,'JTC - Site 10 - Day 2'!FD33)</f>
        <v>7</v>
      </c>
      <c r="DA33" s="47">
        <f>SUM('JTC - Site 10 - Day 2'!EC33,'JTC - Site 10 - Day 2'!EQ33,'JTC - Site 10 - Day 2'!FE33)</f>
        <v>2</v>
      </c>
      <c r="DB33" s="47">
        <f>SUM('JTC - Site 10 - Day 2'!ED33,'JTC - Site 10 - Day 2'!ER33,'JTC - Site 10 - Day 2'!FF33)</f>
        <v>3</v>
      </c>
      <c r="DC33" s="47">
        <f>SUM('JTC - Site 10 - Day 2'!EE33,'JTC - Site 10 - Day 2'!ES33,'JTC - Site 10 - Day 2'!FG33)</f>
        <v>0</v>
      </c>
      <c r="DD33" s="47">
        <f>SUM('JTC - Site 10 - Day 2'!EF33,'JTC - Site 10 - Day 2'!ET33,'JTC - Site 10 - Day 2'!FH33)</f>
        <v>0</v>
      </c>
      <c r="DE33" s="47">
        <f>SUM('JTC - Site 10 - Day 2'!EG33,'JTC - Site 10 - Day 2'!EU33,'JTC - Site 10 - Day 2'!FI33)</f>
        <v>0</v>
      </c>
      <c r="DF33" s="54">
        <f>SUM('JTC - Site 10 - Day 2'!EH33,'JTC - Site 10 - Day 2'!EV33,'JTC - Site 10 - Day 2'!FJ33)</f>
        <v>2</v>
      </c>
      <c r="DG33" s="59">
        <f t="shared" si="22"/>
        <v>127</v>
      </c>
      <c r="DH33" s="59">
        <f t="shared" si="23"/>
        <v>136</v>
      </c>
      <c r="DI33" s="68">
        <f t="shared" si="71"/>
        <v>351</v>
      </c>
      <c r="DJ33" s="68">
        <f t="shared" si="72"/>
        <v>1440</v>
      </c>
      <c r="DK33" s="45">
        <f>'JTC - Site 10 - Day 2'!$A33</f>
        <v>0.48958333333333404</v>
      </c>
    </row>
    <row r="34" spans="1:115" s="39" customFormat="1" ht="12" customHeight="1">
      <c r="A34" s="48" t="s">
        <v>24</v>
      </c>
      <c r="B34" s="49">
        <f t="shared" ref="B34:L34" si="73">SUM(B30:B33)</f>
        <v>11</v>
      </c>
      <c r="C34" s="50">
        <f t="shared" si="73"/>
        <v>0</v>
      </c>
      <c r="D34" s="50">
        <f t="shared" si="73"/>
        <v>204</v>
      </c>
      <c r="E34" s="50">
        <f t="shared" si="73"/>
        <v>42</v>
      </c>
      <c r="F34" s="50">
        <f t="shared" si="73"/>
        <v>11</v>
      </c>
      <c r="G34" s="50">
        <f t="shared" si="73"/>
        <v>0</v>
      </c>
      <c r="H34" s="50">
        <f t="shared" si="73"/>
        <v>0</v>
      </c>
      <c r="I34" s="50">
        <f t="shared" si="73"/>
        <v>0</v>
      </c>
      <c r="J34" s="50">
        <f t="shared" si="73"/>
        <v>4</v>
      </c>
      <c r="K34" s="50">
        <f t="shared" si="73"/>
        <v>1</v>
      </c>
      <c r="L34" s="55">
        <f t="shared" si="73"/>
        <v>18</v>
      </c>
      <c r="M34" s="60">
        <f t="shared" si="8"/>
        <v>291</v>
      </c>
      <c r="N34" s="60">
        <f t="shared" si="9"/>
        <v>300</v>
      </c>
      <c r="O34" s="48" t="s">
        <v>24</v>
      </c>
      <c r="P34" s="49">
        <f t="shared" ref="P34:Z34" si="74">SUM(P30:P33)</f>
        <v>9</v>
      </c>
      <c r="Q34" s="50">
        <f t="shared" si="74"/>
        <v>1</v>
      </c>
      <c r="R34" s="50">
        <f t="shared" si="74"/>
        <v>138</v>
      </c>
      <c r="S34" s="50">
        <f t="shared" si="74"/>
        <v>40</v>
      </c>
      <c r="T34" s="50">
        <f t="shared" si="74"/>
        <v>13</v>
      </c>
      <c r="U34" s="50">
        <f t="shared" si="74"/>
        <v>1</v>
      </c>
      <c r="V34" s="50">
        <f t="shared" si="74"/>
        <v>3</v>
      </c>
      <c r="W34" s="50">
        <f t="shared" si="74"/>
        <v>3</v>
      </c>
      <c r="X34" s="50">
        <f t="shared" si="74"/>
        <v>3</v>
      </c>
      <c r="Y34" s="50">
        <f t="shared" si="74"/>
        <v>0</v>
      </c>
      <c r="Z34" s="55">
        <f t="shared" si="74"/>
        <v>21</v>
      </c>
      <c r="AA34" s="60">
        <f t="shared" si="10"/>
        <v>232</v>
      </c>
      <c r="AB34" s="60">
        <f t="shared" si="11"/>
        <v>248</v>
      </c>
      <c r="AC34" s="48" t="s">
        <v>24</v>
      </c>
      <c r="AD34" s="49">
        <f t="shared" ref="AD34:AN34" si="75">SUM(AD30:AD33)</f>
        <v>11</v>
      </c>
      <c r="AE34" s="50">
        <f t="shared" si="75"/>
        <v>6</v>
      </c>
      <c r="AF34" s="50">
        <f t="shared" si="75"/>
        <v>285</v>
      </c>
      <c r="AG34" s="50">
        <f t="shared" si="75"/>
        <v>65</v>
      </c>
      <c r="AH34" s="50">
        <f t="shared" si="75"/>
        <v>21</v>
      </c>
      <c r="AI34" s="50">
        <f t="shared" si="75"/>
        <v>4</v>
      </c>
      <c r="AJ34" s="50">
        <f t="shared" si="75"/>
        <v>7</v>
      </c>
      <c r="AK34" s="50">
        <f t="shared" si="75"/>
        <v>3</v>
      </c>
      <c r="AL34" s="50">
        <f t="shared" si="75"/>
        <v>0</v>
      </c>
      <c r="AM34" s="50">
        <f t="shared" si="75"/>
        <v>1</v>
      </c>
      <c r="AN34" s="55">
        <f t="shared" si="75"/>
        <v>10</v>
      </c>
      <c r="AO34" s="60">
        <f t="shared" si="12"/>
        <v>413</v>
      </c>
      <c r="AP34" s="60">
        <f t="shared" si="13"/>
        <v>439</v>
      </c>
      <c r="AQ34" s="48" t="s">
        <v>24</v>
      </c>
      <c r="AR34" s="49">
        <f t="shared" ref="AR34:BB34" si="76">SUM(AR30:AR33)</f>
        <v>29</v>
      </c>
      <c r="AS34" s="50">
        <f t="shared" si="76"/>
        <v>6</v>
      </c>
      <c r="AT34" s="50">
        <f t="shared" si="76"/>
        <v>243</v>
      </c>
      <c r="AU34" s="50">
        <f t="shared" si="76"/>
        <v>81</v>
      </c>
      <c r="AV34" s="50">
        <f t="shared" si="76"/>
        <v>18</v>
      </c>
      <c r="AW34" s="50">
        <f t="shared" si="76"/>
        <v>0</v>
      </c>
      <c r="AX34" s="50">
        <f t="shared" si="76"/>
        <v>4</v>
      </c>
      <c r="AY34" s="50">
        <f t="shared" si="76"/>
        <v>6</v>
      </c>
      <c r="AZ34" s="50">
        <f t="shared" si="76"/>
        <v>1</v>
      </c>
      <c r="BA34" s="50">
        <f t="shared" si="76"/>
        <v>0</v>
      </c>
      <c r="BB34" s="55">
        <f t="shared" si="76"/>
        <v>9</v>
      </c>
      <c r="BC34" s="60">
        <f t="shared" si="14"/>
        <v>397</v>
      </c>
      <c r="BD34" s="60">
        <f t="shared" si="15"/>
        <v>404</v>
      </c>
      <c r="BE34" s="48" t="s">
        <v>24</v>
      </c>
      <c r="BF34" s="49">
        <f t="shared" ref="BF34:BP34" si="77">SUM(BF30:BF33)</f>
        <v>3</v>
      </c>
      <c r="BG34" s="50">
        <f t="shared" si="77"/>
        <v>1</v>
      </c>
      <c r="BH34" s="50">
        <f t="shared" si="77"/>
        <v>125</v>
      </c>
      <c r="BI34" s="50">
        <f t="shared" si="77"/>
        <v>33</v>
      </c>
      <c r="BJ34" s="50">
        <f t="shared" si="77"/>
        <v>9</v>
      </c>
      <c r="BK34" s="50">
        <f t="shared" si="77"/>
        <v>1</v>
      </c>
      <c r="BL34" s="50">
        <f t="shared" si="77"/>
        <v>0</v>
      </c>
      <c r="BM34" s="50">
        <f t="shared" si="77"/>
        <v>0</v>
      </c>
      <c r="BN34" s="50">
        <f t="shared" si="77"/>
        <v>3</v>
      </c>
      <c r="BO34" s="50">
        <f t="shared" si="77"/>
        <v>0</v>
      </c>
      <c r="BP34" s="55">
        <f t="shared" si="77"/>
        <v>17</v>
      </c>
      <c r="BQ34" s="60">
        <f t="shared" si="16"/>
        <v>192</v>
      </c>
      <c r="BR34" s="60">
        <f t="shared" si="17"/>
        <v>202</v>
      </c>
      <c r="BS34" s="48" t="s">
        <v>24</v>
      </c>
      <c r="BT34" s="49">
        <f t="shared" ref="BT34:CD34" si="78">SUM(BT30:BT33)</f>
        <v>13</v>
      </c>
      <c r="BU34" s="50">
        <f t="shared" si="78"/>
        <v>2</v>
      </c>
      <c r="BV34" s="50">
        <f t="shared" si="78"/>
        <v>193</v>
      </c>
      <c r="BW34" s="50">
        <f t="shared" si="78"/>
        <v>38</v>
      </c>
      <c r="BX34" s="50">
        <f t="shared" si="78"/>
        <v>9</v>
      </c>
      <c r="BY34" s="50">
        <f t="shared" si="78"/>
        <v>0</v>
      </c>
      <c r="BZ34" s="50">
        <f t="shared" si="78"/>
        <v>0</v>
      </c>
      <c r="CA34" s="50">
        <f t="shared" si="78"/>
        <v>0</v>
      </c>
      <c r="CB34" s="50">
        <f t="shared" si="78"/>
        <v>4</v>
      </c>
      <c r="CC34" s="50">
        <f t="shared" si="78"/>
        <v>1</v>
      </c>
      <c r="CD34" s="55">
        <f t="shared" si="78"/>
        <v>14</v>
      </c>
      <c r="CE34" s="60">
        <f t="shared" si="18"/>
        <v>274</v>
      </c>
      <c r="CF34" s="60">
        <f t="shared" si="19"/>
        <v>278</v>
      </c>
      <c r="CG34" s="48" t="s">
        <v>24</v>
      </c>
      <c r="CH34" s="49">
        <f t="shared" ref="CH34:CR34" si="79">SUM(CH30:CH33)</f>
        <v>39</v>
      </c>
      <c r="CI34" s="50">
        <f t="shared" si="79"/>
        <v>8</v>
      </c>
      <c r="CJ34" s="50">
        <f t="shared" si="79"/>
        <v>290</v>
      </c>
      <c r="CK34" s="50">
        <f t="shared" si="79"/>
        <v>101</v>
      </c>
      <c r="CL34" s="50">
        <f t="shared" si="79"/>
        <v>23</v>
      </c>
      <c r="CM34" s="50">
        <f t="shared" si="79"/>
        <v>0</v>
      </c>
      <c r="CN34" s="50">
        <f t="shared" si="79"/>
        <v>4</v>
      </c>
      <c r="CO34" s="50">
        <f t="shared" si="79"/>
        <v>6</v>
      </c>
      <c r="CP34" s="50">
        <f t="shared" si="79"/>
        <v>1</v>
      </c>
      <c r="CQ34" s="50">
        <f t="shared" si="79"/>
        <v>0</v>
      </c>
      <c r="CR34" s="55">
        <f t="shared" si="79"/>
        <v>15</v>
      </c>
      <c r="CS34" s="60">
        <f t="shared" si="20"/>
        <v>487</v>
      </c>
      <c r="CT34" s="60">
        <f t="shared" si="21"/>
        <v>491</v>
      </c>
      <c r="CU34" s="48" t="s">
        <v>24</v>
      </c>
      <c r="CV34" s="49">
        <f t="shared" ref="CV34:DF34" si="80">SUM(CV30:CV33)</f>
        <v>13</v>
      </c>
      <c r="CW34" s="50">
        <f t="shared" si="80"/>
        <v>6</v>
      </c>
      <c r="CX34" s="50">
        <f t="shared" si="80"/>
        <v>330</v>
      </c>
      <c r="CY34" s="50">
        <f t="shared" si="80"/>
        <v>82</v>
      </c>
      <c r="CZ34" s="50">
        <f t="shared" si="80"/>
        <v>24</v>
      </c>
      <c r="DA34" s="50">
        <f t="shared" si="80"/>
        <v>4</v>
      </c>
      <c r="DB34" s="50">
        <f t="shared" si="80"/>
        <v>4</v>
      </c>
      <c r="DC34" s="50">
        <f t="shared" si="80"/>
        <v>0</v>
      </c>
      <c r="DD34" s="50">
        <f t="shared" si="80"/>
        <v>0</v>
      </c>
      <c r="DE34" s="50">
        <f t="shared" si="80"/>
        <v>1</v>
      </c>
      <c r="DF34" s="55">
        <f t="shared" si="80"/>
        <v>16</v>
      </c>
      <c r="DG34" s="60">
        <f t="shared" si="22"/>
        <v>480</v>
      </c>
      <c r="DH34" s="60">
        <f t="shared" si="23"/>
        <v>501</v>
      </c>
      <c r="DI34" s="69"/>
      <c r="DJ34" s="69"/>
      <c r="DK34" s="48"/>
    </row>
    <row r="35" spans="1:115" ht="13.5" customHeight="1">
      <c r="A35" s="22">
        <f>'JTC - Site 10 - Day 2'!$A35</f>
        <v>0.50000000000000067</v>
      </c>
      <c r="B35" s="41">
        <f>SUM('JTC - Site 10 - Day 2'!AR35,'JTC - Site 10 - Day 2'!CV35,'JTC - Site 10 - Day 2'!EZ35)</f>
        <v>0</v>
      </c>
      <c r="C35" s="42">
        <f>SUM('JTC - Site 10 - Day 2'!AS35,'JTC - Site 10 - Day 2'!CW35,'JTC - Site 10 - Day 2'!FA35)</f>
        <v>0</v>
      </c>
      <c r="D35" s="42">
        <f>SUM('JTC - Site 10 - Day 2'!AT35,'JTC - Site 10 - Day 2'!CX35,'JTC - Site 10 - Day 2'!FB35)</f>
        <v>43</v>
      </c>
      <c r="E35" s="42">
        <f>SUM('JTC - Site 10 - Day 2'!AU35,'JTC - Site 10 - Day 2'!CY35,'JTC - Site 10 - Day 2'!FC35)</f>
        <v>10</v>
      </c>
      <c r="F35" s="42">
        <f>SUM('JTC - Site 10 - Day 2'!AV35,'JTC - Site 10 - Day 2'!CZ35,'JTC - Site 10 - Day 2'!FD35)</f>
        <v>3</v>
      </c>
      <c r="G35" s="42">
        <f>SUM('JTC - Site 10 - Day 2'!AW35,'JTC - Site 10 - Day 2'!DA35,'JTC - Site 10 - Day 2'!FE35)</f>
        <v>0</v>
      </c>
      <c r="H35" s="42">
        <f>SUM('JTC - Site 10 - Day 2'!AX35,'JTC - Site 10 - Day 2'!DB35,'JTC - Site 10 - Day 2'!FF35)</f>
        <v>0</v>
      </c>
      <c r="I35" s="42">
        <f>SUM('JTC - Site 10 - Day 2'!AY35,'JTC - Site 10 - Day 2'!DC35,'JTC - Site 10 - Day 2'!FG35)</f>
        <v>0</v>
      </c>
      <c r="J35" s="42">
        <f>SUM('JTC - Site 10 - Day 2'!AZ35,'JTC - Site 10 - Day 2'!DD35,'JTC - Site 10 - Day 2'!FH35)</f>
        <v>1</v>
      </c>
      <c r="K35" s="42">
        <f>SUM('JTC - Site 10 - Day 2'!BA35,'JTC - Site 10 - Day 2'!DE35,'JTC - Site 10 - Day 2'!FI35)</f>
        <v>0</v>
      </c>
      <c r="L35" s="52">
        <f>SUM('JTC - Site 10 - Day 2'!BB35,'JTC - Site 10 - Day 2'!DF35,'JTC - Site 10 - Day 2'!FJ35)</f>
        <v>2</v>
      </c>
      <c r="M35" s="57">
        <f t="shared" si="8"/>
        <v>59</v>
      </c>
      <c r="N35" s="57">
        <f t="shared" si="9"/>
        <v>63</v>
      </c>
      <c r="O35" s="22">
        <f>'JTC - Site 10 - Day 2'!$A35</f>
        <v>0.50000000000000067</v>
      </c>
      <c r="P35" s="41">
        <f>SUM('JTC - Site 10 - Day 2'!B35,'JTC - Site 10 - Day 2'!P35,'JTC - Site 10 - Day 2'!AD35)</f>
        <v>3</v>
      </c>
      <c r="Q35" s="42">
        <f>SUM('JTC - Site 10 - Day 2'!C35,'JTC - Site 10 - Day 2'!Q35,'JTC - Site 10 - Day 2'!AE35)</f>
        <v>1</v>
      </c>
      <c r="R35" s="42">
        <f>SUM('JTC - Site 10 - Day 2'!D35,'JTC - Site 10 - Day 2'!R35,'JTC - Site 10 - Day 2'!AF35)</f>
        <v>45</v>
      </c>
      <c r="S35" s="42">
        <f>SUM('JTC - Site 10 - Day 2'!E35,'JTC - Site 10 - Day 2'!S35,'JTC - Site 10 - Day 2'!AG35)</f>
        <v>15</v>
      </c>
      <c r="T35" s="42">
        <f>SUM('JTC - Site 10 - Day 2'!F35,'JTC - Site 10 - Day 2'!T35,'JTC - Site 10 - Day 2'!AH35)</f>
        <v>4</v>
      </c>
      <c r="U35" s="42">
        <f>SUM('JTC - Site 10 - Day 2'!G35,'JTC - Site 10 - Day 2'!U35,'JTC - Site 10 - Day 2'!AI35)</f>
        <v>1</v>
      </c>
      <c r="V35" s="42">
        <f>SUM('JTC - Site 10 - Day 2'!H35,'JTC - Site 10 - Day 2'!V35,'JTC - Site 10 - Day 2'!AJ35)</f>
        <v>0</v>
      </c>
      <c r="W35" s="42">
        <f>SUM('JTC - Site 10 - Day 2'!I35,'JTC - Site 10 - Day 2'!W35,'JTC - Site 10 - Day 2'!AK35)</f>
        <v>0</v>
      </c>
      <c r="X35" s="42">
        <f>SUM('JTC - Site 10 - Day 2'!J35,'JTC - Site 10 - Day 2'!X35,'JTC - Site 10 - Day 2'!AL35)</f>
        <v>1</v>
      </c>
      <c r="Y35" s="42">
        <f>SUM('JTC - Site 10 - Day 2'!K35,'JTC - Site 10 - Day 2'!Y35,'JTC - Site 10 - Day 2'!AM35)</f>
        <v>1</v>
      </c>
      <c r="Z35" s="52">
        <f>SUM('JTC - Site 10 - Day 2'!L35,'JTC - Site 10 - Day 2'!Z35,'JTC - Site 10 - Day 2'!AN35)</f>
        <v>6</v>
      </c>
      <c r="AA35" s="57">
        <f t="shared" si="10"/>
        <v>77</v>
      </c>
      <c r="AB35" s="57">
        <f t="shared" si="11"/>
        <v>81</v>
      </c>
      <c r="AC35" s="22">
        <f>'JTC - Site 10 - Day 2'!$A35</f>
        <v>0.50000000000000067</v>
      </c>
      <c r="AD35" s="41">
        <f>SUM('JTC - Site 10 - Day 2'!AD35,'JTC - Site 10 - Day 2'!CH35,'JTC - Site 10 - Day 2'!EL35)</f>
        <v>2</v>
      </c>
      <c r="AE35" s="42">
        <f>SUM('JTC - Site 10 - Day 2'!AE35,'JTC - Site 10 - Day 2'!CI35,'JTC - Site 10 - Day 2'!EM35)</f>
        <v>0</v>
      </c>
      <c r="AF35" s="42">
        <f>SUM('JTC - Site 10 - Day 2'!AF35,'JTC - Site 10 - Day 2'!CJ35,'JTC - Site 10 - Day 2'!EN35)</f>
        <v>76</v>
      </c>
      <c r="AG35" s="42">
        <f>SUM('JTC - Site 10 - Day 2'!AG35,'JTC - Site 10 - Day 2'!CK35,'JTC - Site 10 - Day 2'!EO35)</f>
        <v>19</v>
      </c>
      <c r="AH35" s="42">
        <f>SUM('JTC - Site 10 - Day 2'!AH35,'JTC - Site 10 - Day 2'!CL35,'JTC - Site 10 - Day 2'!EP35)</f>
        <v>6</v>
      </c>
      <c r="AI35" s="42">
        <f>SUM('JTC - Site 10 - Day 2'!AI35,'JTC - Site 10 - Day 2'!CM35,'JTC - Site 10 - Day 2'!EQ35)</f>
        <v>1</v>
      </c>
      <c r="AJ35" s="42">
        <f>SUM('JTC - Site 10 - Day 2'!AJ35,'JTC - Site 10 - Day 2'!CN35,'JTC - Site 10 - Day 2'!ER35)</f>
        <v>0</v>
      </c>
      <c r="AK35" s="42">
        <f>SUM('JTC - Site 10 - Day 2'!AK35,'JTC - Site 10 - Day 2'!CO35,'JTC - Site 10 - Day 2'!ES35)</f>
        <v>0</v>
      </c>
      <c r="AL35" s="42">
        <f>SUM('JTC - Site 10 - Day 2'!AL35,'JTC - Site 10 - Day 2'!CP35,'JTC - Site 10 - Day 2'!ET35)</f>
        <v>0</v>
      </c>
      <c r="AM35" s="42">
        <f>SUM('JTC - Site 10 - Day 2'!AM35,'JTC - Site 10 - Day 2'!CQ35,'JTC - Site 10 - Day 2'!EU35)</f>
        <v>1</v>
      </c>
      <c r="AN35" s="52">
        <f>SUM('JTC - Site 10 - Day 2'!AN35,'JTC - Site 10 - Day 2'!CR35,'JTC - Site 10 - Day 2'!EV35)</f>
        <v>4</v>
      </c>
      <c r="AO35" s="57">
        <f t="shared" si="12"/>
        <v>109</v>
      </c>
      <c r="AP35" s="57">
        <f t="shared" si="13"/>
        <v>116</v>
      </c>
      <c r="AQ35" s="22">
        <f>'JTC - Site 10 - Day 2'!$A35</f>
        <v>0.50000000000000067</v>
      </c>
      <c r="AR35" s="41">
        <f>SUM('JTC - Site 10 - Day 2'!AR35,'JTC - Site 10 - Day 2'!BF35,'JTC - Site 10 - Day 2'!BT35)</f>
        <v>5</v>
      </c>
      <c r="AS35" s="42">
        <f>SUM('JTC - Site 10 - Day 2'!AS35,'JTC - Site 10 - Day 2'!BG35,'JTC - Site 10 - Day 2'!BU35)</f>
        <v>1</v>
      </c>
      <c r="AT35" s="42">
        <f>SUM('JTC - Site 10 - Day 2'!AT35,'JTC - Site 10 - Day 2'!BH35,'JTC - Site 10 - Day 2'!BV35)</f>
        <v>51</v>
      </c>
      <c r="AU35" s="42">
        <f>SUM('JTC - Site 10 - Day 2'!AU35,'JTC - Site 10 - Day 2'!BI35,'JTC - Site 10 - Day 2'!BW35)</f>
        <v>22</v>
      </c>
      <c r="AV35" s="42">
        <f>SUM('JTC - Site 10 - Day 2'!AV35,'JTC - Site 10 - Day 2'!BJ35,'JTC - Site 10 - Day 2'!BX35)</f>
        <v>3</v>
      </c>
      <c r="AW35" s="42">
        <f>SUM('JTC - Site 10 - Day 2'!AW35,'JTC - Site 10 - Day 2'!BK35,'JTC - Site 10 - Day 2'!BY35)</f>
        <v>0</v>
      </c>
      <c r="AX35" s="42">
        <f>SUM('JTC - Site 10 - Day 2'!AX35,'JTC - Site 10 - Day 2'!BL35,'JTC - Site 10 - Day 2'!BZ35)</f>
        <v>2</v>
      </c>
      <c r="AY35" s="42">
        <f>SUM('JTC - Site 10 - Day 2'!AY35,'JTC - Site 10 - Day 2'!BM35,'JTC - Site 10 - Day 2'!CA35)</f>
        <v>1</v>
      </c>
      <c r="AZ35" s="42">
        <f>SUM('JTC - Site 10 - Day 2'!AZ35,'JTC - Site 10 - Day 2'!BN35,'JTC - Site 10 - Day 2'!CB35)</f>
        <v>0</v>
      </c>
      <c r="BA35" s="42">
        <f>SUM('JTC - Site 10 - Day 2'!BA35,'JTC - Site 10 - Day 2'!BO35,'JTC - Site 10 - Day 2'!CC35)</f>
        <v>0</v>
      </c>
      <c r="BB35" s="52">
        <f>SUM('JTC - Site 10 - Day 2'!BB35,'JTC - Site 10 - Day 2'!BP35,'JTC - Site 10 - Day 2'!CD35)</f>
        <v>3</v>
      </c>
      <c r="BC35" s="57">
        <f t="shared" si="14"/>
        <v>88</v>
      </c>
      <c r="BD35" s="57">
        <f t="shared" si="15"/>
        <v>90</v>
      </c>
      <c r="BE35" s="22">
        <f>'JTC - Site 10 - Day 2'!$A35</f>
        <v>0.50000000000000067</v>
      </c>
      <c r="BF35" s="41">
        <f>SUM('JTC - Site 10 - Day 2'!P35,'JTC - Site 10 - Day 2'!BT35,'JTC - Site 10 - Day 2'!DX35)</f>
        <v>1</v>
      </c>
      <c r="BG35" s="42">
        <f>SUM('JTC - Site 10 - Day 2'!Q35,'JTC - Site 10 - Day 2'!BU35,'JTC - Site 10 - Day 2'!DY35)</f>
        <v>1</v>
      </c>
      <c r="BH35" s="42">
        <f>SUM('JTC - Site 10 - Day 2'!R35,'JTC - Site 10 - Day 2'!BV35,'JTC - Site 10 - Day 2'!DZ35)</f>
        <v>39</v>
      </c>
      <c r="BI35" s="42">
        <f>SUM('JTC - Site 10 - Day 2'!S35,'JTC - Site 10 - Day 2'!BW35,'JTC - Site 10 - Day 2'!EA35)</f>
        <v>12</v>
      </c>
      <c r="BJ35" s="42">
        <f>SUM('JTC - Site 10 - Day 2'!T35,'JTC - Site 10 - Day 2'!BX35,'JTC - Site 10 - Day 2'!EB35)</f>
        <v>3</v>
      </c>
      <c r="BK35" s="42">
        <f>SUM('JTC - Site 10 - Day 2'!U35,'JTC - Site 10 - Day 2'!BY35,'JTC - Site 10 - Day 2'!EC35)</f>
        <v>0</v>
      </c>
      <c r="BL35" s="42">
        <f>SUM('JTC - Site 10 - Day 2'!V35,'JTC - Site 10 - Day 2'!BZ35,'JTC - Site 10 - Day 2'!ED35)</f>
        <v>0</v>
      </c>
      <c r="BM35" s="42">
        <f>SUM('JTC - Site 10 - Day 2'!W35,'JTC - Site 10 - Day 2'!CA35,'JTC - Site 10 - Day 2'!EE35)</f>
        <v>0</v>
      </c>
      <c r="BN35" s="42">
        <f>SUM('JTC - Site 10 - Day 2'!X35,'JTC - Site 10 - Day 2'!CB35,'JTC - Site 10 - Day 2'!EF35)</f>
        <v>1</v>
      </c>
      <c r="BO35" s="42">
        <f>SUM('JTC - Site 10 - Day 2'!Y35,'JTC - Site 10 - Day 2'!CC35,'JTC - Site 10 - Day 2'!EG35)</f>
        <v>1</v>
      </c>
      <c r="BP35" s="52">
        <f>SUM('JTC - Site 10 - Day 2'!Z35,'JTC - Site 10 - Day 2'!CD35,'JTC - Site 10 - Day 2'!EH35)</f>
        <v>4</v>
      </c>
      <c r="BQ35" s="57">
        <f t="shared" si="16"/>
        <v>62</v>
      </c>
      <c r="BR35" s="57">
        <f t="shared" si="17"/>
        <v>66</v>
      </c>
      <c r="BS35" s="22">
        <f>'JTC - Site 10 - Day 2'!$A35</f>
        <v>0.50000000000000067</v>
      </c>
      <c r="BT35" s="41">
        <f>SUM('JTC - Site 10 - Day 2'!CH35,'JTC - Site 10 - Day 2'!CV35,'JTC - Site 10 - Day 2'!DJ35)</f>
        <v>0</v>
      </c>
      <c r="BU35" s="42">
        <f>SUM('JTC - Site 10 - Day 2'!CI35,'JTC - Site 10 - Day 2'!CW35,'JTC - Site 10 - Day 2'!DK35)</f>
        <v>0</v>
      </c>
      <c r="BV35" s="42">
        <f>SUM('JTC - Site 10 - Day 2'!CJ35,'JTC - Site 10 - Day 2'!CX35,'JTC - Site 10 - Day 2'!DL35)</f>
        <v>47</v>
      </c>
      <c r="BW35" s="42">
        <f>SUM('JTC - Site 10 - Day 2'!CK35,'JTC - Site 10 - Day 2'!CY35,'JTC - Site 10 - Day 2'!DM35)</f>
        <v>8</v>
      </c>
      <c r="BX35" s="42">
        <f>SUM('JTC - Site 10 - Day 2'!CL35,'JTC - Site 10 - Day 2'!CZ35,'JTC - Site 10 - Day 2'!DN35)</f>
        <v>4</v>
      </c>
      <c r="BY35" s="42">
        <f>SUM('JTC - Site 10 - Day 2'!CM35,'JTC - Site 10 - Day 2'!DA35,'JTC - Site 10 - Day 2'!DO35)</f>
        <v>0</v>
      </c>
      <c r="BZ35" s="42">
        <f>SUM('JTC - Site 10 - Day 2'!CN35,'JTC - Site 10 - Day 2'!DB35,'JTC - Site 10 - Day 2'!DP35)</f>
        <v>0</v>
      </c>
      <c r="CA35" s="42">
        <f>SUM('JTC - Site 10 - Day 2'!CO35,'JTC - Site 10 - Day 2'!DC35,'JTC - Site 10 - Day 2'!DQ35)</f>
        <v>0</v>
      </c>
      <c r="CB35" s="42">
        <f>SUM('JTC - Site 10 - Day 2'!CP35,'JTC - Site 10 - Day 2'!DD35,'JTC - Site 10 - Day 2'!DR35)</f>
        <v>1</v>
      </c>
      <c r="CC35" s="42">
        <f>SUM('JTC - Site 10 - Day 2'!CQ35,'JTC - Site 10 - Day 2'!DE35,'JTC - Site 10 - Day 2'!DS35)</f>
        <v>0</v>
      </c>
      <c r="CD35" s="52">
        <f>SUM('JTC - Site 10 - Day 2'!CR35,'JTC - Site 10 - Day 2'!DF35,'JTC - Site 10 - Day 2'!DT35)</f>
        <v>2</v>
      </c>
      <c r="CE35" s="57">
        <f t="shared" si="18"/>
        <v>62</v>
      </c>
      <c r="CF35" s="57">
        <f t="shared" si="19"/>
        <v>67</v>
      </c>
      <c r="CG35" s="22">
        <f>'JTC - Site 10 - Day 2'!$A35</f>
        <v>0.50000000000000067</v>
      </c>
      <c r="CH35" s="41">
        <f>SUM('JTC - Site 10 - Day 2'!B35,'JTC - Site 10 - Day 2'!BF35,'JTC - Site 10 - Day 2'!DJ35)</f>
        <v>7</v>
      </c>
      <c r="CI35" s="42">
        <f>SUM('JTC - Site 10 - Day 2'!C35,'JTC - Site 10 - Day 2'!BG35,'JTC - Site 10 - Day 2'!DK35)</f>
        <v>1</v>
      </c>
      <c r="CJ35" s="42">
        <f>SUM('JTC - Site 10 - Day 2'!D35,'JTC - Site 10 - Day 2'!BH35,'JTC - Site 10 - Day 2'!DL35)</f>
        <v>66</v>
      </c>
      <c r="CK35" s="42">
        <f>SUM('JTC - Site 10 - Day 2'!E35,'JTC - Site 10 - Day 2'!BI35,'JTC - Site 10 - Day 2'!DM35)</f>
        <v>22</v>
      </c>
      <c r="CL35" s="42">
        <f>SUM('JTC - Site 10 - Day 2'!F35,'JTC - Site 10 - Day 2'!BJ35,'JTC - Site 10 - Day 2'!DN35)</f>
        <v>6</v>
      </c>
      <c r="CM35" s="42">
        <f>SUM('JTC - Site 10 - Day 2'!G35,'JTC - Site 10 - Day 2'!BK35,'JTC - Site 10 - Day 2'!DO35)</f>
        <v>0</v>
      </c>
      <c r="CN35" s="42">
        <f>SUM('JTC - Site 10 - Day 2'!H35,'JTC - Site 10 - Day 2'!BL35,'JTC - Site 10 - Day 2'!DP35)</f>
        <v>2</v>
      </c>
      <c r="CO35" s="42">
        <f>SUM('JTC - Site 10 - Day 2'!I35,'JTC - Site 10 - Day 2'!BM35,'JTC - Site 10 - Day 2'!DQ35)</f>
        <v>1</v>
      </c>
      <c r="CP35" s="42">
        <f>SUM('JTC - Site 10 - Day 2'!J35,'JTC - Site 10 - Day 2'!BN35,'JTC - Site 10 - Day 2'!DR35)</f>
        <v>0</v>
      </c>
      <c r="CQ35" s="42">
        <f>SUM('JTC - Site 10 - Day 2'!K35,'JTC - Site 10 - Day 2'!BO35,'JTC - Site 10 - Day 2'!DS35)</f>
        <v>0</v>
      </c>
      <c r="CR35" s="52">
        <f>SUM('JTC - Site 10 - Day 2'!L35,'JTC - Site 10 - Day 2'!BP35,'JTC - Site 10 - Day 2'!DT35)</f>
        <v>5</v>
      </c>
      <c r="CS35" s="57">
        <f t="shared" si="20"/>
        <v>110</v>
      </c>
      <c r="CT35" s="57">
        <f t="shared" si="21"/>
        <v>114</v>
      </c>
      <c r="CU35" s="22">
        <f>'JTC - Site 10 - Day 2'!$A35</f>
        <v>0.50000000000000067</v>
      </c>
      <c r="CV35" s="41">
        <f>SUM('JTC - Site 10 - Day 2'!DX35,'JTC - Site 10 - Day 2'!EL35,'JTC - Site 10 - Day 2'!EZ35)</f>
        <v>2</v>
      </c>
      <c r="CW35" s="42">
        <f>SUM('JTC - Site 10 - Day 2'!DY35,'JTC - Site 10 - Day 2'!EM35,'JTC - Site 10 - Day 2'!FA35)</f>
        <v>0</v>
      </c>
      <c r="CX35" s="42">
        <f>SUM('JTC - Site 10 - Day 2'!DZ35,'JTC - Site 10 - Day 2'!EN35,'JTC - Site 10 - Day 2'!FB35)</f>
        <v>81</v>
      </c>
      <c r="CY35" s="42">
        <f>SUM('JTC - Site 10 - Day 2'!EA35,'JTC - Site 10 - Day 2'!EO35,'JTC - Site 10 - Day 2'!FC35)</f>
        <v>18</v>
      </c>
      <c r="CZ35" s="42">
        <f>SUM('JTC - Site 10 - Day 2'!EB35,'JTC - Site 10 - Day 2'!EP35,'JTC - Site 10 - Day 2'!FD35)</f>
        <v>7</v>
      </c>
      <c r="DA35" s="42">
        <f>SUM('JTC - Site 10 - Day 2'!EC35,'JTC - Site 10 - Day 2'!EQ35,'JTC - Site 10 - Day 2'!FE35)</f>
        <v>0</v>
      </c>
      <c r="DB35" s="42">
        <f>SUM('JTC - Site 10 - Day 2'!ED35,'JTC - Site 10 - Day 2'!ER35,'JTC - Site 10 - Day 2'!FF35)</f>
        <v>0</v>
      </c>
      <c r="DC35" s="42">
        <f>SUM('JTC - Site 10 - Day 2'!EE35,'JTC - Site 10 - Day 2'!ES35,'JTC - Site 10 - Day 2'!FG35)</f>
        <v>0</v>
      </c>
      <c r="DD35" s="42">
        <f>SUM('JTC - Site 10 - Day 2'!EF35,'JTC - Site 10 - Day 2'!ET35,'JTC - Site 10 - Day 2'!FH35)</f>
        <v>0</v>
      </c>
      <c r="DE35" s="42">
        <f>SUM('JTC - Site 10 - Day 2'!EG35,'JTC - Site 10 - Day 2'!EU35,'JTC - Site 10 - Day 2'!FI35)</f>
        <v>1</v>
      </c>
      <c r="DF35" s="52">
        <f>SUM('JTC - Site 10 - Day 2'!EH35,'JTC - Site 10 - Day 2'!EV35,'JTC - Site 10 - Day 2'!FJ35)</f>
        <v>4</v>
      </c>
      <c r="DG35" s="57">
        <f t="shared" si="22"/>
        <v>113</v>
      </c>
      <c r="DH35" s="57">
        <f t="shared" si="23"/>
        <v>120</v>
      </c>
      <c r="DI35" s="67">
        <f t="shared" ref="DI35:DI38" si="81">SUM(M35,AO35,BQ35,CS35)</f>
        <v>340</v>
      </c>
      <c r="DJ35" s="67">
        <f>SUM(DI35:DI38)</f>
        <v>1468</v>
      </c>
      <c r="DK35" s="22">
        <f>'JTC - Site 10 - Day 2'!$A35</f>
        <v>0.50000000000000067</v>
      </c>
    </row>
    <row r="36" spans="1:115" ht="13.5" customHeight="1">
      <c r="A36" s="22">
        <f>'JTC - Site 10 - Day 2'!$A36</f>
        <v>0.5104166666666673</v>
      </c>
      <c r="B36" s="43">
        <f>SUM('JTC - Site 10 - Day 2'!AR36,'JTC - Site 10 - Day 2'!CV36,'JTC - Site 10 - Day 2'!EZ36)</f>
        <v>5</v>
      </c>
      <c r="C36" s="44">
        <f>SUM('JTC - Site 10 - Day 2'!AS36,'JTC - Site 10 - Day 2'!CW36,'JTC - Site 10 - Day 2'!FA36)</f>
        <v>2</v>
      </c>
      <c r="D36" s="44">
        <f>SUM('JTC - Site 10 - Day 2'!AT36,'JTC - Site 10 - Day 2'!CX36,'JTC - Site 10 - Day 2'!FB36)</f>
        <v>45</v>
      </c>
      <c r="E36" s="44">
        <f>SUM('JTC - Site 10 - Day 2'!AU36,'JTC - Site 10 - Day 2'!CY36,'JTC - Site 10 - Day 2'!FC36)</f>
        <v>8</v>
      </c>
      <c r="F36" s="44">
        <f>SUM('JTC - Site 10 - Day 2'!AV36,'JTC - Site 10 - Day 2'!CZ36,'JTC - Site 10 - Day 2'!FD36)</f>
        <v>2</v>
      </c>
      <c r="G36" s="44">
        <f>SUM('JTC - Site 10 - Day 2'!AW36,'JTC - Site 10 - Day 2'!DA36,'JTC - Site 10 - Day 2'!FE36)</f>
        <v>0</v>
      </c>
      <c r="H36" s="44">
        <f>SUM('JTC - Site 10 - Day 2'!AX36,'JTC - Site 10 - Day 2'!DB36,'JTC - Site 10 - Day 2'!FF36)</f>
        <v>1</v>
      </c>
      <c r="I36" s="44">
        <f>SUM('JTC - Site 10 - Day 2'!AY36,'JTC - Site 10 - Day 2'!DC36,'JTC - Site 10 - Day 2'!FG36)</f>
        <v>0</v>
      </c>
      <c r="J36" s="44">
        <f>SUM('JTC - Site 10 - Day 2'!AZ36,'JTC - Site 10 - Day 2'!DD36,'JTC - Site 10 - Day 2'!FH36)</f>
        <v>1</v>
      </c>
      <c r="K36" s="44">
        <f>SUM('JTC - Site 10 - Day 2'!BA36,'JTC - Site 10 - Day 2'!DE36,'JTC - Site 10 - Day 2'!FI36)</f>
        <v>0</v>
      </c>
      <c r="L36" s="53">
        <f>SUM('JTC - Site 10 - Day 2'!BB36,'JTC - Site 10 - Day 2'!DF36,'JTC - Site 10 - Day 2'!FJ36)</f>
        <v>6</v>
      </c>
      <c r="M36" s="58">
        <f t="shared" si="8"/>
        <v>70</v>
      </c>
      <c r="N36" s="58">
        <f t="shared" si="9"/>
        <v>70</v>
      </c>
      <c r="O36" s="22">
        <f>'JTC - Site 10 - Day 2'!$A36</f>
        <v>0.5104166666666673</v>
      </c>
      <c r="P36" s="43">
        <f>SUM('JTC - Site 10 - Day 2'!B36,'JTC - Site 10 - Day 2'!P36,'JTC - Site 10 - Day 2'!AD36)</f>
        <v>0</v>
      </c>
      <c r="Q36" s="44">
        <f>SUM('JTC - Site 10 - Day 2'!C36,'JTC - Site 10 - Day 2'!Q36,'JTC - Site 10 - Day 2'!AE36)</f>
        <v>0</v>
      </c>
      <c r="R36" s="44">
        <f>SUM('JTC - Site 10 - Day 2'!D36,'JTC - Site 10 - Day 2'!R36,'JTC - Site 10 - Day 2'!AF36)</f>
        <v>53</v>
      </c>
      <c r="S36" s="44">
        <f>SUM('JTC - Site 10 - Day 2'!E36,'JTC - Site 10 - Day 2'!S36,'JTC - Site 10 - Day 2'!AG36)</f>
        <v>15</v>
      </c>
      <c r="T36" s="44">
        <f>SUM('JTC - Site 10 - Day 2'!F36,'JTC - Site 10 - Day 2'!T36,'JTC - Site 10 - Day 2'!AH36)</f>
        <v>5</v>
      </c>
      <c r="U36" s="44">
        <f>SUM('JTC - Site 10 - Day 2'!G36,'JTC - Site 10 - Day 2'!U36,'JTC - Site 10 - Day 2'!AI36)</f>
        <v>0</v>
      </c>
      <c r="V36" s="44">
        <f>SUM('JTC - Site 10 - Day 2'!H36,'JTC - Site 10 - Day 2'!V36,'JTC - Site 10 - Day 2'!AJ36)</f>
        <v>0</v>
      </c>
      <c r="W36" s="44">
        <f>SUM('JTC - Site 10 - Day 2'!I36,'JTC - Site 10 - Day 2'!W36,'JTC - Site 10 - Day 2'!AK36)</f>
        <v>1</v>
      </c>
      <c r="X36" s="44">
        <f>SUM('JTC - Site 10 - Day 2'!J36,'JTC - Site 10 - Day 2'!X36,'JTC - Site 10 - Day 2'!AL36)</f>
        <v>0</v>
      </c>
      <c r="Y36" s="44">
        <f>SUM('JTC - Site 10 - Day 2'!K36,'JTC - Site 10 - Day 2'!Y36,'JTC - Site 10 - Day 2'!AM36)</f>
        <v>0</v>
      </c>
      <c r="Z36" s="53">
        <f>SUM('JTC - Site 10 - Day 2'!L36,'JTC - Site 10 - Day 2'!Z36,'JTC - Site 10 - Day 2'!AN36)</f>
        <v>2</v>
      </c>
      <c r="AA36" s="58">
        <f t="shared" si="10"/>
        <v>76</v>
      </c>
      <c r="AB36" s="58">
        <f t="shared" si="11"/>
        <v>82</v>
      </c>
      <c r="AC36" s="22">
        <f>'JTC - Site 10 - Day 2'!$A36</f>
        <v>0.5104166666666673</v>
      </c>
      <c r="AD36" s="43">
        <f>SUM('JTC - Site 10 - Day 2'!AD36,'JTC - Site 10 - Day 2'!CH36,'JTC - Site 10 - Day 2'!EL36)</f>
        <v>4</v>
      </c>
      <c r="AE36" s="44">
        <f>SUM('JTC - Site 10 - Day 2'!AE36,'JTC - Site 10 - Day 2'!CI36,'JTC - Site 10 - Day 2'!EM36)</f>
        <v>1</v>
      </c>
      <c r="AF36" s="44">
        <f>SUM('JTC - Site 10 - Day 2'!AF36,'JTC - Site 10 - Day 2'!CJ36,'JTC - Site 10 - Day 2'!EN36)</f>
        <v>82</v>
      </c>
      <c r="AG36" s="44">
        <f>SUM('JTC - Site 10 - Day 2'!AG36,'JTC - Site 10 - Day 2'!CK36,'JTC - Site 10 - Day 2'!EO36)</f>
        <v>25</v>
      </c>
      <c r="AH36" s="44">
        <f>SUM('JTC - Site 10 - Day 2'!AH36,'JTC - Site 10 - Day 2'!CL36,'JTC - Site 10 - Day 2'!EP36)</f>
        <v>5</v>
      </c>
      <c r="AI36" s="44">
        <f>SUM('JTC - Site 10 - Day 2'!AI36,'JTC - Site 10 - Day 2'!CM36,'JTC - Site 10 - Day 2'!EQ36)</f>
        <v>0</v>
      </c>
      <c r="AJ36" s="44">
        <f>SUM('JTC - Site 10 - Day 2'!AJ36,'JTC - Site 10 - Day 2'!CN36,'JTC - Site 10 - Day 2'!ER36)</f>
        <v>1</v>
      </c>
      <c r="AK36" s="44">
        <f>SUM('JTC - Site 10 - Day 2'!AK36,'JTC - Site 10 - Day 2'!CO36,'JTC - Site 10 - Day 2'!ES36)</f>
        <v>1</v>
      </c>
      <c r="AL36" s="44">
        <f>SUM('JTC - Site 10 - Day 2'!AL36,'JTC - Site 10 - Day 2'!CP36,'JTC - Site 10 - Day 2'!ET36)</f>
        <v>1</v>
      </c>
      <c r="AM36" s="44">
        <f>SUM('JTC - Site 10 - Day 2'!AM36,'JTC - Site 10 - Day 2'!CQ36,'JTC - Site 10 - Day 2'!EU36)</f>
        <v>0</v>
      </c>
      <c r="AN36" s="53">
        <f>SUM('JTC - Site 10 - Day 2'!AN36,'JTC - Site 10 - Day 2'!CR36,'JTC - Site 10 - Day 2'!EV36)</f>
        <v>3</v>
      </c>
      <c r="AO36" s="58">
        <f t="shared" si="12"/>
        <v>123</v>
      </c>
      <c r="AP36" s="58">
        <f t="shared" si="13"/>
        <v>128</v>
      </c>
      <c r="AQ36" s="22">
        <f>'JTC - Site 10 - Day 2'!$A36</f>
        <v>0.5104166666666673</v>
      </c>
      <c r="AR36" s="43">
        <f>SUM('JTC - Site 10 - Day 2'!AR36,'JTC - Site 10 - Day 2'!BF36,'JTC - Site 10 - Day 2'!BT36)</f>
        <v>5</v>
      </c>
      <c r="AS36" s="44">
        <f>SUM('JTC - Site 10 - Day 2'!AS36,'JTC - Site 10 - Day 2'!BG36,'JTC - Site 10 - Day 2'!BU36)</f>
        <v>2</v>
      </c>
      <c r="AT36" s="44">
        <f>SUM('JTC - Site 10 - Day 2'!AT36,'JTC - Site 10 - Day 2'!BH36,'JTC - Site 10 - Day 2'!BV36)</f>
        <v>60</v>
      </c>
      <c r="AU36" s="44">
        <f>SUM('JTC - Site 10 - Day 2'!AU36,'JTC - Site 10 - Day 2'!BI36,'JTC - Site 10 - Day 2'!BW36)</f>
        <v>16</v>
      </c>
      <c r="AV36" s="44">
        <f>SUM('JTC - Site 10 - Day 2'!AV36,'JTC - Site 10 - Day 2'!BJ36,'JTC - Site 10 - Day 2'!BX36)</f>
        <v>5</v>
      </c>
      <c r="AW36" s="44">
        <f>SUM('JTC - Site 10 - Day 2'!AW36,'JTC - Site 10 - Day 2'!BK36,'JTC - Site 10 - Day 2'!BY36)</f>
        <v>1</v>
      </c>
      <c r="AX36" s="44">
        <f>SUM('JTC - Site 10 - Day 2'!AX36,'JTC - Site 10 - Day 2'!BL36,'JTC - Site 10 - Day 2'!BZ36)</f>
        <v>2</v>
      </c>
      <c r="AY36" s="44">
        <f>SUM('JTC - Site 10 - Day 2'!AY36,'JTC - Site 10 - Day 2'!BM36,'JTC - Site 10 - Day 2'!CA36)</f>
        <v>0</v>
      </c>
      <c r="AZ36" s="44">
        <f>SUM('JTC - Site 10 - Day 2'!AZ36,'JTC - Site 10 - Day 2'!BN36,'JTC - Site 10 - Day 2'!CB36)</f>
        <v>0</v>
      </c>
      <c r="BA36" s="44">
        <f>SUM('JTC - Site 10 - Day 2'!BA36,'JTC - Site 10 - Day 2'!BO36,'JTC - Site 10 - Day 2'!CC36)</f>
        <v>0</v>
      </c>
      <c r="BB36" s="53">
        <f>SUM('JTC - Site 10 - Day 2'!BB36,'JTC - Site 10 - Day 2'!BP36,'JTC - Site 10 - Day 2'!CD36)</f>
        <v>4</v>
      </c>
      <c r="BC36" s="58">
        <f t="shared" si="14"/>
        <v>95</v>
      </c>
      <c r="BD36" s="58">
        <f t="shared" si="15"/>
        <v>99</v>
      </c>
      <c r="BE36" s="22">
        <f>'JTC - Site 10 - Day 2'!$A36</f>
        <v>0.5104166666666673</v>
      </c>
      <c r="BF36" s="43">
        <f>SUM('JTC - Site 10 - Day 2'!P36,'JTC - Site 10 - Day 2'!BT36,'JTC - Site 10 - Day 2'!DX36)</f>
        <v>0</v>
      </c>
      <c r="BG36" s="44">
        <f>SUM('JTC - Site 10 - Day 2'!Q36,'JTC - Site 10 - Day 2'!BU36,'JTC - Site 10 - Day 2'!DY36)</f>
        <v>0</v>
      </c>
      <c r="BH36" s="44">
        <f>SUM('JTC - Site 10 - Day 2'!R36,'JTC - Site 10 - Day 2'!BV36,'JTC - Site 10 - Day 2'!DZ36)</f>
        <v>45</v>
      </c>
      <c r="BI36" s="44">
        <f>SUM('JTC - Site 10 - Day 2'!S36,'JTC - Site 10 - Day 2'!BW36,'JTC - Site 10 - Day 2'!EA36)</f>
        <v>10</v>
      </c>
      <c r="BJ36" s="44">
        <f>SUM('JTC - Site 10 - Day 2'!T36,'JTC - Site 10 - Day 2'!BX36,'JTC - Site 10 - Day 2'!EB36)</f>
        <v>1</v>
      </c>
      <c r="BK36" s="44">
        <f>SUM('JTC - Site 10 - Day 2'!U36,'JTC - Site 10 - Day 2'!BY36,'JTC - Site 10 - Day 2'!EC36)</f>
        <v>0</v>
      </c>
      <c r="BL36" s="44">
        <f>SUM('JTC - Site 10 - Day 2'!V36,'JTC - Site 10 - Day 2'!BZ36,'JTC - Site 10 - Day 2'!ED36)</f>
        <v>0</v>
      </c>
      <c r="BM36" s="44">
        <f>SUM('JTC - Site 10 - Day 2'!W36,'JTC - Site 10 - Day 2'!CA36,'JTC - Site 10 - Day 2'!EE36)</f>
        <v>0</v>
      </c>
      <c r="BN36" s="44">
        <f>SUM('JTC - Site 10 - Day 2'!X36,'JTC - Site 10 - Day 2'!CB36,'JTC - Site 10 - Day 2'!EF36)</f>
        <v>0</v>
      </c>
      <c r="BO36" s="44">
        <f>SUM('JTC - Site 10 - Day 2'!Y36,'JTC - Site 10 - Day 2'!CC36,'JTC - Site 10 - Day 2'!EG36)</f>
        <v>0</v>
      </c>
      <c r="BP36" s="53">
        <f>SUM('JTC - Site 10 - Day 2'!Z36,'JTC - Site 10 - Day 2'!CD36,'JTC - Site 10 - Day 2'!EH36)</f>
        <v>0</v>
      </c>
      <c r="BQ36" s="58">
        <f t="shared" si="16"/>
        <v>56</v>
      </c>
      <c r="BR36" s="58">
        <f t="shared" si="17"/>
        <v>57</v>
      </c>
      <c r="BS36" s="22">
        <f>'JTC - Site 10 - Day 2'!$A36</f>
        <v>0.5104166666666673</v>
      </c>
      <c r="BT36" s="43">
        <f>SUM('JTC - Site 10 - Day 2'!CH36,'JTC - Site 10 - Day 2'!CV36,'JTC - Site 10 - Day 2'!DJ36)</f>
        <v>5</v>
      </c>
      <c r="BU36" s="44">
        <f>SUM('JTC - Site 10 - Day 2'!CI36,'JTC - Site 10 - Day 2'!CW36,'JTC - Site 10 - Day 2'!DK36)</f>
        <v>1</v>
      </c>
      <c r="BV36" s="44">
        <f>SUM('JTC - Site 10 - Day 2'!CJ36,'JTC - Site 10 - Day 2'!CX36,'JTC - Site 10 - Day 2'!DL36)</f>
        <v>50</v>
      </c>
      <c r="BW36" s="44">
        <f>SUM('JTC - Site 10 - Day 2'!CK36,'JTC - Site 10 - Day 2'!CY36,'JTC - Site 10 - Day 2'!DM36)</f>
        <v>8</v>
      </c>
      <c r="BX36" s="44">
        <f>SUM('JTC - Site 10 - Day 2'!CL36,'JTC - Site 10 - Day 2'!CZ36,'JTC - Site 10 - Day 2'!DN36)</f>
        <v>3</v>
      </c>
      <c r="BY36" s="44">
        <f>SUM('JTC - Site 10 - Day 2'!CM36,'JTC - Site 10 - Day 2'!DA36,'JTC - Site 10 - Day 2'!DO36)</f>
        <v>0</v>
      </c>
      <c r="BZ36" s="44">
        <f>SUM('JTC - Site 10 - Day 2'!CN36,'JTC - Site 10 - Day 2'!DB36,'JTC - Site 10 - Day 2'!DP36)</f>
        <v>0</v>
      </c>
      <c r="CA36" s="44">
        <f>SUM('JTC - Site 10 - Day 2'!CO36,'JTC - Site 10 - Day 2'!DC36,'JTC - Site 10 - Day 2'!DQ36)</f>
        <v>0</v>
      </c>
      <c r="CB36" s="44">
        <f>SUM('JTC - Site 10 - Day 2'!CP36,'JTC - Site 10 - Day 2'!DD36,'JTC - Site 10 - Day 2'!DR36)</f>
        <v>1</v>
      </c>
      <c r="CC36" s="44">
        <f>SUM('JTC - Site 10 - Day 2'!CQ36,'JTC - Site 10 - Day 2'!DE36,'JTC - Site 10 - Day 2'!DS36)</f>
        <v>0</v>
      </c>
      <c r="CD36" s="53">
        <f>SUM('JTC - Site 10 - Day 2'!CR36,'JTC - Site 10 - Day 2'!DF36,'JTC - Site 10 - Day 2'!DT36)</f>
        <v>4</v>
      </c>
      <c r="CE36" s="58">
        <f t="shared" si="18"/>
        <v>72</v>
      </c>
      <c r="CF36" s="58">
        <f t="shared" si="19"/>
        <v>72</v>
      </c>
      <c r="CG36" s="22">
        <f>'JTC - Site 10 - Day 2'!$A36</f>
        <v>0.5104166666666673</v>
      </c>
      <c r="CH36" s="43">
        <f>SUM('JTC - Site 10 - Day 2'!B36,'JTC - Site 10 - Day 2'!BF36,'JTC - Site 10 - Day 2'!DJ36)</f>
        <v>5</v>
      </c>
      <c r="CI36" s="44">
        <f>SUM('JTC - Site 10 - Day 2'!C36,'JTC - Site 10 - Day 2'!BG36,'JTC - Site 10 - Day 2'!DK36)</f>
        <v>2</v>
      </c>
      <c r="CJ36" s="44">
        <f>SUM('JTC - Site 10 - Day 2'!D36,'JTC - Site 10 - Day 2'!BH36,'JTC - Site 10 - Day 2'!DL36)</f>
        <v>77</v>
      </c>
      <c r="CK36" s="44">
        <f>SUM('JTC - Site 10 - Day 2'!E36,'JTC - Site 10 - Day 2'!BI36,'JTC - Site 10 - Day 2'!DM36)</f>
        <v>24</v>
      </c>
      <c r="CL36" s="44">
        <f>SUM('JTC - Site 10 - Day 2'!F36,'JTC - Site 10 - Day 2'!BJ36,'JTC - Site 10 - Day 2'!DN36)</f>
        <v>8</v>
      </c>
      <c r="CM36" s="44">
        <f>SUM('JTC - Site 10 - Day 2'!G36,'JTC - Site 10 - Day 2'!BK36,'JTC - Site 10 - Day 2'!DO36)</f>
        <v>1</v>
      </c>
      <c r="CN36" s="44">
        <f>SUM('JTC - Site 10 - Day 2'!H36,'JTC - Site 10 - Day 2'!BL36,'JTC - Site 10 - Day 2'!DP36)</f>
        <v>1</v>
      </c>
      <c r="CO36" s="44">
        <f>SUM('JTC - Site 10 - Day 2'!I36,'JTC - Site 10 - Day 2'!BM36,'JTC - Site 10 - Day 2'!DQ36)</f>
        <v>0</v>
      </c>
      <c r="CP36" s="44">
        <f>SUM('JTC - Site 10 - Day 2'!J36,'JTC - Site 10 - Day 2'!BN36,'JTC - Site 10 - Day 2'!DR36)</f>
        <v>0</v>
      </c>
      <c r="CQ36" s="44">
        <f>SUM('JTC - Site 10 - Day 2'!K36,'JTC - Site 10 - Day 2'!BO36,'JTC - Site 10 - Day 2'!DS36)</f>
        <v>0</v>
      </c>
      <c r="CR36" s="53">
        <f>SUM('JTC - Site 10 - Day 2'!L36,'JTC - Site 10 - Day 2'!BP36,'JTC - Site 10 - Day 2'!DT36)</f>
        <v>4</v>
      </c>
      <c r="CS36" s="58">
        <f t="shared" si="20"/>
        <v>122</v>
      </c>
      <c r="CT36" s="58">
        <f t="shared" si="21"/>
        <v>128</v>
      </c>
      <c r="CU36" s="22">
        <f>'JTC - Site 10 - Day 2'!$A36</f>
        <v>0.5104166666666673</v>
      </c>
      <c r="CV36" s="43">
        <f>SUM('JTC - Site 10 - Day 2'!DX36,'JTC - Site 10 - Day 2'!EL36,'JTC - Site 10 - Day 2'!EZ36)</f>
        <v>4</v>
      </c>
      <c r="CW36" s="44">
        <f>SUM('JTC - Site 10 - Day 2'!DY36,'JTC - Site 10 - Day 2'!EM36,'JTC - Site 10 - Day 2'!FA36)</f>
        <v>2</v>
      </c>
      <c r="CX36" s="44">
        <f>SUM('JTC - Site 10 - Day 2'!DZ36,'JTC - Site 10 - Day 2'!EN36,'JTC - Site 10 - Day 2'!FB36)</f>
        <v>86</v>
      </c>
      <c r="CY36" s="44">
        <f>SUM('JTC - Site 10 - Day 2'!EA36,'JTC - Site 10 - Day 2'!EO36,'JTC - Site 10 - Day 2'!FC36)</f>
        <v>28</v>
      </c>
      <c r="CZ36" s="44">
        <f>SUM('JTC - Site 10 - Day 2'!EB36,'JTC - Site 10 - Day 2'!EP36,'JTC - Site 10 - Day 2'!FD36)</f>
        <v>3</v>
      </c>
      <c r="DA36" s="44">
        <f>SUM('JTC - Site 10 - Day 2'!EC36,'JTC - Site 10 - Day 2'!EQ36,'JTC - Site 10 - Day 2'!FE36)</f>
        <v>0</v>
      </c>
      <c r="DB36" s="44">
        <f>SUM('JTC - Site 10 - Day 2'!ED36,'JTC - Site 10 - Day 2'!ER36,'JTC - Site 10 - Day 2'!FF36)</f>
        <v>1</v>
      </c>
      <c r="DC36" s="44">
        <f>SUM('JTC - Site 10 - Day 2'!EE36,'JTC - Site 10 - Day 2'!ES36,'JTC - Site 10 - Day 2'!FG36)</f>
        <v>0</v>
      </c>
      <c r="DD36" s="44">
        <f>SUM('JTC - Site 10 - Day 2'!EF36,'JTC - Site 10 - Day 2'!ET36,'JTC - Site 10 - Day 2'!FH36)</f>
        <v>1</v>
      </c>
      <c r="DE36" s="44">
        <f>SUM('JTC - Site 10 - Day 2'!EG36,'JTC - Site 10 - Day 2'!EU36,'JTC - Site 10 - Day 2'!FI36)</f>
        <v>0</v>
      </c>
      <c r="DF36" s="53">
        <f>SUM('JTC - Site 10 - Day 2'!EH36,'JTC - Site 10 - Day 2'!EV36,'JTC - Site 10 - Day 2'!FJ36)</f>
        <v>3</v>
      </c>
      <c r="DG36" s="58">
        <f t="shared" si="22"/>
        <v>128</v>
      </c>
      <c r="DH36" s="58">
        <f t="shared" si="23"/>
        <v>129</v>
      </c>
      <c r="DI36" s="67">
        <f t="shared" si="81"/>
        <v>371</v>
      </c>
      <c r="DJ36" s="67">
        <f t="shared" ref="DJ36:DJ38" si="82">SUM(DI36:DI41)</f>
        <v>1521</v>
      </c>
      <c r="DK36" s="22">
        <f>'JTC - Site 10 - Day 2'!$A36</f>
        <v>0.5104166666666673</v>
      </c>
    </row>
    <row r="37" spans="1:115" ht="13.5" customHeight="1">
      <c r="A37" s="22">
        <f>'JTC - Site 10 - Day 2'!$A37</f>
        <v>0.52083333333333393</v>
      </c>
      <c r="B37" s="43">
        <f>SUM('JTC - Site 10 - Day 2'!AR37,'JTC - Site 10 - Day 2'!CV37,'JTC - Site 10 - Day 2'!EZ37)</f>
        <v>3</v>
      </c>
      <c r="C37" s="44">
        <f>SUM('JTC - Site 10 - Day 2'!AS37,'JTC - Site 10 - Day 2'!CW37,'JTC - Site 10 - Day 2'!FA37)</f>
        <v>1</v>
      </c>
      <c r="D37" s="44">
        <f>SUM('JTC - Site 10 - Day 2'!AT37,'JTC - Site 10 - Day 2'!CX37,'JTC - Site 10 - Day 2'!FB37)</f>
        <v>51</v>
      </c>
      <c r="E37" s="44">
        <f>SUM('JTC - Site 10 - Day 2'!AU37,'JTC - Site 10 - Day 2'!CY37,'JTC - Site 10 - Day 2'!FC37)</f>
        <v>6</v>
      </c>
      <c r="F37" s="44">
        <f>SUM('JTC - Site 10 - Day 2'!AV37,'JTC - Site 10 - Day 2'!CZ37,'JTC - Site 10 - Day 2'!FD37)</f>
        <v>5</v>
      </c>
      <c r="G37" s="44">
        <f>SUM('JTC - Site 10 - Day 2'!AW37,'JTC - Site 10 - Day 2'!DA37,'JTC - Site 10 - Day 2'!FE37)</f>
        <v>1</v>
      </c>
      <c r="H37" s="44">
        <f>SUM('JTC - Site 10 - Day 2'!AX37,'JTC - Site 10 - Day 2'!DB37,'JTC - Site 10 - Day 2'!FF37)</f>
        <v>0</v>
      </c>
      <c r="I37" s="44">
        <f>SUM('JTC - Site 10 - Day 2'!AY37,'JTC - Site 10 - Day 2'!DC37,'JTC - Site 10 - Day 2'!FG37)</f>
        <v>0</v>
      </c>
      <c r="J37" s="44">
        <f>SUM('JTC - Site 10 - Day 2'!AZ37,'JTC - Site 10 - Day 2'!DD37,'JTC - Site 10 - Day 2'!FH37)</f>
        <v>1</v>
      </c>
      <c r="K37" s="44">
        <f>SUM('JTC - Site 10 - Day 2'!BA37,'JTC - Site 10 - Day 2'!DE37,'JTC - Site 10 - Day 2'!FI37)</f>
        <v>0</v>
      </c>
      <c r="L37" s="53">
        <f>SUM('JTC - Site 10 - Day 2'!BB37,'JTC - Site 10 - Day 2'!DF37,'JTC - Site 10 - Day 2'!FJ37)</f>
        <v>7</v>
      </c>
      <c r="M37" s="58">
        <f t="shared" si="8"/>
        <v>75</v>
      </c>
      <c r="N37" s="58">
        <f t="shared" si="9"/>
        <v>79</v>
      </c>
      <c r="O37" s="22">
        <f>'JTC - Site 10 - Day 2'!$A37</f>
        <v>0.52083333333333393</v>
      </c>
      <c r="P37" s="43">
        <f>SUM('JTC - Site 10 - Day 2'!B37,'JTC - Site 10 - Day 2'!P37,'JTC - Site 10 - Day 2'!AD37)</f>
        <v>6</v>
      </c>
      <c r="Q37" s="44">
        <f>SUM('JTC - Site 10 - Day 2'!C37,'JTC - Site 10 - Day 2'!Q37,'JTC - Site 10 - Day 2'!AE37)</f>
        <v>3</v>
      </c>
      <c r="R37" s="44">
        <f>SUM('JTC - Site 10 - Day 2'!D37,'JTC - Site 10 - Day 2'!R37,'JTC - Site 10 - Day 2'!AF37)</f>
        <v>55</v>
      </c>
      <c r="S37" s="44">
        <f>SUM('JTC - Site 10 - Day 2'!E37,'JTC - Site 10 - Day 2'!S37,'JTC - Site 10 - Day 2'!AG37)</f>
        <v>9</v>
      </c>
      <c r="T37" s="44">
        <f>SUM('JTC - Site 10 - Day 2'!F37,'JTC - Site 10 - Day 2'!T37,'JTC - Site 10 - Day 2'!AH37)</f>
        <v>2</v>
      </c>
      <c r="U37" s="44">
        <f>SUM('JTC - Site 10 - Day 2'!G37,'JTC - Site 10 - Day 2'!U37,'JTC - Site 10 - Day 2'!AI37)</f>
        <v>0</v>
      </c>
      <c r="V37" s="44">
        <f>SUM('JTC - Site 10 - Day 2'!H37,'JTC - Site 10 - Day 2'!V37,'JTC - Site 10 - Day 2'!AJ37)</f>
        <v>0</v>
      </c>
      <c r="W37" s="44">
        <f>SUM('JTC - Site 10 - Day 2'!I37,'JTC - Site 10 - Day 2'!W37,'JTC - Site 10 - Day 2'!AK37)</f>
        <v>1</v>
      </c>
      <c r="X37" s="44">
        <f>SUM('JTC - Site 10 - Day 2'!J37,'JTC - Site 10 - Day 2'!X37,'JTC - Site 10 - Day 2'!AL37)</f>
        <v>1</v>
      </c>
      <c r="Y37" s="44">
        <f>SUM('JTC - Site 10 - Day 2'!K37,'JTC - Site 10 - Day 2'!Y37,'JTC - Site 10 - Day 2'!AM37)</f>
        <v>0</v>
      </c>
      <c r="Z37" s="53">
        <f>SUM('JTC - Site 10 - Day 2'!L37,'JTC - Site 10 - Day 2'!Z37,'JTC - Site 10 - Day 2'!AN37)</f>
        <v>7</v>
      </c>
      <c r="AA37" s="58">
        <f t="shared" si="10"/>
        <v>84</v>
      </c>
      <c r="AB37" s="58">
        <f t="shared" si="11"/>
        <v>82</v>
      </c>
      <c r="AC37" s="22">
        <f>'JTC - Site 10 - Day 2'!$A37</f>
        <v>0.52083333333333393</v>
      </c>
      <c r="AD37" s="43">
        <f>SUM('JTC - Site 10 - Day 2'!AD37,'JTC - Site 10 - Day 2'!CH37,'JTC - Site 10 - Day 2'!EL37)</f>
        <v>4</v>
      </c>
      <c r="AE37" s="44">
        <f>SUM('JTC - Site 10 - Day 2'!AE37,'JTC - Site 10 - Day 2'!CI37,'JTC - Site 10 - Day 2'!EM37)</f>
        <v>0</v>
      </c>
      <c r="AF37" s="44">
        <f>SUM('JTC - Site 10 - Day 2'!AF37,'JTC - Site 10 - Day 2'!CJ37,'JTC - Site 10 - Day 2'!EN37)</f>
        <v>76</v>
      </c>
      <c r="AG37" s="44">
        <f>SUM('JTC - Site 10 - Day 2'!AG37,'JTC - Site 10 - Day 2'!CK37,'JTC - Site 10 - Day 2'!EO37)</f>
        <v>19</v>
      </c>
      <c r="AH37" s="44">
        <f>SUM('JTC - Site 10 - Day 2'!AH37,'JTC - Site 10 - Day 2'!CL37,'JTC - Site 10 - Day 2'!EP37)</f>
        <v>7</v>
      </c>
      <c r="AI37" s="44">
        <f>SUM('JTC - Site 10 - Day 2'!AI37,'JTC - Site 10 - Day 2'!CM37,'JTC - Site 10 - Day 2'!EQ37)</f>
        <v>0</v>
      </c>
      <c r="AJ37" s="44">
        <f>SUM('JTC - Site 10 - Day 2'!AJ37,'JTC - Site 10 - Day 2'!CN37,'JTC - Site 10 - Day 2'!ER37)</f>
        <v>0</v>
      </c>
      <c r="AK37" s="44">
        <f>SUM('JTC - Site 10 - Day 2'!AK37,'JTC - Site 10 - Day 2'!CO37,'JTC - Site 10 - Day 2'!ES37)</f>
        <v>1</v>
      </c>
      <c r="AL37" s="44">
        <f>SUM('JTC - Site 10 - Day 2'!AL37,'JTC - Site 10 - Day 2'!CP37,'JTC - Site 10 - Day 2'!ET37)</f>
        <v>0</v>
      </c>
      <c r="AM37" s="44">
        <f>SUM('JTC - Site 10 - Day 2'!AM37,'JTC - Site 10 - Day 2'!CQ37,'JTC - Site 10 - Day 2'!EU37)</f>
        <v>1</v>
      </c>
      <c r="AN37" s="53">
        <f>SUM('JTC - Site 10 - Day 2'!AN37,'JTC - Site 10 - Day 2'!CR37,'JTC - Site 10 - Day 2'!EV37)</f>
        <v>3</v>
      </c>
      <c r="AO37" s="58">
        <f t="shared" si="12"/>
        <v>111</v>
      </c>
      <c r="AP37" s="58">
        <f t="shared" si="13"/>
        <v>117</v>
      </c>
      <c r="AQ37" s="22">
        <f>'JTC - Site 10 - Day 2'!$A37</f>
        <v>0.52083333333333393</v>
      </c>
      <c r="AR37" s="43">
        <f>SUM('JTC - Site 10 - Day 2'!AR37,'JTC - Site 10 - Day 2'!BF37,'JTC - Site 10 - Day 2'!BT37)</f>
        <v>9</v>
      </c>
      <c r="AS37" s="44">
        <f>SUM('JTC - Site 10 - Day 2'!AS37,'JTC - Site 10 - Day 2'!BG37,'JTC - Site 10 - Day 2'!BU37)</f>
        <v>0</v>
      </c>
      <c r="AT37" s="44">
        <f>SUM('JTC - Site 10 - Day 2'!AT37,'JTC - Site 10 - Day 2'!BH37,'JTC - Site 10 - Day 2'!BV37)</f>
        <v>74</v>
      </c>
      <c r="AU37" s="44">
        <f>SUM('JTC - Site 10 - Day 2'!AU37,'JTC - Site 10 - Day 2'!BI37,'JTC - Site 10 - Day 2'!BW37)</f>
        <v>13</v>
      </c>
      <c r="AV37" s="44">
        <f>SUM('JTC - Site 10 - Day 2'!AV37,'JTC - Site 10 - Day 2'!BJ37,'JTC - Site 10 - Day 2'!BX37)</f>
        <v>7</v>
      </c>
      <c r="AW37" s="44">
        <f>SUM('JTC - Site 10 - Day 2'!AW37,'JTC - Site 10 - Day 2'!BK37,'JTC - Site 10 - Day 2'!BY37)</f>
        <v>1</v>
      </c>
      <c r="AX37" s="44">
        <f>SUM('JTC - Site 10 - Day 2'!AX37,'JTC - Site 10 - Day 2'!BL37,'JTC - Site 10 - Day 2'!BZ37)</f>
        <v>2</v>
      </c>
      <c r="AY37" s="44">
        <f>SUM('JTC - Site 10 - Day 2'!AY37,'JTC - Site 10 - Day 2'!BM37,'JTC - Site 10 - Day 2'!CA37)</f>
        <v>0</v>
      </c>
      <c r="AZ37" s="44">
        <f>SUM('JTC - Site 10 - Day 2'!AZ37,'JTC - Site 10 - Day 2'!BN37,'JTC - Site 10 - Day 2'!CB37)</f>
        <v>0</v>
      </c>
      <c r="BA37" s="44">
        <f>SUM('JTC - Site 10 - Day 2'!BA37,'JTC - Site 10 - Day 2'!BO37,'JTC - Site 10 - Day 2'!CC37)</f>
        <v>1</v>
      </c>
      <c r="BB37" s="53">
        <f>SUM('JTC - Site 10 - Day 2'!BB37,'JTC - Site 10 - Day 2'!BP37,'JTC - Site 10 - Day 2'!CD37)</f>
        <v>3</v>
      </c>
      <c r="BC37" s="58">
        <f t="shared" si="14"/>
        <v>110</v>
      </c>
      <c r="BD37" s="58">
        <f t="shared" si="15"/>
        <v>115</v>
      </c>
      <c r="BE37" s="22">
        <f>'JTC - Site 10 - Day 2'!$A37</f>
        <v>0.52083333333333393</v>
      </c>
      <c r="BF37" s="43">
        <f>SUM('JTC - Site 10 - Day 2'!P37,'JTC - Site 10 - Day 2'!BT37,'JTC - Site 10 - Day 2'!DX37)</f>
        <v>2</v>
      </c>
      <c r="BG37" s="44">
        <f>SUM('JTC - Site 10 - Day 2'!Q37,'JTC - Site 10 - Day 2'!BU37,'JTC - Site 10 - Day 2'!DY37)</f>
        <v>1</v>
      </c>
      <c r="BH37" s="44">
        <f>SUM('JTC - Site 10 - Day 2'!R37,'JTC - Site 10 - Day 2'!BV37,'JTC - Site 10 - Day 2'!DZ37)</f>
        <v>46</v>
      </c>
      <c r="BI37" s="44">
        <f>SUM('JTC - Site 10 - Day 2'!S37,'JTC - Site 10 - Day 2'!BW37,'JTC - Site 10 - Day 2'!EA37)</f>
        <v>4</v>
      </c>
      <c r="BJ37" s="44">
        <f>SUM('JTC - Site 10 - Day 2'!T37,'JTC - Site 10 - Day 2'!BX37,'JTC - Site 10 - Day 2'!EB37)</f>
        <v>0</v>
      </c>
      <c r="BK37" s="44">
        <f>SUM('JTC - Site 10 - Day 2'!U37,'JTC - Site 10 - Day 2'!BY37,'JTC - Site 10 - Day 2'!EC37)</f>
        <v>0</v>
      </c>
      <c r="BL37" s="44">
        <f>SUM('JTC - Site 10 - Day 2'!V37,'JTC - Site 10 - Day 2'!BZ37,'JTC - Site 10 - Day 2'!ED37)</f>
        <v>0</v>
      </c>
      <c r="BM37" s="44">
        <f>SUM('JTC - Site 10 - Day 2'!W37,'JTC - Site 10 - Day 2'!CA37,'JTC - Site 10 - Day 2'!EE37)</f>
        <v>0</v>
      </c>
      <c r="BN37" s="44">
        <f>SUM('JTC - Site 10 - Day 2'!X37,'JTC - Site 10 - Day 2'!CB37,'JTC - Site 10 - Day 2'!EF37)</f>
        <v>1</v>
      </c>
      <c r="BO37" s="44">
        <f>SUM('JTC - Site 10 - Day 2'!Y37,'JTC - Site 10 - Day 2'!CC37,'JTC - Site 10 - Day 2'!EG37)</f>
        <v>0</v>
      </c>
      <c r="BP37" s="53">
        <f>SUM('JTC - Site 10 - Day 2'!Z37,'JTC - Site 10 - Day 2'!CD37,'JTC - Site 10 - Day 2'!EH37)</f>
        <v>6</v>
      </c>
      <c r="BQ37" s="58">
        <f t="shared" si="16"/>
        <v>60</v>
      </c>
      <c r="BR37" s="58">
        <f t="shared" si="17"/>
        <v>59</v>
      </c>
      <c r="BS37" s="22">
        <f>'JTC - Site 10 - Day 2'!$A37</f>
        <v>0.52083333333333393</v>
      </c>
      <c r="BT37" s="43">
        <f>SUM('JTC - Site 10 - Day 2'!CH37,'JTC - Site 10 - Day 2'!CV37,'JTC - Site 10 - Day 2'!DJ37)</f>
        <v>2</v>
      </c>
      <c r="BU37" s="44">
        <f>SUM('JTC - Site 10 - Day 2'!CI37,'JTC - Site 10 - Day 2'!CW37,'JTC - Site 10 - Day 2'!DK37)</f>
        <v>1</v>
      </c>
      <c r="BV37" s="44">
        <f>SUM('JTC - Site 10 - Day 2'!CJ37,'JTC - Site 10 - Day 2'!CX37,'JTC - Site 10 - Day 2'!DL37)</f>
        <v>37</v>
      </c>
      <c r="BW37" s="44">
        <f>SUM('JTC - Site 10 - Day 2'!CK37,'JTC - Site 10 - Day 2'!CY37,'JTC - Site 10 - Day 2'!DM37)</f>
        <v>2</v>
      </c>
      <c r="BX37" s="44">
        <f>SUM('JTC - Site 10 - Day 2'!CL37,'JTC - Site 10 - Day 2'!CZ37,'JTC - Site 10 - Day 2'!DN37)</f>
        <v>3</v>
      </c>
      <c r="BY37" s="44">
        <f>SUM('JTC - Site 10 - Day 2'!CM37,'JTC - Site 10 - Day 2'!DA37,'JTC - Site 10 - Day 2'!DO37)</f>
        <v>0</v>
      </c>
      <c r="BZ37" s="44">
        <f>SUM('JTC - Site 10 - Day 2'!CN37,'JTC - Site 10 - Day 2'!DB37,'JTC - Site 10 - Day 2'!DP37)</f>
        <v>0</v>
      </c>
      <c r="CA37" s="44">
        <f>SUM('JTC - Site 10 - Day 2'!CO37,'JTC - Site 10 - Day 2'!DC37,'JTC - Site 10 - Day 2'!DQ37)</f>
        <v>0</v>
      </c>
      <c r="CB37" s="44">
        <f>SUM('JTC - Site 10 - Day 2'!CP37,'JTC - Site 10 - Day 2'!DD37,'JTC - Site 10 - Day 2'!DR37)</f>
        <v>1</v>
      </c>
      <c r="CC37" s="44">
        <f>SUM('JTC - Site 10 - Day 2'!CQ37,'JTC - Site 10 - Day 2'!DE37,'JTC - Site 10 - Day 2'!DS37)</f>
        <v>0</v>
      </c>
      <c r="CD37" s="53">
        <f>SUM('JTC - Site 10 - Day 2'!CR37,'JTC - Site 10 - Day 2'!DF37,'JTC - Site 10 - Day 2'!DT37)</f>
        <v>3</v>
      </c>
      <c r="CE37" s="58">
        <f t="shared" si="18"/>
        <v>49</v>
      </c>
      <c r="CF37" s="58">
        <f t="shared" si="19"/>
        <v>51</v>
      </c>
      <c r="CG37" s="22">
        <f>'JTC - Site 10 - Day 2'!$A37</f>
        <v>0.52083333333333393</v>
      </c>
      <c r="CH37" s="43">
        <f>SUM('JTC - Site 10 - Day 2'!B37,'JTC - Site 10 - Day 2'!BF37,'JTC - Site 10 - Day 2'!DJ37)</f>
        <v>15</v>
      </c>
      <c r="CI37" s="44">
        <f>SUM('JTC - Site 10 - Day 2'!C37,'JTC - Site 10 - Day 2'!BG37,'JTC - Site 10 - Day 2'!DK37)</f>
        <v>2</v>
      </c>
      <c r="CJ37" s="44">
        <f>SUM('JTC - Site 10 - Day 2'!D37,'JTC - Site 10 - Day 2'!BH37,'JTC - Site 10 - Day 2'!DL37)</f>
        <v>87</v>
      </c>
      <c r="CK37" s="44">
        <f>SUM('JTC - Site 10 - Day 2'!E37,'JTC - Site 10 - Day 2'!BI37,'JTC - Site 10 - Day 2'!DM37)</f>
        <v>13</v>
      </c>
      <c r="CL37" s="44">
        <f>SUM('JTC - Site 10 - Day 2'!F37,'JTC - Site 10 - Day 2'!BJ37,'JTC - Site 10 - Day 2'!DN37)</f>
        <v>8</v>
      </c>
      <c r="CM37" s="44">
        <f>SUM('JTC - Site 10 - Day 2'!G37,'JTC - Site 10 - Day 2'!BK37,'JTC - Site 10 - Day 2'!DO37)</f>
        <v>1</v>
      </c>
      <c r="CN37" s="44">
        <f>SUM('JTC - Site 10 - Day 2'!H37,'JTC - Site 10 - Day 2'!BL37,'JTC - Site 10 - Day 2'!DP37)</f>
        <v>2</v>
      </c>
      <c r="CO37" s="44">
        <f>SUM('JTC - Site 10 - Day 2'!I37,'JTC - Site 10 - Day 2'!BM37,'JTC - Site 10 - Day 2'!DQ37)</f>
        <v>0</v>
      </c>
      <c r="CP37" s="44">
        <f>SUM('JTC - Site 10 - Day 2'!J37,'JTC - Site 10 - Day 2'!BN37,'JTC - Site 10 - Day 2'!DR37)</f>
        <v>0</v>
      </c>
      <c r="CQ37" s="44">
        <f>SUM('JTC - Site 10 - Day 2'!K37,'JTC - Site 10 - Day 2'!BO37,'JTC - Site 10 - Day 2'!DS37)</f>
        <v>1</v>
      </c>
      <c r="CR37" s="53">
        <f>SUM('JTC - Site 10 - Day 2'!L37,'JTC - Site 10 - Day 2'!BP37,'JTC - Site 10 - Day 2'!DT37)</f>
        <v>3</v>
      </c>
      <c r="CS37" s="58">
        <f t="shared" si="20"/>
        <v>132</v>
      </c>
      <c r="CT37" s="58">
        <f t="shared" si="21"/>
        <v>133</v>
      </c>
      <c r="CU37" s="22">
        <f>'JTC - Site 10 - Day 2'!$A37</f>
        <v>0.52083333333333393</v>
      </c>
      <c r="CV37" s="43">
        <f>SUM('JTC - Site 10 - Day 2'!DX37,'JTC - Site 10 - Day 2'!EL37,'JTC - Site 10 - Day 2'!EZ37)</f>
        <v>7</v>
      </c>
      <c r="CW37" s="44">
        <f>SUM('JTC - Site 10 - Day 2'!DY37,'JTC - Site 10 - Day 2'!EM37,'JTC - Site 10 - Day 2'!FA37)</f>
        <v>0</v>
      </c>
      <c r="CX37" s="44">
        <f>SUM('JTC - Site 10 - Day 2'!DZ37,'JTC - Site 10 - Day 2'!EN37,'JTC - Site 10 - Day 2'!FB37)</f>
        <v>94</v>
      </c>
      <c r="CY37" s="44">
        <f>SUM('JTC - Site 10 - Day 2'!EA37,'JTC - Site 10 - Day 2'!EO37,'JTC - Site 10 - Day 2'!FC37)</f>
        <v>18</v>
      </c>
      <c r="CZ37" s="44">
        <f>SUM('JTC - Site 10 - Day 2'!EB37,'JTC - Site 10 - Day 2'!EP37,'JTC - Site 10 - Day 2'!FD37)</f>
        <v>8</v>
      </c>
      <c r="DA37" s="44">
        <f>SUM('JTC - Site 10 - Day 2'!EC37,'JTC - Site 10 - Day 2'!EQ37,'JTC - Site 10 - Day 2'!FE37)</f>
        <v>1</v>
      </c>
      <c r="DB37" s="44">
        <f>SUM('JTC - Site 10 - Day 2'!ED37,'JTC - Site 10 - Day 2'!ER37,'JTC - Site 10 - Day 2'!FF37)</f>
        <v>0</v>
      </c>
      <c r="DC37" s="44">
        <f>SUM('JTC - Site 10 - Day 2'!EE37,'JTC - Site 10 - Day 2'!ES37,'JTC - Site 10 - Day 2'!FG37)</f>
        <v>0</v>
      </c>
      <c r="DD37" s="44">
        <f>SUM('JTC - Site 10 - Day 2'!EF37,'JTC - Site 10 - Day 2'!ET37,'JTC - Site 10 - Day 2'!FH37)</f>
        <v>0</v>
      </c>
      <c r="DE37" s="44">
        <f>SUM('JTC - Site 10 - Day 2'!EG37,'JTC - Site 10 - Day 2'!EU37,'JTC - Site 10 - Day 2'!FI37)</f>
        <v>1</v>
      </c>
      <c r="DF37" s="53">
        <f>SUM('JTC - Site 10 - Day 2'!EH37,'JTC - Site 10 - Day 2'!EV37,'JTC - Site 10 - Day 2'!FJ37)</f>
        <v>6</v>
      </c>
      <c r="DG37" s="58">
        <f t="shared" si="22"/>
        <v>135</v>
      </c>
      <c r="DH37" s="58">
        <f t="shared" si="23"/>
        <v>140</v>
      </c>
      <c r="DI37" s="67">
        <f t="shared" si="81"/>
        <v>378</v>
      </c>
      <c r="DJ37" s="67">
        <f t="shared" si="82"/>
        <v>1556</v>
      </c>
      <c r="DK37" s="22">
        <f>'JTC - Site 10 - Day 2'!$A37</f>
        <v>0.52083333333333393</v>
      </c>
    </row>
    <row r="38" spans="1:115" ht="13.5" customHeight="1">
      <c r="A38" s="45">
        <f>'JTC - Site 10 - Day 2'!$A38</f>
        <v>0.53125000000000056</v>
      </c>
      <c r="B38" s="46">
        <f>SUM('JTC - Site 10 - Day 2'!AR38,'JTC - Site 10 - Day 2'!CV38,'JTC - Site 10 - Day 2'!EZ38)</f>
        <v>4</v>
      </c>
      <c r="C38" s="47">
        <f>SUM('JTC - Site 10 - Day 2'!AS38,'JTC - Site 10 - Day 2'!CW38,'JTC - Site 10 - Day 2'!FA38)</f>
        <v>0</v>
      </c>
      <c r="D38" s="47">
        <f>SUM('JTC - Site 10 - Day 2'!AT38,'JTC - Site 10 - Day 2'!CX38,'JTC - Site 10 - Day 2'!FB38)</f>
        <v>46</v>
      </c>
      <c r="E38" s="47">
        <f>SUM('JTC - Site 10 - Day 2'!AU38,'JTC - Site 10 - Day 2'!CY38,'JTC - Site 10 - Day 2'!FC38)</f>
        <v>7</v>
      </c>
      <c r="F38" s="47">
        <f>SUM('JTC - Site 10 - Day 2'!AV38,'JTC - Site 10 - Day 2'!CZ38,'JTC - Site 10 - Day 2'!FD38)</f>
        <v>1</v>
      </c>
      <c r="G38" s="47">
        <f>SUM('JTC - Site 10 - Day 2'!AW38,'JTC - Site 10 - Day 2'!DA38,'JTC - Site 10 - Day 2'!FE38)</f>
        <v>0</v>
      </c>
      <c r="H38" s="47">
        <f>SUM('JTC - Site 10 - Day 2'!AX38,'JTC - Site 10 - Day 2'!DB38,'JTC - Site 10 - Day 2'!FF38)</f>
        <v>0</v>
      </c>
      <c r="I38" s="47">
        <f>SUM('JTC - Site 10 - Day 2'!AY38,'JTC - Site 10 - Day 2'!DC38,'JTC - Site 10 - Day 2'!FG38)</f>
        <v>0</v>
      </c>
      <c r="J38" s="47">
        <f>SUM('JTC - Site 10 - Day 2'!AZ38,'JTC - Site 10 - Day 2'!DD38,'JTC - Site 10 - Day 2'!FH38)</f>
        <v>0</v>
      </c>
      <c r="K38" s="47">
        <f>SUM('JTC - Site 10 - Day 2'!BA38,'JTC - Site 10 - Day 2'!DE38,'JTC - Site 10 - Day 2'!FI38)</f>
        <v>0</v>
      </c>
      <c r="L38" s="54">
        <f>SUM('JTC - Site 10 - Day 2'!BB38,'JTC - Site 10 - Day 2'!DF38,'JTC - Site 10 - Day 2'!FJ38)</f>
        <v>4</v>
      </c>
      <c r="M38" s="59">
        <f t="shared" si="8"/>
        <v>62</v>
      </c>
      <c r="N38" s="59">
        <f t="shared" si="9"/>
        <v>60</v>
      </c>
      <c r="O38" s="45">
        <f>'JTC - Site 10 - Day 2'!$A38</f>
        <v>0.53125000000000056</v>
      </c>
      <c r="P38" s="46">
        <f>SUM('JTC - Site 10 - Day 2'!B38,'JTC - Site 10 - Day 2'!P38,'JTC - Site 10 - Day 2'!AD38)</f>
        <v>8</v>
      </c>
      <c r="Q38" s="47">
        <f>SUM('JTC - Site 10 - Day 2'!C38,'JTC - Site 10 - Day 2'!Q38,'JTC - Site 10 - Day 2'!AE38)</f>
        <v>2</v>
      </c>
      <c r="R38" s="47">
        <f>SUM('JTC - Site 10 - Day 2'!D38,'JTC - Site 10 - Day 2'!R38,'JTC - Site 10 - Day 2'!AF38)</f>
        <v>74</v>
      </c>
      <c r="S38" s="47">
        <f>SUM('JTC - Site 10 - Day 2'!E38,'JTC - Site 10 - Day 2'!S38,'JTC - Site 10 - Day 2'!AG38)</f>
        <v>9</v>
      </c>
      <c r="T38" s="47">
        <f>SUM('JTC - Site 10 - Day 2'!F38,'JTC - Site 10 - Day 2'!T38,'JTC - Site 10 - Day 2'!AH38)</f>
        <v>2</v>
      </c>
      <c r="U38" s="47">
        <f>SUM('JTC - Site 10 - Day 2'!G38,'JTC - Site 10 - Day 2'!U38,'JTC - Site 10 - Day 2'!AI38)</f>
        <v>0</v>
      </c>
      <c r="V38" s="47">
        <f>SUM('JTC - Site 10 - Day 2'!H38,'JTC - Site 10 - Day 2'!V38,'JTC - Site 10 - Day 2'!AJ38)</f>
        <v>0</v>
      </c>
      <c r="W38" s="47">
        <f>SUM('JTC - Site 10 - Day 2'!I38,'JTC - Site 10 - Day 2'!W38,'JTC - Site 10 - Day 2'!AK38)</f>
        <v>1</v>
      </c>
      <c r="X38" s="47">
        <f>SUM('JTC - Site 10 - Day 2'!J38,'JTC - Site 10 - Day 2'!X38,'JTC - Site 10 - Day 2'!AL38)</f>
        <v>1</v>
      </c>
      <c r="Y38" s="47">
        <f>SUM('JTC - Site 10 - Day 2'!K38,'JTC - Site 10 - Day 2'!Y38,'JTC - Site 10 - Day 2'!AM38)</f>
        <v>0</v>
      </c>
      <c r="Z38" s="54">
        <f>SUM('JTC - Site 10 - Day 2'!L38,'JTC - Site 10 - Day 2'!Z38,'JTC - Site 10 - Day 2'!AN38)</f>
        <v>7</v>
      </c>
      <c r="AA38" s="59">
        <f t="shared" si="10"/>
        <v>104</v>
      </c>
      <c r="AB38" s="59">
        <f t="shared" si="11"/>
        <v>102</v>
      </c>
      <c r="AC38" s="45">
        <f>'JTC - Site 10 - Day 2'!$A38</f>
        <v>0.53125000000000056</v>
      </c>
      <c r="AD38" s="46">
        <f>SUM('JTC - Site 10 - Day 2'!AD38,'JTC - Site 10 - Day 2'!CH38,'JTC - Site 10 - Day 2'!EL38)</f>
        <v>10</v>
      </c>
      <c r="AE38" s="47">
        <f>SUM('JTC - Site 10 - Day 2'!AE38,'JTC - Site 10 - Day 2'!CI38,'JTC - Site 10 - Day 2'!EM38)</f>
        <v>1</v>
      </c>
      <c r="AF38" s="47">
        <f>SUM('JTC - Site 10 - Day 2'!AF38,'JTC - Site 10 - Day 2'!CJ38,'JTC - Site 10 - Day 2'!EN38)</f>
        <v>76</v>
      </c>
      <c r="AG38" s="47">
        <f>SUM('JTC - Site 10 - Day 2'!AG38,'JTC - Site 10 - Day 2'!CK38,'JTC - Site 10 - Day 2'!EO38)</f>
        <v>22</v>
      </c>
      <c r="AH38" s="47">
        <f>SUM('JTC - Site 10 - Day 2'!AH38,'JTC - Site 10 - Day 2'!CL38,'JTC - Site 10 - Day 2'!EP38)</f>
        <v>1</v>
      </c>
      <c r="AI38" s="47">
        <f>SUM('JTC - Site 10 - Day 2'!AI38,'JTC - Site 10 - Day 2'!CM38,'JTC - Site 10 - Day 2'!EQ38)</f>
        <v>0</v>
      </c>
      <c r="AJ38" s="47">
        <f>SUM('JTC - Site 10 - Day 2'!AJ38,'JTC - Site 10 - Day 2'!CN38,'JTC - Site 10 - Day 2'!ER38)</f>
        <v>4</v>
      </c>
      <c r="AK38" s="47">
        <f>SUM('JTC - Site 10 - Day 2'!AK38,'JTC - Site 10 - Day 2'!CO38,'JTC - Site 10 - Day 2'!ES38)</f>
        <v>1</v>
      </c>
      <c r="AL38" s="47">
        <f>SUM('JTC - Site 10 - Day 2'!AL38,'JTC - Site 10 - Day 2'!CP38,'JTC - Site 10 - Day 2'!ET38)</f>
        <v>0</v>
      </c>
      <c r="AM38" s="47">
        <f>SUM('JTC - Site 10 - Day 2'!AM38,'JTC - Site 10 - Day 2'!CQ38,'JTC - Site 10 - Day 2'!EU38)</f>
        <v>0</v>
      </c>
      <c r="AN38" s="54">
        <f>SUM('JTC - Site 10 - Day 2'!AN38,'JTC - Site 10 - Day 2'!CR38,'JTC - Site 10 - Day 2'!EV38)</f>
        <v>1</v>
      </c>
      <c r="AO38" s="59">
        <f t="shared" si="12"/>
        <v>116</v>
      </c>
      <c r="AP38" s="59">
        <f t="shared" si="13"/>
        <v>115</v>
      </c>
      <c r="AQ38" s="45">
        <f>'JTC - Site 10 - Day 2'!$A38</f>
        <v>0.53125000000000056</v>
      </c>
      <c r="AR38" s="46">
        <f>SUM('JTC - Site 10 - Day 2'!AR38,'JTC - Site 10 - Day 2'!BF38,'JTC - Site 10 - Day 2'!BT38)</f>
        <v>6</v>
      </c>
      <c r="AS38" s="47">
        <f>SUM('JTC - Site 10 - Day 2'!AS38,'JTC - Site 10 - Day 2'!BG38,'JTC - Site 10 - Day 2'!BU38)</f>
        <v>4</v>
      </c>
      <c r="AT38" s="47">
        <f>SUM('JTC - Site 10 - Day 2'!AT38,'JTC - Site 10 - Day 2'!BH38,'JTC - Site 10 - Day 2'!BV38)</f>
        <v>63</v>
      </c>
      <c r="AU38" s="47">
        <f>SUM('JTC - Site 10 - Day 2'!AU38,'JTC - Site 10 - Day 2'!BI38,'JTC - Site 10 - Day 2'!BW38)</f>
        <v>17</v>
      </c>
      <c r="AV38" s="47">
        <f>SUM('JTC - Site 10 - Day 2'!AV38,'JTC - Site 10 - Day 2'!BJ38,'JTC - Site 10 - Day 2'!BX38)</f>
        <v>3</v>
      </c>
      <c r="AW38" s="47">
        <f>SUM('JTC - Site 10 - Day 2'!AW38,'JTC - Site 10 - Day 2'!BK38,'JTC - Site 10 - Day 2'!BY38)</f>
        <v>0</v>
      </c>
      <c r="AX38" s="47">
        <f>SUM('JTC - Site 10 - Day 2'!AX38,'JTC - Site 10 - Day 2'!BL38,'JTC - Site 10 - Day 2'!BZ38)</f>
        <v>2</v>
      </c>
      <c r="AY38" s="47">
        <f>SUM('JTC - Site 10 - Day 2'!AY38,'JTC - Site 10 - Day 2'!BM38,'JTC - Site 10 - Day 2'!CA38)</f>
        <v>2</v>
      </c>
      <c r="AZ38" s="47">
        <f>SUM('JTC - Site 10 - Day 2'!AZ38,'JTC - Site 10 - Day 2'!BN38,'JTC - Site 10 - Day 2'!CB38)</f>
        <v>0</v>
      </c>
      <c r="BA38" s="47">
        <f>SUM('JTC - Site 10 - Day 2'!BA38,'JTC - Site 10 - Day 2'!BO38,'JTC - Site 10 - Day 2'!CC38)</f>
        <v>0</v>
      </c>
      <c r="BB38" s="54">
        <f>SUM('JTC - Site 10 - Day 2'!BB38,'JTC - Site 10 - Day 2'!BP38,'JTC - Site 10 - Day 2'!CD38)</f>
        <v>0</v>
      </c>
      <c r="BC38" s="59">
        <f t="shared" si="14"/>
        <v>97</v>
      </c>
      <c r="BD38" s="59">
        <f t="shared" si="15"/>
        <v>98</v>
      </c>
      <c r="BE38" s="45">
        <f>'JTC - Site 10 - Day 2'!$A38</f>
        <v>0.53125000000000056</v>
      </c>
      <c r="BF38" s="46">
        <f>SUM('JTC - Site 10 - Day 2'!P38,'JTC - Site 10 - Day 2'!BT38,'JTC - Site 10 - Day 2'!DX38)</f>
        <v>7</v>
      </c>
      <c r="BG38" s="47">
        <f>SUM('JTC - Site 10 - Day 2'!Q38,'JTC - Site 10 - Day 2'!BU38,'JTC - Site 10 - Day 2'!DY38)</f>
        <v>0</v>
      </c>
      <c r="BH38" s="47">
        <f>SUM('JTC - Site 10 - Day 2'!R38,'JTC - Site 10 - Day 2'!BV38,'JTC - Site 10 - Day 2'!DZ38)</f>
        <v>63</v>
      </c>
      <c r="BI38" s="47">
        <f>SUM('JTC - Site 10 - Day 2'!S38,'JTC - Site 10 - Day 2'!BW38,'JTC - Site 10 - Day 2'!EA38)</f>
        <v>5</v>
      </c>
      <c r="BJ38" s="47">
        <f>SUM('JTC - Site 10 - Day 2'!T38,'JTC - Site 10 - Day 2'!BX38,'JTC - Site 10 - Day 2'!EB38)</f>
        <v>2</v>
      </c>
      <c r="BK38" s="47">
        <f>SUM('JTC - Site 10 - Day 2'!U38,'JTC - Site 10 - Day 2'!BY38,'JTC - Site 10 - Day 2'!EC38)</f>
        <v>0</v>
      </c>
      <c r="BL38" s="47">
        <f>SUM('JTC - Site 10 - Day 2'!V38,'JTC - Site 10 - Day 2'!BZ38,'JTC - Site 10 - Day 2'!ED38)</f>
        <v>0</v>
      </c>
      <c r="BM38" s="47">
        <f>SUM('JTC - Site 10 - Day 2'!W38,'JTC - Site 10 - Day 2'!CA38,'JTC - Site 10 - Day 2'!EE38)</f>
        <v>0</v>
      </c>
      <c r="BN38" s="47">
        <f>SUM('JTC - Site 10 - Day 2'!X38,'JTC - Site 10 - Day 2'!CB38,'JTC - Site 10 - Day 2'!EF38)</f>
        <v>1</v>
      </c>
      <c r="BO38" s="47">
        <f>SUM('JTC - Site 10 - Day 2'!Y38,'JTC - Site 10 - Day 2'!CC38,'JTC - Site 10 - Day 2'!EG38)</f>
        <v>0</v>
      </c>
      <c r="BP38" s="54">
        <f>SUM('JTC - Site 10 - Day 2'!Z38,'JTC - Site 10 - Day 2'!CD38,'JTC - Site 10 - Day 2'!EH38)</f>
        <v>4</v>
      </c>
      <c r="BQ38" s="59">
        <f t="shared" si="16"/>
        <v>82</v>
      </c>
      <c r="BR38" s="59">
        <f t="shared" si="17"/>
        <v>80</v>
      </c>
      <c r="BS38" s="45">
        <f>'JTC - Site 10 - Day 2'!$A38</f>
        <v>0.53125000000000056</v>
      </c>
      <c r="BT38" s="46">
        <f>SUM('JTC - Site 10 - Day 2'!CH38,'JTC - Site 10 - Day 2'!CV38,'JTC - Site 10 - Day 2'!DJ38)</f>
        <v>2</v>
      </c>
      <c r="BU38" s="47">
        <f>SUM('JTC - Site 10 - Day 2'!CI38,'JTC - Site 10 - Day 2'!CW38,'JTC - Site 10 - Day 2'!DK38)</f>
        <v>1</v>
      </c>
      <c r="BV38" s="47">
        <f>SUM('JTC - Site 10 - Day 2'!CJ38,'JTC - Site 10 - Day 2'!CX38,'JTC - Site 10 - Day 2'!DL38)</f>
        <v>38</v>
      </c>
      <c r="BW38" s="47">
        <f>SUM('JTC - Site 10 - Day 2'!CK38,'JTC - Site 10 - Day 2'!CY38,'JTC - Site 10 - Day 2'!DM38)</f>
        <v>13</v>
      </c>
      <c r="BX38" s="47">
        <f>SUM('JTC - Site 10 - Day 2'!CL38,'JTC - Site 10 - Day 2'!CZ38,'JTC - Site 10 - Day 2'!DN38)</f>
        <v>0</v>
      </c>
      <c r="BY38" s="47">
        <f>SUM('JTC - Site 10 - Day 2'!CM38,'JTC - Site 10 - Day 2'!DA38,'JTC - Site 10 - Day 2'!DO38)</f>
        <v>0</v>
      </c>
      <c r="BZ38" s="47">
        <f>SUM('JTC - Site 10 - Day 2'!CN38,'JTC - Site 10 - Day 2'!DB38,'JTC - Site 10 - Day 2'!DP38)</f>
        <v>0</v>
      </c>
      <c r="CA38" s="47">
        <f>SUM('JTC - Site 10 - Day 2'!CO38,'JTC - Site 10 - Day 2'!DC38,'JTC - Site 10 - Day 2'!DQ38)</f>
        <v>0</v>
      </c>
      <c r="CB38" s="47">
        <f>SUM('JTC - Site 10 - Day 2'!CP38,'JTC - Site 10 - Day 2'!DD38,'JTC - Site 10 - Day 2'!DR38)</f>
        <v>0</v>
      </c>
      <c r="CC38" s="47">
        <f>SUM('JTC - Site 10 - Day 2'!CQ38,'JTC - Site 10 - Day 2'!DE38,'JTC - Site 10 - Day 2'!DS38)</f>
        <v>0</v>
      </c>
      <c r="CD38" s="54">
        <f>SUM('JTC - Site 10 - Day 2'!CR38,'JTC - Site 10 - Day 2'!DF38,'JTC - Site 10 - Day 2'!DT38)</f>
        <v>5</v>
      </c>
      <c r="CE38" s="59">
        <f t="shared" si="18"/>
        <v>59</v>
      </c>
      <c r="CF38" s="59">
        <f t="shared" si="19"/>
        <v>57</v>
      </c>
      <c r="CG38" s="45">
        <f>'JTC - Site 10 - Day 2'!$A38</f>
        <v>0.53125000000000056</v>
      </c>
      <c r="CH38" s="46">
        <f>SUM('JTC - Site 10 - Day 2'!B38,'JTC - Site 10 - Day 2'!BF38,'JTC - Site 10 - Day 2'!DJ38)</f>
        <v>7</v>
      </c>
      <c r="CI38" s="47">
        <f>SUM('JTC - Site 10 - Day 2'!C38,'JTC - Site 10 - Day 2'!BG38,'JTC - Site 10 - Day 2'!DK38)</f>
        <v>6</v>
      </c>
      <c r="CJ38" s="47">
        <f>SUM('JTC - Site 10 - Day 2'!D38,'JTC - Site 10 - Day 2'!BH38,'JTC - Site 10 - Day 2'!DL38)</f>
        <v>68</v>
      </c>
      <c r="CK38" s="47">
        <f>SUM('JTC - Site 10 - Day 2'!E38,'JTC - Site 10 - Day 2'!BI38,'JTC - Site 10 - Day 2'!DM38)</f>
        <v>26</v>
      </c>
      <c r="CL38" s="47">
        <f>SUM('JTC - Site 10 - Day 2'!F38,'JTC - Site 10 - Day 2'!BJ38,'JTC - Site 10 - Day 2'!DN38)</f>
        <v>3</v>
      </c>
      <c r="CM38" s="47">
        <f>SUM('JTC - Site 10 - Day 2'!G38,'JTC - Site 10 - Day 2'!BK38,'JTC - Site 10 - Day 2'!DO38)</f>
        <v>0</v>
      </c>
      <c r="CN38" s="47">
        <f>SUM('JTC - Site 10 - Day 2'!H38,'JTC - Site 10 - Day 2'!BL38,'JTC - Site 10 - Day 2'!DP38)</f>
        <v>2</v>
      </c>
      <c r="CO38" s="47">
        <f>SUM('JTC - Site 10 - Day 2'!I38,'JTC - Site 10 - Day 2'!BM38,'JTC - Site 10 - Day 2'!DQ38)</f>
        <v>2</v>
      </c>
      <c r="CP38" s="47">
        <f>SUM('JTC - Site 10 - Day 2'!J38,'JTC - Site 10 - Day 2'!BN38,'JTC - Site 10 - Day 2'!DR38)</f>
        <v>0</v>
      </c>
      <c r="CQ38" s="47">
        <f>SUM('JTC - Site 10 - Day 2'!K38,'JTC - Site 10 - Day 2'!BO38,'JTC - Site 10 - Day 2'!DS38)</f>
        <v>0</v>
      </c>
      <c r="CR38" s="54">
        <f>SUM('JTC - Site 10 - Day 2'!L38,'JTC - Site 10 - Day 2'!BP38,'JTC - Site 10 - Day 2'!DT38)</f>
        <v>5</v>
      </c>
      <c r="CS38" s="59">
        <f t="shared" si="20"/>
        <v>119</v>
      </c>
      <c r="CT38" s="59">
        <f t="shared" si="21"/>
        <v>118</v>
      </c>
      <c r="CU38" s="45">
        <f>'JTC - Site 10 - Day 2'!$A38</f>
        <v>0.53125000000000056</v>
      </c>
      <c r="CV38" s="46">
        <f>SUM('JTC - Site 10 - Day 2'!DX38,'JTC - Site 10 - Day 2'!EL38,'JTC - Site 10 - Day 2'!EZ38)</f>
        <v>12</v>
      </c>
      <c r="CW38" s="47">
        <f>SUM('JTC - Site 10 - Day 2'!DY38,'JTC - Site 10 - Day 2'!EM38,'JTC - Site 10 - Day 2'!FA38)</f>
        <v>0</v>
      </c>
      <c r="CX38" s="47">
        <f>SUM('JTC - Site 10 - Day 2'!DZ38,'JTC - Site 10 - Day 2'!EN38,'JTC - Site 10 - Day 2'!FB38)</f>
        <v>78</v>
      </c>
      <c r="CY38" s="47">
        <f>SUM('JTC - Site 10 - Day 2'!EA38,'JTC - Site 10 - Day 2'!EO38,'JTC - Site 10 - Day 2'!FC38)</f>
        <v>21</v>
      </c>
      <c r="CZ38" s="47">
        <f>SUM('JTC - Site 10 - Day 2'!EB38,'JTC - Site 10 - Day 2'!EP38,'JTC - Site 10 - Day 2'!FD38)</f>
        <v>2</v>
      </c>
      <c r="DA38" s="47">
        <f>SUM('JTC - Site 10 - Day 2'!EC38,'JTC - Site 10 - Day 2'!EQ38,'JTC - Site 10 - Day 2'!FE38)</f>
        <v>0</v>
      </c>
      <c r="DB38" s="47">
        <f>SUM('JTC - Site 10 - Day 2'!ED38,'JTC - Site 10 - Day 2'!ER38,'JTC - Site 10 - Day 2'!FF38)</f>
        <v>4</v>
      </c>
      <c r="DC38" s="47">
        <f>SUM('JTC - Site 10 - Day 2'!EE38,'JTC - Site 10 - Day 2'!ES38,'JTC - Site 10 - Day 2'!FG38)</f>
        <v>0</v>
      </c>
      <c r="DD38" s="47">
        <f>SUM('JTC - Site 10 - Day 2'!EF38,'JTC - Site 10 - Day 2'!ET38,'JTC - Site 10 - Day 2'!FH38)</f>
        <v>0</v>
      </c>
      <c r="DE38" s="47">
        <f>SUM('JTC - Site 10 - Day 2'!EG38,'JTC - Site 10 - Day 2'!EU38,'JTC - Site 10 - Day 2'!FI38)</f>
        <v>0</v>
      </c>
      <c r="DF38" s="54">
        <f>SUM('JTC - Site 10 - Day 2'!EH38,'JTC - Site 10 - Day 2'!EV38,'JTC - Site 10 - Day 2'!FJ38)</f>
        <v>2</v>
      </c>
      <c r="DG38" s="59">
        <f t="shared" si="22"/>
        <v>119</v>
      </c>
      <c r="DH38" s="59">
        <f t="shared" si="23"/>
        <v>117</v>
      </c>
      <c r="DI38" s="68">
        <f t="shared" si="81"/>
        <v>379</v>
      </c>
      <c r="DJ38" s="68">
        <f t="shared" si="82"/>
        <v>1567</v>
      </c>
      <c r="DK38" s="45">
        <f>'JTC - Site 10 - Day 2'!$A38</f>
        <v>0.53125000000000056</v>
      </c>
    </row>
    <row r="39" spans="1:115" s="39" customFormat="1" ht="12" customHeight="1">
      <c r="A39" s="48" t="s">
        <v>24</v>
      </c>
      <c r="B39" s="49">
        <f t="shared" ref="B39:L39" si="83">SUM(B35:B38)</f>
        <v>12</v>
      </c>
      <c r="C39" s="50">
        <f t="shared" si="83"/>
        <v>3</v>
      </c>
      <c r="D39" s="50">
        <f t="shared" si="83"/>
        <v>185</v>
      </c>
      <c r="E39" s="50">
        <f t="shared" si="83"/>
        <v>31</v>
      </c>
      <c r="F39" s="50">
        <f t="shared" si="83"/>
        <v>11</v>
      </c>
      <c r="G39" s="50">
        <f t="shared" si="83"/>
        <v>1</v>
      </c>
      <c r="H39" s="50">
        <f t="shared" si="83"/>
        <v>1</v>
      </c>
      <c r="I39" s="50">
        <f t="shared" si="83"/>
        <v>0</v>
      </c>
      <c r="J39" s="50">
        <f t="shared" si="83"/>
        <v>3</v>
      </c>
      <c r="K39" s="50">
        <f t="shared" si="83"/>
        <v>0</v>
      </c>
      <c r="L39" s="55">
        <f t="shared" si="83"/>
        <v>19</v>
      </c>
      <c r="M39" s="60">
        <f t="shared" si="8"/>
        <v>266</v>
      </c>
      <c r="N39" s="60">
        <f t="shared" si="9"/>
        <v>272</v>
      </c>
      <c r="O39" s="48" t="s">
        <v>24</v>
      </c>
      <c r="P39" s="49">
        <f t="shared" ref="P39:Z39" si="84">SUM(P35:P38)</f>
        <v>17</v>
      </c>
      <c r="Q39" s="50">
        <f t="shared" si="84"/>
        <v>6</v>
      </c>
      <c r="R39" s="50">
        <f t="shared" si="84"/>
        <v>227</v>
      </c>
      <c r="S39" s="50">
        <f t="shared" si="84"/>
        <v>48</v>
      </c>
      <c r="T39" s="50">
        <f t="shared" si="84"/>
        <v>13</v>
      </c>
      <c r="U39" s="50">
        <f t="shared" si="84"/>
        <v>1</v>
      </c>
      <c r="V39" s="50">
        <f t="shared" si="84"/>
        <v>0</v>
      </c>
      <c r="W39" s="50">
        <f t="shared" si="84"/>
        <v>3</v>
      </c>
      <c r="X39" s="50">
        <f t="shared" si="84"/>
        <v>3</v>
      </c>
      <c r="Y39" s="50">
        <f t="shared" si="84"/>
        <v>1</v>
      </c>
      <c r="Z39" s="55">
        <f t="shared" si="84"/>
        <v>22</v>
      </c>
      <c r="AA39" s="60">
        <f t="shared" si="10"/>
        <v>341</v>
      </c>
      <c r="AB39" s="60">
        <f t="shared" si="11"/>
        <v>348</v>
      </c>
      <c r="AC39" s="48" t="s">
        <v>24</v>
      </c>
      <c r="AD39" s="49">
        <f t="shared" ref="AD39:AN39" si="85">SUM(AD35:AD38)</f>
        <v>20</v>
      </c>
      <c r="AE39" s="50">
        <f t="shared" si="85"/>
        <v>2</v>
      </c>
      <c r="AF39" s="50">
        <f t="shared" si="85"/>
        <v>310</v>
      </c>
      <c r="AG39" s="50">
        <f t="shared" si="85"/>
        <v>85</v>
      </c>
      <c r="AH39" s="50">
        <f t="shared" si="85"/>
        <v>19</v>
      </c>
      <c r="AI39" s="50">
        <f t="shared" si="85"/>
        <v>1</v>
      </c>
      <c r="AJ39" s="50">
        <f t="shared" si="85"/>
        <v>5</v>
      </c>
      <c r="AK39" s="50">
        <f t="shared" si="85"/>
        <v>3</v>
      </c>
      <c r="AL39" s="50">
        <f t="shared" si="85"/>
        <v>1</v>
      </c>
      <c r="AM39" s="50">
        <f t="shared" si="85"/>
        <v>2</v>
      </c>
      <c r="AN39" s="55">
        <f t="shared" si="85"/>
        <v>11</v>
      </c>
      <c r="AO39" s="60">
        <f t="shared" si="12"/>
        <v>459</v>
      </c>
      <c r="AP39" s="60">
        <f t="shared" si="13"/>
        <v>476</v>
      </c>
      <c r="AQ39" s="48" t="s">
        <v>24</v>
      </c>
      <c r="AR39" s="49">
        <f t="shared" ref="AR39:BB39" si="86">SUM(AR35:AR38)</f>
        <v>25</v>
      </c>
      <c r="AS39" s="50">
        <f t="shared" si="86"/>
        <v>7</v>
      </c>
      <c r="AT39" s="50">
        <f t="shared" si="86"/>
        <v>248</v>
      </c>
      <c r="AU39" s="50">
        <f t="shared" si="86"/>
        <v>68</v>
      </c>
      <c r="AV39" s="50">
        <f t="shared" si="86"/>
        <v>18</v>
      </c>
      <c r="AW39" s="50">
        <f t="shared" si="86"/>
        <v>2</v>
      </c>
      <c r="AX39" s="50">
        <f t="shared" si="86"/>
        <v>8</v>
      </c>
      <c r="AY39" s="50">
        <f t="shared" si="86"/>
        <v>3</v>
      </c>
      <c r="AZ39" s="50">
        <f t="shared" si="86"/>
        <v>0</v>
      </c>
      <c r="BA39" s="50">
        <f t="shared" si="86"/>
        <v>1</v>
      </c>
      <c r="BB39" s="55">
        <f t="shared" si="86"/>
        <v>10</v>
      </c>
      <c r="BC39" s="60">
        <f t="shared" si="14"/>
        <v>390</v>
      </c>
      <c r="BD39" s="60">
        <f t="shared" si="15"/>
        <v>402</v>
      </c>
      <c r="BE39" s="48" t="s">
        <v>24</v>
      </c>
      <c r="BF39" s="49">
        <f t="shared" ref="BF39:BP39" si="87">SUM(BF35:BF38)</f>
        <v>10</v>
      </c>
      <c r="BG39" s="50">
        <f t="shared" si="87"/>
        <v>2</v>
      </c>
      <c r="BH39" s="50">
        <f t="shared" si="87"/>
        <v>193</v>
      </c>
      <c r="BI39" s="50">
        <f t="shared" si="87"/>
        <v>31</v>
      </c>
      <c r="BJ39" s="50">
        <f t="shared" si="87"/>
        <v>6</v>
      </c>
      <c r="BK39" s="50">
        <f t="shared" si="87"/>
        <v>0</v>
      </c>
      <c r="BL39" s="50">
        <f t="shared" si="87"/>
        <v>0</v>
      </c>
      <c r="BM39" s="50">
        <f t="shared" si="87"/>
        <v>0</v>
      </c>
      <c r="BN39" s="50">
        <f t="shared" si="87"/>
        <v>3</v>
      </c>
      <c r="BO39" s="50">
        <f t="shared" si="87"/>
        <v>1</v>
      </c>
      <c r="BP39" s="55">
        <f t="shared" si="87"/>
        <v>14</v>
      </c>
      <c r="BQ39" s="60">
        <f t="shared" si="16"/>
        <v>260</v>
      </c>
      <c r="BR39" s="60">
        <f t="shared" si="17"/>
        <v>262</v>
      </c>
      <c r="BS39" s="48" t="s">
        <v>24</v>
      </c>
      <c r="BT39" s="49">
        <f t="shared" ref="BT39:CD39" si="88">SUM(BT35:BT38)</f>
        <v>9</v>
      </c>
      <c r="BU39" s="50">
        <f t="shared" si="88"/>
        <v>3</v>
      </c>
      <c r="BV39" s="50">
        <f t="shared" si="88"/>
        <v>172</v>
      </c>
      <c r="BW39" s="50">
        <f t="shared" si="88"/>
        <v>31</v>
      </c>
      <c r="BX39" s="50">
        <f t="shared" si="88"/>
        <v>10</v>
      </c>
      <c r="BY39" s="50">
        <f t="shared" si="88"/>
        <v>0</v>
      </c>
      <c r="BZ39" s="50">
        <f t="shared" si="88"/>
        <v>0</v>
      </c>
      <c r="CA39" s="50">
        <f t="shared" si="88"/>
        <v>0</v>
      </c>
      <c r="CB39" s="50">
        <f t="shared" si="88"/>
        <v>3</v>
      </c>
      <c r="CC39" s="50">
        <f t="shared" si="88"/>
        <v>0</v>
      </c>
      <c r="CD39" s="55">
        <f t="shared" si="88"/>
        <v>14</v>
      </c>
      <c r="CE39" s="60">
        <f t="shared" si="18"/>
        <v>242</v>
      </c>
      <c r="CF39" s="60">
        <f t="shared" si="19"/>
        <v>247</v>
      </c>
      <c r="CG39" s="48" t="s">
        <v>24</v>
      </c>
      <c r="CH39" s="49">
        <f t="shared" ref="CH39:CR39" si="89">SUM(CH35:CH38)</f>
        <v>34</v>
      </c>
      <c r="CI39" s="50">
        <f t="shared" si="89"/>
        <v>11</v>
      </c>
      <c r="CJ39" s="50">
        <f t="shared" si="89"/>
        <v>298</v>
      </c>
      <c r="CK39" s="50">
        <f t="shared" si="89"/>
        <v>85</v>
      </c>
      <c r="CL39" s="50">
        <f t="shared" si="89"/>
        <v>25</v>
      </c>
      <c r="CM39" s="50">
        <f t="shared" si="89"/>
        <v>2</v>
      </c>
      <c r="CN39" s="50">
        <f t="shared" si="89"/>
        <v>7</v>
      </c>
      <c r="CO39" s="50">
        <f t="shared" si="89"/>
        <v>3</v>
      </c>
      <c r="CP39" s="50">
        <f t="shared" si="89"/>
        <v>0</v>
      </c>
      <c r="CQ39" s="50">
        <f t="shared" si="89"/>
        <v>1</v>
      </c>
      <c r="CR39" s="55">
        <f t="shared" si="89"/>
        <v>17</v>
      </c>
      <c r="CS39" s="60">
        <f t="shared" si="20"/>
        <v>483</v>
      </c>
      <c r="CT39" s="60">
        <f t="shared" si="21"/>
        <v>493</v>
      </c>
      <c r="CU39" s="48" t="s">
        <v>24</v>
      </c>
      <c r="CV39" s="49">
        <f t="shared" ref="CV39:DF39" si="90">SUM(CV35:CV38)</f>
        <v>25</v>
      </c>
      <c r="CW39" s="50">
        <f t="shared" si="90"/>
        <v>2</v>
      </c>
      <c r="CX39" s="50">
        <f t="shared" si="90"/>
        <v>339</v>
      </c>
      <c r="CY39" s="50">
        <f t="shared" si="90"/>
        <v>85</v>
      </c>
      <c r="CZ39" s="50">
        <f t="shared" si="90"/>
        <v>20</v>
      </c>
      <c r="DA39" s="50">
        <f t="shared" si="90"/>
        <v>1</v>
      </c>
      <c r="DB39" s="50">
        <f t="shared" si="90"/>
        <v>5</v>
      </c>
      <c r="DC39" s="50">
        <f t="shared" si="90"/>
        <v>0</v>
      </c>
      <c r="DD39" s="50">
        <f t="shared" si="90"/>
        <v>1</v>
      </c>
      <c r="DE39" s="50">
        <f t="shared" si="90"/>
        <v>2</v>
      </c>
      <c r="DF39" s="55">
        <f t="shared" si="90"/>
        <v>15</v>
      </c>
      <c r="DG39" s="60">
        <f t="shared" si="22"/>
        <v>495</v>
      </c>
      <c r="DH39" s="60">
        <f t="shared" si="23"/>
        <v>506</v>
      </c>
      <c r="DI39" s="69"/>
      <c r="DJ39" s="69"/>
      <c r="DK39" s="48"/>
    </row>
    <row r="40" spans="1:115" s="39" customFormat="1" ht="12" customHeight="1">
      <c r="A40" s="48" t="s">
        <v>25</v>
      </c>
      <c r="B40" s="49">
        <f t="shared" ref="B40:L40" si="91">SUM(B29,B34,B39)</f>
        <v>32</v>
      </c>
      <c r="C40" s="50">
        <f t="shared" si="91"/>
        <v>8</v>
      </c>
      <c r="D40" s="50">
        <f t="shared" si="91"/>
        <v>650</v>
      </c>
      <c r="E40" s="50">
        <f t="shared" si="91"/>
        <v>127</v>
      </c>
      <c r="F40" s="50">
        <f t="shared" si="91"/>
        <v>34</v>
      </c>
      <c r="G40" s="50">
        <f t="shared" si="91"/>
        <v>1</v>
      </c>
      <c r="H40" s="50">
        <f t="shared" si="91"/>
        <v>2</v>
      </c>
      <c r="I40" s="50">
        <f t="shared" si="91"/>
        <v>1</v>
      </c>
      <c r="J40" s="50">
        <f t="shared" si="91"/>
        <v>9</v>
      </c>
      <c r="K40" s="50">
        <f t="shared" si="91"/>
        <v>7</v>
      </c>
      <c r="L40" s="55">
        <f t="shared" si="91"/>
        <v>51</v>
      </c>
      <c r="M40" s="60">
        <f t="shared" si="8"/>
        <v>922</v>
      </c>
      <c r="N40" s="60">
        <f t="shared" si="9"/>
        <v>951</v>
      </c>
      <c r="O40" s="48" t="s">
        <v>25</v>
      </c>
      <c r="P40" s="49">
        <f t="shared" ref="P40:Z40" si="92">SUM(P29,P34,P39)</f>
        <v>38</v>
      </c>
      <c r="Q40" s="50">
        <f t="shared" si="92"/>
        <v>10</v>
      </c>
      <c r="R40" s="50">
        <f t="shared" si="92"/>
        <v>509</v>
      </c>
      <c r="S40" s="50">
        <f t="shared" si="92"/>
        <v>114</v>
      </c>
      <c r="T40" s="50">
        <f t="shared" si="92"/>
        <v>33</v>
      </c>
      <c r="U40" s="50">
        <f t="shared" si="92"/>
        <v>4</v>
      </c>
      <c r="V40" s="50">
        <f t="shared" si="92"/>
        <v>4</v>
      </c>
      <c r="W40" s="50">
        <f t="shared" si="92"/>
        <v>7</v>
      </c>
      <c r="X40" s="50">
        <f t="shared" si="92"/>
        <v>9</v>
      </c>
      <c r="Y40" s="50">
        <f t="shared" si="92"/>
        <v>4</v>
      </c>
      <c r="Z40" s="55">
        <f t="shared" si="92"/>
        <v>56</v>
      </c>
      <c r="AA40" s="60">
        <f t="shared" si="10"/>
        <v>788</v>
      </c>
      <c r="AB40" s="60">
        <f t="shared" si="11"/>
        <v>819</v>
      </c>
      <c r="AC40" s="48" t="s">
        <v>25</v>
      </c>
      <c r="AD40" s="49">
        <f t="shared" ref="AD40:AN40" si="93">SUM(AD29,AD34,AD39)</f>
        <v>40</v>
      </c>
      <c r="AE40" s="50">
        <f t="shared" si="93"/>
        <v>12</v>
      </c>
      <c r="AF40" s="50">
        <f t="shared" si="93"/>
        <v>823</v>
      </c>
      <c r="AG40" s="50">
        <f t="shared" si="93"/>
        <v>204</v>
      </c>
      <c r="AH40" s="50">
        <f t="shared" si="93"/>
        <v>53</v>
      </c>
      <c r="AI40" s="50">
        <f t="shared" si="93"/>
        <v>7</v>
      </c>
      <c r="AJ40" s="50">
        <f t="shared" si="93"/>
        <v>18</v>
      </c>
      <c r="AK40" s="50">
        <f t="shared" si="93"/>
        <v>7</v>
      </c>
      <c r="AL40" s="50">
        <f t="shared" si="93"/>
        <v>4</v>
      </c>
      <c r="AM40" s="50">
        <f t="shared" si="93"/>
        <v>8</v>
      </c>
      <c r="AN40" s="55">
        <f t="shared" si="93"/>
        <v>29</v>
      </c>
      <c r="AO40" s="60">
        <f t="shared" si="12"/>
        <v>1205</v>
      </c>
      <c r="AP40" s="60">
        <f t="shared" si="13"/>
        <v>1269</v>
      </c>
      <c r="AQ40" s="48" t="s">
        <v>25</v>
      </c>
      <c r="AR40" s="49">
        <f t="shared" ref="AR40:BB40" si="94">SUM(AR29,AR34,AR39)</f>
        <v>101</v>
      </c>
      <c r="AS40" s="50">
        <f t="shared" si="94"/>
        <v>25</v>
      </c>
      <c r="AT40" s="50">
        <f t="shared" si="94"/>
        <v>766</v>
      </c>
      <c r="AU40" s="50">
        <f t="shared" si="94"/>
        <v>199</v>
      </c>
      <c r="AV40" s="50">
        <f t="shared" si="94"/>
        <v>59</v>
      </c>
      <c r="AW40" s="50">
        <f t="shared" si="94"/>
        <v>2</v>
      </c>
      <c r="AX40" s="50">
        <f t="shared" si="94"/>
        <v>23</v>
      </c>
      <c r="AY40" s="50">
        <f t="shared" si="94"/>
        <v>12</v>
      </c>
      <c r="AZ40" s="50">
        <f t="shared" si="94"/>
        <v>2</v>
      </c>
      <c r="BA40" s="50">
        <f t="shared" si="94"/>
        <v>4</v>
      </c>
      <c r="BB40" s="55">
        <f t="shared" si="94"/>
        <v>23</v>
      </c>
      <c r="BC40" s="60">
        <f t="shared" si="14"/>
        <v>1216</v>
      </c>
      <c r="BD40" s="60">
        <f t="shared" si="15"/>
        <v>1238</v>
      </c>
      <c r="BE40" s="48" t="s">
        <v>25</v>
      </c>
      <c r="BF40" s="49">
        <f t="shared" ref="BF40:BP40" si="95">SUM(BF29,BF34,BF39)</f>
        <v>19</v>
      </c>
      <c r="BG40" s="50">
        <f t="shared" si="95"/>
        <v>5</v>
      </c>
      <c r="BH40" s="50">
        <f t="shared" si="95"/>
        <v>454</v>
      </c>
      <c r="BI40" s="50">
        <f t="shared" si="95"/>
        <v>89</v>
      </c>
      <c r="BJ40" s="50">
        <f t="shared" si="95"/>
        <v>19</v>
      </c>
      <c r="BK40" s="50">
        <f t="shared" si="95"/>
        <v>1</v>
      </c>
      <c r="BL40" s="50">
        <f t="shared" si="95"/>
        <v>1</v>
      </c>
      <c r="BM40" s="50">
        <f t="shared" si="95"/>
        <v>0</v>
      </c>
      <c r="BN40" s="50">
        <f t="shared" si="95"/>
        <v>9</v>
      </c>
      <c r="BO40" s="50">
        <f t="shared" si="95"/>
        <v>4</v>
      </c>
      <c r="BP40" s="55">
        <f t="shared" si="95"/>
        <v>41</v>
      </c>
      <c r="BQ40" s="60">
        <f t="shared" si="16"/>
        <v>642</v>
      </c>
      <c r="BR40" s="60">
        <f t="shared" si="17"/>
        <v>661</v>
      </c>
      <c r="BS40" s="48" t="s">
        <v>25</v>
      </c>
      <c r="BT40" s="49">
        <f t="shared" ref="BT40:CD40" si="96">SUM(BT29,BT34,BT39)</f>
        <v>37</v>
      </c>
      <c r="BU40" s="50">
        <f t="shared" si="96"/>
        <v>9</v>
      </c>
      <c r="BV40" s="50">
        <f t="shared" si="96"/>
        <v>603</v>
      </c>
      <c r="BW40" s="50">
        <f t="shared" si="96"/>
        <v>114</v>
      </c>
      <c r="BX40" s="50">
        <f t="shared" si="96"/>
        <v>27</v>
      </c>
      <c r="BY40" s="50">
        <f t="shared" si="96"/>
        <v>1</v>
      </c>
      <c r="BZ40" s="50">
        <f t="shared" si="96"/>
        <v>0</v>
      </c>
      <c r="CA40" s="50">
        <f t="shared" si="96"/>
        <v>0</v>
      </c>
      <c r="CB40" s="50">
        <f t="shared" si="96"/>
        <v>9</v>
      </c>
      <c r="CC40" s="50">
        <f t="shared" si="96"/>
        <v>4</v>
      </c>
      <c r="CD40" s="55">
        <f t="shared" si="96"/>
        <v>38</v>
      </c>
      <c r="CE40" s="60">
        <f t="shared" si="18"/>
        <v>842</v>
      </c>
      <c r="CF40" s="60">
        <f t="shared" si="19"/>
        <v>854</v>
      </c>
      <c r="CG40" s="48" t="s">
        <v>25</v>
      </c>
      <c r="CH40" s="49">
        <f t="shared" ref="CH40:CR40" si="97">SUM(CH29,CH34,CH39)</f>
        <v>132</v>
      </c>
      <c r="CI40" s="50">
        <f t="shared" si="97"/>
        <v>32</v>
      </c>
      <c r="CJ40" s="50">
        <f t="shared" si="97"/>
        <v>901</v>
      </c>
      <c r="CK40" s="50">
        <f t="shared" si="97"/>
        <v>249</v>
      </c>
      <c r="CL40" s="50">
        <f t="shared" si="97"/>
        <v>73</v>
      </c>
      <c r="CM40" s="50">
        <f t="shared" si="97"/>
        <v>4</v>
      </c>
      <c r="CN40" s="50">
        <f t="shared" si="97"/>
        <v>21</v>
      </c>
      <c r="CO40" s="50">
        <f t="shared" si="97"/>
        <v>11</v>
      </c>
      <c r="CP40" s="50">
        <f t="shared" si="97"/>
        <v>2</v>
      </c>
      <c r="CQ40" s="50">
        <f t="shared" si="97"/>
        <v>4</v>
      </c>
      <c r="CR40" s="55">
        <f t="shared" si="97"/>
        <v>40</v>
      </c>
      <c r="CS40" s="60">
        <f t="shared" si="20"/>
        <v>1469</v>
      </c>
      <c r="CT40" s="60">
        <f t="shared" si="21"/>
        <v>1480</v>
      </c>
      <c r="CU40" s="48" t="s">
        <v>25</v>
      </c>
      <c r="CV40" s="49">
        <f t="shared" ref="CV40:DF40" si="98">SUM(CV29,CV34,CV39)</f>
        <v>47</v>
      </c>
      <c r="CW40" s="50">
        <f t="shared" si="98"/>
        <v>13</v>
      </c>
      <c r="CX40" s="50">
        <f t="shared" si="98"/>
        <v>950</v>
      </c>
      <c r="CY40" s="50">
        <f t="shared" si="98"/>
        <v>242</v>
      </c>
      <c r="CZ40" s="50">
        <f t="shared" si="98"/>
        <v>60</v>
      </c>
      <c r="DA40" s="50">
        <f t="shared" si="98"/>
        <v>6</v>
      </c>
      <c r="DB40" s="50">
        <f t="shared" si="98"/>
        <v>15</v>
      </c>
      <c r="DC40" s="50">
        <f t="shared" si="98"/>
        <v>0</v>
      </c>
      <c r="DD40" s="50">
        <f t="shared" si="98"/>
        <v>4</v>
      </c>
      <c r="DE40" s="50">
        <f t="shared" si="98"/>
        <v>11</v>
      </c>
      <c r="DF40" s="55">
        <f t="shared" si="98"/>
        <v>44</v>
      </c>
      <c r="DG40" s="60">
        <f t="shared" si="22"/>
        <v>1392</v>
      </c>
      <c r="DH40" s="60">
        <f t="shared" si="23"/>
        <v>1450</v>
      </c>
      <c r="DI40" s="69"/>
      <c r="DJ40" s="69"/>
      <c r="DK40" s="48"/>
    </row>
    <row r="41" spans="1:115" ht="13.5" customHeight="1">
      <c r="A41" s="22">
        <f>'JTC - Site 10 - Day 2'!$A41</f>
        <v>0.54166666666666718</v>
      </c>
      <c r="B41" s="41">
        <f>SUM('JTC - Site 10 - Day 2'!AR41,'JTC - Site 10 - Day 2'!CV41,'JTC - Site 10 - Day 2'!EZ41)</f>
        <v>5</v>
      </c>
      <c r="C41" s="42">
        <f>SUM('JTC - Site 10 - Day 2'!AS41,'JTC - Site 10 - Day 2'!CW41,'JTC - Site 10 - Day 2'!FA41)</f>
        <v>1</v>
      </c>
      <c r="D41" s="42">
        <f>SUM('JTC - Site 10 - Day 2'!AT41,'JTC - Site 10 - Day 2'!CX41,'JTC - Site 10 - Day 2'!FB41)</f>
        <v>62</v>
      </c>
      <c r="E41" s="42">
        <f>SUM('JTC - Site 10 - Day 2'!AU41,'JTC - Site 10 - Day 2'!CY41,'JTC - Site 10 - Day 2'!FC41)</f>
        <v>11</v>
      </c>
      <c r="F41" s="42">
        <f>SUM('JTC - Site 10 - Day 2'!AV41,'JTC - Site 10 - Day 2'!CZ41,'JTC - Site 10 - Day 2'!FD41)</f>
        <v>2</v>
      </c>
      <c r="G41" s="42">
        <f>SUM('JTC - Site 10 - Day 2'!AW41,'JTC - Site 10 - Day 2'!DA41,'JTC - Site 10 - Day 2'!FE41)</f>
        <v>0</v>
      </c>
      <c r="H41" s="42">
        <f>SUM('JTC - Site 10 - Day 2'!AX41,'JTC - Site 10 - Day 2'!DB41,'JTC - Site 10 - Day 2'!FF41)</f>
        <v>2</v>
      </c>
      <c r="I41" s="42">
        <f>SUM('JTC - Site 10 - Day 2'!AY41,'JTC - Site 10 - Day 2'!DC41,'JTC - Site 10 - Day 2'!FG41)</f>
        <v>0</v>
      </c>
      <c r="J41" s="42">
        <f>SUM('JTC - Site 10 - Day 2'!AZ41,'JTC - Site 10 - Day 2'!DD41,'JTC - Site 10 - Day 2'!FH41)</f>
        <v>1</v>
      </c>
      <c r="K41" s="42">
        <f>SUM('JTC - Site 10 - Day 2'!BA41,'JTC - Site 10 - Day 2'!DE41,'JTC - Site 10 - Day 2'!FI41)</f>
        <v>0</v>
      </c>
      <c r="L41" s="52">
        <f>SUM('JTC - Site 10 - Day 2'!BB41,'JTC - Site 10 - Day 2'!DF41,'JTC - Site 10 - Day 2'!FJ41)</f>
        <v>6</v>
      </c>
      <c r="M41" s="57">
        <f t="shared" si="8"/>
        <v>90</v>
      </c>
      <c r="N41" s="57">
        <f t="shared" si="9"/>
        <v>91</v>
      </c>
      <c r="O41" s="22">
        <f>'JTC - Site 10 - Day 2'!$A41</f>
        <v>0.54166666666666718</v>
      </c>
      <c r="P41" s="41">
        <f>SUM('JTC - Site 10 - Day 2'!B41,'JTC - Site 10 - Day 2'!P41,'JTC - Site 10 - Day 2'!AD41)</f>
        <v>5</v>
      </c>
      <c r="Q41" s="42">
        <f>SUM('JTC - Site 10 - Day 2'!C41,'JTC - Site 10 - Day 2'!Q41,'JTC - Site 10 - Day 2'!AE41)</f>
        <v>0</v>
      </c>
      <c r="R41" s="42">
        <f>SUM('JTC - Site 10 - Day 2'!D41,'JTC - Site 10 - Day 2'!R41,'JTC - Site 10 - Day 2'!AF41)</f>
        <v>67</v>
      </c>
      <c r="S41" s="42">
        <f>SUM('JTC - Site 10 - Day 2'!E41,'JTC - Site 10 - Day 2'!S41,'JTC - Site 10 - Day 2'!AG41)</f>
        <v>16</v>
      </c>
      <c r="T41" s="42">
        <f>SUM('JTC - Site 10 - Day 2'!F41,'JTC - Site 10 - Day 2'!T41,'JTC - Site 10 - Day 2'!AH41)</f>
        <v>1</v>
      </c>
      <c r="U41" s="42">
        <f>SUM('JTC - Site 10 - Day 2'!G41,'JTC - Site 10 - Day 2'!U41,'JTC - Site 10 - Day 2'!AI41)</f>
        <v>0</v>
      </c>
      <c r="V41" s="42">
        <f>SUM('JTC - Site 10 - Day 2'!H41,'JTC - Site 10 - Day 2'!V41,'JTC - Site 10 - Day 2'!AJ41)</f>
        <v>0</v>
      </c>
      <c r="W41" s="42">
        <f>SUM('JTC - Site 10 - Day 2'!I41,'JTC - Site 10 - Day 2'!W41,'JTC - Site 10 - Day 2'!AK41)</f>
        <v>0</v>
      </c>
      <c r="X41" s="42">
        <f>SUM('JTC - Site 10 - Day 2'!J41,'JTC - Site 10 - Day 2'!X41,'JTC - Site 10 - Day 2'!AL41)</f>
        <v>1</v>
      </c>
      <c r="Y41" s="42">
        <f>SUM('JTC - Site 10 - Day 2'!K41,'JTC - Site 10 - Day 2'!Y41,'JTC - Site 10 - Day 2'!AM41)</f>
        <v>0</v>
      </c>
      <c r="Z41" s="52">
        <f>SUM('JTC - Site 10 - Day 2'!L41,'JTC - Site 10 - Day 2'!Z41,'JTC - Site 10 - Day 2'!AN41)</f>
        <v>9</v>
      </c>
      <c r="AA41" s="57">
        <f t="shared" si="10"/>
        <v>99</v>
      </c>
      <c r="AB41" s="57">
        <f t="shared" si="11"/>
        <v>98</v>
      </c>
      <c r="AC41" s="22">
        <f>'JTC - Site 10 - Day 2'!$A41</f>
        <v>0.54166666666666718</v>
      </c>
      <c r="AD41" s="41">
        <f>SUM('JTC - Site 10 - Day 2'!AD41,'JTC - Site 10 - Day 2'!CH41,'JTC - Site 10 - Day 2'!EL41)</f>
        <v>3</v>
      </c>
      <c r="AE41" s="42">
        <f>SUM('JTC - Site 10 - Day 2'!AE41,'JTC - Site 10 - Day 2'!CI41,'JTC - Site 10 - Day 2'!EM41)</f>
        <v>2</v>
      </c>
      <c r="AF41" s="42">
        <f>SUM('JTC - Site 10 - Day 2'!AF41,'JTC - Site 10 - Day 2'!CJ41,'JTC - Site 10 - Day 2'!EN41)</f>
        <v>69</v>
      </c>
      <c r="AG41" s="42">
        <f>SUM('JTC - Site 10 - Day 2'!AG41,'JTC - Site 10 - Day 2'!CK41,'JTC - Site 10 - Day 2'!EO41)</f>
        <v>22</v>
      </c>
      <c r="AH41" s="42">
        <f>SUM('JTC - Site 10 - Day 2'!AH41,'JTC - Site 10 - Day 2'!CL41,'JTC - Site 10 - Day 2'!EP41)</f>
        <v>6</v>
      </c>
      <c r="AI41" s="42">
        <f>SUM('JTC - Site 10 - Day 2'!AI41,'JTC - Site 10 - Day 2'!CM41,'JTC - Site 10 - Day 2'!EQ41)</f>
        <v>1</v>
      </c>
      <c r="AJ41" s="42">
        <f>SUM('JTC - Site 10 - Day 2'!AJ41,'JTC - Site 10 - Day 2'!CN41,'JTC - Site 10 - Day 2'!ER41)</f>
        <v>0</v>
      </c>
      <c r="AK41" s="42">
        <f>SUM('JTC - Site 10 - Day 2'!AK41,'JTC - Site 10 - Day 2'!CO41,'JTC - Site 10 - Day 2'!ES41)</f>
        <v>0</v>
      </c>
      <c r="AL41" s="42">
        <f>SUM('JTC - Site 10 - Day 2'!AL41,'JTC - Site 10 - Day 2'!CP41,'JTC - Site 10 - Day 2'!ET41)</f>
        <v>0</v>
      </c>
      <c r="AM41" s="42">
        <f>SUM('JTC - Site 10 - Day 2'!AM41,'JTC - Site 10 - Day 2'!CQ41,'JTC - Site 10 - Day 2'!EU41)</f>
        <v>0</v>
      </c>
      <c r="AN41" s="52">
        <f>SUM('JTC - Site 10 - Day 2'!AN41,'JTC - Site 10 - Day 2'!CR41,'JTC - Site 10 - Day 2'!EV41)</f>
        <v>3</v>
      </c>
      <c r="AO41" s="57">
        <f t="shared" si="12"/>
        <v>106</v>
      </c>
      <c r="AP41" s="57">
        <f t="shared" si="13"/>
        <v>110</v>
      </c>
      <c r="AQ41" s="22">
        <f>'JTC - Site 10 - Day 2'!$A41</f>
        <v>0.54166666666666718</v>
      </c>
      <c r="AR41" s="41">
        <f>SUM('JTC - Site 10 - Day 2'!AR41,'JTC - Site 10 - Day 2'!BF41,'JTC - Site 10 - Day 2'!BT41)</f>
        <v>6</v>
      </c>
      <c r="AS41" s="42">
        <f>SUM('JTC - Site 10 - Day 2'!AS41,'JTC - Site 10 - Day 2'!BG41,'JTC - Site 10 - Day 2'!BU41)</f>
        <v>1</v>
      </c>
      <c r="AT41" s="42">
        <f>SUM('JTC - Site 10 - Day 2'!AT41,'JTC - Site 10 - Day 2'!BH41,'JTC - Site 10 - Day 2'!BV41)</f>
        <v>56</v>
      </c>
      <c r="AU41" s="42">
        <f>SUM('JTC - Site 10 - Day 2'!AU41,'JTC - Site 10 - Day 2'!BI41,'JTC - Site 10 - Day 2'!BW41)</f>
        <v>18</v>
      </c>
      <c r="AV41" s="42">
        <f>SUM('JTC - Site 10 - Day 2'!AV41,'JTC - Site 10 - Day 2'!BJ41,'JTC - Site 10 - Day 2'!BX41)</f>
        <v>2</v>
      </c>
      <c r="AW41" s="42">
        <f>SUM('JTC - Site 10 - Day 2'!AW41,'JTC - Site 10 - Day 2'!BK41,'JTC - Site 10 - Day 2'!BY41)</f>
        <v>0</v>
      </c>
      <c r="AX41" s="42">
        <f>SUM('JTC - Site 10 - Day 2'!AX41,'JTC - Site 10 - Day 2'!BL41,'JTC - Site 10 - Day 2'!BZ41)</f>
        <v>2</v>
      </c>
      <c r="AY41" s="42">
        <f>SUM('JTC - Site 10 - Day 2'!AY41,'JTC - Site 10 - Day 2'!BM41,'JTC - Site 10 - Day 2'!CA41)</f>
        <v>3</v>
      </c>
      <c r="AZ41" s="42">
        <f>SUM('JTC - Site 10 - Day 2'!AZ41,'JTC - Site 10 - Day 2'!BN41,'JTC - Site 10 - Day 2'!CB41)</f>
        <v>0</v>
      </c>
      <c r="BA41" s="42">
        <f>SUM('JTC - Site 10 - Day 2'!BA41,'JTC - Site 10 - Day 2'!BO41,'JTC - Site 10 - Day 2'!CC41)</f>
        <v>0</v>
      </c>
      <c r="BB41" s="52">
        <f>SUM('JTC - Site 10 - Day 2'!BB41,'JTC - Site 10 - Day 2'!BP41,'JTC - Site 10 - Day 2'!CD41)</f>
        <v>2</v>
      </c>
      <c r="BC41" s="57">
        <f t="shared" si="14"/>
        <v>90</v>
      </c>
      <c r="BD41" s="57">
        <f t="shared" si="15"/>
        <v>92</v>
      </c>
      <c r="BE41" s="22">
        <f>'JTC - Site 10 - Day 2'!$A41</f>
        <v>0.54166666666666718</v>
      </c>
      <c r="BF41" s="41">
        <f>SUM('JTC - Site 10 - Day 2'!P41,'JTC - Site 10 - Day 2'!BT41,'JTC - Site 10 - Day 2'!DX41)</f>
        <v>5</v>
      </c>
      <c r="BG41" s="42">
        <f>SUM('JTC - Site 10 - Day 2'!Q41,'JTC - Site 10 - Day 2'!BU41,'JTC - Site 10 - Day 2'!DY41)</f>
        <v>0</v>
      </c>
      <c r="BH41" s="42">
        <f>SUM('JTC - Site 10 - Day 2'!R41,'JTC - Site 10 - Day 2'!BV41,'JTC - Site 10 - Day 2'!DZ41)</f>
        <v>56</v>
      </c>
      <c r="BI41" s="42">
        <f>SUM('JTC - Site 10 - Day 2'!S41,'JTC - Site 10 - Day 2'!BW41,'JTC - Site 10 - Day 2'!EA41)</f>
        <v>12</v>
      </c>
      <c r="BJ41" s="42">
        <f>SUM('JTC - Site 10 - Day 2'!T41,'JTC - Site 10 - Day 2'!BX41,'JTC - Site 10 - Day 2'!EB41)</f>
        <v>1</v>
      </c>
      <c r="BK41" s="42">
        <f>SUM('JTC - Site 10 - Day 2'!U41,'JTC - Site 10 - Day 2'!BY41,'JTC - Site 10 - Day 2'!EC41)</f>
        <v>1</v>
      </c>
      <c r="BL41" s="42">
        <f>SUM('JTC - Site 10 - Day 2'!V41,'JTC - Site 10 - Day 2'!BZ41,'JTC - Site 10 - Day 2'!ED41)</f>
        <v>0</v>
      </c>
      <c r="BM41" s="42">
        <f>SUM('JTC - Site 10 - Day 2'!W41,'JTC - Site 10 - Day 2'!CA41,'JTC - Site 10 - Day 2'!EE41)</f>
        <v>0</v>
      </c>
      <c r="BN41" s="42">
        <f>SUM('JTC - Site 10 - Day 2'!X41,'JTC - Site 10 - Day 2'!CB41,'JTC - Site 10 - Day 2'!EF41)</f>
        <v>1</v>
      </c>
      <c r="BO41" s="42">
        <f>SUM('JTC - Site 10 - Day 2'!Y41,'JTC - Site 10 - Day 2'!CC41,'JTC - Site 10 - Day 2'!EG41)</f>
        <v>0</v>
      </c>
      <c r="BP41" s="52">
        <f>SUM('JTC - Site 10 - Day 2'!Z41,'JTC - Site 10 - Day 2'!CD41,'JTC - Site 10 - Day 2'!EH41)</f>
        <v>6</v>
      </c>
      <c r="BQ41" s="57">
        <f t="shared" si="16"/>
        <v>82</v>
      </c>
      <c r="BR41" s="57">
        <f t="shared" si="17"/>
        <v>82</v>
      </c>
      <c r="BS41" s="22">
        <f>'JTC - Site 10 - Day 2'!$A41</f>
        <v>0.54166666666666718</v>
      </c>
      <c r="BT41" s="41">
        <f>SUM('JTC - Site 10 - Day 2'!CH41,'JTC - Site 10 - Day 2'!CV41,'JTC - Site 10 - Day 2'!DJ41)</f>
        <v>5</v>
      </c>
      <c r="BU41" s="42">
        <f>SUM('JTC - Site 10 - Day 2'!CI41,'JTC - Site 10 - Day 2'!CW41,'JTC - Site 10 - Day 2'!DK41)</f>
        <v>1</v>
      </c>
      <c r="BV41" s="42">
        <f>SUM('JTC - Site 10 - Day 2'!CJ41,'JTC - Site 10 - Day 2'!CX41,'JTC - Site 10 - Day 2'!DL41)</f>
        <v>55</v>
      </c>
      <c r="BW41" s="42">
        <f>SUM('JTC - Site 10 - Day 2'!CK41,'JTC - Site 10 - Day 2'!CY41,'JTC - Site 10 - Day 2'!DM41)</f>
        <v>11</v>
      </c>
      <c r="BX41" s="42">
        <f>SUM('JTC - Site 10 - Day 2'!CL41,'JTC - Site 10 - Day 2'!CZ41,'JTC - Site 10 - Day 2'!DN41)</f>
        <v>2</v>
      </c>
      <c r="BY41" s="42">
        <f>SUM('JTC - Site 10 - Day 2'!CM41,'JTC - Site 10 - Day 2'!DA41,'JTC - Site 10 - Day 2'!DO41)</f>
        <v>0</v>
      </c>
      <c r="BZ41" s="42">
        <f>SUM('JTC - Site 10 - Day 2'!CN41,'JTC - Site 10 - Day 2'!DB41,'JTC - Site 10 - Day 2'!DP41)</f>
        <v>0</v>
      </c>
      <c r="CA41" s="42">
        <f>SUM('JTC - Site 10 - Day 2'!CO41,'JTC - Site 10 - Day 2'!DC41,'JTC - Site 10 - Day 2'!DQ41)</f>
        <v>0</v>
      </c>
      <c r="CB41" s="42">
        <f>SUM('JTC - Site 10 - Day 2'!CP41,'JTC - Site 10 - Day 2'!DD41,'JTC - Site 10 - Day 2'!DR41)</f>
        <v>1</v>
      </c>
      <c r="CC41" s="42">
        <f>SUM('JTC - Site 10 - Day 2'!CQ41,'JTC - Site 10 - Day 2'!DE41,'JTC - Site 10 - Day 2'!DS41)</f>
        <v>0</v>
      </c>
      <c r="CD41" s="52">
        <f>SUM('JTC - Site 10 - Day 2'!CR41,'JTC - Site 10 - Day 2'!DF41,'JTC - Site 10 - Day 2'!DT41)</f>
        <v>6</v>
      </c>
      <c r="CE41" s="57">
        <f t="shared" si="18"/>
        <v>81</v>
      </c>
      <c r="CF41" s="57">
        <f t="shared" si="19"/>
        <v>80</v>
      </c>
      <c r="CG41" s="22">
        <f>'JTC - Site 10 - Day 2'!$A41</f>
        <v>0.54166666666666718</v>
      </c>
      <c r="CH41" s="41">
        <f>SUM('JTC - Site 10 - Day 2'!B41,'JTC - Site 10 - Day 2'!BF41,'JTC - Site 10 - Day 2'!DJ41)</f>
        <v>9</v>
      </c>
      <c r="CI41" s="42">
        <f>SUM('JTC - Site 10 - Day 2'!C41,'JTC - Site 10 - Day 2'!BG41,'JTC - Site 10 - Day 2'!DK41)</f>
        <v>1</v>
      </c>
      <c r="CJ41" s="42">
        <f>SUM('JTC - Site 10 - Day 2'!D41,'JTC - Site 10 - Day 2'!BH41,'JTC - Site 10 - Day 2'!DL41)</f>
        <v>73</v>
      </c>
      <c r="CK41" s="42">
        <f>SUM('JTC - Site 10 - Day 2'!E41,'JTC - Site 10 - Day 2'!BI41,'JTC - Site 10 - Day 2'!DM41)</f>
        <v>22</v>
      </c>
      <c r="CL41" s="42">
        <f>SUM('JTC - Site 10 - Day 2'!F41,'JTC - Site 10 - Day 2'!BJ41,'JTC - Site 10 - Day 2'!DN41)</f>
        <v>3</v>
      </c>
      <c r="CM41" s="42">
        <f>SUM('JTC - Site 10 - Day 2'!G41,'JTC - Site 10 - Day 2'!BK41,'JTC - Site 10 - Day 2'!DO41)</f>
        <v>0</v>
      </c>
      <c r="CN41" s="42">
        <f>SUM('JTC - Site 10 - Day 2'!H41,'JTC - Site 10 - Day 2'!BL41,'JTC - Site 10 - Day 2'!DP41)</f>
        <v>0</v>
      </c>
      <c r="CO41" s="42">
        <f>SUM('JTC - Site 10 - Day 2'!I41,'JTC - Site 10 - Day 2'!BM41,'JTC - Site 10 - Day 2'!DQ41)</f>
        <v>3</v>
      </c>
      <c r="CP41" s="42">
        <f>SUM('JTC - Site 10 - Day 2'!J41,'JTC - Site 10 - Day 2'!BN41,'JTC - Site 10 - Day 2'!DR41)</f>
        <v>0</v>
      </c>
      <c r="CQ41" s="42">
        <f>SUM('JTC - Site 10 - Day 2'!K41,'JTC - Site 10 - Day 2'!BO41,'JTC - Site 10 - Day 2'!DS41)</f>
        <v>0</v>
      </c>
      <c r="CR41" s="52">
        <f>SUM('JTC - Site 10 - Day 2'!L41,'JTC - Site 10 - Day 2'!BP41,'JTC - Site 10 - Day 2'!DT41)</f>
        <v>4</v>
      </c>
      <c r="CS41" s="57">
        <f t="shared" si="20"/>
        <v>115</v>
      </c>
      <c r="CT41" s="57">
        <f t="shared" si="21"/>
        <v>114</v>
      </c>
      <c r="CU41" s="22">
        <f>'JTC - Site 10 - Day 2'!$A41</f>
        <v>0.54166666666666718</v>
      </c>
      <c r="CV41" s="41">
        <f>SUM('JTC - Site 10 - Day 2'!DX41,'JTC - Site 10 - Day 2'!EL41,'JTC - Site 10 - Day 2'!EZ41)</f>
        <v>6</v>
      </c>
      <c r="CW41" s="42">
        <f>SUM('JTC - Site 10 - Day 2'!DY41,'JTC - Site 10 - Day 2'!EM41,'JTC - Site 10 - Day 2'!FA41)</f>
        <v>2</v>
      </c>
      <c r="CX41" s="42">
        <f>SUM('JTC - Site 10 - Day 2'!DZ41,'JTC - Site 10 - Day 2'!EN41,'JTC - Site 10 - Day 2'!FB41)</f>
        <v>82</v>
      </c>
      <c r="CY41" s="42">
        <f>SUM('JTC - Site 10 - Day 2'!EA41,'JTC - Site 10 - Day 2'!EO41,'JTC - Site 10 - Day 2'!FC41)</f>
        <v>22</v>
      </c>
      <c r="CZ41" s="42">
        <f>SUM('JTC - Site 10 - Day 2'!EB41,'JTC - Site 10 - Day 2'!EP41,'JTC - Site 10 - Day 2'!FD41)</f>
        <v>7</v>
      </c>
      <c r="DA41" s="42">
        <f>SUM('JTC - Site 10 - Day 2'!EC41,'JTC - Site 10 - Day 2'!EQ41,'JTC - Site 10 - Day 2'!FE41)</f>
        <v>2</v>
      </c>
      <c r="DB41" s="42">
        <f>SUM('JTC - Site 10 - Day 2'!ED41,'JTC - Site 10 - Day 2'!ER41,'JTC - Site 10 - Day 2'!FF41)</f>
        <v>0</v>
      </c>
      <c r="DC41" s="42">
        <f>SUM('JTC - Site 10 - Day 2'!EE41,'JTC - Site 10 - Day 2'!ES41,'JTC - Site 10 - Day 2'!FG41)</f>
        <v>0</v>
      </c>
      <c r="DD41" s="42">
        <f>SUM('JTC - Site 10 - Day 2'!EF41,'JTC - Site 10 - Day 2'!ET41,'JTC - Site 10 - Day 2'!FH41)</f>
        <v>0</v>
      </c>
      <c r="DE41" s="42">
        <f>SUM('JTC - Site 10 - Day 2'!EG41,'JTC - Site 10 - Day 2'!EU41,'JTC - Site 10 - Day 2'!FI41)</f>
        <v>0</v>
      </c>
      <c r="DF41" s="52">
        <f>SUM('JTC - Site 10 - Day 2'!EH41,'JTC - Site 10 - Day 2'!EV41,'JTC - Site 10 - Day 2'!FJ41)</f>
        <v>2</v>
      </c>
      <c r="DG41" s="57">
        <f t="shared" si="22"/>
        <v>123</v>
      </c>
      <c r="DH41" s="57">
        <f t="shared" si="23"/>
        <v>127</v>
      </c>
      <c r="DI41" s="67">
        <f t="shared" ref="DI41:DI44" si="99">SUM(M41,AO41,BQ41,CS41)</f>
        <v>393</v>
      </c>
      <c r="DJ41" s="67">
        <f>SUM(DI41:DI44)</f>
        <v>1604</v>
      </c>
      <c r="DK41" s="22">
        <f>'JTC - Site 10 - Day 2'!$A41</f>
        <v>0.54166666666666718</v>
      </c>
    </row>
    <row r="42" spans="1:115" ht="13.5" customHeight="1">
      <c r="A42" s="22">
        <f>'JTC - Site 10 - Day 2'!$A42</f>
        <v>0.55208333333333381</v>
      </c>
      <c r="B42" s="43">
        <f>SUM('JTC - Site 10 - Day 2'!AR42,'JTC - Site 10 - Day 2'!CV42,'JTC - Site 10 - Day 2'!EZ42)</f>
        <v>4</v>
      </c>
      <c r="C42" s="44">
        <f>SUM('JTC - Site 10 - Day 2'!AS42,'JTC - Site 10 - Day 2'!CW42,'JTC - Site 10 - Day 2'!FA42)</f>
        <v>3</v>
      </c>
      <c r="D42" s="44">
        <f>SUM('JTC - Site 10 - Day 2'!AT42,'JTC - Site 10 - Day 2'!CX42,'JTC - Site 10 - Day 2'!FB42)</f>
        <v>57</v>
      </c>
      <c r="E42" s="44">
        <f>SUM('JTC - Site 10 - Day 2'!AU42,'JTC - Site 10 - Day 2'!CY42,'JTC - Site 10 - Day 2'!FC42)</f>
        <v>6</v>
      </c>
      <c r="F42" s="44">
        <f>SUM('JTC - Site 10 - Day 2'!AV42,'JTC - Site 10 - Day 2'!CZ42,'JTC - Site 10 - Day 2'!FD42)</f>
        <v>2</v>
      </c>
      <c r="G42" s="44">
        <f>SUM('JTC - Site 10 - Day 2'!AW42,'JTC - Site 10 - Day 2'!DA42,'JTC - Site 10 - Day 2'!FE42)</f>
        <v>0</v>
      </c>
      <c r="H42" s="44">
        <f>SUM('JTC - Site 10 - Day 2'!AX42,'JTC - Site 10 - Day 2'!DB42,'JTC - Site 10 - Day 2'!FF42)</f>
        <v>0</v>
      </c>
      <c r="I42" s="44">
        <f>SUM('JTC - Site 10 - Day 2'!AY42,'JTC - Site 10 - Day 2'!DC42,'JTC - Site 10 - Day 2'!FG42)</f>
        <v>0</v>
      </c>
      <c r="J42" s="44">
        <f>SUM('JTC - Site 10 - Day 2'!AZ42,'JTC - Site 10 - Day 2'!DD42,'JTC - Site 10 - Day 2'!FH42)</f>
        <v>1</v>
      </c>
      <c r="K42" s="44">
        <f>SUM('JTC - Site 10 - Day 2'!BA42,'JTC - Site 10 - Day 2'!DE42,'JTC - Site 10 - Day 2'!FI42)</f>
        <v>1</v>
      </c>
      <c r="L42" s="53">
        <f>SUM('JTC - Site 10 - Day 2'!BB42,'JTC - Site 10 - Day 2'!DF42,'JTC - Site 10 - Day 2'!FJ42)</f>
        <v>2</v>
      </c>
      <c r="M42" s="58">
        <f t="shared" si="8"/>
        <v>76</v>
      </c>
      <c r="N42" s="58">
        <f t="shared" si="9"/>
        <v>76</v>
      </c>
      <c r="O42" s="22">
        <f>'JTC - Site 10 - Day 2'!$A42</f>
        <v>0.55208333333333381</v>
      </c>
      <c r="P42" s="43">
        <f>SUM('JTC - Site 10 - Day 2'!B42,'JTC - Site 10 - Day 2'!P42,'JTC - Site 10 - Day 2'!AD42)</f>
        <v>4</v>
      </c>
      <c r="Q42" s="44">
        <f>SUM('JTC - Site 10 - Day 2'!C42,'JTC - Site 10 - Day 2'!Q42,'JTC - Site 10 - Day 2'!AE42)</f>
        <v>0</v>
      </c>
      <c r="R42" s="44">
        <f>SUM('JTC - Site 10 - Day 2'!D42,'JTC - Site 10 - Day 2'!R42,'JTC - Site 10 - Day 2'!AF42)</f>
        <v>67</v>
      </c>
      <c r="S42" s="44">
        <f>SUM('JTC - Site 10 - Day 2'!E42,'JTC - Site 10 - Day 2'!S42,'JTC - Site 10 - Day 2'!AG42)</f>
        <v>10</v>
      </c>
      <c r="T42" s="44">
        <f>SUM('JTC - Site 10 - Day 2'!F42,'JTC - Site 10 - Day 2'!T42,'JTC - Site 10 - Day 2'!AH42)</f>
        <v>2</v>
      </c>
      <c r="U42" s="44">
        <f>SUM('JTC - Site 10 - Day 2'!G42,'JTC - Site 10 - Day 2'!U42,'JTC - Site 10 - Day 2'!AI42)</f>
        <v>0</v>
      </c>
      <c r="V42" s="44">
        <f>SUM('JTC - Site 10 - Day 2'!H42,'JTC - Site 10 - Day 2'!V42,'JTC - Site 10 - Day 2'!AJ42)</f>
        <v>0</v>
      </c>
      <c r="W42" s="44">
        <f>SUM('JTC - Site 10 - Day 2'!I42,'JTC - Site 10 - Day 2'!W42,'JTC - Site 10 - Day 2'!AK42)</f>
        <v>1</v>
      </c>
      <c r="X42" s="44">
        <f>SUM('JTC - Site 10 - Day 2'!J42,'JTC - Site 10 - Day 2'!X42,'JTC - Site 10 - Day 2'!AL42)</f>
        <v>1</v>
      </c>
      <c r="Y42" s="44">
        <f>SUM('JTC - Site 10 - Day 2'!K42,'JTC - Site 10 - Day 2'!Y42,'JTC - Site 10 - Day 2'!AM42)</f>
        <v>0</v>
      </c>
      <c r="Z42" s="53">
        <f>SUM('JTC - Site 10 - Day 2'!L42,'JTC - Site 10 - Day 2'!Z42,'JTC - Site 10 - Day 2'!AN42)</f>
        <v>6</v>
      </c>
      <c r="AA42" s="58">
        <f t="shared" si="10"/>
        <v>91</v>
      </c>
      <c r="AB42" s="58">
        <f t="shared" si="11"/>
        <v>92</v>
      </c>
      <c r="AC42" s="22">
        <f>'JTC - Site 10 - Day 2'!$A42</f>
        <v>0.55208333333333381</v>
      </c>
      <c r="AD42" s="43">
        <f>SUM('JTC - Site 10 - Day 2'!AD42,'JTC - Site 10 - Day 2'!CH42,'JTC - Site 10 - Day 2'!EL42)</f>
        <v>14</v>
      </c>
      <c r="AE42" s="44">
        <f>SUM('JTC - Site 10 - Day 2'!AE42,'JTC - Site 10 - Day 2'!CI42,'JTC - Site 10 - Day 2'!EM42)</f>
        <v>1</v>
      </c>
      <c r="AF42" s="44">
        <f>SUM('JTC - Site 10 - Day 2'!AF42,'JTC - Site 10 - Day 2'!CJ42,'JTC - Site 10 - Day 2'!EN42)</f>
        <v>67</v>
      </c>
      <c r="AG42" s="44">
        <f>SUM('JTC - Site 10 - Day 2'!AG42,'JTC - Site 10 - Day 2'!CK42,'JTC - Site 10 - Day 2'!EO42)</f>
        <v>19</v>
      </c>
      <c r="AH42" s="44">
        <f>SUM('JTC - Site 10 - Day 2'!AH42,'JTC - Site 10 - Day 2'!CL42,'JTC - Site 10 - Day 2'!EP42)</f>
        <v>4</v>
      </c>
      <c r="AI42" s="44">
        <f>SUM('JTC - Site 10 - Day 2'!AI42,'JTC - Site 10 - Day 2'!CM42,'JTC - Site 10 - Day 2'!EQ42)</f>
        <v>1</v>
      </c>
      <c r="AJ42" s="44">
        <f>SUM('JTC - Site 10 - Day 2'!AJ42,'JTC - Site 10 - Day 2'!CN42,'JTC - Site 10 - Day 2'!ER42)</f>
        <v>2</v>
      </c>
      <c r="AK42" s="44">
        <f>SUM('JTC - Site 10 - Day 2'!AK42,'JTC - Site 10 - Day 2'!CO42,'JTC - Site 10 - Day 2'!ES42)</f>
        <v>1</v>
      </c>
      <c r="AL42" s="44">
        <f>SUM('JTC - Site 10 - Day 2'!AL42,'JTC - Site 10 - Day 2'!CP42,'JTC - Site 10 - Day 2'!ET42)</f>
        <v>0</v>
      </c>
      <c r="AM42" s="44">
        <f>SUM('JTC - Site 10 - Day 2'!AM42,'JTC - Site 10 - Day 2'!CQ42,'JTC - Site 10 - Day 2'!EU42)</f>
        <v>0</v>
      </c>
      <c r="AN42" s="53">
        <f>SUM('JTC - Site 10 - Day 2'!AN42,'JTC - Site 10 - Day 2'!CR42,'JTC - Site 10 - Day 2'!EV42)</f>
        <v>1</v>
      </c>
      <c r="AO42" s="58">
        <f t="shared" si="12"/>
        <v>110</v>
      </c>
      <c r="AP42" s="58">
        <f t="shared" si="13"/>
        <v>108</v>
      </c>
      <c r="AQ42" s="22">
        <f>'JTC - Site 10 - Day 2'!$A42</f>
        <v>0.55208333333333381</v>
      </c>
      <c r="AR42" s="43">
        <f>SUM('JTC - Site 10 - Day 2'!AR42,'JTC - Site 10 - Day 2'!BF42,'JTC - Site 10 - Day 2'!BT42)</f>
        <v>6</v>
      </c>
      <c r="AS42" s="44">
        <f>SUM('JTC - Site 10 - Day 2'!AS42,'JTC - Site 10 - Day 2'!BG42,'JTC - Site 10 - Day 2'!BU42)</f>
        <v>0</v>
      </c>
      <c r="AT42" s="44">
        <f>SUM('JTC - Site 10 - Day 2'!AT42,'JTC - Site 10 - Day 2'!BH42,'JTC - Site 10 - Day 2'!BV42)</f>
        <v>86</v>
      </c>
      <c r="AU42" s="44">
        <f>SUM('JTC - Site 10 - Day 2'!AU42,'JTC - Site 10 - Day 2'!BI42,'JTC - Site 10 - Day 2'!BW42)</f>
        <v>18</v>
      </c>
      <c r="AV42" s="44">
        <f>SUM('JTC - Site 10 - Day 2'!AV42,'JTC - Site 10 - Day 2'!BJ42,'JTC - Site 10 - Day 2'!BX42)</f>
        <v>4</v>
      </c>
      <c r="AW42" s="44">
        <f>SUM('JTC - Site 10 - Day 2'!AW42,'JTC - Site 10 - Day 2'!BK42,'JTC - Site 10 - Day 2'!BY42)</f>
        <v>0</v>
      </c>
      <c r="AX42" s="44">
        <f>SUM('JTC - Site 10 - Day 2'!AX42,'JTC - Site 10 - Day 2'!BL42,'JTC - Site 10 - Day 2'!BZ42)</f>
        <v>1</v>
      </c>
      <c r="AY42" s="44">
        <f>SUM('JTC - Site 10 - Day 2'!AY42,'JTC - Site 10 - Day 2'!BM42,'JTC - Site 10 - Day 2'!CA42)</f>
        <v>0</v>
      </c>
      <c r="AZ42" s="44">
        <f>SUM('JTC - Site 10 - Day 2'!AZ42,'JTC - Site 10 - Day 2'!BN42,'JTC - Site 10 - Day 2'!CB42)</f>
        <v>0</v>
      </c>
      <c r="BA42" s="44">
        <f>SUM('JTC - Site 10 - Day 2'!BA42,'JTC - Site 10 - Day 2'!BO42,'JTC - Site 10 - Day 2'!CC42)</f>
        <v>0</v>
      </c>
      <c r="BB42" s="53">
        <f>SUM('JTC - Site 10 - Day 2'!BB42,'JTC - Site 10 - Day 2'!BP42,'JTC - Site 10 - Day 2'!CD42)</f>
        <v>3</v>
      </c>
      <c r="BC42" s="58">
        <f t="shared" si="14"/>
        <v>118</v>
      </c>
      <c r="BD42" s="58">
        <f t="shared" si="15"/>
        <v>119</v>
      </c>
      <c r="BE42" s="22">
        <f>'JTC - Site 10 - Day 2'!$A42</f>
        <v>0.55208333333333381</v>
      </c>
      <c r="BF42" s="43">
        <f>SUM('JTC - Site 10 - Day 2'!P42,'JTC - Site 10 - Day 2'!BT42,'JTC - Site 10 - Day 2'!DX42)</f>
        <v>4</v>
      </c>
      <c r="BG42" s="44">
        <f>SUM('JTC - Site 10 - Day 2'!Q42,'JTC - Site 10 - Day 2'!BU42,'JTC - Site 10 - Day 2'!DY42)</f>
        <v>0</v>
      </c>
      <c r="BH42" s="44">
        <f>SUM('JTC - Site 10 - Day 2'!R42,'JTC - Site 10 - Day 2'!BV42,'JTC - Site 10 - Day 2'!DZ42)</f>
        <v>56</v>
      </c>
      <c r="BI42" s="44">
        <f>SUM('JTC - Site 10 - Day 2'!S42,'JTC - Site 10 - Day 2'!BW42,'JTC - Site 10 - Day 2'!EA42)</f>
        <v>9</v>
      </c>
      <c r="BJ42" s="44">
        <f>SUM('JTC - Site 10 - Day 2'!T42,'JTC - Site 10 - Day 2'!BX42,'JTC - Site 10 - Day 2'!EB42)</f>
        <v>1</v>
      </c>
      <c r="BK42" s="44">
        <f>SUM('JTC - Site 10 - Day 2'!U42,'JTC - Site 10 - Day 2'!BY42,'JTC - Site 10 - Day 2'!EC42)</f>
        <v>0</v>
      </c>
      <c r="BL42" s="44">
        <f>SUM('JTC - Site 10 - Day 2'!V42,'JTC - Site 10 - Day 2'!BZ42,'JTC - Site 10 - Day 2'!ED42)</f>
        <v>0</v>
      </c>
      <c r="BM42" s="44">
        <f>SUM('JTC - Site 10 - Day 2'!W42,'JTC - Site 10 - Day 2'!CA42,'JTC - Site 10 - Day 2'!EE42)</f>
        <v>0</v>
      </c>
      <c r="BN42" s="44">
        <f>SUM('JTC - Site 10 - Day 2'!X42,'JTC - Site 10 - Day 2'!CB42,'JTC - Site 10 - Day 2'!EF42)</f>
        <v>1</v>
      </c>
      <c r="BO42" s="44">
        <f>SUM('JTC - Site 10 - Day 2'!Y42,'JTC - Site 10 - Day 2'!CC42,'JTC - Site 10 - Day 2'!EG42)</f>
        <v>0</v>
      </c>
      <c r="BP42" s="53">
        <f>SUM('JTC - Site 10 - Day 2'!Z42,'JTC - Site 10 - Day 2'!CD42,'JTC - Site 10 - Day 2'!EH42)</f>
        <v>4</v>
      </c>
      <c r="BQ42" s="58">
        <f t="shared" si="16"/>
        <v>75</v>
      </c>
      <c r="BR42" s="58">
        <f t="shared" si="17"/>
        <v>74</v>
      </c>
      <c r="BS42" s="22">
        <f>'JTC - Site 10 - Day 2'!$A42</f>
        <v>0.55208333333333381</v>
      </c>
      <c r="BT42" s="43">
        <f>SUM('JTC - Site 10 - Day 2'!CH42,'JTC - Site 10 - Day 2'!CV42,'JTC - Site 10 - Day 2'!DJ42)</f>
        <v>3</v>
      </c>
      <c r="BU42" s="44">
        <f>SUM('JTC - Site 10 - Day 2'!CI42,'JTC - Site 10 - Day 2'!CW42,'JTC - Site 10 - Day 2'!DK42)</f>
        <v>2</v>
      </c>
      <c r="BV42" s="44">
        <f>SUM('JTC - Site 10 - Day 2'!CJ42,'JTC - Site 10 - Day 2'!CX42,'JTC - Site 10 - Day 2'!DL42)</f>
        <v>49</v>
      </c>
      <c r="BW42" s="44">
        <f>SUM('JTC - Site 10 - Day 2'!CK42,'JTC - Site 10 - Day 2'!CY42,'JTC - Site 10 - Day 2'!DM42)</f>
        <v>5</v>
      </c>
      <c r="BX42" s="44">
        <f>SUM('JTC - Site 10 - Day 2'!CL42,'JTC - Site 10 - Day 2'!CZ42,'JTC - Site 10 - Day 2'!DN42)</f>
        <v>1</v>
      </c>
      <c r="BY42" s="44">
        <f>SUM('JTC - Site 10 - Day 2'!CM42,'JTC - Site 10 - Day 2'!DA42,'JTC - Site 10 - Day 2'!DO42)</f>
        <v>1</v>
      </c>
      <c r="BZ42" s="44">
        <f>SUM('JTC - Site 10 - Day 2'!CN42,'JTC - Site 10 - Day 2'!DB42,'JTC - Site 10 - Day 2'!DP42)</f>
        <v>0</v>
      </c>
      <c r="CA42" s="44">
        <f>SUM('JTC - Site 10 - Day 2'!CO42,'JTC - Site 10 - Day 2'!DC42,'JTC - Site 10 - Day 2'!DQ42)</f>
        <v>0</v>
      </c>
      <c r="CB42" s="44">
        <f>SUM('JTC - Site 10 - Day 2'!CP42,'JTC - Site 10 - Day 2'!DD42,'JTC - Site 10 - Day 2'!DR42)</f>
        <v>1</v>
      </c>
      <c r="CC42" s="44">
        <f>SUM('JTC - Site 10 - Day 2'!CQ42,'JTC - Site 10 - Day 2'!DE42,'JTC - Site 10 - Day 2'!DS42)</f>
        <v>1</v>
      </c>
      <c r="CD42" s="53">
        <f>SUM('JTC - Site 10 - Day 2'!CR42,'JTC - Site 10 - Day 2'!DF42,'JTC - Site 10 - Day 2'!DT42)</f>
        <v>2</v>
      </c>
      <c r="CE42" s="58">
        <f t="shared" si="18"/>
        <v>65</v>
      </c>
      <c r="CF42" s="58">
        <f t="shared" si="19"/>
        <v>66</v>
      </c>
      <c r="CG42" s="22">
        <f>'JTC - Site 10 - Day 2'!$A42</f>
        <v>0.55208333333333381</v>
      </c>
      <c r="CH42" s="43">
        <f>SUM('JTC - Site 10 - Day 2'!B42,'JTC - Site 10 - Day 2'!BF42,'JTC - Site 10 - Day 2'!DJ42)</f>
        <v>8</v>
      </c>
      <c r="CI42" s="44">
        <f>SUM('JTC - Site 10 - Day 2'!C42,'JTC - Site 10 - Day 2'!BG42,'JTC - Site 10 - Day 2'!DK42)</f>
        <v>1</v>
      </c>
      <c r="CJ42" s="44">
        <f>SUM('JTC - Site 10 - Day 2'!D42,'JTC - Site 10 - Day 2'!BH42,'JTC - Site 10 - Day 2'!DL42)</f>
        <v>106</v>
      </c>
      <c r="CK42" s="44">
        <f>SUM('JTC - Site 10 - Day 2'!E42,'JTC - Site 10 - Day 2'!BI42,'JTC - Site 10 - Day 2'!DM42)</f>
        <v>19</v>
      </c>
      <c r="CL42" s="44">
        <f>SUM('JTC - Site 10 - Day 2'!F42,'JTC - Site 10 - Day 2'!BJ42,'JTC - Site 10 - Day 2'!DN42)</f>
        <v>4</v>
      </c>
      <c r="CM42" s="44">
        <f>SUM('JTC - Site 10 - Day 2'!G42,'JTC - Site 10 - Day 2'!BK42,'JTC - Site 10 - Day 2'!DO42)</f>
        <v>0</v>
      </c>
      <c r="CN42" s="44">
        <f>SUM('JTC - Site 10 - Day 2'!H42,'JTC - Site 10 - Day 2'!BL42,'JTC - Site 10 - Day 2'!DP42)</f>
        <v>1</v>
      </c>
      <c r="CO42" s="44">
        <f>SUM('JTC - Site 10 - Day 2'!I42,'JTC - Site 10 - Day 2'!BM42,'JTC - Site 10 - Day 2'!DQ42)</f>
        <v>0</v>
      </c>
      <c r="CP42" s="44">
        <f>SUM('JTC - Site 10 - Day 2'!J42,'JTC - Site 10 - Day 2'!BN42,'JTC - Site 10 - Day 2'!DR42)</f>
        <v>0</v>
      </c>
      <c r="CQ42" s="44">
        <f>SUM('JTC - Site 10 - Day 2'!K42,'JTC - Site 10 - Day 2'!BO42,'JTC - Site 10 - Day 2'!DS42)</f>
        <v>0</v>
      </c>
      <c r="CR42" s="53">
        <f>SUM('JTC - Site 10 - Day 2'!L42,'JTC - Site 10 - Day 2'!BP42,'JTC - Site 10 - Day 2'!DT42)</f>
        <v>6</v>
      </c>
      <c r="CS42" s="58">
        <f t="shared" si="20"/>
        <v>145</v>
      </c>
      <c r="CT42" s="58">
        <f t="shared" si="21"/>
        <v>144</v>
      </c>
      <c r="CU42" s="22">
        <f>'JTC - Site 10 - Day 2'!$A42</f>
        <v>0.55208333333333381</v>
      </c>
      <c r="CV42" s="43">
        <f>SUM('JTC - Site 10 - Day 2'!DX42,'JTC - Site 10 - Day 2'!EL42,'JTC - Site 10 - Day 2'!EZ42)</f>
        <v>17</v>
      </c>
      <c r="CW42" s="44">
        <f>SUM('JTC - Site 10 - Day 2'!DY42,'JTC - Site 10 - Day 2'!EM42,'JTC - Site 10 - Day 2'!FA42)</f>
        <v>3</v>
      </c>
      <c r="CX42" s="44">
        <f>SUM('JTC - Site 10 - Day 2'!DZ42,'JTC - Site 10 - Day 2'!EN42,'JTC - Site 10 - Day 2'!FB42)</f>
        <v>84</v>
      </c>
      <c r="CY42" s="44">
        <f>SUM('JTC - Site 10 - Day 2'!EA42,'JTC - Site 10 - Day 2'!EO42,'JTC - Site 10 - Day 2'!FC42)</f>
        <v>20</v>
      </c>
      <c r="CZ42" s="44">
        <f>SUM('JTC - Site 10 - Day 2'!EB42,'JTC - Site 10 - Day 2'!EP42,'JTC - Site 10 - Day 2'!FD42)</f>
        <v>4</v>
      </c>
      <c r="DA42" s="44">
        <f>SUM('JTC - Site 10 - Day 2'!EC42,'JTC - Site 10 - Day 2'!EQ42,'JTC - Site 10 - Day 2'!FE42)</f>
        <v>0</v>
      </c>
      <c r="DB42" s="44">
        <f>SUM('JTC - Site 10 - Day 2'!ED42,'JTC - Site 10 - Day 2'!ER42,'JTC - Site 10 - Day 2'!FF42)</f>
        <v>2</v>
      </c>
      <c r="DC42" s="44">
        <f>SUM('JTC - Site 10 - Day 2'!EE42,'JTC - Site 10 - Day 2'!ES42,'JTC - Site 10 - Day 2'!FG42)</f>
        <v>0</v>
      </c>
      <c r="DD42" s="44">
        <f>SUM('JTC - Site 10 - Day 2'!EF42,'JTC - Site 10 - Day 2'!ET42,'JTC - Site 10 - Day 2'!FH42)</f>
        <v>0</v>
      </c>
      <c r="DE42" s="44">
        <f>SUM('JTC - Site 10 - Day 2'!EG42,'JTC - Site 10 - Day 2'!EU42,'JTC - Site 10 - Day 2'!FI42)</f>
        <v>0</v>
      </c>
      <c r="DF42" s="53">
        <f>SUM('JTC - Site 10 - Day 2'!EH42,'JTC - Site 10 - Day 2'!EV42,'JTC - Site 10 - Day 2'!FJ42)</f>
        <v>2</v>
      </c>
      <c r="DG42" s="58">
        <f t="shared" si="22"/>
        <v>132</v>
      </c>
      <c r="DH42" s="58">
        <f t="shared" si="23"/>
        <v>125</v>
      </c>
      <c r="DI42" s="67">
        <f t="shared" si="99"/>
        <v>406</v>
      </c>
      <c r="DJ42" s="67">
        <f t="shared" ref="DJ42:DJ44" si="100">SUM(DI42:DI46)</f>
        <v>1587</v>
      </c>
      <c r="DK42" s="22">
        <f>'JTC - Site 10 - Day 2'!$A42</f>
        <v>0.55208333333333381</v>
      </c>
    </row>
    <row r="43" spans="1:115" ht="13.5" customHeight="1">
      <c r="A43" s="22">
        <f>'JTC - Site 10 - Day 2'!$A43</f>
        <v>0.56250000000000044</v>
      </c>
      <c r="B43" s="43">
        <f>SUM('JTC - Site 10 - Day 2'!AR43,'JTC - Site 10 - Day 2'!CV43,'JTC - Site 10 - Day 2'!EZ43)</f>
        <v>3</v>
      </c>
      <c r="C43" s="44">
        <f>SUM('JTC - Site 10 - Day 2'!AS43,'JTC - Site 10 - Day 2'!CW43,'JTC - Site 10 - Day 2'!FA43)</f>
        <v>0</v>
      </c>
      <c r="D43" s="44">
        <f>SUM('JTC - Site 10 - Day 2'!AT43,'JTC - Site 10 - Day 2'!CX43,'JTC - Site 10 - Day 2'!FB43)</f>
        <v>54</v>
      </c>
      <c r="E43" s="44">
        <f>SUM('JTC - Site 10 - Day 2'!AU43,'JTC - Site 10 - Day 2'!CY43,'JTC - Site 10 - Day 2'!FC43)</f>
        <v>13</v>
      </c>
      <c r="F43" s="44">
        <f>SUM('JTC - Site 10 - Day 2'!AV43,'JTC - Site 10 - Day 2'!CZ43,'JTC - Site 10 - Day 2'!FD43)</f>
        <v>1</v>
      </c>
      <c r="G43" s="44">
        <f>SUM('JTC - Site 10 - Day 2'!AW43,'JTC - Site 10 - Day 2'!DA43,'JTC - Site 10 - Day 2'!FE43)</f>
        <v>0</v>
      </c>
      <c r="H43" s="44">
        <f>SUM('JTC - Site 10 - Day 2'!AX43,'JTC - Site 10 - Day 2'!DB43,'JTC - Site 10 - Day 2'!FF43)</f>
        <v>0</v>
      </c>
      <c r="I43" s="44">
        <f>SUM('JTC - Site 10 - Day 2'!AY43,'JTC - Site 10 - Day 2'!DC43,'JTC - Site 10 - Day 2'!FG43)</f>
        <v>0</v>
      </c>
      <c r="J43" s="44">
        <f>SUM('JTC - Site 10 - Day 2'!AZ43,'JTC - Site 10 - Day 2'!DD43,'JTC - Site 10 - Day 2'!FH43)</f>
        <v>0</v>
      </c>
      <c r="K43" s="44">
        <f>SUM('JTC - Site 10 - Day 2'!BA43,'JTC - Site 10 - Day 2'!DE43,'JTC - Site 10 - Day 2'!FI43)</f>
        <v>0</v>
      </c>
      <c r="L43" s="53">
        <f>SUM('JTC - Site 10 - Day 2'!BB43,'JTC - Site 10 - Day 2'!DF43,'JTC - Site 10 - Day 2'!FJ43)</f>
        <v>7</v>
      </c>
      <c r="M43" s="58">
        <f t="shared" si="8"/>
        <v>78</v>
      </c>
      <c r="N43" s="58">
        <f t="shared" si="9"/>
        <v>77</v>
      </c>
      <c r="O43" s="22">
        <f>'JTC - Site 10 - Day 2'!$A43</f>
        <v>0.56250000000000044</v>
      </c>
      <c r="P43" s="43">
        <f>SUM('JTC - Site 10 - Day 2'!B43,'JTC - Site 10 - Day 2'!P43,'JTC - Site 10 - Day 2'!AD43)</f>
        <v>3</v>
      </c>
      <c r="Q43" s="44">
        <f>SUM('JTC - Site 10 - Day 2'!C43,'JTC - Site 10 - Day 2'!Q43,'JTC - Site 10 - Day 2'!AE43)</f>
        <v>1</v>
      </c>
      <c r="R43" s="44">
        <f>SUM('JTC - Site 10 - Day 2'!D43,'JTC - Site 10 - Day 2'!R43,'JTC - Site 10 - Day 2'!AF43)</f>
        <v>70</v>
      </c>
      <c r="S43" s="44">
        <f>SUM('JTC - Site 10 - Day 2'!E43,'JTC - Site 10 - Day 2'!S43,'JTC - Site 10 - Day 2'!AG43)</f>
        <v>18</v>
      </c>
      <c r="T43" s="44">
        <f>SUM('JTC - Site 10 - Day 2'!F43,'JTC - Site 10 - Day 2'!T43,'JTC - Site 10 - Day 2'!AH43)</f>
        <v>1</v>
      </c>
      <c r="U43" s="44">
        <f>SUM('JTC - Site 10 - Day 2'!G43,'JTC - Site 10 - Day 2'!U43,'JTC - Site 10 - Day 2'!AI43)</f>
        <v>0</v>
      </c>
      <c r="V43" s="44">
        <f>SUM('JTC - Site 10 - Day 2'!H43,'JTC - Site 10 - Day 2'!V43,'JTC - Site 10 - Day 2'!AJ43)</f>
        <v>1</v>
      </c>
      <c r="W43" s="44">
        <f>SUM('JTC - Site 10 - Day 2'!I43,'JTC - Site 10 - Day 2'!W43,'JTC - Site 10 - Day 2'!AK43)</f>
        <v>1</v>
      </c>
      <c r="X43" s="44">
        <f>SUM('JTC - Site 10 - Day 2'!J43,'JTC - Site 10 - Day 2'!X43,'JTC - Site 10 - Day 2'!AL43)</f>
        <v>0</v>
      </c>
      <c r="Y43" s="44">
        <f>SUM('JTC - Site 10 - Day 2'!K43,'JTC - Site 10 - Day 2'!Y43,'JTC - Site 10 - Day 2'!AM43)</f>
        <v>1</v>
      </c>
      <c r="Z43" s="53">
        <f>SUM('JTC - Site 10 - Day 2'!L43,'JTC - Site 10 - Day 2'!Z43,'JTC - Site 10 - Day 2'!AN43)</f>
        <v>5</v>
      </c>
      <c r="AA43" s="58">
        <f t="shared" si="10"/>
        <v>101</v>
      </c>
      <c r="AB43" s="58">
        <f t="shared" si="11"/>
        <v>102</v>
      </c>
      <c r="AC43" s="22">
        <f>'JTC - Site 10 - Day 2'!$A43</f>
        <v>0.56250000000000044</v>
      </c>
      <c r="AD43" s="43">
        <f>SUM('JTC - Site 10 - Day 2'!AD43,'JTC - Site 10 - Day 2'!CH43,'JTC - Site 10 - Day 2'!EL43)</f>
        <v>6</v>
      </c>
      <c r="AE43" s="44">
        <f>SUM('JTC - Site 10 - Day 2'!AE43,'JTC - Site 10 - Day 2'!CI43,'JTC - Site 10 - Day 2'!EM43)</f>
        <v>0</v>
      </c>
      <c r="AF43" s="44">
        <f>SUM('JTC - Site 10 - Day 2'!AF43,'JTC - Site 10 - Day 2'!CJ43,'JTC - Site 10 - Day 2'!EN43)</f>
        <v>79</v>
      </c>
      <c r="AG43" s="44">
        <f>SUM('JTC - Site 10 - Day 2'!AG43,'JTC - Site 10 - Day 2'!CK43,'JTC - Site 10 - Day 2'!EO43)</f>
        <v>25</v>
      </c>
      <c r="AH43" s="44">
        <f>SUM('JTC - Site 10 - Day 2'!AH43,'JTC - Site 10 - Day 2'!CL43,'JTC - Site 10 - Day 2'!EP43)</f>
        <v>6</v>
      </c>
      <c r="AI43" s="44">
        <f>SUM('JTC - Site 10 - Day 2'!AI43,'JTC - Site 10 - Day 2'!CM43,'JTC - Site 10 - Day 2'!EQ43)</f>
        <v>0</v>
      </c>
      <c r="AJ43" s="44">
        <f>SUM('JTC - Site 10 - Day 2'!AJ43,'JTC - Site 10 - Day 2'!CN43,'JTC - Site 10 - Day 2'!ER43)</f>
        <v>1</v>
      </c>
      <c r="AK43" s="44">
        <f>SUM('JTC - Site 10 - Day 2'!AK43,'JTC - Site 10 - Day 2'!CO43,'JTC - Site 10 - Day 2'!ES43)</f>
        <v>2</v>
      </c>
      <c r="AL43" s="44">
        <f>SUM('JTC - Site 10 - Day 2'!AL43,'JTC - Site 10 - Day 2'!CP43,'JTC - Site 10 - Day 2'!ET43)</f>
        <v>0</v>
      </c>
      <c r="AM43" s="44">
        <f>SUM('JTC - Site 10 - Day 2'!AM43,'JTC - Site 10 - Day 2'!CQ43,'JTC - Site 10 - Day 2'!EU43)</f>
        <v>1</v>
      </c>
      <c r="AN43" s="53">
        <f>SUM('JTC - Site 10 - Day 2'!AN43,'JTC - Site 10 - Day 2'!CR43,'JTC - Site 10 - Day 2'!EV43)</f>
        <v>4</v>
      </c>
      <c r="AO43" s="58">
        <f t="shared" si="12"/>
        <v>124</v>
      </c>
      <c r="AP43" s="58">
        <f t="shared" si="13"/>
        <v>130</v>
      </c>
      <c r="AQ43" s="22">
        <f>'JTC - Site 10 - Day 2'!$A43</f>
        <v>0.56250000000000044</v>
      </c>
      <c r="AR43" s="43">
        <f>SUM('JTC - Site 10 - Day 2'!AR43,'JTC - Site 10 - Day 2'!BF43,'JTC - Site 10 - Day 2'!BT43)</f>
        <v>10</v>
      </c>
      <c r="AS43" s="44">
        <f>SUM('JTC - Site 10 - Day 2'!AS43,'JTC - Site 10 - Day 2'!BG43,'JTC - Site 10 - Day 2'!BU43)</f>
        <v>1</v>
      </c>
      <c r="AT43" s="44">
        <f>SUM('JTC - Site 10 - Day 2'!AT43,'JTC - Site 10 - Day 2'!BH43,'JTC - Site 10 - Day 2'!BV43)</f>
        <v>61</v>
      </c>
      <c r="AU43" s="44">
        <f>SUM('JTC - Site 10 - Day 2'!AU43,'JTC - Site 10 - Day 2'!BI43,'JTC - Site 10 - Day 2'!BW43)</f>
        <v>14</v>
      </c>
      <c r="AV43" s="44">
        <f>SUM('JTC - Site 10 - Day 2'!AV43,'JTC - Site 10 - Day 2'!BJ43,'JTC - Site 10 - Day 2'!BX43)</f>
        <v>4</v>
      </c>
      <c r="AW43" s="44">
        <f>SUM('JTC - Site 10 - Day 2'!AW43,'JTC - Site 10 - Day 2'!BK43,'JTC - Site 10 - Day 2'!BY43)</f>
        <v>0</v>
      </c>
      <c r="AX43" s="44">
        <f>SUM('JTC - Site 10 - Day 2'!AX43,'JTC - Site 10 - Day 2'!BL43,'JTC - Site 10 - Day 2'!BZ43)</f>
        <v>2</v>
      </c>
      <c r="AY43" s="44">
        <f>SUM('JTC - Site 10 - Day 2'!AY43,'JTC - Site 10 - Day 2'!BM43,'JTC - Site 10 - Day 2'!CA43)</f>
        <v>2</v>
      </c>
      <c r="AZ43" s="44">
        <f>SUM('JTC - Site 10 - Day 2'!AZ43,'JTC - Site 10 - Day 2'!BN43,'JTC - Site 10 - Day 2'!CB43)</f>
        <v>0</v>
      </c>
      <c r="BA43" s="44">
        <f>SUM('JTC - Site 10 - Day 2'!BA43,'JTC - Site 10 - Day 2'!BO43,'JTC - Site 10 - Day 2'!CC43)</f>
        <v>1</v>
      </c>
      <c r="BB43" s="53">
        <f>SUM('JTC - Site 10 - Day 2'!BB43,'JTC - Site 10 - Day 2'!BP43,'JTC - Site 10 - Day 2'!CD43)</f>
        <v>1</v>
      </c>
      <c r="BC43" s="58">
        <f t="shared" si="14"/>
        <v>96</v>
      </c>
      <c r="BD43" s="58">
        <f t="shared" si="15"/>
        <v>98</v>
      </c>
      <c r="BE43" s="22">
        <f>'JTC - Site 10 - Day 2'!$A43</f>
        <v>0.56250000000000044</v>
      </c>
      <c r="BF43" s="43">
        <f>SUM('JTC - Site 10 - Day 2'!P43,'JTC - Site 10 - Day 2'!BT43,'JTC - Site 10 - Day 2'!DX43)</f>
        <v>0</v>
      </c>
      <c r="BG43" s="44">
        <f>SUM('JTC - Site 10 - Day 2'!Q43,'JTC - Site 10 - Day 2'!BU43,'JTC - Site 10 - Day 2'!DY43)</f>
        <v>0</v>
      </c>
      <c r="BH43" s="44">
        <f>SUM('JTC - Site 10 - Day 2'!R43,'JTC - Site 10 - Day 2'!BV43,'JTC - Site 10 - Day 2'!DZ43)</f>
        <v>59</v>
      </c>
      <c r="BI43" s="44">
        <f>SUM('JTC - Site 10 - Day 2'!S43,'JTC - Site 10 - Day 2'!BW43,'JTC - Site 10 - Day 2'!EA43)</f>
        <v>9</v>
      </c>
      <c r="BJ43" s="44">
        <f>SUM('JTC - Site 10 - Day 2'!T43,'JTC - Site 10 - Day 2'!BX43,'JTC - Site 10 - Day 2'!EB43)</f>
        <v>1</v>
      </c>
      <c r="BK43" s="44">
        <f>SUM('JTC - Site 10 - Day 2'!U43,'JTC - Site 10 - Day 2'!BY43,'JTC - Site 10 - Day 2'!EC43)</f>
        <v>0</v>
      </c>
      <c r="BL43" s="44">
        <f>SUM('JTC - Site 10 - Day 2'!V43,'JTC - Site 10 - Day 2'!BZ43,'JTC - Site 10 - Day 2'!ED43)</f>
        <v>0</v>
      </c>
      <c r="BM43" s="44">
        <f>SUM('JTC - Site 10 - Day 2'!W43,'JTC - Site 10 - Day 2'!CA43,'JTC - Site 10 - Day 2'!EE43)</f>
        <v>0</v>
      </c>
      <c r="BN43" s="44">
        <f>SUM('JTC - Site 10 - Day 2'!X43,'JTC - Site 10 - Day 2'!CB43,'JTC - Site 10 - Day 2'!EF43)</f>
        <v>0</v>
      </c>
      <c r="BO43" s="44">
        <f>SUM('JTC - Site 10 - Day 2'!Y43,'JTC - Site 10 - Day 2'!CC43,'JTC - Site 10 - Day 2'!EG43)</f>
        <v>0</v>
      </c>
      <c r="BP43" s="53">
        <f>SUM('JTC - Site 10 - Day 2'!Z43,'JTC - Site 10 - Day 2'!CD43,'JTC - Site 10 - Day 2'!EH43)</f>
        <v>3</v>
      </c>
      <c r="BQ43" s="58">
        <f t="shared" si="16"/>
        <v>72</v>
      </c>
      <c r="BR43" s="58">
        <f t="shared" si="17"/>
        <v>73</v>
      </c>
      <c r="BS43" s="22">
        <f>'JTC - Site 10 - Day 2'!$A43</f>
        <v>0.56250000000000044</v>
      </c>
      <c r="BT43" s="43">
        <f>SUM('JTC - Site 10 - Day 2'!CH43,'JTC - Site 10 - Day 2'!CV43,'JTC - Site 10 - Day 2'!DJ43)</f>
        <v>4</v>
      </c>
      <c r="BU43" s="44">
        <f>SUM('JTC - Site 10 - Day 2'!CI43,'JTC - Site 10 - Day 2'!CW43,'JTC - Site 10 - Day 2'!DK43)</f>
        <v>0</v>
      </c>
      <c r="BV43" s="44">
        <f>SUM('JTC - Site 10 - Day 2'!CJ43,'JTC - Site 10 - Day 2'!CX43,'JTC - Site 10 - Day 2'!DL43)</f>
        <v>49</v>
      </c>
      <c r="BW43" s="44">
        <f>SUM('JTC - Site 10 - Day 2'!CK43,'JTC - Site 10 - Day 2'!CY43,'JTC - Site 10 - Day 2'!DM43)</f>
        <v>5</v>
      </c>
      <c r="BX43" s="44">
        <f>SUM('JTC - Site 10 - Day 2'!CL43,'JTC - Site 10 - Day 2'!CZ43,'JTC - Site 10 - Day 2'!DN43)</f>
        <v>1</v>
      </c>
      <c r="BY43" s="44">
        <f>SUM('JTC - Site 10 - Day 2'!CM43,'JTC - Site 10 - Day 2'!DA43,'JTC - Site 10 - Day 2'!DO43)</f>
        <v>0</v>
      </c>
      <c r="BZ43" s="44">
        <f>SUM('JTC - Site 10 - Day 2'!CN43,'JTC - Site 10 - Day 2'!DB43,'JTC - Site 10 - Day 2'!DP43)</f>
        <v>0</v>
      </c>
      <c r="CA43" s="44">
        <f>SUM('JTC - Site 10 - Day 2'!CO43,'JTC - Site 10 - Day 2'!DC43,'JTC - Site 10 - Day 2'!DQ43)</f>
        <v>0</v>
      </c>
      <c r="CB43" s="44">
        <f>SUM('JTC - Site 10 - Day 2'!CP43,'JTC - Site 10 - Day 2'!DD43,'JTC - Site 10 - Day 2'!DR43)</f>
        <v>0</v>
      </c>
      <c r="CC43" s="44">
        <f>SUM('JTC - Site 10 - Day 2'!CQ43,'JTC - Site 10 - Day 2'!DE43,'JTC - Site 10 - Day 2'!DS43)</f>
        <v>1</v>
      </c>
      <c r="CD43" s="53">
        <f>SUM('JTC - Site 10 - Day 2'!CR43,'JTC - Site 10 - Day 2'!DF43,'JTC - Site 10 - Day 2'!DT43)</f>
        <v>6</v>
      </c>
      <c r="CE43" s="58">
        <f t="shared" si="18"/>
        <v>66</v>
      </c>
      <c r="CF43" s="58">
        <f t="shared" si="19"/>
        <v>65</v>
      </c>
      <c r="CG43" s="22">
        <f>'JTC - Site 10 - Day 2'!$A43</f>
        <v>0.56250000000000044</v>
      </c>
      <c r="CH43" s="43">
        <f>SUM('JTC - Site 10 - Day 2'!B43,'JTC - Site 10 - Day 2'!BF43,'JTC - Site 10 - Day 2'!DJ43)</f>
        <v>13</v>
      </c>
      <c r="CI43" s="44">
        <f>SUM('JTC - Site 10 - Day 2'!C43,'JTC - Site 10 - Day 2'!BG43,'JTC - Site 10 - Day 2'!DK43)</f>
        <v>2</v>
      </c>
      <c r="CJ43" s="44">
        <f>SUM('JTC - Site 10 - Day 2'!D43,'JTC - Site 10 - Day 2'!BH43,'JTC - Site 10 - Day 2'!DL43)</f>
        <v>74</v>
      </c>
      <c r="CK43" s="44">
        <f>SUM('JTC - Site 10 - Day 2'!E43,'JTC - Site 10 - Day 2'!BI43,'JTC - Site 10 - Day 2'!DM43)</f>
        <v>14</v>
      </c>
      <c r="CL43" s="44">
        <f>SUM('JTC - Site 10 - Day 2'!F43,'JTC - Site 10 - Day 2'!BJ43,'JTC - Site 10 - Day 2'!DN43)</f>
        <v>4</v>
      </c>
      <c r="CM43" s="44">
        <f>SUM('JTC - Site 10 - Day 2'!G43,'JTC - Site 10 - Day 2'!BK43,'JTC - Site 10 - Day 2'!DO43)</f>
        <v>0</v>
      </c>
      <c r="CN43" s="44">
        <f>SUM('JTC - Site 10 - Day 2'!H43,'JTC - Site 10 - Day 2'!BL43,'JTC - Site 10 - Day 2'!DP43)</f>
        <v>2</v>
      </c>
      <c r="CO43" s="44">
        <f>SUM('JTC - Site 10 - Day 2'!I43,'JTC - Site 10 - Day 2'!BM43,'JTC - Site 10 - Day 2'!DQ43)</f>
        <v>2</v>
      </c>
      <c r="CP43" s="44">
        <f>SUM('JTC - Site 10 - Day 2'!J43,'JTC - Site 10 - Day 2'!BN43,'JTC - Site 10 - Day 2'!DR43)</f>
        <v>0</v>
      </c>
      <c r="CQ43" s="44">
        <f>SUM('JTC - Site 10 - Day 2'!K43,'JTC - Site 10 - Day 2'!BO43,'JTC - Site 10 - Day 2'!DS43)</f>
        <v>2</v>
      </c>
      <c r="CR43" s="53">
        <f>SUM('JTC - Site 10 - Day 2'!L43,'JTC - Site 10 - Day 2'!BP43,'JTC - Site 10 - Day 2'!DT43)</f>
        <v>2</v>
      </c>
      <c r="CS43" s="58">
        <f t="shared" si="20"/>
        <v>115</v>
      </c>
      <c r="CT43" s="58">
        <f t="shared" si="21"/>
        <v>115</v>
      </c>
      <c r="CU43" s="22">
        <f>'JTC - Site 10 - Day 2'!$A43</f>
        <v>0.56250000000000044</v>
      </c>
      <c r="CV43" s="43">
        <f>SUM('JTC - Site 10 - Day 2'!DX43,'JTC - Site 10 - Day 2'!EL43,'JTC - Site 10 - Day 2'!EZ43)</f>
        <v>5</v>
      </c>
      <c r="CW43" s="44">
        <f>SUM('JTC - Site 10 - Day 2'!DY43,'JTC - Site 10 - Day 2'!EM43,'JTC - Site 10 - Day 2'!FA43)</f>
        <v>0</v>
      </c>
      <c r="CX43" s="44">
        <f>SUM('JTC - Site 10 - Day 2'!DZ43,'JTC - Site 10 - Day 2'!EN43,'JTC - Site 10 - Day 2'!FB43)</f>
        <v>86</v>
      </c>
      <c r="CY43" s="44">
        <f>SUM('JTC - Site 10 - Day 2'!EA43,'JTC - Site 10 - Day 2'!EO43,'JTC - Site 10 - Day 2'!FC43)</f>
        <v>24</v>
      </c>
      <c r="CZ43" s="44">
        <f>SUM('JTC - Site 10 - Day 2'!EB43,'JTC - Site 10 - Day 2'!EP43,'JTC - Site 10 - Day 2'!FD43)</f>
        <v>6</v>
      </c>
      <c r="DA43" s="44">
        <f>SUM('JTC - Site 10 - Day 2'!EC43,'JTC - Site 10 - Day 2'!EQ43,'JTC - Site 10 - Day 2'!FE43)</f>
        <v>0</v>
      </c>
      <c r="DB43" s="44">
        <f>SUM('JTC - Site 10 - Day 2'!ED43,'JTC - Site 10 - Day 2'!ER43,'JTC - Site 10 - Day 2'!FF43)</f>
        <v>0</v>
      </c>
      <c r="DC43" s="44">
        <f>SUM('JTC - Site 10 - Day 2'!EE43,'JTC - Site 10 - Day 2'!ES43,'JTC - Site 10 - Day 2'!FG43)</f>
        <v>1</v>
      </c>
      <c r="DD43" s="44">
        <f>SUM('JTC - Site 10 - Day 2'!EF43,'JTC - Site 10 - Day 2'!ET43,'JTC - Site 10 - Day 2'!FH43)</f>
        <v>0</v>
      </c>
      <c r="DE43" s="44">
        <f>SUM('JTC - Site 10 - Day 2'!EG43,'JTC - Site 10 - Day 2'!EU43,'JTC - Site 10 - Day 2'!FI43)</f>
        <v>0</v>
      </c>
      <c r="DF43" s="53">
        <f>SUM('JTC - Site 10 - Day 2'!EH43,'JTC - Site 10 - Day 2'!EV43,'JTC - Site 10 - Day 2'!FJ43)</f>
        <v>4</v>
      </c>
      <c r="DG43" s="58">
        <f t="shared" si="22"/>
        <v>126</v>
      </c>
      <c r="DH43" s="58">
        <f t="shared" si="23"/>
        <v>130</v>
      </c>
      <c r="DI43" s="67">
        <f t="shared" si="99"/>
        <v>389</v>
      </c>
      <c r="DJ43" s="67">
        <f t="shared" si="100"/>
        <v>1558</v>
      </c>
      <c r="DK43" s="22">
        <f>'JTC - Site 10 - Day 2'!$A43</f>
        <v>0.56250000000000044</v>
      </c>
    </row>
    <row r="44" spans="1:115" ht="13.5" customHeight="1">
      <c r="A44" s="45">
        <f>'JTC - Site 10 - Day 2'!$A44</f>
        <v>0.57291666666666707</v>
      </c>
      <c r="B44" s="46">
        <f>SUM('JTC - Site 10 - Day 2'!AR44,'JTC - Site 10 - Day 2'!CV44,'JTC - Site 10 - Day 2'!EZ44)</f>
        <v>10</v>
      </c>
      <c r="C44" s="47">
        <f>SUM('JTC - Site 10 - Day 2'!AS44,'JTC - Site 10 - Day 2'!CW44,'JTC - Site 10 - Day 2'!FA44)</f>
        <v>1</v>
      </c>
      <c r="D44" s="47">
        <f>SUM('JTC - Site 10 - Day 2'!AT44,'JTC - Site 10 - Day 2'!CX44,'JTC - Site 10 - Day 2'!FB44)</f>
        <v>53</v>
      </c>
      <c r="E44" s="47">
        <f>SUM('JTC - Site 10 - Day 2'!AU44,'JTC - Site 10 - Day 2'!CY44,'JTC - Site 10 - Day 2'!FC44)</f>
        <v>7</v>
      </c>
      <c r="F44" s="47">
        <f>SUM('JTC - Site 10 - Day 2'!AV44,'JTC - Site 10 - Day 2'!CZ44,'JTC - Site 10 - Day 2'!FD44)</f>
        <v>5</v>
      </c>
      <c r="G44" s="47">
        <f>SUM('JTC - Site 10 - Day 2'!AW44,'JTC - Site 10 - Day 2'!DA44,'JTC - Site 10 - Day 2'!FE44)</f>
        <v>0</v>
      </c>
      <c r="H44" s="47">
        <f>SUM('JTC - Site 10 - Day 2'!AX44,'JTC - Site 10 - Day 2'!DB44,'JTC - Site 10 - Day 2'!FF44)</f>
        <v>1</v>
      </c>
      <c r="I44" s="47">
        <f>SUM('JTC - Site 10 - Day 2'!AY44,'JTC - Site 10 - Day 2'!DC44,'JTC - Site 10 - Day 2'!FG44)</f>
        <v>0</v>
      </c>
      <c r="J44" s="47">
        <f>SUM('JTC - Site 10 - Day 2'!AZ44,'JTC - Site 10 - Day 2'!DD44,'JTC - Site 10 - Day 2'!FH44)</f>
        <v>1</v>
      </c>
      <c r="K44" s="47">
        <f>SUM('JTC - Site 10 - Day 2'!BA44,'JTC - Site 10 - Day 2'!DE44,'JTC - Site 10 - Day 2'!FI44)</f>
        <v>1</v>
      </c>
      <c r="L44" s="54">
        <f>SUM('JTC - Site 10 - Day 2'!BB44,'JTC - Site 10 - Day 2'!DF44,'JTC - Site 10 - Day 2'!FJ44)</f>
        <v>9</v>
      </c>
      <c r="M44" s="59">
        <f t="shared" si="8"/>
        <v>88</v>
      </c>
      <c r="N44" s="59">
        <f t="shared" si="9"/>
        <v>89</v>
      </c>
      <c r="O44" s="45">
        <f>'JTC - Site 10 - Day 2'!$A44</f>
        <v>0.57291666666666707</v>
      </c>
      <c r="P44" s="46">
        <f>SUM('JTC - Site 10 - Day 2'!B44,'JTC - Site 10 - Day 2'!P44,'JTC - Site 10 - Day 2'!AD44)</f>
        <v>2</v>
      </c>
      <c r="Q44" s="47">
        <f>SUM('JTC - Site 10 - Day 2'!C44,'JTC - Site 10 - Day 2'!Q44,'JTC - Site 10 - Day 2'!AE44)</f>
        <v>2</v>
      </c>
      <c r="R44" s="47">
        <f>SUM('JTC - Site 10 - Day 2'!D44,'JTC - Site 10 - Day 2'!R44,'JTC - Site 10 - Day 2'!AF44)</f>
        <v>68</v>
      </c>
      <c r="S44" s="47">
        <f>SUM('JTC - Site 10 - Day 2'!E44,'JTC - Site 10 - Day 2'!S44,'JTC - Site 10 - Day 2'!AG44)</f>
        <v>10</v>
      </c>
      <c r="T44" s="47">
        <f>SUM('JTC - Site 10 - Day 2'!F44,'JTC - Site 10 - Day 2'!T44,'JTC - Site 10 - Day 2'!AH44)</f>
        <v>3</v>
      </c>
      <c r="U44" s="47">
        <f>SUM('JTC - Site 10 - Day 2'!G44,'JTC - Site 10 - Day 2'!U44,'JTC - Site 10 - Day 2'!AI44)</f>
        <v>0</v>
      </c>
      <c r="V44" s="47">
        <f>SUM('JTC - Site 10 - Day 2'!H44,'JTC - Site 10 - Day 2'!V44,'JTC - Site 10 - Day 2'!AJ44)</f>
        <v>0</v>
      </c>
      <c r="W44" s="47">
        <f>SUM('JTC - Site 10 - Day 2'!I44,'JTC - Site 10 - Day 2'!W44,'JTC - Site 10 - Day 2'!AK44)</f>
        <v>1</v>
      </c>
      <c r="X44" s="47">
        <f>SUM('JTC - Site 10 - Day 2'!J44,'JTC - Site 10 - Day 2'!X44,'JTC - Site 10 - Day 2'!AL44)</f>
        <v>1</v>
      </c>
      <c r="Y44" s="47">
        <f>SUM('JTC - Site 10 - Day 2'!K44,'JTC - Site 10 - Day 2'!Y44,'JTC - Site 10 - Day 2'!AM44)</f>
        <v>0</v>
      </c>
      <c r="Z44" s="54">
        <f>SUM('JTC - Site 10 - Day 2'!L44,'JTC - Site 10 - Day 2'!Z44,'JTC - Site 10 - Day 2'!AN44)</f>
        <v>6</v>
      </c>
      <c r="AA44" s="59">
        <f t="shared" si="10"/>
        <v>93</v>
      </c>
      <c r="AB44" s="59">
        <f t="shared" si="11"/>
        <v>96</v>
      </c>
      <c r="AC44" s="45">
        <f>'JTC - Site 10 - Day 2'!$A44</f>
        <v>0.57291666666666707</v>
      </c>
      <c r="AD44" s="46">
        <f>SUM('JTC - Site 10 - Day 2'!AD44,'JTC - Site 10 - Day 2'!CH44,'JTC - Site 10 - Day 2'!EL44)</f>
        <v>4</v>
      </c>
      <c r="AE44" s="47">
        <f>SUM('JTC - Site 10 - Day 2'!AE44,'JTC - Site 10 - Day 2'!CI44,'JTC - Site 10 - Day 2'!EM44)</f>
        <v>0</v>
      </c>
      <c r="AF44" s="47">
        <f>SUM('JTC - Site 10 - Day 2'!AF44,'JTC - Site 10 - Day 2'!CJ44,'JTC - Site 10 - Day 2'!EN44)</f>
        <v>70</v>
      </c>
      <c r="AG44" s="47">
        <f>SUM('JTC - Site 10 - Day 2'!AG44,'JTC - Site 10 - Day 2'!CK44,'JTC - Site 10 - Day 2'!EO44)</f>
        <v>16</v>
      </c>
      <c r="AH44" s="47">
        <f>SUM('JTC - Site 10 - Day 2'!AH44,'JTC - Site 10 - Day 2'!CL44,'JTC - Site 10 - Day 2'!EP44)</f>
        <v>3</v>
      </c>
      <c r="AI44" s="47">
        <f>SUM('JTC - Site 10 - Day 2'!AI44,'JTC - Site 10 - Day 2'!CM44,'JTC - Site 10 - Day 2'!EQ44)</f>
        <v>0</v>
      </c>
      <c r="AJ44" s="47">
        <f>SUM('JTC - Site 10 - Day 2'!AJ44,'JTC - Site 10 - Day 2'!CN44,'JTC - Site 10 - Day 2'!ER44)</f>
        <v>1</v>
      </c>
      <c r="AK44" s="47">
        <f>SUM('JTC - Site 10 - Day 2'!AK44,'JTC - Site 10 - Day 2'!CO44,'JTC - Site 10 - Day 2'!ES44)</f>
        <v>2</v>
      </c>
      <c r="AL44" s="47">
        <f>SUM('JTC - Site 10 - Day 2'!AL44,'JTC - Site 10 - Day 2'!CP44,'JTC - Site 10 - Day 2'!ET44)</f>
        <v>0</v>
      </c>
      <c r="AM44" s="47">
        <f>SUM('JTC - Site 10 - Day 2'!AM44,'JTC - Site 10 - Day 2'!CQ44,'JTC - Site 10 - Day 2'!EU44)</f>
        <v>0</v>
      </c>
      <c r="AN44" s="54">
        <f>SUM('JTC - Site 10 - Day 2'!AN44,'JTC - Site 10 - Day 2'!CR44,'JTC - Site 10 - Day 2'!EV44)</f>
        <v>4</v>
      </c>
      <c r="AO44" s="59">
        <f t="shared" si="12"/>
        <v>100</v>
      </c>
      <c r="AP44" s="59">
        <f t="shared" si="13"/>
        <v>103</v>
      </c>
      <c r="AQ44" s="45">
        <f>'JTC - Site 10 - Day 2'!$A44</f>
        <v>0.57291666666666707</v>
      </c>
      <c r="AR44" s="46">
        <f>SUM('JTC - Site 10 - Day 2'!AR44,'JTC - Site 10 - Day 2'!BF44,'JTC - Site 10 - Day 2'!BT44)</f>
        <v>10</v>
      </c>
      <c r="AS44" s="47">
        <f>SUM('JTC - Site 10 - Day 2'!AS44,'JTC - Site 10 - Day 2'!BG44,'JTC - Site 10 - Day 2'!BU44)</f>
        <v>1</v>
      </c>
      <c r="AT44" s="47">
        <f>SUM('JTC - Site 10 - Day 2'!AT44,'JTC - Site 10 - Day 2'!BH44,'JTC - Site 10 - Day 2'!BV44)</f>
        <v>83</v>
      </c>
      <c r="AU44" s="47">
        <f>SUM('JTC - Site 10 - Day 2'!AU44,'JTC - Site 10 - Day 2'!BI44,'JTC - Site 10 - Day 2'!BW44)</f>
        <v>16</v>
      </c>
      <c r="AV44" s="47">
        <f>SUM('JTC - Site 10 - Day 2'!AV44,'JTC - Site 10 - Day 2'!BJ44,'JTC - Site 10 - Day 2'!BX44)</f>
        <v>9</v>
      </c>
      <c r="AW44" s="47">
        <f>SUM('JTC - Site 10 - Day 2'!AW44,'JTC - Site 10 - Day 2'!BK44,'JTC - Site 10 - Day 2'!BY44)</f>
        <v>0</v>
      </c>
      <c r="AX44" s="47">
        <f>SUM('JTC - Site 10 - Day 2'!AX44,'JTC - Site 10 - Day 2'!BL44,'JTC - Site 10 - Day 2'!BZ44)</f>
        <v>1</v>
      </c>
      <c r="AY44" s="47">
        <f>SUM('JTC - Site 10 - Day 2'!AY44,'JTC - Site 10 - Day 2'!BM44,'JTC - Site 10 - Day 2'!CA44)</f>
        <v>1</v>
      </c>
      <c r="AZ44" s="47">
        <f>SUM('JTC - Site 10 - Day 2'!AZ44,'JTC - Site 10 - Day 2'!BN44,'JTC - Site 10 - Day 2'!CB44)</f>
        <v>0</v>
      </c>
      <c r="BA44" s="47">
        <f>SUM('JTC - Site 10 - Day 2'!BA44,'JTC - Site 10 - Day 2'!BO44,'JTC - Site 10 - Day 2'!CC44)</f>
        <v>1</v>
      </c>
      <c r="BB44" s="54">
        <f>SUM('JTC - Site 10 - Day 2'!BB44,'JTC - Site 10 - Day 2'!BP44,'JTC - Site 10 - Day 2'!CD44)</f>
        <v>1</v>
      </c>
      <c r="BC44" s="59">
        <f t="shared" si="14"/>
        <v>123</v>
      </c>
      <c r="BD44" s="59">
        <f t="shared" si="15"/>
        <v>128</v>
      </c>
      <c r="BE44" s="45">
        <f>'JTC - Site 10 - Day 2'!$A44</f>
        <v>0.57291666666666707</v>
      </c>
      <c r="BF44" s="46">
        <f>SUM('JTC - Site 10 - Day 2'!P44,'JTC - Site 10 - Day 2'!BT44,'JTC - Site 10 - Day 2'!DX44)</f>
        <v>0</v>
      </c>
      <c r="BG44" s="47">
        <f>SUM('JTC - Site 10 - Day 2'!Q44,'JTC - Site 10 - Day 2'!BU44,'JTC - Site 10 - Day 2'!DY44)</f>
        <v>2</v>
      </c>
      <c r="BH44" s="47">
        <f>SUM('JTC - Site 10 - Day 2'!R44,'JTC - Site 10 - Day 2'!BV44,'JTC - Site 10 - Day 2'!DZ44)</f>
        <v>67</v>
      </c>
      <c r="BI44" s="47">
        <f>SUM('JTC - Site 10 - Day 2'!S44,'JTC - Site 10 - Day 2'!BW44,'JTC - Site 10 - Day 2'!EA44)</f>
        <v>6</v>
      </c>
      <c r="BJ44" s="47">
        <f>SUM('JTC - Site 10 - Day 2'!T44,'JTC - Site 10 - Day 2'!BX44,'JTC - Site 10 - Day 2'!EB44)</f>
        <v>2</v>
      </c>
      <c r="BK44" s="47">
        <f>SUM('JTC - Site 10 - Day 2'!U44,'JTC - Site 10 - Day 2'!BY44,'JTC - Site 10 - Day 2'!EC44)</f>
        <v>0</v>
      </c>
      <c r="BL44" s="47">
        <f>SUM('JTC - Site 10 - Day 2'!V44,'JTC - Site 10 - Day 2'!BZ44,'JTC - Site 10 - Day 2'!ED44)</f>
        <v>0</v>
      </c>
      <c r="BM44" s="47">
        <f>SUM('JTC - Site 10 - Day 2'!W44,'JTC - Site 10 - Day 2'!CA44,'JTC - Site 10 - Day 2'!EE44)</f>
        <v>0</v>
      </c>
      <c r="BN44" s="47">
        <f>SUM('JTC - Site 10 - Day 2'!X44,'JTC - Site 10 - Day 2'!CB44,'JTC - Site 10 - Day 2'!EF44)</f>
        <v>1</v>
      </c>
      <c r="BO44" s="47">
        <f>SUM('JTC - Site 10 - Day 2'!Y44,'JTC - Site 10 - Day 2'!CC44,'JTC - Site 10 - Day 2'!EG44)</f>
        <v>0</v>
      </c>
      <c r="BP44" s="54">
        <f>SUM('JTC - Site 10 - Day 2'!Z44,'JTC - Site 10 - Day 2'!CD44,'JTC - Site 10 - Day 2'!EH44)</f>
        <v>4</v>
      </c>
      <c r="BQ44" s="59">
        <f t="shared" si="16"/>
        <v>82</v>
      </c>
      <c r="BR44" s="59">
        <f t="shared" si="17"/>
        <v>84</v>
      </c>
      <c r="BS44" s="45">
        <f>'JTC - Site 10 - Day 2'!$A44</f>
        <v>0.57291666666666707</v>
      </c>
      <c r="BT44" s="46">
        <f>SUM('JTC - Site 10 - Day 2'!CH44,'JTC - Site 10 - Day 2'!CV44,'JTC - Site 10 - Day 2'!DJ44)</f>
        <v>9</v>
      </c>
      <c r="BU44" s="47">
        <f>SUM('JTC - Site 10 - Day 2'!CI44,'JTC - Site 10 - Day 2'!CW44,'JTC - Site 10 - Day 2'!DK44)</f>
        <v>2</v>
      </c>
      <c r="BV44" s="47">
        <f>SUM('JTC - Site 10 - Day 2'!CJ44,'JTC - Site 10 - Day 2'!CX44,'JTC - Site 10 - Day 2'!DL44)</f>
        <v>52</v>
      </c>
      <c r="BW44" s="47">
        <f>SUM('JTC - Site 10 - Day 2'!CK44,'JTC - Site 10 - Day 2'!CY44,'JTC - Site 10 - Day 2'!DM44)</f>
        <v>4</v>
      </c>
      <c r="BX44" s="47">
        <f>SUM('JTC - Site 10 - Day 2'!CL44,'JTC - Site 10 - Day 2'!CZ44,'JTC - Site 10 - Day 2'!DN44)</f>
        <v>4</v>
      </c>
      <c r="BY44" s="47">
        <f>SUM('JTC - Site 10 - Day 2'!CM44,'JTC - Site 10 - Day 2'!DA44,'JTC - Site 10 - Day 2'!DO44)</f>
        <v>0</v>
      </c>
      <c r="BZ44" s="47">
        <f>SUM('JTC - Site 10 - Day 2'!CN44,'JTC - Site 10 - Day 2'!DB44,'JTC - Site 10 - Day 2'!DP44)</f>
        <v>1</v>
      </c>
      <c r="CA44" s="47">
        <f>SUM('JTC - Site 10 - Day 2'!CO44,'JTC - Site 10 - Day 2'!DC44,'JTC - Site 10 - Day 2'!DQ44)</f>
        <v>0</v>
      </c>
      <c r="CB44" s="47">
        <f>SUM('JTC - Site 10 - Day 2'!CP44,'JTC - Site 10 - Day 2'!DD44,'JTC - Site 10 - Day 2'!DR44)</f>
        <v>1</v>
      </c>
      <c r="CC44" s="47">
        <f>SUM('JTC - Site 10 - Day 2'!CQ44,'JTC - Site 10 - Day 2'!DE44,'JTC - Site 10 - Day 2'!DS44)</f>
        <v>2</v>
      </c>
      <c r="CD44" s="54">
        <f>SUM('JTC - Site 10 - Day 2'!CR44,'JTC - Site 10 - Day 2'!DF44,'JTC - Site 10 - Day 2'!DT44)</f>
        <v>9</v>
      </c>
      <c r="CE44" s="59">
        <f t="shared" si="18"/>
        <v>84</v>
      </c>
      <c r="CF44" s="59">
        <f t="shared" si="19"/>
        <v>85</v>
      </c>
      <c r="CG44" s="45">
        <f>'JTC - Site 10 - Day 2'!$A44</f>
        <v>0.57291666666666707</v>
      </c>
      <c r="CH44" s="46">
        <f>SUM('JTC - Site 10 - Day 2'!B44,'JTC - Site 10 - Day 2'!BF44,'JTC - Site 10 - Day 2'!DJ44)</f>
        <v>14</v>
      </c>
      <c r="CI44" s="47">
        <f>SUM('JTC - Site 10 - Day 2'!C44,'JTC - Site 10 - Day 2'!BG44,'JTC - Site 10 - Day 2'!DK44)</f>
        <v>3</v>
      </c>
      <c r="CJ44" s="47">
        <f>SUM('JTC - Site 10 - Day 2'!D44,'JTC - Site 10 - Day 2'!BH44,'JTC - Site 10 - Day 2'!DL44)</f>
        <v>95</v>
      </c>
      <c r="CK44" s="47">
        <f>SUM('JTC - Site 10 - Day 2'!E44,'JTC - Site 10 - Day 2'!BI44,'JTC - Site 10 - Day 2'!DM44)</f>
        <v>18</v>
      </c>
      <c r="CL44" s="47">
        <f>SUM('JTC - Site 10 - Day 2'!F44,'JTC - Site 10 - Day 2'!BJ44,'JTC - Site 10 - Day 2'!DN44)</f>
        <v>9</v>
      </c>
      <c r="CM44" s="47">
        <f>SUM('JTC - Site 10 - Day 2'!G44,'JTC - Site 10 - Day 2'!BK44,'JTC - Site 10 - Day 2'!DO44)</f>
        <v>0</v>
      </c>
      <c r="CN44" s="47">
        <f>SUM('JTC - Site 10 - Day 2'!H44,'JTC - Site 10 - Day 2'!BL44,'JTC - Site 10 - Day 2'!DP44)</f>
        <v>1</v>
      </c>
      <c r="CO44" s="47">
        <f>SUM('JTC - Site 10 - Day 2'!I44,'JTC - Site 10 - Day 2'!BM44,'JTC - Site 10 - Day 2'!DQ44)</f>
        <v>1</v>
      </c>
      <c r="CP44" s="47">
        <f>SUM('JTC - Site 10 - Day 2'!J44,'JTC - Site 10 - Day 2'!BN44,'JTC - Site 10 - Day 2'!DR44)</f>
        <v>0</v>
      </c>
      <c r="CQ44" s="47">
        <f>SUM('JTC - Site 10 - Day 2'!K44,'JTC - Site 10 - Day 2'!BO44,'JTC - Site 10 - Day 2'!DS44)</f>
        <v>2</v>
      </c>
      <c r="CR44" s="54">
        <f>SUM('JTC - Site 10 - Day 2'!L44,'JTC - Site 10 - Day 2'!BP44,'JTC - Site 10 - Day 2'!DT44)</f>
        <v>3</v>
      </c>
      <c r="CS44" s="59">
        <f t="shared" si="20"/>
        <v>146</v>
      </c>
      <c r="CT44" s="59">
        <f t="shared" si="21"/>
        <v>148</v>
      </c>
      <c r="CU44" s="45">
        <f>'JTC - Site 10 - Day 2'!$A44</f>
        <v>0.57291666666666707</v>
      </c>
      <c r="CV44" s="46">
        <f>SUM('JTC - Site 10 - Day 2'!DX44,'JTC - Site 10 - Day 2'!EL44,'JTC - Site 10 - Day 2'!EZ44)</f>
        <v>7</v>
      </c>
      <c r="CW44" s="47">
        <f>SUM('JTC - Site 10 - Day 2'!DY44,'JTC - Site 10 - Day 2'!EM44,'JTC - Site 10 - Day 2'!FA44)</f>
        <v>1</v>
      </c>
      <c r="CX44" s="47">
        <f>SUM('JTC - Site 10 - Day 2'!DZ44,'JTC - Site 10 - Day 2'!EN44,'JTC - Site 10 - Day 2'!FB44)</f>
        <v>82</v>
      </c>
      <c r="CY44" s="47">
        <f>SUM('JTC - Site 10 - Day 2'!EA44,'JTC - Site 10 - Day 2'!EO44,'JTC - Site 10 - Day 2'!FC44)</f>
        <v>17</v>
      </c>
      <c r="CZ44" s="47">
        <f>SUM('JTC - Site 10 - Day 2'!EB44,'JTC - Site 10 - Day 2'!EP44,'JTC - Site 10 - Day 2'!FD44)</f>
        <v>3</v>
      </c>
      <c r="DA44" s="47">
        <f>SUM('JTC - Site 10 - Day 2'!EC44,'JTC - Site 10 - Day 2'!EQ44,'JTC - Site 10 - Day 2'!FE44)</f>
        <v>0</v>
      </c>
      <c r="DB44" s="47">
        <f>SUM('JTC - Site 10 - Day 2'!ED44,'JTC - Site 10 - Day 2'!ER44,'JTC - Site 10 - Day 2'!FF44)</f>
        <v>1</v>
      </c>
      <c r="DC44" s="47">
        <f>SUM('JTC - Site 10 - Day 2'!EE44,'JTC - Site 10 - Day 2'!ES44,'JTC - Site 10 - Day 2'!FG44)</f>
        <v>1</v>
      </c>
      <c r="DD44" s="47">
        <f>SUM('JTC - Site 10 - Day 2'!EF44,'JTC - Site 10 - Day 2'!ET44,'JTC - Site 10 - Day 2'!FH44)</f>
        <v>0</v>
      </c>
      <c r="DE44" s="47">
        <f>SUM('JTC - Site 10 - Day 2'!EG44,'JTC - Site 10 - Day 2'!EU44,'JTC - Site 10 - Day 2'!FI44)</f>
        <v>0</v>
      </c>
      <c r="DF44" s="54">
        <f>SUM('JTC - Site 10 - Day 2'!EH44,'JTC - Site 10 - Day 2'!EV44,'JTC - Site 10 - Day 2'!FJ44)</f>
        <v>4</v>
      </c>
      <c r="DG44" s="59">
        <f t="shared" si="22"/>
        <v>116</v>
      </c>
      <c r="DH44" s="59">
        <f t="shared" si="23"/>
        <v>116</v>
      </c>
      <c r="DI44" s="68">
        <f t="shared" si="99"/>
        <v>416</v>
      </c>
      <c r="DJ44" s="68">
        <f t="shared" si="100"/>
        <v>1582</v>
      </c>
      <c r="DK44" s="45">
        <f>'JTC - Site 10 - Day 2'!$A44</f>
        <v>0.57291666666666707</v>
      </c>
    </row>
    <row r="45" spans="1:115" s="39" customFormat="1" ht="12" customHeight="1">
      <c r="A45" s="48" t="s">
        <v>24</v>
      </c>
      <c r="B45" s="49">
        <f t="shared" ref="B45:L45" si="101">SUM(B41:B44)</f>
        <v>22</v>
      </c>
      <c r="C45" s="50">
        <f t="shared" si="101"/>
        <v>5</v>
      </c>
      <c r="D45" s="50">
        <f t="shared" si="101"/>
        <v>226</v>
      </c>
      <c r="E45" s="50">
        <f t="shared" si="101"/>
        <v>37</v>
      </c>
      <c r="F45" s="50">
        <f t="shared" si="101"/>
        <v>10</v>
      </c>
      <c r="G45" s="50">
        <f t="shared" si="101"/>
        <v>0</v>
      </c>
      <c r="H45" s="50">
        <f t="shared" si="101"/>
        <v>3</v>
      </c>
      <c r="I45" s="50">
        <f t="shared" si="101"/>
        <v>0</v>
      </c>
      <c r="J45" s="50">
        <f t="shared" si="101"/>
        <v>3</v>
      </c>
      <c r="K45" s="50">
        <f t="shared" si="101"/>
        <v>2</v>
      </c>
      <c r="L45" s="55">
        <f t="shared" si="101"/>
        <v>24</v>
      </c>
      <c r="M45" s="60">
        <f t="shared" si="8"/>
        <v>332</v>
      </c>
      <c r="N45" s="60">
        <f t="shared" si="9"/>
        <v>333</v>
      </c>
      <c r="O45" s="48" t="s">
        <v>24</v>
      </c>
      <c r="P45" s="49">
        <f t="shared" ref="P45:Z45" si="102">SUM(P41:P44)</f>
        <v>14</v>
      </c>
      <c r="Q45" s="50">
        <f t="shared" si="102"/>
        <v>3</v>
      </c>
      <c r="R45" s="50">
        <f t="shared" si="102"/>
        <v>272</v>
      </c>
      <c r="S45" s="50">
        <f t="shared" si="102"/>
        <v>54</v>
      </c>
      <c r="T45" s="50">
        <f t="shared" si="102"/>
        <v>7</v>
      </c>
      <c r="U45" s="50">
        <f t="shared" si="102"/>
        <v>0</v>
      </c>
      <c r="V45" s="50">
        <f t="shared" si="102"/>
        <v>1</v>
      </c>
      <c r="W45" s="50">
        <f t="shared" si="102"/>
        <v>3</v>
      </c>
      <c r="X45" s="50">
        <f t="shared" si="102"/>
        <v>3</v>
      </c>
      <c r="Y45" s="50">
        <f t="shared" si="102"/>
        <v>1</v>
      </c>
      <c r="Z45" s="55">
        <f t="shared" si="102"/>
        <v>26</v>
      </c>
      <c r="AA45" s="60">
        <f t="shared" si="10"/>
        <v>384</v>
      </c>
      <c r="AB45" s="60">
        <f t="shared" si="11"/>
        <v>388</v>
      </c>
      <c r="AC45" s="48" t="s">
        <v>24</v>
      </c>
      <c r="AD45" s="49">
        <f t="shared" ref="AD45:AN45" si="103">SUM(AD41:AD44)</f>
        <v>27</v>
      </c>
      <c r="AE45" s="50">
        <f t="shared" si="103"/>
        <v>3</v>
      </c>
      <c r="AF45" s="50">
        <f t="shared" si="103"/>
        <v>285</v>
      </c>
      <c r="AG45" s="50">
        <f t="shared" si="103"/>
        <v>82</v>
      </c>
      <c r="AH45" s="50">
        <f t="shared" si="103"/>
        <v>19</v>
      </c>
      <c r="AI45" s="50">
        <f t="shared" si="103"/>
        <v>2</v>
      </c>
      <c r="AJ45" s="50">
        <f t="shared" si="103"/>
        <v>4</v>
      </c>
      <c r="AK45" s="50">
        <f t="shared" si="103"/>
        <v>5</v>
      </c>
      <c r="AL45" s="50">
        <f t="shared" si="103"/>
        <v>0</v>
      </c>
      <c r="AM45" s="50">
        <f t="shared" si="103"/>
        <v>1</v>
      </c>
      <c r="AN45" s="55">
        <f t="shared" si="103"/>
        <v>12</v>
      </c>
      <c r="AO45" s="60">
        <f t="shared" si="12"/>
        <v>440</v>
      </c>
      <c r="AP45" s="60">
        <f t="shared" si="13"/>
        <v>451</v>
      </c>
      <c r="AQ45" s="48" t="s">
        <v>24</v>
      </c>
      <c r="AR45" s="49">
        <f t="shared" ref="AR45:BB45" si="104">SUM(AR41:AR44)</f>
        <v>32</v>
      </c>
      <c r="AS45" s="50">
        <f t="shared" si="104"/>
        <v>3</v>
      </c>
      <c r="AT45" s="50">
        <f t="shared" si="104"/>
        <v>286</v>
      </c>
      <c r="AU45" s="50">
        <f t="shared" si="104"/>
        <v>66</v>
      </c>
      <c r="AV45" s="50">
        <f t="shared" si="104"/>
        <v>19</v>
      </c>
      <c r="AW45" s="50">
        <f t="shared" si="104"/>
        <v>0</v>
      </c>
      <c r="AX45" s="50">
        <f t="shared" si="104"/>
        <v>6</v>
      </c>
      <c r="AY45" s="50">
        <f t="shared" si="104"/>
        <v>6</v>
      </c>
      <c r="AZ45" s="50">
        <f t="shared" si="104"/>
        <v>0</v>
      </c>
      <c r="BA45" s="50">
        <f t="shared" si="104"/>
        <v>2</v>
      </c>
      <c r="BB45" s="55">
        <f t="shared" si="104"/>
        <v>7</v>
      </c>
      <c r="BC45" s="60">
        <f t="shared" si="14"/>
        <v>427</v>
      </c>
      <c r="BD45" s="60">
        <f t="shared" si="15"/>
        <v>437</v>
      </c>
      <c r="BE45" s="48" t="s">
        <v>24</v>
      </c>
      <c r="BF45" s="49">
        <f t="shared" ref="BF45:BP45" si="105">SUM(BF41:BF44)</f>
        <v>9</v>
      </c>
      <c r="BG45" s="50">
        <f t="shared" si="105"/>
        <v>2</v>
      </c>
      <c r="BH45" s="50">
        <f t="shared" si="105"/>
        <v>238</v>
      </c>
      <c r="BI45" s="50">
        <f t="shared" si="105"/>
        <v>36</v>
      </c>
      <c r="BJ45" s="50">
        <f t="shared" si="105"/>
        <v>5</v>
      </c>
      <c r="BK45" s="50">
        <f t="shared" si="105"/>
        <v>1</v>
      </c>
      <c r="BL45" s="50">
        <f t="shared" si="105"/>
        <v>0</v>
      </c>
      <c r="BM45" s="50">
        <f t="shared" si="105"/>
        <v>0</v>
      </c>
      <c r="BN45" s="50">
        <f t="shared" si="105"/>
        <v>3</v>
      </c>
      <c r="BO45" s="50">
        <f t="shared" si="105"/>
        <v>0</v>
      </c>
      <c r="BP45" s="55">
        <f t="shared" si="105"/>
        <v>17</v>
      </c>
      <c r="BQ45" s="60">
        <f t="shared" si="16"/>
        <v>311</v>
      </c>
      <c r="BR45" s="60">
        <f t="shared" si="17"/>
        <v>313</v>
      </c>
      <c r="BS45" s="48" t="s">
        <v>24</v>
      </c>
      <c r="BT45" s="49">
        <f t="shared" ref="BT45:CD45" si="106">SUM(BT41:BT44)</f>
        <v>21</v>
      </c>
      <c r="BU45" s="50">
        <f t="shared" si="106"/>
        <v>5</v>
      </c>
      <c r="BV45" s="50">
        <f t="shared" si="106"/>
        <v>205</v>
      </c>
      <c r="BW45" s="50">
        <f t="shared" si="106"/>
        <v>25</v>
      </c>
      <c r="BX45" s="50">
        <f t="shared" si="106"/>
        <v>8</v>
      </c>
      <c r="BY45" s="50">
        <f t="shared" si="106"/>
        <v>1</v>
      </c>
      <c r="BZ45" s="50">
        <f t="shared" si="106"/>
        <v>1</v>
      </c>
      <c r="CA45" s="50">
        <f t="shared" si="106"/>
        <v>0</v>
      </c>
      <c r="CB45" s="50">
        <f t="shared" si="106"/>
        <v>3</v>
      </c>
      <c r="CC45" s="50">
        <f t="shared" si="106"/>
        <v>4</v>
      </c>
      <c r="CD45" s="55">
        <f t="shared" si="106"/>
        <v>23</v>
      </c>
      <c r="CE45" s="60">
        <f t="shared" si="18"/>
        <v>296</v>
      </c>
      <c r="CF45" s="60">
        <f t="shared" si="19"/>
        <v>296</v>
      </c>
      <c r="CG45" s="48" t="s">
        <v>24</v>
      </c>
      <c r="CH45" s="49">
        <f t="shared" ref="CH45:CR45" si="107">SUM(CH41:CH44)</f>
        <v>44</v>
      </c>
      <c r="CI45" s="50">
        <f t="shared" si="107"/>
        <v>7</v>
      </c>
      <c r="CJ45" s="50">
        <f t="shared" si="107"/>
        <v>348</v>
      </c>
      <c r="CK45" s="50">
        <f t="shared" si="107"/>
        <v>73</v>
      </c>
      <c r="CL45" s="50">
        <f t="shared" si="107"/>
        <v>20</v>
      </c>
      <c r="CM45" s="50">
        <f t="shared" si="107"/>
        <v>0</v>
      </c>
      <c r="CN45" s="50">
        <f t="shared" si="107"/>
        <v>4</v>
      </c>
      <c r="CO45" s="50">
        <f t="shared" si="107"/>
        <v>6</v>
      </c>
      <c r="CP45" s="50">
        <f t="shared" si="107"/>
        <v>0</v>
      </c>
      <c r="CQ45" s="50">
        <f t="shared" si="107"/>
        <v>4</v>
      </c>
      <c r="CR45" s="55">
        <f t="shared" si="107"/>
        <v>15</v>
      </c>
      <c r="CS45" s="60">
        <f t="shared" si="20"/>
        <v>521</v>
      </c>
      <c r="CT45" s="60">
        <f t="shared" si="21"/>
        <v>522</v>
      </c>
      <c r="CU45" s="48" t="s">
        <v>24</v>
      </c>
      <c r="CV45" s="49">
        <f t="shared" ref="CV45:DF45" si="108">SUM(CV41:CV44)</f>
        <v>35</v>
      </c>
      <c r="CW45" s="50">
        <f t="shared" si="108"/>
        <v>6</v>
      </c>
      <c r="CX45" s="50">
        <f t="shared" si="108"/>
        <v>334</v>
      </c>
      <c r="CY45" s="50">
        <f t="shared" si="108"/>
        <v>83</v>
      </c>
      <c r="CZ45" s="50">
        <f t="shared" si="108"/>
        <v>20</v>
      </c>
      <c r="DA45" s="50">
        <f t="shared" si="108"/>
        <v>2</v>
      </c>
      <c r="DB45" s="50">
        <f t="shared" si="108"/>
        <v>3</v>
      </c>
      <c r="DC45" s="50">
        <f t="shared" si="108"/>
        <v>2</v>
      </c>
      <c r="DD45" s="50">
        <f t="shared" si="108"/>
        <v>0</v>
      </c>
      <c r="DE45" s="50">
        <f t="shared" si="108"/>
        <v>0</v>
      </c>
      <c r="DF45" s="55">
        <f t="shared" si="108"/>
        <v>12</v>
      </c>
      <c r="DG45" s="60">
        <f t="shared" si="22"/>
        <v>497</v>
      </c>
      <c r="DH45" s="60">
        <f t="shared" si="23"/>
        <v>498</v>
      </c>
      <c r="DI45" s="69"/>
      <c r="DJ45" s="69"/>
      <c r="DK45" s="48"/>
    </row>
    <row r="46" spans="1:115" ht="13.5" customHeight="1">
      <c r="A46" s="22">
        <f>'JTC - Site 10 - Day 2'!$A46</f>
        <v>0.5833333333333337</v>
      </c>
      <c r="B46" s="41">
        <f>SUM('JTC - Site 10 - Day 2'!AR46,'JTC - Site 10 - Day 2'!CV46,'JTC - Site 10 - Day 2'!EZ46)</f>
        <v>3</v>
      </c>
      <c r="C46" s="42">
        <f>SUM('JTC - Site 10 - Day 2'!AS46,'JTC - Site 10 - Day 2'!CW46,'JTC - Site 10 - Day 2'!FA46)</f>
        <v>1</v>
      </c>
      <c r="D46" s="42">
        <f>SUM('JTC - Site 10 - Day 2'!AT46,'JTC - Site 10 - Day 2'!CX46,'JTC - Site 10 - Day 2'!FB46)</f>
        <v>51</v>
      </c>
      <c r="E46" s="42">
        <f>SUM('JTC - Site 10 - Day 2'!AU46,'JTC - Site 10 - Day 2'!CY46,'JTC - Site 10 - Day 2'!FC46)</f>
        <v>6</v>
      </c>
      <c r="F46" s="42">
        <f>SUM('JTC - Site 10 - Day 2'!AV46,'JTC - Site 10 - Day 2'!CZ46,'JTC - Site 10 - Day 2'!FD46)</f>
        <v>1</v>
      </c>
      <c r="G46" s="42">
        <f>SUM('JTC - Site 10 - Day 2'!AW46,'JTC - Site 10 - Day 2'!DA46,'JTC - Site 10 - Day 2'!FE46)</f>
        <v>0</v>
      </c>
      <c r="H46" s="42">
        <f>SUM('JTC - Site 10 - Day 2'!AX46,'JTC - Site 10 - Day 2'!DB46,'JTC - Site 10 - Day 2'!FF46)</f>
        <v>0</v>
      </c>
      <c r="I46" s="42">
        <f>SUM('JTC - Site 10 - Day 2'!AY46,'JTC - Site 10 - Day 2'!DC46,'JTC - Site 10 - Day 2'!FG46)</f>
        <v>1</v>
      </c>
      <c r="J46" s="42">
        <f>SUM('JTC - Site 10 - Day 2'!AZ46,'JTC - Site 10 - Day 2'!DD46,'JTC - Site 10 - Day 2'!FH46)</f>
        <v>1</v>
      </c>
      <c r="K46" s="42">
        <f>SUM('JTC - Site 10 - Day 2'!BA46,'JTC - Site 10 - Day 2'!DE46,'JTC - Site 10 - Day 2'!FI46)</f>
        <v>1</v>
      </c>
      <c r="L46" s="52">
        <f>SUM('JTC - Site 10 - Day 2'!BB46,'JTC - Site 10 - Day 2'!DF46,'JTC - Site 10 - Day 2'!FJ46)</f>
        <v>6</v>
      </c>
      <c r="M46" s="57">
        <f t="shared" si="8"/>
        <v>71</v>
      </c>
      <c r="N46" s="57">
        <f t="shared" si="9"/>
        <v>72</v>
      </c>
      <c r="O46" s="22">
        <f>'JTC - Site 10 - Day 2'!$A46</f>
        <v>0.5833333333333337</v>
      </c>
      <c r="P46" s="41">
        <f>SUM('JTC - Site 10 - Day 2'!B46,'JTC - Site 10 - Day 2'!P46,'JTC - Site 10 - Day 2'!AD46)</f>
        <v>4</v>
      </c>
      <c r="Q46" s="42">
        <f>SUM('JTC - Site 10 - Day 2'!C46,'JTC - Site 10 - Day 2'!Q46,'JTC - Site 10 - Day 2'!AE46)</f>
        <v>3</v>
      </c>
      <c r="R46" s="42">
        <f>SUM('JTC - Site 10 - Day 2'!D46,'JTC - Site 10 - Day 2'!R46,'JTC - Site 10 - Day 2'!AF46)</f>
        <v>64</v>
      </c>
      <c r="S46" s="42">
        <f>SUM('JTC - Site 10 - Day 2'!E46,'JTC - Site 10 - Day 2'!S46,'JTC - Site 10 - Day 2'!AG46)</f>
        <v>10</v>
      </c>
      <c r="T46" s="42">
        <f>SUM('JTC - Site 10 - Day 2'!F46,'JTC - Site 10 - Day 2'!T46,'JTC - Site 10 - Day 2'!AH46)</f>
        <v>0</v>
      </c>
      <c r="U46" s="42">
        <f>SUM('JTC - Site 10 - Day 2'!G46,'JTC - Site 10 - Day 2'!U46,'JTC - Site 10 - Day 2'!AI46)</f>
        <v>0</v>
      </c>
      <c r="V46" s="42">
        <f>SUM('JTC - Site 10 - Day 2'!H46,'JTC - Site 10 - Day 2'!V46,'JTC - Site 10 - Day 2'!AJ46)</f>
        <v>0</v>
      </c>
      <c r="W46" s="42">
        <f>SUM('JTC - Site 10 - Day 2'!I46,'JTC - Site 10 - Day 2'!W46,'JTC - Site 10 - Day 2'!AK46)</f>
        <v>0</v>
      </c>
      <c r="X46" s="42">
        <f>SUM('JTC - Site 10 - Day 2'!J46,'JTC - Site 10 - Day 2'!X46,'JTC - Site 10 - Day 2'!AL46)</f>
        <v>1</v>
      </c>
      <c r="Y46" s="42">
        <f>SUM('JTC - Site 10 - Day 2'!K46,'JTC - Site 10 - Day 2'!Y46,'JTC - Site 10 - Day 2'!AM46)</f>
        <v>0</v>
      </c>
      <c r="Z46" s="52">
        <f>SUM('JTC - Site 10 - Day 2'!L46,'JTC - Site 10 - Day 2'!Z46,'JTC - Site 10 - Day 2'!AN46)</f>
        <v>4</v>
      </c>
      <c r="AA46" s="57">
        <f t="shared" si="10"/>
        <v>86</v>
      </c>
      <c r="AB46" s="57">
        <f t="shared" si="11"/>
        <v>83</v>
      </c>
      <c r="AC46" s="22">
        <f>'JTC - Site 10 - Day 2'!$A46</f>
        <v>0.5833333333333337</v>
      </c>
      <c r="AD46" s="41">
        <f>SUM('JTC - Site 10 - Day 2'!AD46,'JTC - Site 10 - Day 2'!CH46,'JTC - Site 10 - Day 2'!EL46)</f>
        <v>4</v>
      </c>
      <c r="AE46" s="42">
        <f>SUM('JTC - Site 10 - Day 2'!AE46,'JTC - Site 10 - Day 2'!CI46,'JTC - Site 10 - Day 2'!EM46)</f>
        <v>0</v>
      </c>
      <c r="AF46" s="42">
        <f>SUM('JTC - Site 10 - Day 2'!AF46,'JTC - Site 10 - Day 2'!CJ46,'JTC - Site 10 - Day 2'!EN46)</f>
        <v>74</v>
      </c>
      <c r="AG46" s="42">
        <f>SUM('JTC - Site 10 - Day 2'!AG46,'JTC - Site 10 - Day 2'!CK46,'JTC - Site 10 - Day 2'!EO46)</f>
        <v>12</v>
      </c>
      <c r="AH46" s="42">
        <f>SUM('JTC - Site 10 - Day 2'!AH46,'JTC - Site 10 - Day 2'!CL46,'JTC - Site 10 - Day 2'!EP46)</f>
        <v>5</v>
      </c>
      <c r="AI46" s="42">
        <f>SUM('JTC - Site 10 - Day 2'!AI46,'JTC - Site 10 - Day 2'!CM46,'JTC - Site 10 - Day 2'!EQ46)</f>
        <v>1</v>
      </c>
      <c r="AJ46" s="42">
        <f>SUM('JTC - Site 10 - Day 2'!AJ46,'JTC - Site 10 - Day 2'!CN46,'JTC - Site 10 - Day 2'!ER46)</f>
        <v>2</v>
      </c>
      <c r="AK46" s="42">
        <f>SUM('JTC - Site 10 - Day 2'!AK46,'JTC - Site 10 - Day 2'!CO46,'JTC - Site 10 - Day 2'!ES46)</f>
        <v>0</v>
      </c>
      <c r="AL46" s="42">
        <f>SUM('JTC - Site 10 - Day 2'!AL46,'JTC - Site 10 - Day 2'!CP46,'JTC - Site 10 - Day 2'!ET46)</f>
        <v>0</v>
      </c>
      <c r="AM46" s="42">
        <f>SUM('JTC - Site 10 - Day 2'!AM46,'JTC - Site 10 - Day 2'!CQ46,'JTC - Site 10 - Day 2'!EU46)</f>
        <v>2</v>
      </c>
      <c r="AN46" s="52">
        <f>SUM('JTC - Site 10 - Day 2'!AN46,'JTC - Site 10 - Day 2'!CR46,'JTC - Site 10 - Day 2'!EV46)</f>
        <v>1</v>
      </c>
      <c r="AO46" s="57">
        <f t="shared" si="12"/>
        <v>101</v>
      </c>
      <c r="AP46" s="57">
        <f t="shared" si="13"/>
        <v>108</v>
      </c>
      <c r="AQ46" s="22">
        <f>'JTC - Site 10 - Day 2'!$A46</f>
        <v>0.5833333333333337</v>
      </c>
      <c r="AR46" s="41">
        <f>SUM('JTC - Site 10 - Day 2'!AR46,'JTC - Site 10 - Day 2'!BF46,'JTC - Site 10 - Day 2'!BT46)</f>
        <v>4</v>
      </c>
      <c r="AS46" s="42">
        <f>SUM('JTC - Site 10 - Day 2'!AS46,'JTC - Site 10 - Day 2'!BG46,'JTC - Site 10 - Day 2'!BU46)</f>
        <v>2</v>
      </c>
      <c r="AT46" s="42">
        <f>SUM('JTC - Site 10 - Day 2'!AT46,'JTC - Site 10 - Day 2'!BH46,'JTC - Site 10 - Day 2'!BV46)</f>
        <v>74</v>
      </c>
      <c r="AU46" s="42">
        <f>SUM('JTC - Site 10 - Day 2'!AU46,'JTC - Site 10 - Day 2'!BI46,'JTC - Site 10 - Day 2'!BW46)</f>
        <v>11</v>
      </c>
      <c r="AV46" s="42">
        <f>SUM('JTC - Site 10 - Day 2'!AV46,'JTC - Site 10 - Day 2'!BJ46,'JTC - Site 10 - Day 2'!BX46)</f>
        <v>3</v>
      </c>
      <c r="AW46" s="42">
        <f>SUM('JTC - Site 10 - Day 2'!AW46,'JTC - Site 10 - Day 2'!BK46,'JTC - Site 10 - Day 2'!BY46)</f>
        <v>0</v>
      </c>
      <c r="AX46" s="42">
        <f>SUM('JTC - Site 10 - Day 2'!AX46,'JTC - Site 10 - Day 2'!BL46,'JTC - Site 10 - Day 2'!BZ46)</f>
        <v>2</v>
      </c>
      <c r="AY46" s="42">
        <f>SUM('JTC - Site 10 - Day 2'!AY46,'JTC - Site 10 - Day 2'!BM46,'JTC - Site 10 - Day 2'!CA46)</f>
        <v>4</v>
      </c>
      <c r="AZ46" s="42">
        <f>SUM('JTC - Site 10 - Day 2'!AZ46,'JTC - Site 10 - Day 2'!BN46,'JTC - Site 10 - Day 2'!CB46)</f>
        <v>1</v>
      </c>
      <c r="BA46" s="42">
        <f>SUM('JTC - Site 10 - Day 2'!BA46,'JTC - Site 10 - Day 2'!BO46,'JTC - Site 10 - Day 2'!CC46)</f>
        <v>1</v>
      </c>
      <c r="BB46" s="52">
        <f>SUM('JTC - Site 10 - Day 2'!BB46,'JTC - Site 10 - Day 2'!BP46,'JTC - Site 10 - Day 2'!CD46)</f>
        <v>3</v>
      </c>
      <c r="BC46" s="57">
        <f t="shared" si="14"/>
        <v>105</v>
      </c>
      <c r="BD46" s="57">
        <f t="shared" si="15"/>
        <v>112</v>
      </c>
      <c r="BE46" s="22">
        <f>'JTC - Site 10 - Day 2'!$A46</f>
        <v>0.5833333333333337</v>
      </c>
      <c r="BF46" s="41">
        <f>SUM('JTC - Site 10 - Day 2'!P46,'JTC - Site 10 - Day 2'!BT46,'JTC - Site 10 - Day 2'!DX46)</f>
        <v>3</v>
      </c>
      <c r="BG46" s="42">
        <f>SUM('JTC - Site 10 - Day 2'!Q46,'JTC - Site 10 - Day 2'!BU46,'JTC - Site 10 - Day 2'!DY46)</f>
        <v>2</v>
      </c>
      <c r="BH46" s="42">
        <f>SUM('JTC - Site 10 - Day 2'!R46,'JTC - Site 10 - Day 2'!BV46,'JTC - Site 10 - Day 2'!DZ46)</f>
        <v>54</v>
      </c>
      <c r="BI46" s="42">
        <f>SUM('JTC - Site 10 - Day 2'!S46,'JTC - Site 10 - Day 2'!BW46,'JTC - Site 10 - Day 2'!EA46)</f>
        <v>8</v>
      </c>
      <c r="BJ46" s="42">
        <f>SUM('JTC - Site 10 - Day 2'!T46,'JTC - Site 10 - Day 2'!BX46,'JTC - Site 10 - Day 2'!EB46)</f>
        <v>0</v>
      </c>
      <c r="BK46" s="42">
        <f>SUM('JTC - Site 10 - Day 2'!U46,'JTC - Site 10 - Day 2'!BY46,'JTC - Site 10 - Day 2'!EC46)</f>
        <v>0</v>
      </c>
      <c r="BL46" s="42">
        <f>SUM('JTC - Site 10 - Day 2'!V46,'JTC - Site 10 - Day 2'!BZ46,'JTC - Site 10 - Day 2'!ED46)</f>
        <v>0</v>
      </c>
      <c r="BM46" s="42">
        <f>SUM('JTC - Site 10 - Day 2'!W46,'JTC - Site 10 - Day 2'!CA46,'JTC - Site 10 - Day 2'!EE46)</f>
        <v>0</v>
      </c>
      <c r="BN46" s="42">
        <f>SUM('JTC - Site 10 - Day 2'!X46,'JTC - Site 10 - Day 2'!CB46,'JTC - Site 10 - Day 2'!EF46)</f>
        <v>1</v>
      </c>
      <c r="BO46" s="42">
        <f>SUM('JTC - Site 10 - Day 2'!Y46,'JTC - Site 10 - Day 2'!CC46,'JTC - Site 10 - Day 2'!EG46)</f>
        <v>0</v>
      </c>
      <c r="BP46" s="52">
        <f>SUM('JTC - Site 10 - Day 2'!Z46,'JTC - Site 10 - Day 2'!CD46,'JTC - Site 10 - Day 2'!EH46)</f>
        <v>4</v>
      </c>
      <c r="BQ46" s="57">
        <f t="shared" si="16"/>
        <v>72</v>
      </c>
      <c r="BR46" s="57">
        <f t="shared" si="17"/>
        <v>70</v>
      </c>
      <c r="BS46" s="22">
        <f>'JTC - Site 10 - Day 2'!$A46</f>
        <v>0.5833333333333337</v>
      </c>
      <c r="BT46" s="41">
        <f>SUM('JTC - Site 10 - Day 2'!CH46,'JTC - Site 10 - Day 2'!CV46,'JTC - Site 10 - Day 2'!DJ46)</f>
        <v>2</v>
      </c>
      <c r="BU46" s="42">
        <f>SUM('JTC - Site 10 - Day 2'!CI46,'JTC - Site 10 - Day 2'!CW46,'JTC - Site 10 - Day 2'!DK46)</f>
        <v>2</v>
      </c>
      <c r="BV46" s="42">
        <f>SUM('JTC - Site 10 - Day 2'!CJ46,'JTC - Site 10 - Day 2'!CX46,'JTC - Site 10 - Day 2'!DL46)</f>
        <v>48</v>
      </c>
      <c r="BW46" s="42">
        <f>SUM('JTC - Site 10 - Day 2'!CK46,'JTC - Site 10 - Day 2'!CY46,'JTC - Site 10 - Day 2'!DM46)</f>
        <v>5</v>
      </c>
      <c r="BX46" s="42">
        <f>SUM('JTC - Site 10 - Day 2'!CL46,'JTC - Site 10 - Day 2'!CZ46,'JTC - Site 10 - Day 2'!DN46)</f>
        <v>2</v>
      </c>
      <c r="BY46" s="42">
        <f>SUM('JTC - Site 10 - Day 2'!CM46,'JTC - Site 10 - Day 2'!DA46,'JTC - Site 10 - Day 2'!DO46)</f>
        <v>0</v>
      </c>
      <c r="BZ46" s="42">
        <f>SUM('JTC - Site 10 - Day 2'!CN46,'JTC - Site 10 - Day 2'!DB46,'JTC - Site 10 - Day 2'!DP46)</f>
        <v>0</v>
      </c>
      <c r="CA46" s="42">
        <f>SUM('JTC - Site 10 - Day 2'!CO46,'JTC - Site 10 - Day 2'!DC46,'JTC - Site 10 - Day 2'!DQ46)</f>
        <v>0</v>
      </c>
      <c r="CB46" s="42">
        <f>SUM('JTC - Site 10 - Day 2'!CP46,'JTC - Site 10 - Day 2'!DD46,'JTC - Site 10 - Day 2'!DR46)</f>
        <v>1</v>
      </c>
      <c r="CC46" s="42">
        <f>SUM('JTC - Site 10 - Day 2'!CQ46,'JTC - Site 10 - Day 2'!DE46,'JTC - Site 10 - Day 2'!DS46)</f>
        <v>2</v>
      </c>
      <c r="CD46" s="52">
        <f>SUM('JTC - Site 10 - Day 2'!CR46,'JTC - Site 10 - Day 2'!DF46,'JTC - Site 10 - Day 2'!DT46)</f>
        <v>4</v>
      </c>
      <c r="CE46" s="57">
        <f t="shared" si="18"/>
        <v>66</v>
      </c>
      <c r="CF46" s="57">
        <f t="shared" si="19"/>
        <v>69</v>
      </c>
      <c r="CG46" s="22">
        <f>'JTC - Site 10 - Day 2'!$A46</f>
        <v>0.5833333333333337</v>
      </c>
      <c r="CH46" s="41">
        <f>SUM('JTC - Site 10 - Day 2'!B46,'JTC - Site 10 - Day 2'!BF46,'JTC - Site 10 - Day 2'!DJ46)</f>
        <v>7</v>
      </c>
      <c r="CI46" s="42">
        <f>SUM('JTC - Site 10 - Day 2'!C46,'JTC - Site 10 - Day 2'!BG46,'JTC - Site 10 - Day 2'!DK46)</f>
        <v>4</v>
      </c>
      <c r="CJ46" s="42">
        <f>SUM('JTC - Site 10 - Day 2'!D46,'JTC - Site 10 - Day 2'!BH46,'JTC - Site 10 - Day 2'!DL46)</f>
        <v>91</v>
      </c>
      <c r="CK46" s="42">
        <f>SUM('JTC - Site 10 - Day 2'!E46,'JTC - Site 10 - Day 2'!BI46,'JTC - Site 10 - Day 2'!DM46)</f>
        <v>14</v>
      </c>
      <c r="CL46" s="42">
        <f>SUM('JTC - Site 10 - Day 2'!F46,'JTC - Site 10 - Day 2'!BJ46,'JTC - Site 10 - Day 2'!DN46)</f>
        <v>4</v>
      </c>
      <c r="CM46" s="42">
        <f>SUM('JTC - Site 10 - Day 2'!G46,'JTC - Site 10 - Day 2'!BK46,'JTC - Site 10 - Day 2'!DO46)</f>
        <v>0</v>
      </c>
      <c r="CN46" s="42">
        <f>SUM('JTC - Site 10 - Day 2'!H46,'JTC - Site 10 - Day 2'!BL46,'JTC - Site 10 - Day 2'!DP46)</f>
        <v>2</v>
      </c>
      <c r="CO46" s="42">
        <f>SUM('JTC - Site 10 - Day 2'!I46,'JTC - Site 10 - Day 2'!BM46,'JTC - Site 10 - Day 2'!DQ46)</f>
        <v>3</v>
      </c>
      <c r="CP46" s="42">
        <f>SUM('JTC - Site 10 - Day 2'!J46,'JTC - Site 10 - Day 2'!BN46,'JTC - Site 10 - Day 2'!DR46)</f>
        <v>1</v>
      </c>
      <c r="CQ46" s="42">
        <f>SUM('JTC - Site 10 - Day 2'!K46,'JTC - Site 10 - Day 2'!BO46,'JTC - Site 10 - Day 2'!DS46)</f>
        <v>2</v>
      </c>
      <c r="CR46" s="52">
        <f>SUM('JTC - Site 10 - Day 2'!L46,'JTC - Site 10 - Day 2'!BP46,'JTC - Site 10 - Day 2'!DT46)</f>
        <v>4</v>
      </c>
      <c r="CS46" s="57">
        <f t="shared" si="20"/>
        <v>132</v>
      </c>
      <c r="CT46" s="57">
        <f t="shared" si="21"/>
        <v>137</v>
      </c>
      <c r="CU46" s="22">
        <f>'JTC - Site 10 - Day 2'!$A46</f>
        <v>0.5833333333333337</v>
      </c>
      <c r="CV46" s="41">
        <f>SUM('JTC - Site 10 - Day 2'!DX46,'JTC - Site 10 - Day 2'!EL46,'JTC - Site 10 - Day 2'!EZ46)</f>
        <v>7</v>
      </c>
      <c r="CW46" s="42">
        <f>SUM('JTC - Site 10 - Day 2'!DY46,'JTC - Site 10 - Day 2'!EM46,'JTC - Site 10 - Day 2'!FA46)</f>
        <v>0</v>
      </c>
      <c r="CX46" s="42">
        <f>SUM('JTC - Site 10 - Day 2'!DZ46,'JTC - Site 10 - Day 2'!EN46,'JTC - Site 10 - Day 2'!FB46)</f>
        <v>84</v>
      </c>
      <c r="CY46" s="42">
        <f>SUM('JTC - Site 10 - Day 2'!EA46,'JTC - Site 10 - Day 2'!EO46,'JTC - Site 10 - Day 2'!FC46)</f>
        <v>14</v>
      </c>
      <c r="CZ46" s="42">
        <f>SUM('JTC - Site 10 - Day 2'!EB46,'JTC - Site 10 - Day 2'!EP46,'JTC - Site 10 - Day 2'!FD46)</f>
        <v>5</v>
      </c>
      <c r="DA46" s="42">
        <f>SUM('JTC - Site 10 - Day 2'!EC46,'JTC - Site 10 - Day 2'!EQ46,'JTC - Site 10 - Day 2'!FE46)</f>
        <v>1</v>
      </c>
      <c r="DB46" s="42">
        <f>SUM('JTC - Site 10 - Day 2'!ED46,'JTC - Site 10 - Day 2'!ER46,'JTC - Site 10 - Day 2'!FF46)</f>
        <v>2</v>
      </c>
      <c r="DC46" s="42">
        <f>SUM('JTC - Site 10 - Day 2'!EE46,'JTC - Site 10 - Day 2'!ES46,'JTC - Site 10 - Day 2'!FG46)</f>
        <v>0</v>
      </c>
      <c r="DD46" s="42">
        <f>SUM('JTC - Site 10 - Day 2'!EF46,'JTC - Site 10 - Day 2'!ET46,'JTC - Site 10 - Day 2'!FH46)</f>
        <v>0</v>
      </c>
      <c r="DE46" s="42">
        <f>SUM('JTC - Site 10 - Day 2'!EG46,'JTC - Site 10 - Day 2'!EU46,'JTC - Site 10 - Day 2'!FI46)</f>
        <v>2</v>
      </c>
      <c r="DF46" s="52">
        <f>SUM('JTC - Site 10 - Day 2'!EH46,'JTC - Site 10 - Day 2'!EV46,'JTC - Site 10 - Day 2'!FJ46)</f>
        <v>4</v>
      </c>
      <c r="DG46" s="57">
        <f t="shared" si="22"/>
        <v>119</v>
      </c>
      <c r="DH46" s="57">
        <f t="shared" si="23"/>
        <v>124</v>
      </c>
      <c r="DI46" s="67">
        <f t="shared" ref="DI46:DI49" si="109">SUM(M46,AO46,BQ46,CS46)</f>
        <v>376</v>
      </c>
      <c r="DJ46" s="67">
        <f>SUM(DI46:DI49)</f>
        <v>1576</v>
      </c>
      <c r="DK46" s="22">
        <f>'JTC - Site 10 - Day 2'!$A46</f>
        <v>0.5833333333333337</v>
      </c>
    </row>
    <row r="47" spans="1:115" ht="13.5" customHeight="1">
      <c r="A47" s="22">
        <f>'JTC - Site 10 - Day 2'!$A47</f>
        <v>0.59375000000000033</v>
      </c>
      <c r="B47" s="43">
        <f>SUM('JTC - Site 10 - Day 2'!AR47,'JTC - Site 10 - Day 2'!CV47,'JTC - Site 10 - Day 2'!EZ47)</f>
        <v>7</v>
      </c>
      <c r="C47" s="44">
        <f>SUM('JTC - Site 10 - Day 2'!AS47,'JTC - Site 10 - Day 2'!CW47,'JTC - Site 10 - Day 2'!FA47)</f>
        <v>1</v>
      </c>
      <c r="D47" s="44">
        <f>SUM('JTC - Site 10 - Day 2'!AT47,'JTC - Site 10 - Day 2'!CX47,'JTC - Site 10 - Day 2'!FB47)</f>
        <v>58</v>
      </c>
      <c r="E47" s="44">
        <f>SUM('JTC - Site 10 - Day 2'!AU47,'JTC - Site 10 - Day 2'!CY47,'JTC - Site 10 - Day 2'!FC47)</f>
        <v>12</v>
      </c>
      <c r="F47" s="44">
        <f>SUM('JTC - Site 10 - Day 2'!AV47,'JTC - Site 10 - Day 2'!CZ47,'JTC - Site 10 - Day 2'!FD47)</f>
        <v>2</v>
      </c>
      <c r="G47" s="44">
        <f>SUM('JTC - Site 10 - Day 2'!AW47,'JTC - Site 10 - Day 2'!DA47,'JTC - Site 10 - Day 2'!FE47)</f>
        <v>0</v>
      </c>
      <c r="H47" s="44">
        <f>SUM('JTC - Site 10 - Day 2'!AX47,'JTC - Site 10 - Day 2'!DB47,'JTC - Site 10 - Day 2'!FF47)</f>
        <v>0</v>
      </c>
      <c r="I47" s="44">
        <f>SUM('JTC - Site 10 - Day 2'!AY47,'JTC - Site 10 - Day 2'!DC47,'JTC - Site 10 - Day 2'!FG47)</f>
        <v>0</v>
      </c>
      <c r="J47" s="44">
        <f>SUM('JTC - Site 10 - Day 2'!AZ47,'JTC - Site 10 - Day 2'!DD47,'JTC - Site 10 - Day 2'!FH47)</f>
        <v>1</v>
      </c>
      <c r="K47" s="44">
        <f>SUM('JTC - Site 10 - Day 2'!BA47,'JTC - Site 10 - Day 2'!DE47,'JTC - Site 10 - Day 2'!FI47)</f>
        <v>0</v>
      </c>
      <c r="L47" s="53">
        <f>SUM('JTC - Site 10 - Day 2'!BB47,'JTC - Site 10 - Day 2'!DF47,'JTC - Site 10 - Day 2'!FJ47)</f>
        <v>8</v>
      </c>
      <c r="M47" s="58">
        <f t="shared" si="8"/>
        <v>89</v>
      </c>
      <c r="N47" s="58">
        <f t="shared" si="9"/>
        <v>87</v>
      </c>
      <c r="O47" s="22">
        <f>'JTC - Site 10 - Day 2'!$A47</f>
        <v>0.59375000000000033</v>
      </c>
      <c r="P47" s="43">
        <f>SUM('JTC - Site 10 - Day 2'!B47,'JTC - Site 10 - Day 2'!P47,'JTC - Site 10 - Day 2'!AD47)</f>
        <v>5</v>
      </c>
      <c r="Q47" s="44">
        <f>SUM('JTC - Site 10 - Day 2'!C47,'JTC - Site 10 - Day 2'!Q47,'JTC - Site 10 - Day 2'!AE47)</f>
        <v>1</v>
      </c>
      <c r="R47" s="44">
        <f>SUM('JTC - Site 10 - Day 2'!D47,'JTC - Site 10 - Day 2'!R47,'JTC - Site 10 - Day 2'!AF47)</f>
        <v>64</v>
      </c>
      <c r="S47" s="44">
        <f>SUM('JTC - Site 10 - Day 2'!E47,'JTC - Site 10 - Day 2'!S47,'JTC - Site 10 - Day 2'!AG47)</f>
        <v>9</v>
      </c>
      <c r="T47" s="44">
        <f>SUM('JTC - Site 10 - Day 2'!F47,'JTC - Site 10 - Day 2'!T47,'JTC - Site 10 - Day 2'!AH47)</f>
        <v>3</v>
      </c>
      <c r="U47" s="44">
        <f>SUM('JTC - Site 10 - Day 2'!G47,'JTC - Site 10 - Day 2'!U47,'JTC - Site 10 - Day 2'!AI47)</f>
        <v>0</v>
      </c>
      <c r="V47" s="44">
        <f>SUM('JTC - Site 10 - Day 2'!H47,'JTC - Site 10 - Day 2'!V47,'JTC - Site 10 - Day 2'!AJ47)</f>
        <v>0</v>
      </c>
      <c r="W47" s="44">
        <f>SUM('JTC - Site 10 - Day 2'!I47,'JTC - Site 10 - Day 2'!W47,'JTC - Site 10 - Day 2'!AK47)</f>
        <v>0</v>
      </c>
      <c r="X47" s="44">
        <f>SUM('JTC - Site 10 - Day 2'!J47,'JTC - Site 10 - Day 2'!X47,'JTC - Site 10 - Day 2'!AL47)</f>
        <v>0</v>
      </c>
      <c r="Y47" s="44">
        <f>SUM('JTC - Site 10 - Day 2'!K47,'JTC - Site 10 - Day 2'!Y47,'JTC - Site 10 - Day 2'!AM47)</f>
        <v>1</v>
      </c>
      <c r="Z47" s="53">
        <f>SUM('JTC - Site 10 - Day 2'!L47,'JTC - Site 10 - Day 2'!Z47,'JTC - Site 10 - Day 2'!AN47)</f>
        <v>10</v>
      </c>
      <c r="AA47" s="58">
        <f t="shared" si="10"/>
        <v>93</v>
      </c>
      <c r="AB47" s="58">
        <f t="shared" si="11"/>
        <v>93</v>
      </c>
      <c r="AC47" s="22">
        <f>'JTC - Site 10 - Day 2'!$A47</f>
        <v>0.59375000000000033</v>
      </c>
      <c r="AD47" s="43">
        <f>SUM('JTC - Site 10 - Day 2'!AD47,'JTC - Site 10 - Day 2'!CH47,'JTC - Site 10 - Day 2'!EL47)</f>
        <v>6</v>
      </c>
      <c r="AE47" s="44">
        <f>SUM('JTC - Site 10 - Day 2'!AE47,'JTC - Site 10 - Day 2'!CI47,'JTC - Site 10 - Day 2'!EM47)</f>
        <v>0</v>
      </c>
      <c r="AF47" s="44">
        <f>SUM('JTC - Site 10 - Day 2'!AF47,'JTC - Site 10 - Day 2'!CJ47,'JTC - Site 10 - Day 2'!EN47)</f>
        <v>61</v>
      </c>
      <c r="AG47" s="44">
        <f>SUM('JTC - Site 10 - Day 2'!AG47,'JTC - Site 10 - Day 2'!CK47,'JTC - Site 10 - Day 2'!EO47)</f>
        <v>17</v>
      </c>
      <c r="AH47" s="44">
        <f>SUM('JTC - Site 10 - Day 2'!AH47,'JTC - Site 10 - Day 2'!CL47,'JTC - Site 10 - Day 2'!EP47)</f>
        <v>3</v>
      </c>
      <c r="AI47" s="44">
        <f>SUM('JTC - Site 10 - Day 2'!AI47,'JTC - Site 10 - Day 2'!CM47,'JTC - Site 10 - Day 2'!EQ47)</f>
        <v>0</v>
      </c>
      <c r="AJ47" s="44">
        <f>SUM('JTC - Site 10 - Day 2'!AJ47,'JTC - Site 10 - Day 2'!CN47,'JTC - Site 10 - Day 2'!ER47)</f>
        <v>0</v>
      </c>
      <c r="AK47" s="44">
        <f>SUM('JTC - Site 10 - Day 2'!AK47,'JTC - Site 10 - Day 2'!CO47,'JTC - Site 10 - Day 2'!ES47)</f>
        <v>0</v>
      </c>
      <c r="AL47" s="44">
        <f>SUM('JTC - Site 10 - Day 2'!AL47,'JTC - Site 10 - Day 2'!CP47,'JTC - Site 10 - Day 2'!ET47)</f>
        <v>0</v>
      </c>
      <c r="AM47" s="44">
        <f>SUM('JTC - Site 10 - Day 2'!AM47,'JTC - Site 10 - Day 2'!CQ47,'JTC - Site 10 - Day 2'!EU47)</f>
        <v>0</v>
      </c>
      <c r="AN47" s="53">
        <f>SUM('JTC - Site 10 - Day 2'!AN47,'JTC - Site 10 - Day 2'!CR47,'JTC - Site 10 - Day 2'!EV47)</f>
        <v>1</v>
      </c>
      <c r="AO47" s="58">
        <f t="shared" si="12"/>
        <v>88</v>
      </c>
      <c r="AP47" s="58">
        <f t="shared" si="13"/>
        <v>87</v>
      </c>
      <c r="AQ47" s="22">
        <f>'JTC - Site 10 - Day 2'!$A47</f>
        <v>0.59375000000000033</v>
      </c>
      <c r="AR47" s="43">
        <f>SUM('JTC - Site 10 - Day 2'!AR47,'JTC - Site 10 - Day 2'!BF47,'JTC - Site 10 - Day 2'!BT47)</f>
        <v>10</v>
      </c>
      <c r="AS47" s="44">
        <f>SUM('JTC - Site 10 - Day 2'!AS47,'JTC - Site 10 - Day 2'!BG47,'JTC - Site 10 - Day 2'!BU47)</f>
        <v>3</v>
      </c>
      <c r="AT47" s="44">
        <f>SUM('JTC - Site 10 - Day 2'!AT47,'JTC - Site 10 - Day 2'!BH47,'JTC - Site 10 - Day 2'!BV47)</f>
        <v>63</v>
      </c>
      <c r="AU47" s="44">
        <f>SUM('JTC - Site 10 - Day 2'!AU47,'JTC - Site 10 - Day 2'!BI47,'JTC - Site 10 - Day 2'!BW47)</f>
        <v>9</v>
      </c>
      <c r="AV47" s="44">
        <f>SUM('JTC - Site 10 - Day 2'!AV47,'JTC - Site 10 - Day 2'!BJ47,'JTC - Site 10 - Day 2'!BX47)</f>
        <v>4</v>
      </c>
      <c r="AW47" s="44">
        <f>SUM('JTC - Site 10 - Day 2'!AW47,'JTC - Site 10 - Day 2'!BK47,'JTC - Site 10 - Day 2'!BY47)</f>
        <v>0</v>
      </c>
      <c r="AX47" s="44">
        <f>SUM('JTC - Site 10 - Day 2'!AX47,'JTC - Site 10 - Day 2'!BL47,'JTC - Site 10 - Day 2'!BZ47)</f>
        <v>3</v>
      </c>
      <c r="AY47" s="44">
        <f>SUM('JTC - Site 10 - Day 2'!AY47,'JTC - Site 10 - Day 2'!BM47,'JTC - Site 10 - Day 2'!CA47)</f>
        <v>0</v>
      </c>
      <c r="AZ47" s="44">
        <f>SUM('JTC - Site 10 - Day 2'!AZ47,'JTC - Site 10 - Day 2'!BN47,'JTC - Site 10 - Day 2'!CB47)</f>
        <v>0</v>
      </c>
      <c r="BA47" s="44">
        <f>SUM('JTC - Site 10 - Day 2'!BA47,'JTC - Site 10 - Day 2'!BO47,'JTC - Site 10 - Day 2'!CC47)</f>
        <v>0</v>
      </c>
      <c r="BB47" s="53">
        <f>SUM('JTC - Site 10 - Day 2'!BB47,'JTC - Site 10 - Day 2'!BP47,'JTC - Site 10 - Day 2'!CD47)</f>
        <v>3</v>
      </c>
      <c r="BC47" s="58">
        <f t="shared" si="14"/>
        <v>95</v>
      </c>
      <c r="BD47" s="58">
        <f t="shared" si="15"/>
        <v>94</v>
      </c>
      <c r="BE47" s="22">
        <f>'JTC - Site 10 - Day 2'!$A47</f>
        <v>0.59375000000000033</v>
      </c>
      <c r="BF47" s="43">
        <f>SUM('JTC - Site 10 - Day 2'!P47,'JTC - Site 10 - Day 2'!BT47,'JTC - Site 10 - Day 2'!DX47)</f>
        <v>4</v>
      </c>
      <c r="BG47" s="44">
        <f>SUM('JTC - Site 10 - Day 2'!Q47,'JTC - Site 10 - Day 2'!BU47,'JTC - Site 10 - Day 2'!DY47)</f>
        <v>0</v>
      </c>
      <c r="BH47" s="44">
        <f>SUM('JTC - Site 10 - Day 2'!R47,'JTC - Site 10 - Day 2'!BV47,'JTC - Site 10 - Day 2'!DZ47)</f>
        <v>57</v>
      </c>
      <c r="BI47" s="44">
        <f>SUM('JTC - Site 10 - Day 2'!S47,'JTC - Site 10 - Day 2'!BW47,'JTC - Site 10 - Day 2'!EA47)</f>
        <v>8</v>
      </c>
      <c r="BJ47" s="44">
        <f>SUM('JTC - Site 10 - Day 2'!T47,'JTC - Site 10 - Day 2'!BX47,'JTC - Site 10 - Day 2'!EB47)</f>
        <v>3</v>
      </c>
      <c r="BK47" s="44">
        <f>SUM('JTC - Site 10 - Day 2'!U47,'JTC - Site 10 - Day 2'!BY47,'JTC - Site 10 - Day 2'!EC47)</f>
        <v>0</v>
      </c>
      <c r="BL47" s="44">
        <f>SUM('JTC - Site 10 - Day 2'!V47,'JTC - Site 10 - Day 2'!BZ47,'JTC - Site 10 - Day 2'!ED47)</f>
        <v>0</v>
      </c>
      <c r="BM47" s="44">
        <f>SUM('JTC - Site 10 - Day 2'!W47,'JTC - Site 10 - Day 2'!CA47,'JTC - Site 10 - Day 2'!EE47)</f>
        <v>0</v>
      </c>
      <c r="BN47" s="44">
        <f>SUM('JTC - Site 10 - Day 2'!X47,'JTC - Site 10 - Day 2'!CB47,'JTC - Site 10 - Day 2'!EF47)</f>
        <v>0</v>
      </c>
      <c r="BO47" s="44">
        <f>SUM('JTC - Site 10 - Day 2'!Y47,'JTC - Site 10 - Day 2'!CC47,'JTC - Site 10 - Day 2'!EG47)</f>
        <v>0</v>
      </c>
      <c r="BP47" s="53">
        <f>SUM('JTC - Site 10 - Day 2'!Z47,'JTC - Site 10 - Day 2'!CD47,'JTC - Site 10 - Day 2'!EH47)</f>
        <v>7</v>
      </c>
      <c r="BQ47" s="58">
        <f t="shared" si="16"/>
        <v>79</v>
      </c>
      <c r="BR47" s="58">
        <f t="shared" si="17"/>
        <v>79</v>
      </c>
      <c r="BS47" s="22">
        <f>'JTC - Site 10 - Day 2'!$A47</f>
        <v>0.59375000000000033</v>
      </c>
      <c r="BT47" s="43">
        <f>SUM('JTC - Site 10 - Day 2'!CH47,'JTC - Site 10 - Day 2'!CV47,'JTC - Site 10 - Day 2'!DJ47)</f>
        <v>4</v>
      </c>
      <c r="BU47" s="44">
        <f>SUM('JTC - Site 10 - Day 2'!CI47,'JTC - Site 10 - Day 2'!CW47,'JTC - Site 10 - Day 2'!DK47)</f>
        <v>1</v>
      </c>
      <c r="BV47" s="44">
        <f>SUM('JTC - Site 10 - Day 2'!CJ47,'JTC - Site 10 - Day 2'!CX47,'JTC - Site 10 - Day 2'!DL47)</f>
        <v>57</v>
      </c>
      <c r="BW47" s="44">
        <f>SUM('JTC - Site 10 - Day 2'!CK47,'JTC - Site 10 - Day 2'!CY47,'JTC - Site 10 - Day 2'!DM47)</f>
        <v>9</v>
      </c>
      <c r="BX47" s="44">
        <f>SUM('JTC - Site 10 - Day 2'!CL47,'JTC - Site 10 - Day 2'!CZ47,'JTC - Site 10 - Day 2'!DN47)</f>
        <v>2</v>
      </c>
      <c r="BY47" s="44">
        <f>SUM('JTC - Site 10 - Day 2'!CM47,'JTC - Site 10 - Day 2'!DA47,'JTC - Site 10 - Day 2'!DO47)</f>
        <v>0</v>
      </c>
      <c r="BZ47" s="44">
        <f>SUM('JTC - Site 10 - Day 2'!CN47,'JTC - Site 10 - Day 2'!DB47,'JTC - Site 10 - Day 2'!DP47)</f>
        <v>0</v>
      </c>
      <c r="CA47" s="44">
        <f>SUM('JTC - Site 10 - Day 2'!CO47,'JTC - Site 10 - Day 2'!DC47,'JTC - Site 10 - Day 2'!DQ47)</f>
        <v>0</v>
      </c>
      <c r="CB47" s="44">
        <f>SUM('JTC - Site 10 - Day 2'!CP47,'JTC - Site 10 - Day 2'!DD47,'JTC - Site 10 - Day 2'!DR47)</f>
        <v>1</v>
      </c>
      <c r="CC47" s="44">
        <f>SUM('JTC - Site 10 - Day 2'!CQ47,'JTC - Site 10 - Day 2'!DE47,'JTC - Site 10 - Day 2'!DS47)</f>
        <v>0</v>
      </c>
      <c r="CD47" s="53">
        <f>SUM('JTC - Site 10 - Day 2'!CR47,'JTC - Site 10 - Day 2'!DF47,'JTC - Site 10 - Day 2'!DT47)</f>
        <v>9</v>
      </c>
      <c r="CE47" s="58">
        <f t="shared" si="18"/>
        <v>83</v>
      </c>
      <c r="CF47" s="58">
        <f t="shared" si="19"/>
        <v>83</v>
      </c>
      <c r="CG47" s="22">
        <f>'JTC - Site 10 - Day 2'!$A47</f>
        <v>0.59375000000000033</v>
      </c>
      <c r="CH47" s="43">
        <f>SUM('JTC - Site 10 - Day 2'!B47,'JTC - Site 10 - Day 2'!BF47,'JTC - Site 10 - Day 2'!DJ47)</f>
        <v>11</v>
      </c>
      <c r="CI47" s="44">
        <f>SUM('JTC - Site 10 - Day 2'!C47,'JTC - Site 10 - Day 2'!BG47,'JTC - Site 10 - Day 2'!DK47)</f>
        <v>4</v>
      </c>
      <c r="CJ47" s="44">
        <f>SUM('JTC - Site 10 - Day 2'!D47,'JTC - Site 10 - Day 2'!BH47,'JTC - Site 10 - Day 2'!DL47)</f>
        <v>80</v>
      </c>
      <c r="CK47" s="44">
        <f>SUM('JTC - Site 10 - Day 2'!E47,'JTC - Site 10 - Day 2'!BI47,'JTC - Site 10 - Day 2'!DM47)</f>
        <v>9</v>
      </c>
      <c r="CL47" s="44">
        <f>SUM('JTC - Site 10 - Day 2'!F47,'JTC - Site 10 - Day 2'!BJ47,'JTC - Site 10 - Day 2'!DN47)</f>
        <v>5</v>
      </c>
      <c r="CM47" s="44">
        <f>SUM('JTC - Site 10 - Day 2'!G47,'JTC - Site 10 - Day 2'!BK47,'JTC - Site 10 - Day 2'!DO47)</f>
        <v>0</v>
      </c>
      <c r="CN47" s="44">
        <f>SUM('JTC - Site 10 - Day 2'!H47,'JTC - Site 10 - Day 2'!BL47,'JTC - Site 10 - Day 2'!DP47)</f>
        <v>3</v>
      </c>
      <c r="CO47" s="44">
        <f>SUM('JTC - Site 10 - Day 2'!I47,'JTC - Site 10 - Day 2'!BM47,'JTC - Site 10 - Day 2'!DQ47)</f>
        <v>0</v>
      </c>
      <c r="CP47" s="44">
        <f>SUM('JTC - Site 10 - Day 2'!J47,'JTC - Site 10 - Day 2'!BN47,'JTC - Site 10 - Day 2'!DR47)</f>
        <v>0</v>
      </c>
      <c r="CQ47" s="44">
        <f>SUM('JTC - Site 10 - Day 2'!K47,'JTC - Site 10 - Day 2'!BO47,'JTC - Site 10 - Day 2'!DS47)</f>
        <v>1</v>
      </c>
      <c r="CR47" s="53">
        <f>SUM('JTC - Site 10 - Day 2'!L47,'JTC - Site 10 - Day 2'!BP47,'JTC - Site 10 - Day 2'!DT47)</f>
        <v>8</v>
      </c>
      <c r="CS47" s="58">
        <f t="shared" si="20"/>
        <v>121</v>
      </c>
      <c r="CT47" s="58">
        <f t="shared" si="21"/>
        <v>121</v>
      </c>
      <c r="CU47" s="22">
        <f>'JTC - Site 10 - Day 2'!$A47</f>
        <v>0.59375000000000033</v>
      </c>
      <c r="CV47" s="43">
        <f>SUM('JTC - Site 10 - Day 2'!DX47,'JTC - Site 10 - Day 2'!EL47,'JTC - Site 10 - Day 2'!EZ47)</f>
        <v>9</v>
      </c>
      <c r="CW47" s="44">
        <f>SUM('JTC - Site 10 - Day 2'!DY47,'JTC - Site 10 - Day 2'!EM47,'JTC - Site 10 - Day 2'!FA47)</f>
        <v>0</v>
      </c>
      <c r="CX47" s="44">
        <f>SUM('JTC - Site 10 - Day 2'!DZ47,'JTC - Site 10 - Day 2'!EN47,'JTC - Site 10 - Day 2'!FB47)</f>
        <v>72</v>
      </c>
      <c r="CY47" s="44">
        <f>SUM('JTC - Site 10 - Day 2'!EA47,'JTC - Site 10 - Day 2'!EO47,'JTC - Site 10 - Day 2'!FC47)</f>
        <v>19</v>
      </c>
      <c r="CZ47" s="44">
        <f>SUM('JTC - Site 10 - Day 2'!EB47,'JTC - Site 10 - Day 2'!EP47,'JTC - Site 10 - Day 2'!FD47)</f>
        <v>4</v>
      </c>
      <c r="DA47" s="44">
        <f>SUM('JTC - Site 10 - Day 2'!EC47,'JTC - Site 10 - Day 2'!EQ47,'JTC - Site 10 - Day 2'!FE47)</f>
        <v>0</v>
      </c>
      <c r="DB47" s="44">
        <f>SUM('JTC - Site 10 - Day 2'!ED47,'JTC - Site 10 - Day 2'!ER47,'JTC - Site 10 - Day 2'!FF47)</f>
        <v>0</v>
      </c>
      <c r="DC47" s="44">
        <f>SUM('JTC - Site 10 - Day 2'!EE47,'JTC - Site 10 - Day 2'!ES47,'JTC - Site 10 - Day 2'!FG47)</f>
        <v>0</v>
      </c>
      <c r="DD47" s="44">
        <f>SUM('JTC - Site 10 - Day 2'!EF47,'JTC - Site 10 - Day 2'!ET47,'JTC - Site 10 - Day 2'!FH47)</f>
        <v>0</v>
      </c>
      <c r="DE47" s="44">
        <f>SUM('JTC - Site 10 - Day 2'!EG47,'JTC - Site 10 - Day 2'!EU47,'JTC - Site 10 - Day 2'!FI47)</f>
        <v>0</v>
      </c>
      <c r="DF47" s="53">
        <f>SUM('JTC - Site 10 - Day 2'!EH47,'JTC - Site 10 - Day 2'!EV47,'JTC - Site 10 - Day 2'!FJ47)</f>
        <v>2</v>
      </c>
      <c r="DG47" s="58">
        <f t="shared" si="22"/>
        <v>106</v>
      </c>
      <c r="DH47" s="58">
        <f t="shared" si="23"/>
        <v>104</v>
      </c>
      <c r="DI47" s="67">
        <f t="shared" si="109"/>
        <v>377</v>
      </c>
      <c r="DJ47" s="67">
        <f t="shared" ref="DJ47:DJ49" si="110">SUM(DI47:DI51)</f>
        <v>1580</v>
      </c>
      <c r="DK47" s="22">
        <f>'JTC - Site 10 - Day 2'!$A47</f>
        <v>0.59375000000000033</v>
      </c>
    </row>
    <row r="48" spans="1:115" ht="13.5" customHeight="1">
      <c r="A48" s="22">
        <f>'JTC - Site 10 - Day 2'!$A48</f>
        <v>0.60416666666666696</v>
      </c>
      <c r="B48" s="43">
        <f>SUM('JTC - Site 10 - Day 2'!AR48,'JTC - Site 10 - Day 2'!CV48,'JTC - Site 10 - Day 2'!EZ48)</f>
        <v>7</v>
      </c>
      <c r="C48" s="44">
        <f>SUM('JTC - Site 10 - Day 2'!AS48,'JTC - Site 10 - Day 2'!CW48,'JTC - Site 10 - Day 2'!FA48)</f>
        <v>0</v>
      </c>
      <c r="D48" s="44">
        <f>SUM('JTC - Site 10 - Day 2'!AT48,'JTC - Site 10 - Day 2'!CX48,'JTC - Site 10 - Day 2'!FB48)</f>
        <v>53</v>
      </c>
      <c r="E48" s="44">
        <f>SUM('JTC - Site 10 - Day 2'!AU48,'JTC - Site 10 - Day 2'!CY48,'JTC - Site 10 - Day 2'!FC48)</f>
        <v>11</v>
      </c>
      <c r="F48" s="44">
        <f>SUM('JTC - Site 10 - Day 2'!AV48,'JTC - Site 10 - Day 2'!CZ48,'JTC - Site 10 - Day 2'!FD48)</f>
        <v>1</v>
      </c>
      <c r="G48" s="44">
        <f>SUM('JTC - Site 10 - Day 2'!AW48,'JTC - Site 10 - Day 2'!DA48,'JTC - Site 10 - Day 2'!FE48)</f>
        <v>0</v>
      </c>
      <c r="H48" s="44">
        <f>SUM('JTC - Site 10 - Day 2'!AX48,'JTC - Site 10 - Day 2'!DB48,'JTC - Site 10 - Day 2'!FF48)</f>
        <v>0</v>
      </c>
      <c r="I48" s="44">
        <f>SUM('JTC - Site 10 - Day 2'!AY48,'JTC - Site 10 - Day 2'!DC48,'JTC - Site 10 - Day 2'!FG48)</f>
        <v>0</v>
      </c>
      <c r="J48" s="44">
        <f>SUM('JTC - Site 10 - Day 2'!AZ48,'JTC - Site 10 - Day 2'!DD48,'JTC - Site 10 - Day 2'!FH48)</f>
        <v>1</v>
      </c>
      <c r="K48" s="44">
        <f>SUM('JTC - Site 10 - Day 2'!BA48,'JTC - Site 10 - Day 2'!DE48,'JTC - Site 10 - Day 2'!FI48)</f>
        <v>0</v>
      </c>
      <c r="L48" s="53">
        <f>SUM('JTC - Site 10 - Day 2'!BB48,'JTC - Site 10 - Day 2'!DF48,'JTC - Site 10 - Day 2'!FJ48)</f>
        <v>11</v>
      </c>
      <c r="M48" s="58">
        <f t="shared" si="8"/>
        <v>84</v>
      </c>
      <c r="N48" s="58">
        <f t="shared" si="9"/>
        <v>81</v>
      </c>
      <c r="O48" s="22">
        <f>'JTC - Site 10 - Day 2'!$A48</f>
        <v>0.60416666666666696</v>
      </c>
      <c r="P48" s="43">
        <f>SUM('JTC - Site 10 - Day 2'!B48,'JTC - Site 10 - Day 2'!P48,'JTC - Site 10 - Day 2'!AD48)</f>
        <v>4</v>
      </c>
      <c r="Q48" s="44">
        <f>SUM('JTC - Site 10 - Day 2'!C48,'JTC - Site 10 - Day 2'!Q48,'JTC - Site 10 - Day 2'!AE48)</f>
        <v>2</v>
      </c>
      <c r="R48" s="44">
        <f>SUM('JTC - Site 10 - Day 2'!D48,'JTC - Site 10 - Day 2'!R48,'JTC - Site 10 - Day 2'!AF48)</f>
        <v>60</v>
      </c>
      <c r="S48" s="44">
        <f>SUM('JTC - Site 10 - Day 2'!E48,'JTC - Site 10 - Day 2'!S48,'JTC - Site 10 - Day 2'!AG48)</f>
        <v>7</v>
      </c>
      <c r="T48" s="44">
        <f>SUM('JTC - Site 10 - Day 2'!F48,'JTC - Site 10 - Day 2'!T48,'JTC - Site 10 - Day 2'!AH48)</f>
        <v>2</v>
      </c>
      <c r="U48" s="44">
        <f>SUM('JTC - Site 10 - Day 2'!G48,'JTC - Site 10 - Day 2'!U48,'JTC - Site 10 - Day 2'!AI48)</f>
        <v>0</v>
      </c>
      <c r="V48" s="44">
        <f>SUM('JTC - Site 10 - Day 2'!H48,'JTC - Site 10 - Day 2'!V48,'JTC - Site 10 - Day 2'!AJ48)</f>
        <v>2</v>
      </c>
      <c r="W48" s="44">
        <f>SUM('JTC - Site 10 - Day 2'!I48,'JTC - Site 10 - Day 2'!W48,'JTC - Site 10 - Day 2'!AK48)</f>
        <v>2</v>
      </c>
      <c r="X48" s="44">
        <f>SUM('JTC - Site 10 - Day 2'!J48,'JTC - Site 10 - Day 2'!X48,'JTC - Site 10 - Day 2'!AL48)</f>
        <v>1</v>
      </c>
      <c r="Y48" s="44">
        <f>SUM('JTC - Site 10 - Day 2'!K48,'JTC - Site 10 - Day 2'!Y48,'JTC - Site 10 - Day 2'!AM48)</f>
        <v>0</v>
      </c>
      <c r="Z48" s="53">
        <f>SUM('JTC - Site 10 - Day 2'!L48,'JTC - Site 10 - Day 2'!Z48,'JTC - Site 10 - Day 2'!AN48)</f>
        <v>5</v>
      </c>
      <c r="AA48" s="58">
        <f t="shared" si="10"/>
        <v>85</v>
      </c>
      <c r="AB48" s="58">
        <f t="shared" si="11"/>
        <v>88</v>
      </c>
      <c r="AC48" s="22">
        <f>'JTC - Site 10 - Day 2'!$A48</f>
        <v>0.60416666666666696</v>
      </c>
      <c r="AD48" s="43">
        <f>SUM('JTC - Site 10 - Day 2'!AD48,'JTC - Site 10 - Day 2'!CH48,'JTC - Site 10 - Day 2'!EL48)</f>
        <v>2</v>
      </c>
      <c r="AE48" s="44">
        <f>SUM('JTC - Site 10 - Day 2'!AE48,'JTC - Site 10 - Day 2'!CI48,'JTC - Site 10 - Day 2'!EM48)</f>
        <v>1</v>
      </c>
      <c r="AF48" s="44">
        <f>SUM('JTC - Site 10 - Day 2'!AF48,'JTC - Site 10 - Day 2'!CJ48,'JTC - Site 10 - Day 2'!EN48)</f>
        <v>87</v>
      </c>
      <c r="AG48" s="44">
        <f>SUM('JTC - Site 10 - Day 2'!AG48,'JTC - Site 10 - Day 2'!CK48,'JTC - Site 10 - Day 2'!EO48)</f>
        <v>24</v>
      </c>
      <c r="AH48" s="44">
        <f>SUM('JTC - Site 10 - Day 2'!AH48,'JTC - Site 10 - Day 2'!CL48,'JTC - Site 10 - Day 2'!EP48)</f>
        <v>7</v>
      </c>
      <c r="AI48" s="44">
        <f>SUM('JTC - Site 10 - Day 2'!AI48,'JTC - Site 10 - Day 2'!CM48,'JTC - Site 10 - Day 2'!EQ48)</f>
        <v>0</v>
      </c>
      <c r="AJ48" s="44">
        <f>SUM('JTC - Site 10 - Day 2'!AJ48,'JTC - Site 10 - Day 2'!CN48,'JTC - Site 10 - Day 2'!ER48)</f>
        <v>2</v>
      </c>
      <c r="AK48" s="44">
        <f>SUM('JTC - Site 10 - Day 2'!AK48,'JTC - Site 10 - Day 2'!CO48,'JTC - Site 10 - Day 2'!ES48)</f>
        <v>2</v>
      </c>
      <c r="AL48" s="44">
        <f>SUM('JTC - Site 10 - Day 2'!AL48,'JTC - Site 10 - Day 2'!CP48,'JTC - Site 10 - Day 2'!ET48)</f>
        <v>0</v>
      </c>
      <c r="AM48" s="44">
        <f>SUM('JTC - Site 10 - Day 2'!AM48,'JTC - Site 10 - Day 2'!CQ48,'JTC - Site 10 - Day 2'!EU48)</f>
        <v>0</v>
      </c>
      <c r="AN48" s="53">
        <f>SUM('JTC - Site 10 - Day 2'!AN48,'JTC - Site 10 - Day 2'!CR48,'JTC - Site 10 - Day 2'!EV48)</f>
        <v>2</v>
      </c>
      <c r="AO48" s="58">
        <f t="shared" si="12"/>
        <v>127</v>
      </c>
      <c r="AP48" s="58">
        <f t="shared" si="13"/>
        <v>136</v>
      </c>
      <c r="AQ48" s="22">
        <f>'JTC - Site 10 - Day 2'!$A48</f>
        <v>0.60416666666666696</v>
      </c>
      <c r="AR48" s="43">
        <f>SUM('JTC - Site 10 - Day 2'!AR48,'JTC - Site 10 - Day 2'!BF48,'JTC - Site 10 - Day 2'!BT48)</f>
        <v>6</v>
      </c>
      <c r="AS48" s="44">
        <f>SUM('JTC - Site 10 - Day 2'!AS48,'JTC - Site 10 - Day 2'!BG48,'JTC - Site 10 - Day 2'!BU48)</f>
        <v>1</v>
      </c>
      <c r="AT48" s="44">
        <f>SUM('JTC - Site 10 - Day 2'!AT48,'JTC - Site 10 - Day 2'!BH48,'JTC - Site 10 - Day 2'!BV48)</f>
        <v>78</v>
      </c>
      <c r="AU48" s="44">
        <f>SUM('JTC - Site 10 - Day 2'!AU48,'JTC - Site 10 - Day 2'!BI48,'JTC - Site 10 - Day 2'!BW48)</f>
        <v>12</v>
      </c>
      <c r="AV48" s="44">
        <f>SUM('JTC - Site 10 - Day 2'!AV48,'JTC - Site 10 - Day 2'!BJ48,'JTC - Site 10 - Day 2'!BX48)</f>
        <v>1</v>
      </c>
      <c r="AW48" s="44">
        <f>SUM('JTC - Site 10 - Day 2'!AW48,'JTC - Site 10 - Day 2'!BK48,'JTC - Site 10 - Day 2'!BY48)</f>
        <v>0</v>
      </c>
      <c r="AX48" s="44">
        <f>SUM('JTC - Site 10 - Day 2'!AX48,'JTC - Site 10 - Day 2'!BL48,'JTC - Site 10 - Day 2'!BZ48)</f>
        <v>7</v>
      </c>
      <c r="AY48" s="44">
        <f>SUM('JTC - Site 10 - Day 2'!AY48,'JTC - Site 10 - Day 2'!BM48,'JTC - Site 10 - Day 2'!CA48)</f>
        <v>0</v>
      </c>
      <c r="AZ48" s="44">
        <f>SUM('JTC - Site 10 - Day 2'!AZ48,'JTC - Site 10 - Day 2'!BN48,'JTC - Site 10 - Day 2'!CB48)</f>
        <v>0</v>
      </c>
      <c r="BA48" s="44">
        <f>SUM('JTC - Site 10 - Day 2'!BA48,'JTC - Site 10 - Day 2'!BO48,'JTC - Site 10 - Day 2'!CC48)</f>
        <v>0</v>
      </c>
      <c r="BB48" s="53">
        <f>SUM('JTC - Site 10 - Day 2'!BB48,'JTC - Site 10 - Day 2'!BP48,'JTC - Site 10 - Day 2'!CD48)</f>
        <v>3</v>
      </c>
      <c r="BC48" s="58">
        <f t="shared" si="14"/>
        <v>108</v>
      </c>
      <c r="BD48" s="58">
        <f t="shared" si="15"/>
        <v>111</v>
      </c>
      <c r="BE48" s="22">
        <f>'JTC - Site 10 - Day 2'!$A48</f>
        <v>0.60416666666666696</v>
      </c>
      <c r="BF48" s="43">
        <f>SUM('JTC - Site 10 - Day 2'!P48,'JTC - Site 10 - Day 2'!BT48,'JTC - Site 10 - Day 2'!DX48)</f>
        <v>2</v>
      </c>
      <c r="BG48" s="44">
        <f>SUM('JTC - Site 10 - Day 2'!Q48,'JTC - Site 10 - Day 2'!BU48,'JTC - Site 10 - Day 2'!DY48)</f>
        <v>1</v>
      </c>
      <c r="BH48" s="44">
        <f>SUM('JTC - Site 10 - Day 2'!R48,'JTC - Site 10 - Day 2'!BV48,'JTC - Site 10 - Day 2'!DZ48)</f>
        <v>53</v>
      </c>
      <c r="BI48" s="44">
        <f>SUM('JTC - Site 10 - Day 2'!S48,'JTC - Site 10 - Day 2'!BW48,'JTC - Site 10 - Day 2'!EA48)</f>
        <v>9</v>
      </c>
      <c r="BJ48" s="44">
        <f>SUM('JTC - Site 10 - Day 2'!T48,'JTC - Site 10 - Day 2'!BX48,'JTC - Site 10 - Day 2'!EB48)</f>
        <v>0</v>
      </c>
      <c r="BK48" s="44">
        <f>SUM('JTC - Site 10 - Day 2'!U48,'JTC - Site 10 - Day 2'!BY48,'JTC - Site 10 - Day 2'!EC48)</f>
        <v>0</v>
      </c>
      <c r="BL48" s="44">
        <f>SUM('JTC - Site 10 - Day 2'!V48,'JTC - Site 10 - Day 2'!BZ48,'JTC - Site 10 - Day 2'!ED48)</f>
        <v>0</v>
      </c>
      <c r="BM48" s="44">
        <f>SUM('JTC - Site 10 - Day 2'!W48,'JTC - Site 10 - Day 2'!CA48,'JTC - Site 10 - Day 2'!EE48)</f>
        <v>0</v>
      </c>
      <c r="BN48" s="44">
        <f>SUM('JTC - Site 10 - Day 2'!X48,'JTC - Site 10 - Day 2'!CB48,'JTC - Site 10 - Day 2'!EF48)</f>
        <v>1</v>
      </c>
      <c r="BO48" s="44">
        <f>SUM('JTC - Site 10 - Day 2'!Y48,'JTC - Site 10 - Day 2'!CC48,'JTC - Site 10 - Day 2'!EG48)</f>
        <v>0</v>
      </c>
      <c r="BP48" s="53">
        <f>SUM('JTC - Site 10 - Day 2'!Z48,'JTC - Site 10 - Day 2'!CD48,'JTC - Site 10 - Day 2'!EH48)</f>
        <v>4</v>
      </c>
      <c r="BQ48" s="58">
        <f t="shared" si="16"/>
        <v>70</v>
      </c>
      <c r="BR48" s="58">
        <f t="shared" si="17"/>
        <v>69</v>
      </c>
      <c r="BS48" s="22">
        <f>'JTC - Site 10 - Day 2'!$A48</f>
        <v>0.60416666666666696</v>
      </c>
      <c r="BT48" s="43">
        <f>SUM('JTC - Site 10 - Day 2'!CH48,'JTC - Site 10 - Day 2'!CV48,'JTC - Site 10 - Day 2'!DJ48)</f>
        <v>4</v>
      </c>
      <c r="BU48" s="44">
        <f>SUM('JTC - Site 10 - Day 2'!CI48,'JTC - Site 10 - Day 2'!CW48,'JTC - Site 10 - Day 2'!DK48)</f>
        <v>0</v>
      </c>
      <c r="BV48" s="44">
        <f>SUM('JTC - Site 10 - Day 2'!CJ48,'JTC - Site 10 - Day 2'!CX48,'JTC - Site 10 - Day 2'!DL48)</f>
        <v>51</v>
      </c>
      <c r="BW48" s="44">
        <f>SUM('JTC - Site 10 - Day 2'!CK48,'JTC - Site 10 - Day 2'!CY48,'JTC - Site 10 - Day 2'!DM48)</f>
        <v>10</v>
      </c>
      <c r="BX48" s="44">
        <f>SUM('JTC - Site 10 - Day 2'!CL48,'JTC - Site 10 - Day 2'!CZ48,'JTC - Site 10 - Day 2'!DN48)</f>
        <v>1</v>
      </c>
      <c r="BY48" s="44">
        <f>SUM('JTC - Site 10 - Day 2'!CM48,'JTC - Site 10 - Day 2'!DA48,'JTC - Site 10 - Day 2'!DO48)</f>
        <v>0</v>
      </c>
      <c r="BZ48" s="44">
        <f>SUM('JTC - Site 10 - Day 2'!CN48,'JTC - Site 10 - Day 2'!DB48,'JTC - Site 10 - Day 2'!DP48)</f>
        <v>0</v>
      </c>
      <c r="CA48" s="44">
        <f>SUM('JTC - Site 10 - Day 2'!CO48,'JTC - Site 10 - Day 2'!DC48,'JTC - Site 10 - Day 2'!DQ48)</f>
        <v>0</v>
      </c>
      <c r="CB48" s="44">
        <f>SUM('JTC - Site 10 - Day 2'!CP48,'JTC - Site 10 - Day 2'!DD48,'JTC - Site 10 - Day 2'!DR48)</f>
        <v>1</v>
      </c>
      <c r="CC48" s="44">
        <f>SUM('JTC - Site 10 - Day 2'!CQ48,'JTC - Site 10 - Day 2'!DE48,'JTC - Site 10 - Day 2'!DS48)</f>
        <v>0</v>
      </c>
      <c r="CD48" s="53">
        <f>SUM('JTC - Site 10 - Day 2'!CR48,'JTC - Site 10 - Day 2'!DF48,'JTC - Site 10 - Day 2'!DT48)</f>
        <v>9</v>
      </c>
      <c r="CE48" s="58">
        <f t="shared" si="18"/>
        <v>76</v>
      </c>
      <c r="CF48" s="58">
        <f t="shared" si="19"/>
        <v>75</v>
      </c>
      <c r="CG48" s="22">
        <f>'JTC - Site 10 - Day 2'!$A48</f>
        <v>0.60416666666666696</v>
      </c>
      <c r="CH48" s="43">
        <f>SUM('JTC - Site 10 - Day 2'!B48,'JTC - Site 10 - Day 2'!BF48,'JTC - Site 10 - Day 2'!DJ48)</f>
        <v>7</v>
      </c>
      <c r="CI48" s="44">
        <f>SUM('JTC - Site 10 - Day 2'!C48,'JTC - Site 10 - Day 2'!BG48,'JTC - Site 10 - Day 2'!DK48)</f>
        <v>2</v>
      </c>
      <c r="CJ48" s="44">
        <f>SUM('JTC - Site 10 - Day 2'!D48,'JTC - Site 10 - Day 2'!BH48,'JTC - Site 10 - Day 2'!DL48)</f>
        <v>95</v>
      </c>
      <c r="CK48" s="44">
        <f>SUM('JTC - Site 10 - Day 2'!E48,'JTC - Site 10 - Day 2'!BI48,'JTC - Site 10 - Day 2'!DM48)</f>
        <v>14</v>
      </c>
      <c r="CL48" s="44">
        <f>SUM('JTC - Site 10 - Day 2'!F48,'JTC - Site 10 - Day 2'!BJ48,'JTC - Site 10 - Day 2'!DN48)</f>
        <v>3</v>
      </c>
      <c r="CM48" s="44">
        <f>SUM('JTC - Site 10 - Day 2'!G48,'JTC - Site 10 - Day 2'!BK48,'JTC - Site 10 - Day 2'!DO48)</f>
        <v>0</v>
      </c>
      <c r="CN48" s="44">
        <f>SUM('JTC - Site 10 - Day 2'!H48,'JTC - Site 10 - Day 2'!BL48,'JTC - Site 10 - Day 2'!DP48)</f>
        <v>8</v>
      </c>
      <c r="CO48" s="44">
        <f>SUM('JTC - Site 10 - Day 2'!I48,'JTC - Site 10 - Day 2'!BM48,'JTC - Site 10 - Day 2'!DQ48)</f>
        <v>0</v>
      </c>
      <c r="CP48" s="44">
        <f>SUM('JTC - Site 10 - Day 2'!J48,'JTC - Site 10 - Day 2'!BN48,'JTC - Site 10 - Day 2'!DR48)</f>
        <v>0</v>
      </c>
      <c r="CQ48" s="44">
        <f>SUM('JTC - Site 10 - Day 2'!K48,'JTC - Site 10 - Day 2'!BO48,'JTC - Site 10 - Day 2'!DS48)</f>
        <v>0</v>
      </c>
      <c r="CR48" s="53">
        <f>SUM('JTC - Site 10 - Day 2'!L48,'JTC - Site 10 - Day 2'!BP48,'JTC - Site 10 - Day 2'!DT48)</f>
        <v>3</v>
      </c>
      <c r="CS48" s="58">
        <f t="shared" si="20"/>
        <v>132</v>
      </c>
      <c r="CT48" s="58">
        <f t="shared" si="21"/>
        <v>137</v>
      </c>
      <c r="CU48" s="22">
        <f>'JTC - Site 10 - Day 2'!$A48</f>
        <v>0.60416666666666696</v>
      </c>
      <c r="CV48" s="43">
        <f>SUM('JTC - Site 10 - Day 2'!DX48,'JTC - Site 10 - Day 2'!EL48,'JTC - Site 10 - Day 2'!EZ48)</f>
        <v>4</v>
      </c>
      <c r="CW48" s="44">
        <f>SUM('JTC - Site 10 - Day 2'!DY48,'JTC - Site 10 - Day 2'!EM48,'JTC - Site 10 - Day 2'!FA48)</f>
        <v>1</v>
      </c>
      <c r="CX48" s="44">
        <f>SUM('JTC - Site 10 - Day 2'!DZ48,'JTC - Site 10 - Day 2'!EN48,'JTC - Site 10 - Day 2'!FB48)</f>
        <v>99</v>
      </c>
      <c r="CY48" s="44">
        <f>SUM('JTC - Site 10 - Day 2'!EA48,'JTC - Site 10 - Day 2'!EO48,'JTC - Site 10 - Day 2'!FC48)</f>
        <v>29</v>
      </c>
      <c r="CZ48" s="44">
        <f>SUM('JTC - Site 10 - Day 2'!EB48,'JTC - Site 10 - Day 2'!EP48,'JTC - Site 10 - Day 2'!FD48)</f>
        <v>7</v>
      </c>
      <c r="DA48" s="44">
        <f>SUM('JTC - Site 10 - Day 2'!EC48,'JTC - Site 10 - Day 2'!EQ48,'JTC - Site 10 - Day 2'!FE48)</f>
        <v>0</v>
      </c>
      <c r="DB48" s="44">
        <f>SUM('JTC - Site 10 - Day 2'!ED48,'JTC - Site 10 - Day 2'!ER48,'JTC - Site 10 - Day 2'!FF48)</f>
        <v>1</v>
      </c>
      <c r="DC48" s="44">
        <f>SUM('JTC - Site 10 - Day 2'!EE48,'JTC - Site 10 - Day 2'!ES48,'JTC - Site 10 - Day 2'!FG48)</f>
        <v>0</v>
      </c>
      <c r="DD48" s="44">
        <f>SUM('JTC - Site 10 - Day 2'!EF48,'JTC - Site 10 - Day 2'!ET48,'JTC - Site 10 - Day 2'!FH48)</f>
        <v>0</v>
      </c>
      <c r="DE48" s="44">
        <f>SUM('JTC - Site 10 - Day 2'!EG48,'JTC - Site 10 - Day 2'!EU48,'JTC - Site 10 - Day 2'!FI48)</f>
        <v>0</v>
      </c>
      <c r="DF48" s="53">
        <f>SUM('JTC - Site 10 - Day 2'!EH48,'JTC - Site 10 - Day 2'!EV48,'JTC - Site 10 - Day 2'!FJ48)</f>
        <v>3</v>
      </c>
      <c r="DG48" s="58">
        <f t="shared" si="22"/>
        <v>144</v>
      </c>
      <c r="DH48" s="58">
        <f t="shared" si="23"/>
        <v>149</v>
      </c>
      <c r="DI48" s="67">
        <f t="shared" si="109"/>
        <v>413</v>
      </c>
      <c r="DJ48" s="67">
        <f t="shared" si="110"/>
        <v>1591</v>
      </c>
      <c r="DK48" s="22">
        <f>'JTC - Site 10 - Day 2'!$A48</f>
        <v>0.60416666666666696</v>
      </c>
    </row>
    <row r="49" spans="1:115" ht="13.5" customHeight="1">
      <c r="A49" s="45">
        <f>'JTC - Site 10 - Day 2'!$A49</f>
        <v>0.61458333333333359</v>
      </c>
      <c r="B49" s="46">
        <f>SUM('JTC - Site 10 - Day 2'!AR49,'JTC - Site 10 - Day 2'!CV49,'JTC - Site 10 - Day 2'!EZ49)</f>
        <v>7</v>
      </c>
      <c r="C49" s="47">
        <f>SUM('JTC - Site 10 - Day 2'!AS49,'JTC - Site 10 - Day 2'!CW49,'JTC - Site 10 - Day 2'!FA49)</f>
        <v>1</v>
      </c>
      <c r="D49" s="47">
        <f>SUM('JTC - Site 10 - Day 2'!AT49,'JTC - Site 10 - Day 2'!CX49,'JTC - Site 10 - Day 2'!FB49)</f>
        <v>40</v>
      </c>
      <c r="E49" s="47">
        <f>SUM('JTC - Site 10 - Day 2'!AU49,'JTC - Site 10 - Day 2'!CY49,'JTC - Site 10 - Day 2'!FC49)</f>
        <v>12</v>
      </c>
      <c r="F49" s="47">
        <f>SUM('JTC - Site 10 - Day 2'!AV49,'JTC - Site 10 - Day 2'!CZ49,'JTC - Site 10 - Day 2'!FD49)</f>
        <v>2</v>
      </c>
      <c r="G49" s="47">
        <f>SUM('JTC - Site 10 - Day 2'!AW49,'JTC - Site 10 - Day 2'!DA49,'JTC - Site 10 - Day 2'!FE49)</f>
        <v>0</v>
      </c>
      <c r="H49" s="47">
        <f>SUM('JTC - Site 10 - Day 2'!AX49,'JTC - Site 10 - Day 2'!DB49,'JTC - Site 10 - Day 2'!FF49)</f>
        <v>1</v>
      </c>
      <c r="I49" s="47">
        <f>SUM('JTC - Site 10 - Day 2'!AY49,'JTC - Site 10 - Day 2'!DC49,'JTC - Site 10 - Day 2'!FG49)</f>
        <v>0</v>
      </c>
      <c r="J49" s="47">
        <f>SUM('JTC - Site 10 - Day 2'!AZ49,'JTC - Site 10 - Day 2'!DD49,'JTC - Site 10 - Day 2'!FH49)</f>
        <v>0</v>
      </c>
      <c r="K49" s="47">
        <f>SUM('JTC - Site 10 - Day 2'!BA49,'JTC - Site 10 - Day 2'!DE49,'JTC - Site 10 - Day 2'!FI49)</f>
        <v>0</v>
      </c>
      <c r="L49" s="54">
        <f>SUM('JTC - Site 10 - Day 2'!BB49,'JTC - Site 10 - Day 2'!DF49,'JTC - Site 10 - Day 2'!FJ49)</f>
        <v>2</v>
      </c>
      <c r="M49" s="59">
        <f t="shared" si="8"/>
        <v>65</v>
      </c>
      <c r="N49" s="59">
        <f t="shared" si="9"/>
        <v>63</v>
      </c>
      <c r="O49" s="45">
        <f>'JTC - Site 10 - Day 2'!$A49</f>
        <v>0.61458333333333359</v>
      </c>
      <c r="P49" s="46">
        <f>SUM('JTC - Site 10 - Day 2'!B49,'JTC - Site 10 - Day 2'!P49,'JTC - Site 10 - Day 2'!AD49)</f>
        <v>2</v>
      </c>
      <c r="Q49" s="47">
        <f>SUM('JTC - Site 10 - Day 2'!C49,'JTC - Site 10 - Day 2'!Q49,'JTC - Site 10 - Day 2'!AE49)</f>
        <v>1</v>
      </c>
      <c r="R49" s="47">
        <f>SUM('JTC - Site 10 - Day 2'!D49,'JTC - Site 10 - Day 2'!R49,'JTC - Site 10 - Day 2'!AF49)</f>
        <v>80</v>
      </c>
      <c r="S49" s="47">
        <f>SUM('JTC - Site 10 - Day 2'!E49,'JTC - Site 10 - Day 2'!S49,'JTC - Site 10 - Day 2'!AG49)</f>
        <v>17</v>
      </c>
      <c r="T49" s="47">
        <f>SUM('JTC - Site 10 - Day 2'!F49,'JTC - Site 10 - Day 2'!T49,'JTC - Site 10 - Day 2'!AH49)</f>
        <v>2</v>
      </c>
      <c r="U49" s="47">
        <f>SUM('JTC - Site 10 - Day 2'!G49,'JTC - Site 10 - Day 2'!U49,'JTC - Site 10 - Day 2'!AI49)</f>
        <v>0</v>
      </c>
      <c r="V49" s="47">
        <f>SUM('JTC - Site 10 - Day 2'!H49,'JTC - Site 10 - Day 2'!V49,'JTC - Site 10 - Day 2'!AJ49)</f>
        <v>1</v>
      </c>
      <c r="W49" s="47">
        <f>SUM('JTC - Site 10 - Day 2'!I49,'JTC - Site 10 - Day 2'!W49,'JTC - Site 10 - Day 2'!AK49)</f>
        <v>1</v>
      </c>
      <c r="X49" s="47">
        <f>SUM('JTC - Site 10 - Day 2'!J49,'JTC - Site 10 - Day 2'!X49,'JTC - Site 10 - Day 2'!AL49)</f>
        <v>1</v>
      </c>
      <c r="Y49" s="47">
        <f>SUM('JTC - Site 10 - Day 2'!K49,'JTC - Site 10 - Day 2'!Y49,'JTC - Site 10 - Day 2'!AM49)</f>
        <v>0</v>
      </c>
      <c r="Z49" s="54">
        <f>SUM('JTC - Site 10 - Day 2'!L49,'JTC - Site 10 - Day 2'!Z49,'JTC - Site 10 - Day 2'!AN49)</f>
        <v>7</v>
      </c>
      <c r="AA49" s="59">
        <f t="shared" si="10"/>
        <v>112</v>
      </c>
      <c r="AB49" s="59">
        <f t="shared" si="11"/>
        <v>115</v>
      </c>
      <c r="AC49" s="45">
        <f>'JTC - Site 10 - Day 2'!$A49</f>
        <v>0.61458333333333359</v>
      </c>
      <c r="AD49" s="46">
        <f>SUM('JTC - Site 10 - Day 2'!AD49,'JTC - Site 10 - Day 2'!CH49,'JTC - Site 10 - Day 2'!EL49)</f>
        <v>8</v>
      </c>
      <c r="AE49" s="47">
        <f>SUM('JTC - Site 10 - Day 2'!AE49,'JTC - Site 10 - Day 2'!CI49,'JTC - Site 10 - Day 2'!EM49)</f>
        <v>3</v>
      </c>
      <c r="AF49" s="47">
        <f>SUM('JTC - Site 10 - Day 2'!AF49,'JTC - Site 10 - Day 2'!CJ49,'JTC - Site 10 - Day 2'!EN49)</f>
        <v>95</v>
      </c>
      <c r="AG49" s="47">
        <f>SUM('JTC - Site 10 - Day 2'!AG49,'JTC - Site 10 - Day 2'!CK49,'JTC - Site 10 - Day 2'!EO49)</f>
        <v>14</v>
      </c>
      <c r="AH49" s="47">
        <f>SUM('JTC - Site 10 - Day 2'!AH49,'JTC - Site 10 - Day 2'!CL49,'JTC - Site 10 - Day 2'!EP49)</f>
        <v>2</v>
      </c>
      <c r="AI49" s="47">
        <f>SUM('JTC - Site 10 - Day 2'!AI49,'JTC - Site 10 - Day 2'!CM49,'JTC - Site 10 - Day 2'!EQ49)</f>
        <v>0</v>
      </c>
      <c r="AJ49" s="47">
        <f>SUM('JTC - Site 10 - Day 2'!AJ49,'JTC - Site 10 - Day 2'!CN49,'JTC - Site 10 - Day 2'!ER49)</f>
        <v>3</v>
      </c>
      <c r="AK49" s="47">
        <f>SUM('JTC - Site 10 - Day 2'!AK49,'JTC - Site 10 - Day 2'!CO49,'JTC - Site 10 - Day 2'!ES49)</f>
        <v>1</v>
      </c>
      <c r="AL49" s="47">
        <f>SUM('JTC - Site 10 - Day 2'!AL49,'JTC - Site 10 - Day 2'!CP49,'JTC - Site 10 - Day 2'!ET49)</f>
        <v>0</v>
      </c>
      <c r="AM49" s="47">
        <f>SUM('JTC - Site 10 - Day 2'!AM49,'JTC - Site 10 - Day 2'!CQ49,'JTC - Site 10 - Day 2'!EU49)</f>
        <v>1</v>
      </c>
      <c r="AN49" s="54">
        <f>SUM('JTC - Site 10 - Day 2'!AN49,'JTC - Site 10 - Day 2'!CR49,'JTC - Site 10 - Day 2'!EV49)</f>
        <v>4</v>
      </c>
      <c r="AO49" s="59">
        <f t="shared" si="12"/>
        <v>131</v>
      </c>
      <c r="AP49" s="59">
        <f t="shared" si="13"/>
        <v>131</v>
      </c>
      <c r="AQ49" s="45">
        <f>'JTC - Site 10 - Day 2'!$A49</f>
        <v>0.61458333333333359</v>
      </c>
      <c r="AR49" s="46">
        <f>SUM('JTC - Site 10 - Day 2'!AR49,'JTC - Site 10 - Day 2'!BF49,'JTC - Site 10 - Day 2'!BT49)</f>
        <v>7</v>
      </c>
      <c r="AS49" s="47">
        <f>SUM('JTC - Site 10 - Day 2'!AS49,'JTC - Site 10 - Day 2'!BG49,'JTC - Site 10 - Day 2'!BU49)</f>
        <v>0</v>
      </c>
      <c r="AT49" s="47">
        <f>SUM('JTC - Site 10 - Day 2'!AT49,'JTC - Site 10 - Day 2'!BH49,'JTC - Site 10 - Day 2'!BV49)</f>
        <v>64</v>
      </c>
      <c r="AU49" s="47">
        <f>SUM('JTC - Site 10 - Day 2'!AU49,'JTC - Site 10 - Day 2'!BI49,'JTC - Site 10 - Day 2'!BW49)</f>
        <v>14</v>
      </c>
      <c r="AV49" s="47">
        <f>SUM('JTC - Site 10 - Day 2'!AV49,'JTC - Site 10 - Day 2'!BJ49,'JTC - Site 10 - Day 2'!BX49)</f>
        <v>6</v>
      </c>
      <c r="AW49" s="47">
        <f>SUM('JTC - Site 10 - Day 2'!AW49,'JTC - Site 10 - Day 2'!BK49,'JTC - Site 10 - Day 2'!BY49)</f>
        <v>2</v>
      </c>
      <c r="AX49" s="47">
        <f>SUM('JTC - Site 10 - Day 2'!AX49,'JTC - Site 10 - Day 2'!BL49,'JTC - Site 10 - Day 2'!BZ49)</f>
        <v>1</v>
      </c>
      <c r="AY49" s="47">
        <f>SUM('JTC - Site 10 - Day 2'!AY49,'JTC - Site 10 - Day 2'!BM49,'JTC - Site 10 - Day 2'!CA49)</f>
        <v>0</v>
      </c>
      <c r="AZ49" s="47">
        <f>SUM('JTC - Site 10 - Day 2'!AZ49,'JTC - Site 10 - Day 2'!BN49,'JTC - Site 10 - Day 2'!CB49)</f>
        <v>0</v>
      </c>
      <c r="BA49" s="47">
        <f>SUM('JTC - Site 10 - Day 2'!BA49,'JTC - Site 10 - Day 2'!BO49,'JTC - Site 10 - Day 2'!CC49)</f>
        <v>0</v>
      </c>
      <c r="BB49" s="54">
        <f>SUM('JTC - Site 10 - Day 2'!BB49,'JTC - Site 10 - Day 2'!BP49,'JTC - Site 10 - Day 2'!CD49)</f>
        <v>7</v>
      </c>
      <c r="BC49" s="59">
        <f t="shared" si="14"/>
        <v>101</v>
      </c>
      <c r="BD49" s="59">
        <f t="shared" si="15"/>
        <v>105</v>
      </c>
      <c r="BE49" s="45">
        <f>'JTC - Site 10 - Day 2'!$A49</f>
        <v>0.61458333333333359</v>
      </c>
      <c r="BF49" s="46">
        <f>SUM('JTC - Site 10 - Day 2'!P49,'JTC - Site 10 - Day 2'!BT49,'JTC - Site 10 - Day 2'!DX49)</f>
        <v>2</v>
      </c>
      <c r="BG49" s="47">
        <f>SUM('JTC - Site 10 - Day 2'!Q49,'JTC - Site 10 - Day 2'!BU49,'JTC - Site 10 - Day 2'!DY49)</f>
        <v>3</v>
      </c>
      <c r="BH49" s="47">
        <f>SUM('JTC - Site 10 - Day 2'!R49,'JTC - Site 10 - Day 2'!BV49,'JTC - Site 10 - Day 2'!DZ49)</f>
        <v>69</v>
      </c>
      <c r="BI49" s="47">
        <f>SUM('JTC - Site 10 - Day 2'!S49,'JTC - Site 10 - Day 2'!BW49,'JTC - Site 10 - Day 2'!EA49)</f>
        <v>15</v>
      </c>
      <c r="BJ49" s="47">
        <f>SUM('JTC - Site 10 - Day 2'!T49,'JTC - Site 10 - Day 2'!BX49,'JTC - Site 10 - Day 2'!EB49)</f>
        <v>1</v>
      </c>
      <c r="BK49" s="47">
        <f>SUM('JTC - Site 10 - Day 2'!U49,'JTC - Site 10 - Day 2'!BY49,'JTC - Site 10 - Day 2'!EC49)</f>
        <v>0</v>
      </c>
      <c r="BL49" s="47">
        <f>SUM('JTC - Site 10 - Day 2'!V49,'JTC - Site 10 - Day 2'!BZ49,'JTC - Site 10 - Day 2'!ED49)</f>
        <v>0</v>
      </c>
      <c r="BM49" s="47">
        <f>SUM('JTC - Site 10 - Day 2'!W49,'JTC - Site 10 - Day 2'!CA49,'JTC - Site 10 - Day 2'!EE49)</f>
        <v>0</v>
      </c>
      <c r="BN49" s="47">
        <f>SUM('JTC - Site 10 - Day 2'!X49,'JTC - Site 10 - Day 2'!CB49,'JTC - Site 10 - Day 2'!EF49)</f>
        <v>1</v>
      </c>
      <c r="BO49" s="47">
        <f>SUM('JTC - Site 10 - Day 2'!Y49,'JTC - Site 10 - Day 2'!CC49,'JTC - Site 10 - Day 2'!EG49)</f>
        <v>0</v>
      </c>
      <c r="BP49" s="54">
        <f>SUM('JTC - Site 10 - Day 2'!Z49,'JTC - Site 10 - Day 2'!CD49,'JTC - Site 10 - Day 2'!EH49)</f>
        <v>5</v>
      </c>
      <c r="BQ49" s="59">
        <f t="shared" si="16"/>
        <v>96</v>
      </c>
      <c r="BR49" s="59">
        <f t="shared" si="17"/>
        <v>95</v>
      </c>
      <c r="BS49" s="45">
        <f>'JTC - Site 10 - Day 2'!$A49</f>
        <v>0.61458333333333359</v>
      </c>
      <c r="BT49" s="46">
        <f>SUM('JTC - Site 10 - Day 2'!CH49,'JTC - Site 10 - Day 2'!CV49,'JTC - Site 10 - Day 2'!DJ49)</f>
        <v>6</v>
      </c>
      <c r="BU49" s="47">
        <f>SUM('JTC - Site 10 - Day 2'!CI49,'JTC - Site 10 - Day 2'!CW49,'JTC - Site 10 - Day 2'!DK49)</f>
        <v>0</v>
      </c>
      <c r="BV49" s="47">
        <f>SUM('JTC - Site 10 - Day 2'!CJ49,'JTC - Site 10 - Day 2'!CX49,'JTC - Site 10 - Day 2'!DL49)</f>
        <v>34</v>
      </c>
      <c r="BW49" s="47">
        <f>SUM('JTC - Site 10 - Day 2'!CK49,'JTC - Site 10 - Day 2'!CY49,'JTC - Site 10 - Day 2'!DM49)</f>
        <v>7</v>
      </c>
      <c r="BX49" s="47">
        <f>SUM('JTC - Site 10 - Day 2'!CL49,'JTC - Site 10 - Day 2'!CZ49,'JTC - Site 10 - Day 2'!DN49)</f>
        <v>0</v>
      </c>
      <c r="BY49" s="47">
        <f>SUM('JTC - Site 10 - Day 2'!CM49,'JTC - Site 10 - Day 2'!DA49,'JTC - Site 10 - Day 2'!DO49)</f>
        <v>0</v>
      </c>
      <c r="BZ49" s="47">
        <f>SUM('JTC - Site 10 - Day 2'!CN49,'JTC - Site 10 - Day 2'!DB49,'JTC - Site 10 - Day 2'!DP49)</f>
        <v>0</v>
      </c>
      <c r="CA49" s="47">
        <f>SUM('JTC - Site 10 - Day 2'!CO49,'JTC - Site 10 - Day 2'!DC49,'JTC - Site 10 - Day 2'!DQ49)</f>
        <v>0</v>
      </c>
      <c r="CB49" s="47">
        <f>SUM('JTC - Site 10 - Day 2'!CP49,'JTC - Site 10 - Day 2'!DD49,'JTC - Site 10 - Day 2'!DR49)</f>
        <v>0</v>
      </c>
      <c r="CC49" s="47">
        <f>SUM('JTC - Site 10 - Day 2'!CQ49,'JTC - Site 10 - Day 2'!DE49,'JTC - Site 10 - Day 2'!DS49)</f>
        <v>0</v>
      </c>
      <c r="CD49" s="54">
        <f>SUM('JTC - Site 10 - Day 2'!CR49,'JTC - Site 10 - Day 2'!DF49,'JTC - Site 10 - Day 2'!DT49)</f>
        <v>0</v>
      </c>
      <c r="CE49" s="59">
        <f t="shared" si="18"/>
        <v>47</v>
      </c>
      <c r="CF49" s="59">
        <f t="shared" si="19"/>
        <v>43</v>
      </c>
      <c r="CG49" s="45">
        <f>'JTC - Site 10 - Day 2'!$A49</f>
        <v>0.61458333333333359</v>
      </c>
      <c r="CH49" s="46">
        <f>SUM('JTC - Site 10 - Day 2'!B49,'JTC - Site 10 - Day 2'!BF49,'JTC - Site 10 - Day 2'!DJ49)</f>
        <v>10</v>
      </c>
      <c r="CI49" s="47">
        <f>SUM('JTC - Site 10 - Day 2'!C49,'JTC - Site 10 - Day 2'!BG49,'JTC - Site 10 - Day 2'!DK49)</f>
        <v>0</v>
      </c>
      <c r="CJ49" s="47">
        <f>SUM('JTC - Site 10 - Day 2'!D49,'JTC - Site 10 - Day 2'!BH49,'JTC - Site 10 - Day 2'!DL49)</f>
        <v>75</v>
      </c>
      <c r="CK49" s="47">
        <f>SUM('JTC - Site 10 - Day 2'!E49,'JTC - Site 10 - Day 2'!BI49,'JTC - Site 10 - Day 2'!DM49)</f>
        <v>15</v>
      </c>
      <c r="CL49" s="47">
        <f>SUM('JTC - Site 10 - Day 2'!F49,'JTC - Site 10 - Day 2'!BJ49,'JTC - Site 10 - Day 2'!DN49)</f>
        <v>6</v>
      </c>
      <c r="CM49" s="47">
        <f>SUM('JTC - Site 10 - Day 2'!G49,'JTC - Site 10 - Day 2'!BK49,'JTC - Site 10 - Day 2'!DO49)</f>
        <v>2</v>
      </c>
      <c r="CN49" s="47">
        <f>SUM('JTC - Site 10 - Day 2'!H49,'JTC - Site 10 - Day 2'!BL49,'JTC - Site 10 - Day 2'!DP49)</f>
        <v>0</v>
      </c>
      <c r="CO49" s="47">
        <f>SUM('JTC - Site 10 - Day 2'!I49,'JTC - Site 10 - Day 2'!BM49,'JTC - Site 10 - Day 2'!DQ49)</f>
        <v>0</v>
      </c>
      <c r="CP49" s="47">
        <f>SUM('JTC - Site 10 - Day 2'!J49,'JTC - Site 10 - Day 2'!BN49,'JTC - Site 10 - Day 2'!DR49)</f>
        <v>0</v>
      </c>
      <c r="CQ49" s="47">
        <f>SUM('JTC - Site 10 - Day 2'!K49,'JTC - Site 10 - Day 2'!BO49,'JTC - Site 10 - Day 2'!DS49)</f>
        <v>0</v>
      </c>
      <c r="CR49" s="54">
        <f>SUM('JTC - Site 10 - Day 2'!L49,'JTC - Site 10 - Day 2'!BP49,'JTC - Site 10 - Day 2'!DT49)</f>
        <v>10</v>
      </c>
      <c r="CS49" s="59">
        <f t="shared" si="20"/>
        <v>118</v>
      </c>
      <c r="CT49" s="59">
        <f t="shared" si="21"/>
        <v>119</v>
      </c>
      <c r="CU49" s="45">
        <f>'JTC - Site 10 - Day 2'!$A49</f>
        <v>0.61458333333333359</v>
      </c>
      <c r="CV49" s="46">
        <f>SUM('JTC - Site 10 - Day 2'!DX49,'JTC - Site 10 - Day 2'!EL49,'JTC - Site 10 - Day 2'!EZ49)</f>
        <v>12</v>
      </c>
      <c r="CW49" s="47">
        <f>SUM('JTC - Site 10 - Day 2'!DY49,'JTC - Site 10 - Day 2'!EM49,'JTC - Site 10 - Day 2'!FA49)</f>
        <v>6</v>
      </c>
      <c r="CX49" s="47">
        <f>SUM('JTC - Site 10 - Day 2'!DZ49,'JTC - Site 10 - Day 2'!EN49,'JTC - Site 10 - Day 2'!FB49)</f>
        <v>101</v>
      </c>
      <c r="CY49" s="47">
        <f>SUM('JTC - Site 10 - Day 2'!EA49,'JTC - Site 10 - Day 2'!EO49,'JTC - Site 10 - Day 2'!FC49)</f>
        <v>18</v>
      </c>
      <c r="CZ49" s="47">
        <f>SUM('JTC - Site 10 - Day 2'!EB49,'JTC - Site 10 - Day 2'!EP49,'JTC - Site 10 - Day 2'!FD49)</f>
        <v>3</v>
      </c>
      <c r="DA49" s="47">
        <f>SUM('JTC - Site 10 - Day 2'!EC49,'JTC - Site 10 - Day 2'!EQ49,'JTC - Site 10 - Day 2'!FE49)</f>
        <v>0</v>
      </c>
      <c r="DB49" s="47">
        <f>SUM('JTC - Site 10 - Day 2'!ED49,'JTC - Site 10 - Day 2'!ER49,'JTC - Site 10 - Day 2'!FF49)</f>
        <v>2</v>
      </c>
      <c r="DC49" s="47">
        <f>SUM('JTC - Site 10 - Day 2'!EE49,'JTC - Site 10 - Day 2'!ES49,'JTC - Site 10 - Day 2'!FG49)</f>
        <v>0</v>
      </c>
      <c r="DD49" s="47">
        <f>SUM('JTC - Site 10 - Day 2'!EF49,'JTC - Site 10 - Day 2'!ET49,'JTC - Site 10 - Day 2'!FH49)</f>
        <v>0</v>
      </c>
      <c r="DE49" s="47">
        <f>SUM('JTC - Site 10 - Day 2'!EG49,'JTC - Site 10 - Day 2'!EU49,'JTC - Site 10 - Day 2'!FI49)</f>
        <v>1</v>
      </c>
      <c r="DF49" s="54">
        <f>SUM('JTC - Site 10 - Day 2'!EH49,'JTC - Site 10 - Day 2'!EV49,'JTC - Site 10 - Day 2'!FJ49)</f>
        <v>7</v>
      </c>
      <c r="DG49" s="59">
        <f t="shared" si="22"/>
        <v>150</v>
      </c>
      <c r="DH49" s="59">
        <f t="shared" si="23"/>
        <v>145</v>
      </c>
      <c r="DI49" s="68">
        <f t="shared" si="109"/>
        <v>410</v>
      </c>
      <c r="DJ49" s="68">
        <f t="shared" si="110"/>
        <v>1556</v>
      </c>
      <c r="DK49" s="45">
        <f>'JTC - Site 10 - Day 2'!$A49</f>
        <v>0.61458333333333359</v>
      </c>
    </row>
    <row r="50" spans="1:115" s="39" customFormat="1" ht="12" customHeight="1">
      <c r="A50" s="48" t="s">
        <v>24</v>
      </c>
      <c r="B50" s="49">
        <f t="shared" ref="B50:L50" si="111">SUM(B46:B49)</f>
        <v>24</v>
      </c>
      <c r="C50" s="50">
        <f t="shared" si="111"/>
        <v>3</v>
      </c>
      <c r="D50" s="50">
        <f t="shared" si="111"/>
        <v>202</v>
      </c>
      <c r="E50" s="50">
        <f t="shared" si="111"/>
        <v>41</v>
      </c>
      <c r="F50" s="50">
        <f t="shared" si="111"/>
        <v>6</v>
      </c>
      <c r="G50" s="50">
        <f t="shared" si="111"/>
        <v>0</v>
      </c>
      <c r="H50" s="50">
        <f t="shared" si="111"/>
        <v>1</v>
      </c>
      <c r="I50" s="50">
        <f t="shared" si="111"/>
        <v>1</v>
      </c>
      <c r="J50" s="50">
        <f t="shared" si="111"/>
        <v>3</v>
      </c>
      <c r="K50" s="50">
        <f t="shared" si="111"/>
        <v>1</v>
      </c>
      <c r="L50" s="55">
        <f t="shared" si="111"/>
        <v>27</v>
      </c>
      <c r="M50" s="60">
        <f t="shared" si="8"/>
        <v>309</v>
      </c>
      <c r="N50" s="60">
        <f t="shared" si="9"/>
        <v>303</v>
      </c>
      <c r="O50" s="48" t="s">
        <v>24</v>
      </c>
      <c r="P50" s="49">
        <f t="shared" ref="P50:Z50" si="112">SUM(P46:P49)</f>
        <v>15</v>
      </c>
      <c r="Q50" s="50">
        <f t="shared" si="112"/>
        <v>7</v>
      </c>
      <c r="R50" s="50">
        <f t="shared" si="112"/>
        <v>268</v>
      </c>
      <c r="S50" s="50">
        <f t="shared" si="112"/>
        <v>43</v>
      </c>
      <c r="T50" s="50">
        <f t="shared" si="112"/>
        <v>7</v>
      </c>
      <c r="U50" s="50">
        <f t="shared" si="112"/>
        <v>0</v>
      </c>
      <c r="V50" s="50">
        <f t="shared" si="112"/>
        <v>3</v>
      </c>
      <c r="W50" s="50">
        <f t="shared" si="112"/>
        <v>3</v>
      </c>
      <c r="X50" s="50">
        <f t="shared" si="112"/>
        <v>3</v>
      </c>
      <c r="Y50" s="50">
        <f t="shared" si="112"/>
        <v>1</v>
      </c>
      <c r="Z50" s="55">
        <f t="shared" si="112"/>
        <v>26</v>
      </c>
      <c r="AA50" s="60">
        <f t="shared" si="10"/>
        <v>376</v>
      </c>
      <c r="AB50" s="60">
        <f t="shared" si="11"/>
        <v>379</v>
      </c>
      <c r="AC50" s="48" t="s">
        <v>24</v>
      </c>
      <c r="AD50" s="49">
        <f t="shared" ref="AD50:AN50" si="113">SUM(AD46:AD49)</f>
        <v>20</v>
      </c>
      <c r="AE50" s="50">
        <f t="shared" si="113"/>
        <v>4</v>
      </c>
      <c r="AF50" s="50">
        <f t="shared" si="113"/>
        <v>317</v>
      </c>
      <c r="AG50" s="50">
        <f t="shared" si="113"/>
        <v>67</v>
      </c>
      <c r="AH50" s="50">
        <f t="shared" si="113"/>
        <v>17</v>
      </c>
      <c r="AI50" s="50">
        <f t="shared" si="113"/>
        <v>1</v>
      </c>
      <c r="AJ50" s="50">
        <f t="shared" si="113"/>
        <v>7</v>
      </c>
      <c r="AK50" s="50">
        <f t="shared" si="113"/>
        <v>3</v>
      </c>
      <c r="AL50" s="50">
        <f t="shared" si="113"/>
        <v>0</v>
      </c>
      <c r="AM50" s="50">
        <f t="shared" si="113"/>
        <v>3</v>
      </c>
      <c r="AN50" s="55">
        <f t="shared" si="113"/>
        <v>8</v>
      </c>
      <c r="AO50" s="60">
        <f t="shared" si="12"/>
        <v>447</v>
      </c>
      <c r="AP50" s="60">
        <f t="shared" si="13"/>
        <v>463</v>
      </c>
      <c r="AQ50" s="48" t="s">
        <v>24</v>
      </c>
      <c r="AR50" s="49">
        <f t="shared" ref="AR50:BB50" si="114">SUM(AR46:AR49)</f>
        <v>27</v>
      </c>
      <c r="AS50" s="50">
        <f t="shared" si="114"/>
        <v>6</v>
      </c>
      <c r="AT50" s="50">
        <f t="shared" si="114"/>
        <v>279</v>
      </c>
      <c r="AU50" s="50">
        <f t="shared" si="114"/>
        <v>46</v>
      </c>
      <c r="AV50" s="50">
        <f t="shared" si="114"/>
        <v>14</v>
      </c>
      <c r="AW50" s="50">
        <f t="shared" si="114"/>
        <v>2</v>
      </c>
      <c r="AX50" s="50">
        <f t="shared" si="114"/>
        <v>13</v>
      </c>
      <c r="AY50" s="50">
        <f t="shared" si="114"/>
        <v>4</v>
      </c>
      <c r="AZ50" s="50">
        <f t="shared" si="114"/>
        <v>1</v>
      </c>
      <c r="BA50" s="50">
        <f t="shared" si="114"/>
        <v>1</v>
      </c>
      <c r="BB50" s="55">
        <f t="shared" si="114"/>
        <v>16</v>
      </c>
      <c r="BC50" s="60">
        <f t="shared" si="14"/>
        <v>409</v>
      </c>
      <c r="BD50" s="60">
        <f t="shared" si="15"/>
        <v>423</v>
      </c>
      <c r="BE50" s="48" t="s">
        <v>24</v>
      </c>
      <c r="BF50" s="49">
        <f t="shared" ref="BF50:BP50" si="115">SUM(BF46:BF49)</f>
        <v>11</v>
      </c>
      <c r="BG50" s="50">
        <f t="shared" si="115"/>
        <v>6</v>
      </c>
      <c r="BH50" s="50">
        <f t="shared" si="115"/>
        <v>233</v>
      </c>
      <c r="BI50" s="50">
        <f t="shared" si="115"/>
        <v>40</v>
      </c>
      <c r="BJ50" s="50">
        <f t="shared" si="115"/>
        <v>4</v>
      </c>
      <c r="BK50" s="50">
        <f t="shared" si="115"/>
        <v>0</v>
      </c>
      <c r="BL50" s="50">
        <f t="shared" si="115"/>
        <v>0</v>
      </c>
      <c r="BM50" s="50">
        <f t="shared" si="115"/>
        <v>0</v>
      </c>
      <c r="BN50" s="50">
        <f t="shared" si="115"/>
        <v>3</v>
      </c>
      <c r="BO50" s="50">
        <f t="shared" si="115"/>
        <v>0</v>
      </c>
      <c r="BP50" s="55">
        <f t="shared" si="115"/>
        <v>20</v>
      </c>
      <c r="BQ50" s="60">
        <f t="shared" si="16"/>
        <v>317</v>
      </c>
      <c r="BR50" s="60">
        <f t="shared" si="17"/>
        <v>314</v>
      </c>
      <c r="BS50" s="48" t="s">
        <v>24</v>
      </c>
      <c r="BT50" s="49">
        <f t="shared" ref="BT50:CD50" si="116">SUM(BT46:BT49)</f>
        <v>16</v>
      </c>
      <c r="BU50" s="50">
        <f t="shared" si="116"/>
        <v>3</v>
      </c>
      <c r="BV50" s="50">
        <f t="shared" si="116"/>
        <v>190</v>
      </c>
      <c r="BW50" s="50">
        <f t="shared" si="116"/>
        <v>31</v>
      </c>
      <c r="BX50" s="50">
        <f t="shared" si="116"/>
        <v>5</v>
      </c>
      <c r="BY50" s="50">
        <f t="shared" si="116"/>
        <v>0</v>
      </c>
      <c r="BZ50" s="50">
        <f t="shared" si="116"/>
        <v>0</v>
      </c>
      <c r="CA50" s="50">
        <f t="shared" si="116"/>
        <v>0</v>
      </c>
      <c r="CB50" s="50">
        <f t="shared" si="116"/>
        <v>3</v>
      </c>
      <c r="CC50" s="50">
        <f t="shared" si="116"/>
        <v>2</v>
      </c>
      <c r="CD50" s="55">
        <f t="shared" si="116"/>
        <v>22</v>
      </c>
      <c r="CE50" s="60">
        <f t="shared" si="18"/>
        <v>272</v>
      </c>
      <c r="CF50" s="60">
        <f t="shared" si="19"/>
        <v>270</v>
      </c>
      <c r="CG50" s="48" t="s">
        <v>24</v>
      </c>
      <c r="CH50" s="49">
        <f t="shared" ref="CH50:CR50" si="117">SUM(CH46:CH49)</f>
        <v>35</v>
      </c>
      <c r="CI50" s="50">
        <f t="shared" si="117"/>
        <v>10</v>
      </c>
      <c r="CJ50" s="50">
        <f t="shared" si="117"/>
        <v>341</v>
      </c>
      <c r="CK50" s="50">
        <f t="shared" si="117"/>
        <v>52</v>
      </c>
      <c r="CL50" s="50">
        <f t="shared" si="117"/>
        <v>18</v>
      </c>
      <c r="CM50" s="50">
        <f t="shared" si="117"/>
        <v>2</v>
      </c>
      <c r="CN50" s="50">
        <f t="shared" si="117"/>
        <v>13</v>
      </c>
      <c r="CO50" s="50">
        <f t="shared" si="117"/>
        <v>3</v>
      </c>
      <c r="CP50" s="50">
        <f t="shared" si="117"/>
        <v>1</v>
      </c>
      <c r="CQ50" s="50">
        <f t="shared" si="117"/>
        <v>3</v>
      </c>
      <c r="CR50" s="55">
        <f t="shared" si="117"/>
        <v>25</v>
      </c>
      <c r="CS50" s="60">
        <f t="shared" si="20"/>
        <v>503</v>
      </c>
      <c r="CT50" s="60">
        <f t="shared" si="21"/>
        <v>515</v>
      </c>
      <c r="CU50" s="48" t="s">
        <v>24</v>
      </c>
      <c r="CV50" s="49">
        <f t="shared" ref="CV50:DF50" si="118">SUM(CV46:CV49)</f>
        <v>32</v>
      </c>
      <c r="CW50" s="50">
        <f t="shared" si="118"/>
        <v>7</v>
      </c>
      <c r="CX50" s="50">
        <f t="shared" si="118"/>
        <v>356</v>
      </c>
      <c r="CY50" s="50">
        <f t="shared" si="118"/>
        <v>80</v>
      </c>
      <c r="CZ50" s="50">
        <f t="shared" si="118"/>
        <v>19</v>
      </c>
      <c r="DA50" s="50">
        <f t="shared" si="118"/>
        <v>1</v>
      </c>
      <c r="DB50" s="50">
        <f t="shared" si="118"/>
        <v>5</v>
      </c>
      <c r="DC50" s="50">
        <f t="shared" si="118"/>
        <v>0</v>
      </c>
      <c r="DD50" s="50">
        <f t="shared" si="118"/>
        <v>0</v>
      </c>
      <c r="DE50" s="50">
        <f t="shared" si="118"/>
        <v>3</v>
      </c>
      <c r="DF50" s="55">
        <f t="shared" si="118"/>
        <v>16</v>
      </c>
      <c r="DG50" s="60">
        <f t="shared" si="22"/>
        <v>519</v>
      </c>
      <c r="DH50" s="60">
        <f t="shared" si="23"/>
        <v>522</v>
      </c>
      <c r="DI50" s="69"/>
      <c r="DJ50" s="69"/>
      <c r="DK50" s="48"/>
    </row>
    <row r="51" spans="1:115" ht="13.5" customHeight="1">
      <c r="A51" s="22">
        <f>'JTC - Site 10 - Day 2'!$A51</f>
        <v>0.62500000000000022</v>
      </c>
      <c r="B51" s="41">
        <f>SUM('JTC - Site 10 - Day 2'!AR51,'JTC - Site 10 - Day 2'!CV51,'JTC - Site 10 - Day 2'!EZ51)</f>
        <v>4</v>
      </c>
      <c r="C51" s="42">
        <f>SUM('JTC - Site 10 - Day 2'!AS51,'JTC - Site 10 - Day 2'!CW51,'JTC - Site 10 - Day 2'!FA51)</f>
        <v>1</v>
      </c>
      <c r="D51" s="42">
        <f>SUM('JTC - Site 10 - Day 2'!AT51,'JTC - Site 10 - Day 2'!CX51,'JTC - Site 10 - Day 2'!FB51)</f>
        <v>50</v>
      </c>
      <c r="E51" s="42">
        <f>SUM('JTC - Site 10 - Day 2'!AU51,'JTC - Site 10 - Day 2'!CY51,'JTC - Site 10 - Day 2'!FC51)</f>
        <v>9</v>
      </c>
      <c r="F51" s="42">
        <f>SUM('JTC - Site 10 - Day 2'!AV51,'JTC - Site 10 - Day 2'!CZ51,'JTC - Site 10 - Day 2'!FD51)</f>
        <v>1</v>
      </c>
      <c r="G51" s="42">
        <f>SUM('JTC - Site 10 - Day 2'!AW51,'JTC - Site 10 - Day 2'!DA51,'JTC - Site 10 - Day 2'!FE51)</f>
        <v>0</v>
      </c>
      <c r="H51" s="42">
        <f>SUM('JTC - Site 10 - Day 2'!AX51,'JTC - Site 10 - Day 2'!DB51,'JTC - Site 10 - Day 2'!FF51)</f>
        <v>0</v>
      </c>
      <c r="I51" s="42">
        <f>SUM('JTC - Site 10 - Day 2'!AY51,'JTC - Site 10 - Day 2'!DC51,'JTC - Site 10 - Day 2'!FG51)</f>
        <v>0</v>
      </c>
      <c r="J51" s="42">
        <f>SUM('JTC - Site 10 - Day 2'!AZ51,'JTC - Site 10 - Day 2'!DD51,'JTC - Site 10 - Day 2'!FH51)</f>
        <v>1</v>
      </c>
      <c r="K51" s="42">
        <f>SUM('JTC - Site 10 - Day 2'!BA51,'JTC - Site 10 - Day 2'!DE51,'JTC - Site 10 - Day 2'!FI51)</f>
        <v>0</v>
      </c>
      <c r="L51" s="52">
        <f>SUM('JTC - Site 10 - Day 2'!BB51,'JTC - Site 10 - Day 2'!DF51,'JTC - Site 10 - Day 2'!FJ51)</f>
        <v>3</v>
      </c>
      <c r="M51" s="57">
        <f t="shared" si="8"/>
        <v>69</v>
      </c>
      <c r="N51" s="57">
        <f t="shared" si="9"/>
        <v>68</v>
      </c>
      <c r="O51" s="22">
        <f>'JTC - Site 10 - Day 2'!$A51</f>
        <v>0.62500000000000022</v>
      </c>
      <c r="P51" s="41">
        <f>SUM('JTC - Site 10 - Day 2'!B51,'JTC - Site 10 - Day 2'!P51,'JTC - Site 10 - Day 2'!AD51)</f>
        <v>1</v>
      </c>
      <c r="Q51" s="42">
        <f>SUM('JTC - Site 10 - Day 2'!C51,'JTC - Site 10 - Day 2'!Q51,'JTC - Site 10 - Day 2'!AE51)</f>
        <v>1</v>
      </c>
      <c r="R51" s="42">
        <f>SUM('JTC - Site 10 - Day 2'!D51,'JTC - Site 10 - Day 2'!R51,'JTC - Site 10 - Day 2'!AF51)</f>
        <v>83</v>
      </c>
      <c r="S51" s="42">
        <f>SUM('JTC - Site 10 - Day 2'!E51,'JTC - Site 10 - Day 2'!S51,'JTC - Site 10 - Day 2'!AG51)</f>
        <v>11</v>
      </c>
      <c r="T51" s="42">
        <f>SUM('JTC - Site 10 - Day 2'!F51,'JTC - Site 10 - Day 2'!T51,'JTC - Site 10 - Day 2'!AH51)</f>
        <v>3</v>
      </c>
      <c r="U51" s="42">
        <f>SUM('JTC - Site 10 - Day 2'!G51,'JTC - Site 10 - Day 2'!U51,'JTC - Site 10 - Day 2'!AI51)</f>
        <v>1</v>
      </c>
      <c r="V51" s="42">
        <f>SUM('JTC - Site 10 - Day 2'!H51,'JTC - Site 10 - Day 2'!V51,'JTC - Site 10 - Day 2'!AJ51)</f>
        <v>3</v>
      </c>
      <c r="W51" s="42">
        <f>SUM('JTC - Site 10 - Day 2'!I51,'JTC - Site 10 - Day 2'!W51,'JTC - Site 10 - Day 2'!AK51)</f>
        <v>0</v>
      </c>
      <c r="X51" s="42">
        <f>SUM('JTC - Site 10 - Day 2'!J51,'JTC - Site 10 - Day 2'!X51,'JTC - Site 10 - Day 2'!AL51)</f>
        <v>1</v>
      </c>
      <c r="Y51" s="42">
        <f>SUM('JTC - Site 10 - Day 2'!K51,'JTC - Site 10 - Day 2'!Y51,'JTC - Site 10 - Day 2'!AM51)</f>
        <v>0</v>
      </c>
      <c r="Z51" s="52">
        <f>SUM('JTC - Site 10 - Day 2'!L51,'JTC - Site 10 - Day 2'!Z51,'JTC - Site 10 - Day 2'!AN51)</f>
        <v>8</v>
      </c>
      <c r="AA51" s="57">
        <f t="shared" si="10"/>
        <v>112</v>
      </c>
      <c r="AB51" s="57">
        <f t="shared" si="11"/>
        <v>119</v>
      </c>
      <c r="AC51" s="22">
        <f>'JTC - Site 10 - Day 2'!$A51</f>
        <v>0.62500000000000022</v>
      </c>
      <c r="AD51" s="41">
        <f>SUM('JTC - Site 10 - Day 2'!AD51,'JTC - Site 10 - Day 2'!CH51,'JTC - Site 10 - Day 2'!EL51)</f>
        <v>4</v>
      </c>
      <c r="AE51" s="42">
        <f>SUM('JTC - Site 10 - Day 2'!AE51,'JTC - Site 10 - Day 2'!CI51,'JTC - Site 10 - Day 2'!EM51)</f>
        <v>0</v>
      </c>
      <c r="AF51" s="42">
        <f>SUM('JTC - Site 10 - Day 2'!AF51,'JTC - Site 10 - Day 2'!CJ51,'JTC - Site 10 - Day 2'!EN51)</f>
        <v>81</v>
      </c>
      <c r="AG51" s="42">
        <f>SUM('JTC - Site 10 - Day 2'!AG51,'JTC - Site 10 - Day 2'!CK51,'JTC - Site 10 - Day 2'!EO51)</f>
        <v>22</v>
      </c>
      <c r="AH51" s="42">
        <f>SUM('JTC - Site 10 - Day 2'!AH51,'JTC - Site 10 - Day 2'!CL51,'JTC - Site 10 - Day 2'!EP51)</f>
        <v>0</v>
      </c>
      <c r="AI51" s="42">
        <f>SUM('JTC - Site 10 - Day 2'!AI51,'JTC - Site 10 - Day 2'!CM51,'JTC - Site 10 - Day 2'!EQ51)</f>
        <v>2</v>
      </c>
      <c r="AJ51" s="42">
        <f>SUM('JTC - Site 10 - Day 2'!AJ51,'JTC - Site 10 - Day 2'!CN51,'JTC - Site 10 - Day 2'!ER51)</f>
        <v>5</v>
      </c>
      <c r="AK51" s="42">
        <f>SUM('JTC - Site 10 - Day 2'!AK51,'JTC - Site 10 - Day 2'!CO51,'JTC - Site 10 - Day 2'!ES51)</f>
        <v>0</v>
      </c>
      <c r="AL51" s="42">
        <f>SUM('JTC - Site 10 - Day 2'!AL51,'JTC - Site 10 - Day 2'!CP51,'JTC - Site 10 - Day 2'!ET51)</f>
        <v>0</v>
      </c>
      <c r="AM51" s="42">
        <f>SUM('JTC - Site 10 - Day 2'!AM51,'JTC - Site 10 - Day 2'!CQ51,'JTC - Site 10 - Day 2'!EU51)</f>
        <v>2</v>
      </c>
      <c r="AN51" s="52">
        <f>SUM('JTC - Site 10 - Day 2'!AN51,'JTC - Site 10 - Day 2'!CR51,'JTC - Site 10 - Day 2'!EV51)</f>
        <v>4</v>
      </c>
      <c r="AO51" s="57">
        <f t="shared" si="12"/>
        <v>120</v>
      </c>
      <c r="AP51" s="57">
        <f t="shared" si="13"/>
        <v>126</v>
      </c>
      <c r="AQ51" s="22">
        <f>'JTC - Site 10 - Day 2'!$A51</f>
        <v>0.62500000000000022</v>
      </c>
      <c r="AR51" s="41">
        <f>SUM('JTC - Site 10 - Day 2'!AR51,'JTC - Site 10 - Day 2'!BF51,'JTC - Site 10 - Day 2'!BT51)</f>
        <v>0</v>
      </c>
      <c r="AS51" s="42">
        <f>SUM('JTC - Site 10 - Day 2'!AS51,'JTC - Site 10 - Day 2'!BG51,'JTC - Site 10 - Day 2'!BU51)</f>
        <v>1</v>
      </c>
      <c r="AT51" s="42">
        <f>SUM('JTC - Site 10 - Day 2'!AT51,'JTC - Site 10 - Day 2'!BH51,'JTC - Site 10 - Day 2'!BV51)</f>
        <v>53</v>
      </c>
      <c r="AU51" s="42">
        <f>SUM('JTC - Site 10 - Day 2'!AU51,'JTC - Site 10 - Day 2'!BI51,'JTC - Site 10 - Day 2'!BW51)</f>
        <v>12</v>
      </c>
      <c r="AV51" s="42">
        <f>SUM('JTC - Site 10 - Day 2'!AV51,'JTC - Site 10 - Day 2'!BJ51,'JTC - Site 10 - Day 2'!BX51)</f>
        <v>4</v>
      </c>
      <c r="AW51" s="42">
        <f>SUM('JTC - Site 10 - Day 2'!AW51,'JTC - Site 10 - Day 2'!BK51,'JTC - Site 10 - Day 2'!BY51)</f>
        <v>0</v>
      </c>
      <c r="AX51" s="42">
        <f>SUM('JTC - Site 10 - Day 2'!AX51,'JTC - Site 10 - Day 2'!BL51,'JTC - Site 10 - Day 2'!BZ51)</f>
        <v>1</v>
      </c>
      <c r="AY51" s="42">
        <f>SUM('JTC - Site 10 - Day 2'!AY51,'JTC - Site 10 - Day 2'!BM51,'JTC - Site 10 - Day 2'!CA51)</f>
        <v>0</v>
      </c>
      <c r="AZ51" s="42">
        <f>SUM('JTC - Site 10 - Day 2'!AZ51,'JTC - Site 10 - Day 2'!BN51,'JTC - Site 10 - Day 2'!CB51)</f>
        <v>1</v>
      </c>
      <c r="BA51" s="42">
        <f>SUM('JTC - Site 10 - Day 2'!BA51,'JTC - Site 10 - Day 2'!BO51,'JTC - Site 10 - Day 2'!CC51)</f>
        <v>1</v>
      </c>
      <c r="BB51" s="52">
        <f>SUM('JTC - Site 10 - Day 2'!BB51,'JTC - Site 10 - Day 2'!BP51,'JTC - Site 10 - Day 2'!CD51)</f>
        <v>1</v>
      </c>
      <c r="BC51" s="57">
        <f t="shared" si="14"/>
        <v>74</v>
      </c>
      <c r="BD51" s="57">
        <f t="shared" si="15"/>
        <v>81</v>
      </c>
      <c r="BE51" s="22">
        <f>'JTC - Site 10 - Day 2'!$A51</f>
        <v>0.62500000000000022</v>
      </c>
      <c r="BF51" s="41">
        <f>SUM('JTC - Site 10 - Day 2'!P51,'JTC - Site 10 - Day 2'!BT51,'JTC - Site 10 - Day 2'!DX51)</f>
        <v>3</v>
      </c>
      <c r="BG51" s="42">
        <f>SUM('JTC - Site 10 - Day 2'!Q51,'JTC - Site 10 - Day 2'!BU51,'JTC - Site 10 - Day 2'!DY51)</f>
        <v>2</v>
      </c>
      <c r="BH51" s="42">
        <f>SUM('JTC - Site 10 - Day 2'!R51,'JTC - Site 10 - Day 2'!BV51,'JTC - Site 10 - Day 2'!DZ51)</f>
        <v>72</v>
      </c>
      <c r="BI51" s="42">
        <f>SUM('JTC - Site 10 - Day 2'!S51,'JTC - Site 10 - Day 2'!BW51,'JTC - Site 10 - Day 2'!EA51)</f>
        <v>8</v>
      </c>
      <c r="BJ51" s="42">
        <f>SUM('JTC - Site 10 - Day 2'!T51,'JTC - Site 10 - Day 2'!BX51,'JTC - Site 10 - Day 2'!EB51)</f>
        <v>3</v>
      </c>
      <c r="BK51" s="42">
        <f>SUM('JTC - Site 10 - Day 2'!U51,'JTC - Site 10 - Day 2'!BY51,'JTC - Site 10 - Day 2'!EC51)</f>
        <v>0</v>
      </c>
      <c r="BL51" s="42">
        <f>SUM('JTC - Site 10 - Day 2'!V51,'JTC - Site 10 - Day 2'!BZ51,'JTC - Site 10 - Day 2'!ED51)</f>
        <v>1</v>
      </c>
      <c r="BM51" s="42">
        <f>SUM('JTC - Site 10 - Day 2'!W51,'JTC - Site 10 - Day 2'!CA51,'JTC - Site 10 - Day 2'!EE51)</f>
        <v>0</v>
      </c>
      <c r="BN51" s="42">
        <f>SUM('JTC - Site 10 - Day 2'!X51,'JTC - Site 10 - Day 2'!CB51,'JTC - Site 10 - Day 2'!EF51)</f>
        <v>1</v>
      </c>
      <c r="BO51" s="42">
        <f>SUM('JTC - Site 10 - Day 2'!Y51,'JTC - Site 10 - Day 2'!CC51,'JTC - Site 10 - Day 2'!EG51)</f>
        <v>0</v>
      </c>
      <c r="BP51" s="52">
        <f>SUM('JTC - Site 10 - Day 2'!Z51,'JTC - Site 10 - Day 2'!CD51,'JTC - Site 10 - Day 2'!EH51)</f>
        <v>9</v>
      </c>
      <c r="BQ51" s="57">
        <f t="shared" si="16"/>
        <v>99</v>
      </c>
      <c r="BR51" s="57">
        <f t="shared" si="17"/>
        <v>101</v>
      </c>
      <c r="BS51" s="22">
        <f>'JTC - Site 10 - Day 2'!$A51</f>
        <v>0.62500000000000022</v>
      </c>
      <c r="BT51" s="41">
        <f>SUM('JTC - Site 10 - Day 2'!CH51,'JTC - Site 10 - Day 2'!CV51,'JTC - Site 10 - Day 2'!DJ51)</f>
        <v>2</v>
      </c>
      <c r="BU51" s="42">
        <f>SUM('JTC - Site 10 - Day 2'!CI51,'JTC - Site 10 - Day 2'!CW51,'JTC - Site 10 - Day 2'!DK51)</f>
        <v>2</v>
      </c>
      <c r="BV51" s="42">
        <f>SUM('JTC - Site 10 - Day 2'!CJ51,'JTC - Site 10 - Day 2'!CX51,'JTC - Site 10 - Day 2'!DL51)</f>
        <v>40</v>
      </c>
      <c r="BW51" s="42">
        <f>SUM('JTC - Site 10 - Day 2'!CK51,'JTC - Site 10 - Day 2'!CY51,'JTC - Site 10 - Day 2'!DM51)</f>
        <v>8</v>
      </c>
      <c r="BX51" s="42">
        <f>SUM('JTC - Site 10 - Day 2'!CL51,'JTC - Site 10 - Day 2'!CZ51,'JTC - Site 10 - Day 2'!DN51)</f>
        <v>1</v>
      </c>
      <c r="BY51" s="42">
        <f>SUM('JTC - Site 10 - Day 2'!CM51,'JTC - Site 10 - Day 2'!DA51,'JTC - Site 10 - Day 2'!DO51)</f>
        <v>0</v>
      </c>
      <c r="BZ51" s="42">
        <f>SUM('JTC - Site 10 - Day 2'!CN51,'JTC - Site 10 - Day 2'!DB51,'JTC - Site 10 - Day 2'!DP51)</f>
        <v>0</v>
      </c>
      <c r="CA51" s="42">
        <f>SUM('JTC - Site 10 - Day 2'!CO51,'JTC - Site 10 - Day 2'!DC51,'JTC - Site 10 - Day 2'!DQ51)</f>
        <v>0</v>
      </c>
      <c r="CB51" s="42">
        <f>SUM('JTC - Site 10 - Day 2'!CP51,'JTC - Site 10 - Day 2'!DD51,'JTC - Site 10 - Day 2'!DR51)</f>
        <v>1</v>
      </c>
      <c r="CC51" s="42">
        <f>SUM('JTC - Site 10 - Day 2'!CQ51,'JTC - Site 10 - Day 2'!DE51,'JTC - Site 10 - Day 2'!DS51)</f>
        <v>1</v>
      </c>
      <c r="CD51" s="52">
        <f>SUM('JTC - Site 10 - Day 2'!CR51,'JTC - Site 10 - Day 2'!DF51,'JTC - Site 10 - Day 2'!DT51)</f>
        <v>3</v>
      </c>
      <c r="CE51" s="57">
        <f t="shared" si="18"/>
        <v>58</v>
      </c>
      <c r="CF51" s="57">
        <f t="shared" si="19"/>
        <v>59</v>
      </c>
      <c r="CG51" s="22">
        <f>'JTC - Site 10 - Day 2'!$A51</f>
        <v>0.62500000000000022</v>
      </c>
      <c r="CH51" s="41">
        <f>SUM('JTC - Site 10 - Day 2'!B51,'JTC - Site 10 - Day 2'!BF51,'JTC - Site 10 - Day 2'!DJ51)</f>
        <v>0</v>
      </c>
      <c r="CI51" s="42">
        <f>SUM('JTC - Site 10 - Day 2'!C51,'JTC - Site 10 - Day 2'!BG51,'JTC - Site 10 - Day 2'!DK51)</f>
        <v>2</v>
      </c>
      <c r="CJ51" s="42">
        <f>SUM('JTC - Site 10 - Day 2'!D51,'JTC - Site 10 - Day 2'!BH51,'JTC - Site 10 - Day 2'!DL51)</f>
        <v>66</v>
      </c>
      <c r="CK51" s="42">
        <f>SUM('JTC - Site 10 - Day 2'!E51,'JTC - Site 10 - Day 2'!BI51,'JTC - Site 10 - Day 2'!DM51)</f>
        <v>15</v>
      </c>
      <c r="CL51" s="42">
        <f>SUM('JTC - Site 10 - Day 2'!F51,'JTC - Site 10 - Day 2'!BJ51,'JTC - Site 10 - Day 2'!DN51)</f>
        <v>4</v>
      </c>
      <c r="CM51" s="42">
        <f>SUM('JTC - Site 10 - Day 2'!G51,'JTC - Site 10 - Day 2'!BK51,'JTC - Site 10 - Day 2'!DO51)</f>
        <v>0</v>
      </c>
      <c r="CN51" s="42">
        <f>SUM('JTC - Site 10 - Day 2'!H51,'JTC - Site 10 - Day 2'!BL51,'JTC - Site 10 - Day 2'!DP51)</f>
        <v>1</v>
      </c>
      <c r="CO51" s="42">
        <f>SUM('JTC - Site 10 - Day 2'!I51,'JTC - Site 10 - Day 2'!BM51,'JTC - Site 10 - Day 2'!DQ51)</f>
        <v>0</v>
      </c>
      <c r="CP51" s="42">
        <f>SUM('JTC - Site 10 - Day 2'!J51,'JTC - Site 10 - Day 2'!BN51,'JTC - Site 10 - Day 2'!DR51)</f>
        <v>1</v>
      </c>
      <c r="CQ51" s="42">
        <f>SUM('JTC - Site 10 - Day 2'!K51,'JTC - Site 10 - Day 2'!BO51,'JTC - Site 10 - Day 2'!DS51)</f>
        <v>2</v>
      </c>
      <c r="CR51" s="52">
        <f>SUM('JTC - Site 10 - Day 2'!L51,'JTC - Site 10 - Day 2'!BP51,'JTC - Site 10 - Day 2'!DT51)</f>
        <v>1</v>
      </c>
      <c r="CS51" s="57">
        <f t="shared" si="20"/>
        <v>92</v>
      </c>
      <c r="CT51" s="57">
        <f t="shared" si="21"/>
        <v>99</v>
      </c>
      <c r="CU51" s="22">
        <f>'JTC - Site 10 - Day 2'!$A51</f>
        <v>0.62500000000000022</v>
      </c>
      <c r="CV51" s="41">
        <f>SUM('JTC - Site 10 - Day 2'!DX51,'JTC - Site 10 - Day 2'!EL51,'JTC - Site 10 - Day 2'!EZ51)</f>
        <v>8</v>
      </c>
      <c r="CW51" s="42">
        <f>SUM('JTC - Site 10 - Day 2'!DY51,'JTC - Site 10 - Day 2'!EM51,'JTC - Site 10 - Day 2'!FA51)</f>
        <v>1</v>
      </c>
      <c r="CX51" s="42">
        <f>SUM('JTC - Site 10 - Day 2'!DZ51,'JTC - Site 10 - Day 2'!EN51,'JTC - Site 10 - Day 2'!FB51)</f>
        <v>93</v>
      </c>
      <c r="CY51" s="42">
        <f>SUM('JTC - Site 10 - Day 2'!EA51,'JTC - Site 10 - Day 2'!EO51,'JTC - Site 10 - Day 2'!FC51)</f>
        <v>23</v>
      </c>
      <c r="CZ51" s="42">
        <f>SUM('JTC - Site 10 - Day 2'!EB51,'JTC - Site 10 - Day 2'!EP51,'JTC - Site 10 - Day 2'!FD51)</f>
        <v>0</v>
      </c>
      <c r="DA51" s="42">
        <f>SUM('JTC - Site 10 - Day 2'!EC51,'JTC - Site 10 - Day 2'!EQ51,'JTC - Site 10 - Day 2'!FE51)</f>
        <v>1</v>
      </c>
      <c r="DB51" s="42">
        <f>SUM('JTC - Site 10 - Day 2'!ED51,'JTC - Site 10 - Day 2'!ER51,'JTC - Site 10 - Day 2'!FF51)</f>
        <v>3</v>
      </c>
      <c r="DC51" s="42">
        <f>SUM('JTC - Site 10 - Day 2'!EE51,'JTC - Site 10 - Day 2'!ES51,'JTC - Site 10 - Day 2'!FG51)</f>
        <v>0</v>
      </c>
      <c r="DD51" s="42">
        <f>SUM('JTC - Site 10 - Day 2'!EF51,'JTC - Site 10 - Day 2'!ET51,'JTC - Site 10 - Day 2'!FH51)</f>
        <v>0</v>
      </c>
      <c r="DE51" s="42">
        <f>SUM('JTC - Site 10 - Day 2'!EG51,'JTC - Site 10 - Day 2'!EU51,'JTC - Site 10 - Day 2'!FI51)</f>
        <v>2</v>
      </c>
      <c r="DF51" s="52">
        <f>SUM('JTC - Site 10 - Day 2'!EH51,'JTC - Site 10 - Day 2'!EV51,'JTC - Site 10 - Day 2'!FJ51)</f>
        <v>5</v>
      </c>
      <c r="DG51" s="57">
        <f t="shared" si="22"/>
        <v>136</v>
      </c>
      <c r="DH51" s="57">
        <f t="shared" si="23"/>
        <v>136</v>
      </c>
      <c r="DI51" s="67">
        <f t="shared" ref="DI51:DI54" si="119">SUM(M51,AO51,BQ51,CS51)</f>
        <v>380</v>
      </c>
      <c r="DJ51" s="67">
        <f>SUM(DI51:DI54)</f>
        <v>1554</v>
      </c>
      <c r="DK51" s="22">
        <f>'JTC - Site 10 - Day 2'!$A51</f>
        <v>0.62500000000000022</v>
      </c>
    </row>
    <row r="52" spans="1:115" ht="13.5" customHeight="1">
      <c r="A52" s="22">
        <f>'JTC - Site 10 - Day 2'!$A52</f>
        <v>0.63541666666666685</v>
      </c>
      <c r="B52" s="43">
        <f>SUM('JTC - Site 10 - Day 2'!AR52,'JTC - Site 10 - Day 2'!CV52,'JTC - Site 10 - Day 2'!EZ52)</f>
        <v>9</v>
      </c>
      <c r="C52" s="44">
        <f>SUM('JTC - Site 10 - Day 2'!AS52,'JTC - Site 10 - Day 2'!CW52,'JTC - Site 10 - Day 2'!FA52)</f>
        <v>0</v>
      </c>
      <c r="D52" s="44">
        <f>SUM('JTC - Site 10 - Day 2'!AT52,'JTC - Site 10 - Day 2'!CX52,'JTC - Site 10 - Day 2'!FB52)</f>
        <v>48</v>
      </c>
      <c r="E52" s="44">
        <f>SUM('JTC - Site 10 - Day 2'!AU52,'JTC - Site 10 - Day 2'!CY52,'JTC - Site 10 - Day 2'!FC52)</f>
        <v>6</v>
      </c>
      <c r="F52" s="44">
        <f>SUM('JTC - Site 10 - Day 2'!AV52,'JTC - Site 10 - Day 2'!CZ52,'JTC - Site 10 - Day 2'!FD52)</f>
        <v>1</v>
      </c>
      <c r="G52" s="44">
        <f>SUM('JTC - Site 10 - Day 2'!AW52,'JTC - Site 10 - Day 2'!DA52,'JTC - Site 10 - Day 2'!FE52)</f>
        <v>0</v>
      </c>
      <c r="H52" s="44">
        <f>SUM('JTC - Site 10 - Day 2'!AX52,'JTC - Site 10 - Day 2'!DB52,'JTC - Site 10 - Day 2'!FF52)</f>
        <v>0</v>
      </c>
      <c r="I52" s="44">
        <f>SUM('JTC - Site 10 - Day 2'!AY52,'JTC - Site 10 - Day 2'!DC52,'JTC - Site 10 - Day 2'!FG52)</f>
        <v>0</v>
      </c>
      <c r="J52" s="44">
        <f>SUM('JTC - Site 10 - Day 2'!AZ52,'JTC - Site 10 - Day 2'!DD52,'JTC - Site 10 - Day 2'!FH52)</f>
        <v>2</v>
      </c>
      <c r="K52" s="44">
        <f>SUM('JTC - Site 10 - Day 2'!BA52,'JTC - Site 10 - Day 2'!DE52,'JTC - Site 10 - Day 2'!FI52)</f>
        <v>0</v>
      </c>
      <c r="L52" s="53">
        <f>SUM('JTC - Site 10 - Day 2'!BB52,'JTC - Site 10 - Day 2'!DF52,'JTC - Site 10 - Day 2'!FJ52)</f>
        <v>4</v>
      </c>
      <c r="M52" s="58">
        <f t="shared" si="8"/>
        <v>70</v>
      </c>
      <c r="N52" s="58">
        <f t="shared" si="9"/>
        <v>67</v>
      </c>
      <c r="O52" s="22">
        <f>'JTC - Site 10 - Day 2'!$A52</f>
        <v>0.63541666666666685</v>
      </c>
      <c r="P52" s="43">
        <f>SUM('JTC - Site 10 - Day 2'!B52,'JTC - Site 10 - Day 2'!P52,'JTC - Site 10 - Day 2'!AD52)</f>
        <v>6</v>
      </c>
      <c r="Q52" s="44">
        <f>SUM('JTC - Site 10 - Day 2'!C52,'JTC - Site 10 - Day 2'!Q52,'JTC - Site 10 - Day 2'!AE52)</f>
        <v>1</v>
      </c>
      <c r="R52" s="44">
        <f>SUM('JTC - Site 10 - Day 2'!D52,'JTC - Site 10 - Day 2'!R52,'JTC - Site 10 - Day 2'!AF52)</f>
        <v>75</v>
      </c>
      <c r="S52" s="44">
        <f>SUM('JTC - Site 10 - Day 2'!E52,'JTC - Site 10 - Day 2'!S52,'JTC - Site 10 - Day 2'!AG52)</f>
        <v>14</v>
      </c>
      <c r="T52" s="44">
        <f>SUM('JTC - Site 10 - Day 2'!F52,'JTC - Site 10 - Day 2'!T52,'JTC - Site 10 - Day 2'!AH52)</f>
        <v>2</v>
      </c>
      <c r="U52" s="44">
        <f>SUM('JTC - Site 10 - Day 2'!G52,'JTC - Site 10 - Day 2'!U52,'JTC - Site 10 - Day 2'!AI52)</f>
        <v>0</v>
      </c>
      <c r="V52" s="44">
        <f>SUM('JTC - Site 10 - Day 2'!H52,'JTC - Site 10 - Day 2'!V52,'JTC - Site 10 - Day 2'!AJ52)</f>
        <v>0</v>
      </c>
      <c r="W52" s="44">
        <f>SUM('JTC - Site 10 - Day 2'!I52,'JTC - Site 10 - Day 2'!W52,'JTC - Site 10 - Day 2'!AK52)</f>
        <v>0</v>
      </c>
      <c r="X52" s="44">
        <f>SUM('JTC - Site 10 - Day 2'!J52,'JTC - Site 10 - Day 2'!X52,'JTC - Site 10 - Day 2'!AL52)</f>
        <v>1</v>
      </c>
      <c r="Y52" s="44">
        <f>SUM('JTC - Site 10 - Day 2'!K52,'JTC - Site 10 - Day 2'!Y52,'JTC - Site 10 - Day 2'!AM52)</f>
        <v>4</v>
      </c>
      <c r="Z52" s="53">
        <f>SUM('JTC - Site 10 - Day 2'!L52,'JTC - Site 10 - Day 2'!Z52,'JTC - Site 10 - Day 2'!AN52)</f>
        <v>8</v>
      </c>
      <c r="AA52" s="58">
        <f t="shared" si="10"/>
        <v>111</v>
      </c>
      <c r="AB52" s="58">
        <f t="shared" si="11"/>
        <v>113</v>
      </c>
      <c r="AC52" s="22">
        <f>'JTC - Site 10 - Day 2'!$A52</f>
        <v>0.63541666666666685</v>
      </c>
      <c r="AD52" s="43">
        <f>SUM('JTC - Site 10 - Day 2'!AD52,'JTC - Site 10 - Day 2'!CH52,'JTC - Site 10 - Day 2'!EL52)</f>
        <v>10</v>
      </c>
      <c r="AE52" s="44">
        <f>SUM('JTC - Site 10 - Day 2'!AE52,'JTC - Site 10 - Day 2'!CI52,'JTC - Site 10 - Day 2'!EM52)</f>
        <v>1</v>
      </c>
      <c r="AF52" s="44">
        <f>SUM('JTC - Site 10 - Day 2'!AF52,'JTC - Site 10 - Day 2'!CJ52,'JTC - Site 10 - Day 2'!EN52)</f>
        <v>66</v>
      </c>
      <c r="AG52" s="44">
        <f>SUM('JTC - Site 10 - Day 2'!AG52,'JTC - Site 10 - Day 2'!CK52,'JTC - Site 10 - Day 2'!EO52)</f>
        <v>16</v>
      </c>
      <c r="AH52" s="44">
        <f>SUM('JTC - Site 10 - Day 2'!AH52,'JTC - Site 10 - Day 2'!CL52,'JTC - Site 10 - Day 2'!EP52)</f>
        <v>1</v>
      </c>
      <c r="AI52" s="44">
        <f>SUM('JTC - Site 10 - Day 2'!AI52,'JTC - Site 10 - Day 2'!CM52,'JTC - Site 10 - Day 2'!EQ52)</f>
        <v>1</v>
      </c>
      <c r="AJ52" s="44">
        <f>SUM('JTC - Site 10 - Day 2'!AJ52,'JTC - Site 10 - Day 2'!CN52,'JTC - Site 10 - Day 2'!ER52)</f>
        <v>1</v>
      </c>
      <c r="AK52" s="44">
        <f>SUM('JTC - Site 10 - Day 2'!AK52,'JTC - Site 10 - Day 2'!CO52,'JTC - Site 10 - Day 2'!ES52)</f>
        <v>0</v>
      </c>
      <c r="AL52" s="44">
        <f>SUM('JTC - Site 10 - Day 2'!AL52,'JTC - Site 10 - Day 2'!CP52,'JTC - Site 10 - Day 2'!ET52)</f>
        <v>0</v>
      </c>
      <c r="AM52" s="44">
        <f>SUM('JTC - Site 10 - Day 2'!AM52,'JTC - Site 10 - Day 2'!CQ52,'JTC - Site 10 - Day 2'!EU52)</f>
        <v>1</v>
      </c>
      <c r="AN52" s="53">
        <f>SUM('JTC - Site 10 - Day 2'!AN52,'JTC - Site 10 - Day 2'!CR52,'JTC - Site 10 - Day 2'!EV52)</f>
        <v>4</v>
      </c>
      <c r="AO52" s="58">
        <f t="shared" si="12"/>
        <v>101</v>
      </c>
      <c r="AP52" s="58">
        <f t="shared" si="13"/>
        <v>98</v>
      </c>
      <c r="AQ52" s="22">
        <f>'JTC - Site 10 - Day 2'!$A52</f>
        <v>0.63541666666666685</v>
      </c>
      <c r="AR52" s="43">
        <f>SUM('JTC - Site 10 - Day 2'!AR52,'JTC - Site 10 - Day 2'!BF52,'JTC - Site 10 - Day 2'!BT52)</f>
        <v>9</v>
      </c>
      <c r="AS52" s="44">
        <f>SUM('JTC - Site 10 - Day 2'!AS52,'JTC - Site 10 - Day 2'!BG52,'JTC - Site 10 - Day 2'!BU52)</f>
        <v>3</v>
      </c>
      <c r="AT52" s="44">
        <f>SUM('JTC - Site 10 - Day 2'!AT52,'JTC - Site 10 - Day 2'!BH52,'JTC - Site 10 - Day 2'!BV52)</f>
        <v>61</v>
      </c>
      <c r="AU52" s="44">
        <f>SUM('JTC - Site 10 - Day 2'!AU52,'JTC - Site 10 - Day 2'!BI52,'JTC - Site 10 - Day 2'!BW52)</f>
        <v>12</v>
      </c>
      <c r="AV52" s="44">
        <f>SUM('JTC - Site 10 - Day 2'!AV52,'JTC - Site 10 - Day 2'!BJ52,'JTC - Site 10 - Day 2'!BX52)</f>
        <v>5</v>
      </c>
      <c r="AW52" s="44">
        <f>SUM('JTC - Site 10 - Day 2'!AW52,'JTC - Site 10 - Day 2'!BK52,'JTC - Site 10 - Day 2'!BY52)</f>
        <v>1</v>
      </c>
      <c r="AX52" s="44">
        <f>SUM('JTC - Site 10 - Day 2'!AX52,'JTC - Site 10 - Day 2'!BL52,'JTC - Site 10 - Day 2'!BZ52)</f>
        <v>0</v>
      </c>
      <c r="AY52" s="44">
        <f>SUM('JTC - Site 10 - Day 2'!AY52,'JTC - Site 10 - Day 2'!BM52,'JTC - Site 10 - Day 2'!CA52)</f>
        <v>2</v>
      </c>
      <c r="AZ52" s="44">
        <f>SUM('JTC - Site 10 - Day 2'!AZ52,'JTC - Site 10 - Day 2'!BN52,'JTC - Site 10 - Day 2'!CB52)</f>
        <v>0</v>
      </c>
      <c r="BA52" s="44">
        <f>SUM('JTC - Site 10 - Day 2'!BA52,'JTC - Site 10 - Day 2'!BO52,'JTC - Site 10 - Day 2'!CC52)</f>
        <v>0</v>
      </c>
      <c r="BB52" s="53">
        <f>SUM('JTC - Site 10 - Day 2'!BB52,'JTC - Site 10 - Day 2'!BP52,'JTC - Site 10 - Day 2'!CD52)</f>
        <v>2</v>
      </c>
      <c r="BC52" s="58">
        <f t="shared" si="14"/>
        <v>95</v>
      </c>
      <c r="BD52" s="58">
        <f t="shared" si="15"/>
        <v>95</v>
      </c>
      <c r="BE52" s="22">
        <f>'JTC - Site 10 - Day 2'!$A52</f>
        <v>0.63541666666666685</v>
      </c>
      <c r="BF52" s="43">
        <f>SUM('JTC - Site 10 - Day 2'!P52,'JTC - Site 10 - Day 2'!BT52,'JTC - Site 10 - Day 2'!DX52)</f>
        <v>5</v>
      </c>
      <c r="BG52" s="44">
        <f>SUM('JTC - Site 10 - Day 2'!Q52,'JTC - Site 10 - Day 2'!BU52,'JTC - Site 10 - Day 2'!DY52)</f>
        <v>1</v>
      </c>
      <c r="BH52" s="44">
        <f>SUM('JTC - Site 10 - Day 2'!R52,'JTC - Site 10 - Day 2'!BV52,'JTC - Site 10 - Day 2'!DZ52)</f>
        <v>64</v>
      </c>
      <c r="BI52" s="44">
        <f>SUM('JTC - Site 10 - Day 2'!S52,'JTC - Site 10 - Day 2'!BW52,'JTC - Site 10 - Day 2'!EA52)</f>
        <v>13</v>
      </c>
      <c r="BJ52" s="44">
        <f>SUM('JTC - Site 10 - Day 2'!T52,'JTC - Site 10 - Day 2'!BX52,'JTC - Site 10 - Day 2'!EB52)</f>
        <v>2</v>
      </c>
      <c r="BK52" s="44">
        <f>SUM('JTC - Site 10 - Day 2'!U52,'JTC - Site 10 - Day 2'!BY52,'JTC - Site 10 - Day 2'!EC52)</f>
        <v>0</v>
      </c>
      <c r="BL52" s="44">
        <f>SUM('JTC - Site 10 - Day 2'!V52,'JTC - Site 10 - Day 2'!BZ52,'JTC - Site 10 - Day 2'!ED52)</f>
        <v>0</v>
      </c>
      <c r="BM52" s="44">
        <f>SUM('JTC - Site 10 - Day 2'!W52,'JTC - Site 10 - Day 2'!CA52,'JTC - Site 10 - Day 2'!EE52)</f>
        <v>0</v>
      </c>
      <c r="BN52" s="44">
        <f>SUM('JTC - Site 10 - Day 2'!X52,'JTC - Site 10 - Day 2'!CB52,'JTC - Site 10 - Day 2'!EF52)</f>
        <v>1</v>
      </c>
      <c r="BO52" s="44">
        <f>SUM('JTC - Site 10 - Day 2'!Y52,'JTC - Site 10 - Day 2'!CC52,'JTC - Site 10 - Day 2'!EG52)</f>
        <v>3</v>
      </c>
      <c r="BP52" s="53">
        <f>SUM('JTC - Site 10 - Day 2'!Z52,'JTC - Site 10 - Day 2'!CD52,'JTC - Site 10 - Day 2'!EH52)</f>
        <v>4</v>
      </c>
      <c r="BQ52" s="58">
        <f t="shared" si="16"/>
        <v>93</v>
      </c>
      <c r="BR52" s="58">
        <f t="shared" si="17"/>
        <v>95</v>
      </c>
      <c r="BS52" s="22">
        <f>'JTC - Site 10 - Day 2'!$A52</f>
        <v>0.63541666666666685</v>
      </c>
      <c r="BT52" s="43">
        <f>SUM('JTC - Site 10 - Day 2'!CH52,'JTC - Site 10 - Day 2'!CV52,'JTC - Site 10 - Day 2'!DJ52)</f>
        <v>4</v>
      </c>
      <c r="BU52" s="44">
        <f>SUM('JTC - Site 10 - Day 2'!CI52,'JTC - Site 10 - Day 2'!CW52,'JTC - Site 10 - Day 2'!DK52)</f>
        <v>0</v>
      </c>
      <c r="BV52" s="44">
        <f>SUM('JTC - Site 10 - Day 2'!CJ52,'JTC - Site 10 - Day 2'!CX52,'JTC - Site 10 - Day 2'!DL52)</f>
        <v>40</v>
      </c>
      <c r="BW52" s="44">
        <f>SUM('JTC - Site 10 - Day 2'!CK52,'JTC - Site 10 - Day 2'!CY52,'JTC - Site 10 - Day 2'!DM52)</f>
        <v>9</v>
      </c>
      <c r="BX52" s="44">
        <f>SUM('JTC - Site 10 - Day 2'!CL52,'JTC - Site 10 - Day 2'!CZ52,'JTC - Site 10 - Day 2'!DN52)</f>
        <v>0</v>
      </c>
      <c r="BY52" s="44">
        <f>SUM('JTC - Site 10 - Day 2'!CM52,'JTC - Site 10 - Day 2'!DA52,'JTC - Site 10 - Day 2'!DO52)</f>
        <v>0</v>
      </c>
      <c r="BZ52" s="44">
        <f>SUM('JTC - Site 10 - Day 2'!CN52,'JTC - Site 10 - Day 2'!DB52,'JTC - Site 10 - Day 2'!DP52)</f>
        <v>0</v>
      </c>
      <c r="CA52" s="44">
        <f>SUM('JTC - Site 10 - Day 2'!CO52,'JTC - Site 10 - Day 2'!DC52,'JTC - Site 10 - Day 2'!DQ52)</f>
        <v>0</v>
      </c>
      <c r="CB52" s="44">
        <f>SUM('JTC - Site 10 - Day 2'!CP52,'JTC - Site 10 - Day 2'!DD52,'JTC - Site 10 - Day 2'!DR52)</f>
        <v>2</v>
      </c>
      <c r="CC52" s="44">
        <f>SUM('JTC - Site 10 - Day 2'!CQ52,'JTC - Site 10 - Day 2'!DE52,'JTC - Site 10 - Day 2'!DS52)</f>
        <v>0</v>
      </c>
      <c r="CD52" s="53">
        <f>SUM('JTC - Site 10 - Day 2'!CR52,'JTC - Site 10 - Day 2'!DF52,'JTC - Site 10 - Day 2'!DT52)</f>
        <v>3</v>
      </c>
      <c r="CE52" s="58">
        <f t="shared" si="18"/>
        <v>58</v>
      </c>
      <c r="CF52" s="58">
        <f t="shared" si="19"/>
        <v>57</v>
      </c>
      <c r="CG52" s="22">
        <f>'JTC - Site 10 - Day 2'!$A52</f>
        <v>0.63541666666666685</v>
      </c>
      <c r="CH52" s="43">
        <f>SUM('JTC - Site 10 - Day 2'!B52,'JTC - Site 10 - Day 2'!BF52,'JTC - Site 10 - Day 2'!DJ52)</f>
        <v>8</v>
      </c>
      <c r="CI52" s="44">
        <f>SUM('JTC - Site 10 - Day 2'!C52,'JTC - Site 10 - Day 2'!BG52,'JTC - Site 10 - Day 2'!DK52)</f>
        <v>3</v>
      </c>
      <c r="CJ52" s="44">
        <f>SUM('JTC - Site 10 - Day 2'!D52,'JTC - Site 10 - Day 2'!BH52,'JTC - Site 10 - Day 2'!DL52)</f>
        <v>81</v>
      </c>
      <c r="CK52" s="44">
        <f>SUM('JTC - Site 10 - Day 2'!E52,'JTC - Site 10 - Day 2'!BI52,'JTC - Site 10 - Day 2'!DM52)</f>
        <v>19</v>
      </c>
      <c r="CL52" s="44">
        <f>SUM('JTC - Site 10 - Day 2'!F52,'JTC - Site 10 - Day 2'!BJ52,'JTC - Site 10 - Day 2'!DN52)</f>
        <v>5</v>
      </c>
      <c r="CM52" s="44">
        <f>SUM('JTC - Site 10 - Day 2'!G52,'JTC - Site 10 - Day 2'!BK52,'JTC - Site 10 - Day 2'!DO52)</f>
        <v>1</v>
      </c>
      <c r="CN52" s="44">
        <f>SUM('JTC - Site 10 - Day 2'!H52,'JTC - Site 10 - Day 2'!BL52,'JTC - Site 10 - Day 2'!DP52)</f>
        <v>0</v>
      </c>
      <c r="CO52" s="44">
        <f>SUM('JTC - Site 10 - Day 2'!I52,'JTC - Site 10 - Day 2'!BM52,'JTC - Site 10 - Day 2'!DQ52)</f>
        <v>2</v>
      </c>
      <c r="CP52" s="44">
        <f>SUM('JTC - Site 10 - Day 2'!J52,'JTC - Site 10 - Day 2'!BN52,'JTC - Site 10 - Day 2'!DR52)</f>
        <v>0</v>
      </c>
      <c r="CQ52" s="44">
        <f>SUM('JTC - Site 10 - Day 2'!K52,'JTC - Site 10 - Day 2'!BO52,'JTC - Site 10 - Day 2'!DS52)</f>
        <v>0</v>
      </c>
      <c r="CR52" s="53">
        <f>SUM('JTC - Site 10 - Day 2'!L52,'JTC - Site 10 - Day 2'!BP52,'JTC - Site 10 - Day 2'!DT52)</f>
        <v>5</v>
      </c>
      <c r="CS52" s="58">
        <f t="shared" si="20"/>
        <v>124</v>
      </c>
      <c r="CT52" s="58">
        <f t="shared" si="21"/>
        <v>125</v>
      </c>
      <c r="CU52" s="22">
        <f>'JTC - Site 10 - Day 2'!$A52</f>
        <v>0.63541666666666685</v>
      </c>
      <c r="CV52" s="43">
        <f>SUM('JTC - Site 10 - Day 2'!DX52,'JTC - Site 10 - Day 2'!EL52,'JTC - Site 10 - Day 2'!EZ52)</f>
        <v>13</v>
      </c>
      <c r="CW52" s="44">
        <f>SUM('JTC - Site 10 - Day 2'!DY52,'JTC - Site 10 - Day 2'!EM52,'JTC - Site 10 - Day 2'!FA52)</f>
        <v>1</v>
      </c>
      <c r="CX52" s="44">
        <f>SUM('JTC - Site 10 - Day 2'!DZ52,'JTC - Site 10 - Day 2'!EN52,'JTC - Site 10 - Day 2'!FB52)</f>
        <v>83</v>
      </c>
      <c r="CY52" s="44">
        <f>SUM('JTC - Site 10 - Day 2'!EA52,'JTC - Site 10 - Day 2'!EO52,'JTC - Site 10 - Day 2'!FC52)</f>
        <v>19</v>
      </c>
      <c r="CZ52" s="44">
        <f>SUM('JTC - Site 10 - Day 2'!EB52,'JTC - Site 10 - Day 2'!EP52,'JTC - Site 10 - Day 2'!FD52)</f>
        <v>2</v>
      </c>
      <c r="DA52" s="44">
        <f>SUM('JTC - Site 10 - Day 2'!EC52,'JTC - Site 10 - Day 2'!EQ52,'JTC - Site 10 - Day 2'!FE52)</f>
        <v>1</v>
      </c>
      <c r="DB52" s="44">
        <f>SUM('JTC - Site 10 - Day 2'!ED52,'JTC - Site 10 - Day 2'!ER52,'JTC - Site 10 - Day 2'!FF52)</f>
        <v>1</v>
      </c>
      <c r="DC52" s="44">
        <f>SUM('JTC - Site 10 - Day 2'!EE52,'JTC - Site 10 - Day 2'!ES52,'JTC - Site 10 - Day 2'!FG52)</f>
        <v>0</v>
      </c>
      <c r="DD52" s="44">
        <f>SUM('JTC - Site 10 - Day 2'!EF52,'JTC - Site 10 - Day 2'!ET52,'JTC - Site 10 - Day 2'!FH52)</f>
        <v>0</v>
      </c>
      <c r="DE52" s="44">
        <f>SUM('JTC - Site 10 - Day 2'!EG52,'JTC - Site 10 - Day 2'!EU52,'JTC - Site 10 - Day 2'!FI52)</f>
        <v>0</v>
      </c>
      <c r="DF52" s="53">
        <f>SUM('JTC - Site 10 - Day 2'!EH52,'JTC - Site 10 - Day 2'!EV52,'JTC - Site 10 - Day 2'!FJ52)</f>
        <v>4</v>
      </c>
      <c r="DG52" s="58">
        <f t="shared" si="22"/>
        <v>124</v>
      </c>
      <c r="DH52" s="58">
        <f t="shared" si="23"/>
        <v>119</v>
      </c>
      <c r="DI52" s="67">
        <f t="shared" si="119"/>
        <v>388</v>
      </c>
      <c r="DJ52" s="67">
        <f t="shared" ref="DJ52:DJ54" si="120">SUM(DI52:DI57)</f>
        <v>1595</v>
      </c>
      <c r="DK52" s="22">
        <f>'JTC - Site 10 - Day 2'!$A52</f>
        <v>0.63541666666666685</v>
      </c>
    </row>
    <row r="53" spans="1:115" ht="13.5" customHeight="1">
      <c r="A53" s="22">
        <f>'JTC - Site 10 - Day 2'!$A53</f>
        <v>0.64583333333333348</v>
      </c>
      <c r="B53" s="43">
        <f>SUM('JTC - Site 10 - Day 2'!AR53,'JTC - Site 10 - Day 2'!CV53,'JTC - Site 10 - Day 2'!EZ53)</f>
        <v>1</v>
      </c>
      <c r="C53" s="44">
        <f>SUM('JTC - Site 10 - Day 2'!AS53,'JTC - Site 10 - Day 2'!CW53,'JTC - Site 10 - Day 2'!FA53)</f>
        <v>1</v>
      </c>
      <c r="D53" s="44">
        <f>SUM('JTC - Site 10 - Day 2'!AT53,'JTC - Site 10 - Day 2'!CX53,'JTC - Site 10 - Day 2'!FB53)</f>
        <v>53</v>
      </c>
      <c r="E53" s="44">
        <f>SUM('JTC - Site 10 - Day 2'!AU53,'JTC - Site 10 - Day 2'!CY53,'JTC - Site 10 - Day 2'!FC53)</f>
        <v>9</v>
      </c>
      <c r="F53" s="44">
        <f>SUM('JTC - Site 10 - Day 2'!AV53,'JTC - Site 10 - Day 2'!CZ53,'JTC - Site 10 - Day 2'!FD53)</f>
        <v>6</v>
      </c>
      <c r="G53" s="44">
        <f>SUM('JTC - Site 10 - Day 2'!AW53,'JTC - Site 10 - Day 2'!DA53,'JTC - Site 10 - Day 2'!FE53)</f>
        <v>0</v>
      </c>
      <c r="H53" s="44">
        <f>SUM('JTC - Site 10 - Day 2'!AX53,'JTC - Site 10 - Day 2'!DB53,'JTC - Site 10 - Day 2'!FF53)</f>
        <v>1</v>
      </c>
      <c r="I53" s="44">
        <f>SUM('JTC - Site 10 - Day 2'!AY53,'JTC - Site 10 - Day 2'!DC53,'JTC - Site 10 - Day 2'!FG53)</f>
        <v>0</v>
      </c>
      <c r="J53" s="44">
        <f>SUM('JTC - Site 10 - Day 2'!AZ53,'JTC - Site 10 - Day 2'!DD53,'JTC - Site 10 - Day 2'!FH53)</f>
        <v>1</v>
      </c>
      <c r="K53" s="44">
        <f>SUM('JTC - Site 10 - Day 2'!BA53,'JTC - Site 10 - Day 2'!DE53,'JTC - Site 10 - Day 2'!FI53)</f>
        <v>1</v>
      </c>
      <c r="L53" s="53">
        <f>SUM('JTC - Site 10 - Day 2'!BB53,'JTC - Site 10 - Day 2'!DF53,'JTC - Site 10 - Day 2'!FJ53)</f>
        <v>3</v>
      </c>
      <c r="M53" s="58">
        <f t="shared" si="8"/>
        <v>76</v>
      </c>
      <c r="N53" s="58">
        <f t="shared" si="9"/>
        <v>84</v>
      </c>
      <c r="O53" s="22">
        <f>'JTC - Site 10 - Day 2'!$A53</f>
        <v>0.64583333333333348</v>
      </c>
      <c r="P53" s="43">
        <f>SUM('JTC - Site 10 - Day 2'!B53,'JTC - Site 10 - Day 2'!P53,'JTC - Site 10 - Day 2'!AD53)</f>
        <v>3</v>
      </c>
      <c r="Q53" s="44">
        <f>SUM('JTC - Site 10 - Day 2'!C53,'JTC - Site 10 - Day 2'!Q53,'JTC - Site 10 - Day 2'!AE53)</f>
        <v>2</v>
      </c>
      <c r="R53" s="44">
        <f>SUM('JTC - Site 10 - Day 2'!D53,'JTC - Site 10 - Day 2'!R53,'JTC - Site 10 - Day 2'!AF53)</f>
        <v>56</v>
      </c>
      <c r="S53" s="44">
        <f>SUM('JTC - Site 10 - Day 2'!E53,'JTC - Site 10 - Day 2'!S53,'JTC - Site 10 - Day 2'!AG53)</f>
        <v>13</v>
      </c>
      <c r="T53" s="44">
        <f>SUM('JTC - Site 10 - Day 2'!F53,'JTC - Site 10 - Day 2'!T53,'JTC - Site 10 - Day 2'!AH53)</f>
        <v>3</v>
      </c>
      <c r="U53" s="44">
        <f>SUM('JTC - Site 10 - Day 2'!G53,'JTC - Site 10 - Day 2'!U53,'JTC - Site 10 - Day 2'!AI53)</f>
        <v>0</v>
      </c>
      <c r="V53" s="44">
        <f>SUM('JTC - Site 10 - Day 2'!H53,'JTC - Site 10 - Day 2'!V53,'JTC - Site 10 - Day 2'!AJ53)</f>
        <v>0</v>
      </c>
      <c r="W53" s="44">
        <f>SUM('JTC - Site 10 - Day 2'!I53,'JTC - Site 10 - Day 2'!W53,'JTC - Site 10 - Day 2'!AK53)</f>
        <v>0</v>
      </c>
      <c r="X53" s="44">
        <f>SUM('JTC - Site 10 - Day 2'!J53,'JTC - Site 10 - Day 2'!X53,'JTC - Site 10 - Day 2'!AL53)</f>
        <v>0</v>
      </c>
      <c r="Y53" s="44">
        <f>SUM('JTC - Site 10 - Day 2'!K53,'JTC - Site 10 - Day 2'!Y53,'JTC - Site 10 - Day 2'!AM53)</f>
        <v>0</v>
      </c>
      <c r="Z53" s="53">
        <f>SUM('JTC - Site 10 - Day 2'!L53,'JTC - Site 10 - Day 2'!Z53,'JTC - Site 10 - Day 2'!AN53)</f>
        <v>7</v>
      </c>
      <c r="AA53" s="58">
        <f t="shared" si="10"/>
        <v>84</v>
      </c>
      <c r="AB53" s="58">
        <f t="shared" si="11"/>
        <v>84</v>
      </c>
      <c r="AC53" s="22">
        <f>'JTC - Site 10 - Day 2'!$A53</f>
        <v>0.64583333333333348</v>
      </c>
      <c r="AD53" s="43">
        <f>SUM('JTC - Site 10 - Day 2'!AD53,'JTC - Site 10 - Day 2'!CH53,'JTC - Site 10 - Day 2'!EL53)</f>
        <v>11</v>
      </c>
      <c r="AE53" s="44">
        <f>SUM('JTC - Site 10 - Day 2'!AE53,'JTC - Site 10 - Day 2'!CI53,'JTC - Site 10 - Day 2'!EM53)</f>
        <v>2</v>
      </c>
      <c r="AF53" s="44">
        <f>SUM('JTC - Site 10 - Day 2'!AF53,'JTC - Site 10 - Day 2'!CJ53,'JTC - Site 10 - Day 2'!EN53)</f>
        <v>70</v>
      </c>
      <c r="AG53" s="44">
        <f>SUM('JTC - Site 10 - Day 2'!AG53,'JTC - Site 10 - Day 2'!CK53,'JTC - Site 10 - Day 2'!EO53)</f>
        <v>18</v>
      </c>
      <c r="AH53" s="44">
        <f>SUM('JTC - Site 10 - Day 2'!AH53,'JTC - Site 10 - Day 2'!CL53,'JTC - Site 10 - Day 2'!EP53)</f>
        <v>5</v>
      </c>
      <c r="AI53" s="44">
        <f>SUM('JTC - Site 10 - Day 2'!AI53,'JTC - Site 10 - Day 2'!CM53,'JTC - Site 10 - Day 2'!EQ53)</f>
        <v>0</v>
      </c>
      <c r="AJ53" s="44">
        <f>SUM('JTC - Site 10 - Day 2'!AJ53,'JTC - Site 10 - Day 2'!CN53,'JTC - Site 10 - Day 2'!ER53)</f>
        <v>2</v>
      </c>
      <c r="AK53" s="44">
        <f>SUM('JTC - Site 10 - Day 2'!AK53,'JTC - Site 10 - Day 2'!CO53,'JTC - Site 10 - Day 2'!ES53)</f>
        <v>0</v>
      </c>
      <c r="AL53" s="44">
        <f>SUM('JTC - Site 10 - Day 2'!AL53,'JTC - Site 10 - Day 2'!CP53,'JTC - Site 10 - Day 2'!ET53)</f>
        <v>1</v>
      </c>
      <c r="AM53" s="44">
        <f>SUM('JTC - Site 10 - Day 2'!AM53,'JTC - Site 10 - Day 2'!CQ53,'JTC - Site 10 - Day 2'!EU53)</f>
        <v>0</v>
      </c>
      <c r="AN53" s="53">
        <f>SUM('JTC - Site 10 - Day 2'!AN53,'JTC - Site 10 - Day 2'!CR53,'JTC - Site 10 - Day 2'!EV53)</f>
        <v>4</v>
      </c>
      <c r="AO53" s="58">
        <f t="shared" si="12"/>
        <v>113</v>
      </c>
      <c r="AP53" s="58">
        <f t="shared" si="13"/>
        <v>113</v>
      </c>
      <c r="AQ53" s="22">
        <f>'JTC - Site 10 - Day 2'!$A53</f>
        <v>0.64583333333333348</v>
      </c>
      <c r="AR53" s="43">
        <f>SUM('JTC - Site 10 - Day 2'!AR53,'JTC - Site 10 - Day 2'!BF53,'JTC - Site 10 - Day 2'!BT53)</f>
        <v>5</v>
      </c>
      <c r="AS53" s="44">
        <f>SUM('JTC - Site 10 - Day 2'!AS53,'JTC - Site 10 - Day 2'!BG53,'JTC - Site 10 - Day 2'!BU53)</f>
        <v>1</v>
      </c>
      <c r="AT53" s="44">
        <f>SUM('JTC - Site 10 - Day 2'!AT53,'JTC - Site 10 - Day 2'!BH53,'JTC - Site 10 - Day 2'!BV53)</f>
        <v>73</v>
      </c>
      <c r="AU53" s="44">
        <f>SUM('JTC - Site 10 - Day 2'!AU53,'JTC - Site 10 - Day 2'!BI53,'JTC - Site 10 - Day 2'!BW53)</f>
        <v>15</v>
      </c>
      <c r="AV53" s="44">
        <f>SUM('JTC - Site 10 - Day 2'!AV53,'JTC - Site 10 - Day 2'!BJ53,'JTC - Site 10 - Day 2'!BX53)</f>
        <v>2</v>
      </c>
      <c r="AW53" s="44">
        <f>SUM('JTC - Site 10 - Day 2'!AW53,'JTC - Site 10 - Day 2'!BK53,'JTC - Site 10 - Day 2'!BY53)</f>
        <v>1</v>
      </c>
      <c r="AX53" s="44">
        <f>SUM('JTC - Site 10 - Day 2'!AX53,'JTC - Site 10 - Day 2'!BL53,'JTC - Site 10 - Day 2'!BZ53)</f>
        <v>1</v>
      </c>
      <c r="AY53" s="44">
        <f>SUM('JTC - Site 10 - Day 2'!AY53,'JTC - Site 10 - Day 2'!BM53,'JTC - Site 10 - Day 2'!CA53)</f>
        <v>0</v>
      </c>
      <c r="AZ53" s="44">
        <f>SUM('JTC - Site 10 - Day 2'!AZ53,'JTC - Site 10 - Day 2'!BN53,'JTC - Site 10 - Day 2'!CB53)</f>
        <v>0</v>
      </c>
      <c r="BA53" s="44">
        <f>SUM('JTC - Site 10 - Day 2'!BA53,'JTC - Site 10 - Day 2'!BO53,'JTC - Site 10 - Day 2'!CC53)</f>
        <v>0</v>
      </c>
      <c r="BB53" s="53">
        <f>SUM('JTC - Site 10 - Day 2'!BB53,'JTC - Site 10 - Day 2'!BP53,'JTC - Site 10 - Day 2'!CD53)</f>
        <v>2</v>
      </c>
      <c r="BC53" s="58">
        <f t="shared" si="14"/>
        <v>100</v>
      </c>
      <c r="BD53" s="58">
        <f t="shared" si="15"/>
        <v>100</v>
      </c>
      <c r="BE53" s="22">
        <f>'JTC - Site 10 - Day 2'!$A53</f>
        <v>0.64583333333333348</v>
      </c>
      <c r="BF53" s="43">
        <f>SUM('JTC - Site 10 - Day 2'!P53,'JTC - Site 10 - Day 2'!BT53,'JTC - Site 10 - Day 2'!DX53)</f>
        <v>3</v>
      </c>
      <c r="BG53" s="44">
        <f>SUM('JTC - Site 10 - Day 2'!Q53,'JTC - Site 10 - Day 2'!BU53,'JTC - Site 10 - Day 2'!DY53)</f>
        <v>3</v>
      </c>
      <c r="BH53" s="44">
        <f>SUM('JTC - Site 10 - Day 2'!R53,'JTC - Site 10 - Day 2'!BV53,'JTC - Site 10 - Day 2'!DZ53)</f>
        <v>44</v>
      </c>
      <c r="BI53" s="44">
        <f>SUM('JTC - Site 10 - Day 2'!S53,'JTC - Site 10 - Day 2'!BW53,'JTC - Site 10 - Day 2'!EA53)</f>
        <v>14</v>
      </c>
      <c r="BJ53" s="44">
        <f>SUM('JTC - Site 10 - Day 2'!T53,'JTC - Site 10 - Day 2'!BX53,'JTC - Site 10 - Day 2'!EB53)</f>
        <v>3</v>
      </c>
      <c r="BK53" s="44">
        <f>SUM('JTC - Site 10 - Day 2'!U53,'JTC - Site 10 - Day 2'!BY53,'JTC - Site 10 - Day 2'!EC53)</f>
        <v>0</v>
      </c>
      <c r="BL53" s="44">
        <f>SUM('JTC - Site 10 - Day 2'!V53,'JTC - Site 10 - Day 2'!BZ53,'JTC - Site 10 - Day 2'!ED53)</f>
        <v>0</v>
      </c>
      <c r="BM53" s="44">
        <f>SUM('JTC - Site 10 - Day 2'!W53,'JTC - Site 10 - Day 2'!CA53,'JTC - Site 10 - Day 2'!EE53)</f>
        <v>0</v>
      </c>
      <c r="BN53" s="44">
        <f>SUM('JTC - Site 10 - Day 2'!X53,'JTC - Site 10 - Day 2'!CB53,'JTC - Site 10 - Day 2'!EF53)</f>
        <v>0</v>
      </c>
      <c r="BO53" s="44">
        <f>SUM('JTC - Site 10 - Day 2'!Y53,'JTC - Site 10 - Day 2'!CC53,'JTC - Site 10 - Day 2'!EG53)</f>
        <v>0</v>
      </c>
      <c r="BP53" s="53">
        <f>SUM('JTC - Site 10 - Day 2'!Z53,'JTC - Site 10 - Day 2'!CD53,'JTC - Site 10 - Day 2'!EH53)</f>
        <v>4</v>
      </c>
      <c r="BQ53" s="58">
        <f t="shared" si="16"/>
        <v>71</v>
      </c>
      <c r="BR53" s="58">
        <f t="shared" si="17"/>
        <v>70</v>
      </c>
      <c r="BS53" s="22">
        <f>'JTC - Site 10 - Day 2'!$A53</f>
        <v>0.64583333333333348</v>
      </c>
      <c r="BT53" s="43">
        <f>SUM('JTC - Site 10 - Day 2'!CH53,'JTC - Site 10 - Day 2'!CV53,'JTC - Site 10 - Day 2'!DJ53)</f>
        <v>5</v>
      </c>
      <c r="BU53" s="44">
        <f>SUM('JTC - Site 10 - Day 2'!CI53,'JTC - Site 10 - Day 2'!CW53,'JTC - Site 10 - Day 2'!DK53)</f>
        <v>2</v>
      </c>
      <c r="BV53" s="44">
        <f>SUM('JTC - Site 10 - Day 2'!CJ53,'JTC - Site 10 - Day 2'!CX53,'JTC - Site 10 - Day 2'!DL53)</f>
        <v>49</v>
      </c>
      <c r="BW53" s="44">
        <f>SUM('JTC - Site 10 - Day 2'!CK53,'JTC - Site 10 - Day 2'!CY53,'JTC - Site 10 - Day 2'!DM53)</f>
        <v>7</v>
      </c>
      <c r="BX53" s="44">
        <f>SUM('JTC - Site 10 - Day 2'!CL53,'JTC - Site 10 - Day 2'!CZ53,'JTC - Site 10 - Day 2'!DN53)</f>
        <v>3</v>
      </c>
      <c r="BY53" s="44">
        <f>SUM('JTC - Site 10 - Day 2'!CM53,'JTC - Site 10 - Day 2'!DA53,'JTC - Site 10 - Day 2'!DO53)</f>
        <v>0</v>
      </c>
      <c r="BZ53" s="44">
        <f>SUM('JTC - Site 10 - Day 2'!CN53,'JTC - Site 10 - Day 2'!DB53,'JTC - Site 10 - Day 2'!DP53)</f>
        <v>1</v>
      </c>
      <c r="CA53" s="44">
        <f>SUM('JTC - Site 10 - Day 2'!CO53,'JTC - Site 10 - Day 2'!DC53,'JTC - Site 10 - Day 2'!DQ53)</f>
        <v>0</v>
      </c>
      <c r="CB53" s="44">
        <f>SUM('JTC - Site 10 - Day 2'!CP53,'JTC - Site 10 - Day 2'!DD53,'JTC - Site 10 - Day 2'!DR53)</f>
        <v>1</v>
      </c>
      <c r="CC53" s="44">
        <f>SUM('JTC - Site 10 - Day 2'!CQ53,'JTC - Site 10 - Day 2'!DE53,'JTC - Site 10 - Day 2'!DS53)</f>
        <v>1</v>
      </c>
      <c r="CD53" s="53">
        <f>SUM('JTC - Site 10 - Day 2'!CR53,'JTC - Site 10 - Day 2'!DF53,'JTC - Site 10 - Day 2'!DT53)</f>
        <v>2</v>
      </c>
      <c r="CE53" s="58">
        <f t="shared" si="18"/>
        <v>71</v>
      </c>
      <c r="CF53" s="58">
        <f t="shared" si="19"/>
        <v>73</v>
      </c>
      <c r="CG53" s="22">
        <f>'JTC - Site 10 - Day 2'!$A53</f>
        <v>0.64583333333333348</v>
      </c>
      <c r="CH53" s="43">
        <f>SUM('JTC - Site 10 - Day 2'!B53,'JTC - Site 10 - Day 2'!BF53,'JTC - Site 10 - Day 2'!DJ53)</f>
        <v>9</v>
      </c>
      <c r="CI53" s="44">
        <f>SUM('JTC - Site 10 - Day 2'!C53,'JTC - Site 10 - Day 2'!BG53,'JTC - Site 10 - Day 2'!DK53)</f>
        <v>3</v>
      </c>
      <c r="CJ53" s="44">
        <f>SUM('JTC - Site 10 - Day 2'!D53,'JTC - Site 10 - Day 2'!BH53,'JTC - Site 10 - Day 2'!DL53)</f>
        <v>89</v>
      </c>
      <c r="CK53" s="44">
        <f>SUM('JTC - Site 10 - Day 2'!E53,'JTC - Site 10 - Day 2'!BI53,'JTC - Site 10 - Day 2'!DM53)</f>
        <v>12</v>
      </c>
      <c r="CL53" s="44">
        <f>SUM('JTC - Site 10 - Day 2'!F53,'JTC - Site 10 - Day 2'!BJ53,'JTC - Site 10 - Day 2'!DN53)</f>
        <v>1</v>
      </c>
      <c r="CM53" s="44">
        <f>SUM('JTC - Site 10 - Day 2'!G53,'JTC - Site 10 - Day 2'!BK53,'JTC - Site 10 - Day 2'!DO53)</f>
        <v>1</v>
      </c>
      <c r="CN53" s="44">
        <f>SUM('JTC - Site 10 - Day 2'!H53,'JTC - Site 10 - Day 2'!BL53,'JTC - Site 10 - Day 2'!DP53)</f>
        <v>1</v>
      </c>
      <c r="CO53" s="44">
        <f>SUM('JTC - Site 10 - Day 2'!I53,'JTC - Site 10 - Day 2'!BM53,'JTC - Site 10 - Day 2'!DQ53)</f>
        <v>0</v>
      </c>
      <c r="CP53" s="44">
        <f>SUM('JTC - Site 10 - Day 2'!J53,'JTC - Site 10 - Day 2'!BN53,'JTC - Site 10 - Day 2'!DR53)</f>
        <v>0</v>
      </c>
      <c r="CQ53" s="44">
        <f>SUM('JTC - Site 10 - Day 2'!K53,'JTC - Site 10 - Day 2'!BO53,'JTC - Site 10 - Day 2'!DS53)</f>
        <v>0</v>
      </c>
      <c r="CR53" s="53">
        <f>SUM('JTC - Site 10 - Day 2'!L53,'JTC - Site 10 - Day 2'!BP53,'JTC - Site 10 - Day 2'!DT53)</f>
        <v>2</v>
      </c>
      <c r="CS53" s="58">
        <f t="shared" si="20"/>
        <v>118</v>
      </c>
      <c r="CT53" s="58">
        <f t="shared" si="21"/>
        <v>113</v>
      </c>
      <c r="CU53" s="22">
        <f>'JTC - Site 10 - Day 2'!$A53</f>
        <v>0.64583333333333348</v>
      </c>
      <c r="CV53" s="43">
        <f>SUM('JTC - Site 10 - Day 2'!DX53,'JTC - Site 10 - Day 2'!EL53,'JTC - Site 10 - Day 2'!EZ53)</f>
        <v>11</v>
      </c>
      <c r="CW53" s="44">
        <f>SUM('JTC - Site 10 - Day 2'!DY53,'JTC - Site 10 - Day 2'!EM53,'JTC - Site 10 - Day 2'!FA53)</f>
        <v>4</v>
      </c>
      <c r="CX53" s="44">
        <f>SUM('JTC - Site 10 - Day 2'!DZ53,'JTC - Site 10 - Day 2'!EN53,'JTC - Site 10 - Day 2'!FB53)</f>
        <v>78</v>
      </c>
      <c r="CY53" s="44">
        <f>SUM('JTC - Site 10 - Day 2'!EA53,'JTC - Site 10 - Day 2'!EO53,'JTC - Site 10 - Day 2'!FC53)</f>
        <v>18</v>
      </c>
      <c r="CZ53" s="44">
        <f>SUM('JTC - Site 10 - Day 2'!EB53,'JTC - Site 10 - Day 2'!EP53,'JTC - Site 10 - Day 2'!FD53)</f>
        <v>7</v>
      </c>
      <c r="DA53" s="44">
        <f>SUM('JTC - Site 10 - Day 2'!EC53,'JTC - Site 10 - Day 2'!EQ53,'JTC - Site 10 - Day 2'!FE53)</f>
        <v>0</v>
      </c>
      <c r="DB53" s="44">
        <f>SUM('JTC - Site 10 - Day 2'!ED53,'JTC - Site 10 - Day 2'!ER53,'JTC - Site 10 - Day 2'!FF53)</f>
        <v>2</v>
      </c>
      <c r="DC53" s="44">
        <f>SUM('JTC - Site 10 - Day 2'!EE53,'JTC - Site 10 - Day 2'!ES53,'JTC - Site 10 - Day 2'!FG53)</f>
        <v>0</v>
      </c>
      <c r="DD53" s="44">
        <f>SUM('JTC - Site 10 - Day 2'!EF53,'JTC - Site 10 - Day 2'!ET53,'JTC - Site 10 - Day 2'!FH53)</f>
        <v>1</v>
      </c>
      <c r="DE53" s="44">
        <f>SUM('JTC - Site 10 - Day 2'!EG53,'JTC - Site 10 - Day 2'!EU53,'JTC - Site 10 - Day 2'!FI53)</f>
        <v>0</v>
      </c>
      <c r="DF53" s="53">
        <f>SUM('JTC - Site 10 - Day 2'!EH53,'JTC - Site 10 - Day 2'!EV53,'JTC - Site 10 - Day 2'!FJ53)</f>
        <v>2</v>
      </c>
      <c r="DG53" s="58">
        <f t="shared" si="22"/>
        <v>123</v>
      </c>
      <c r="DH53" s="58">
        <f t="shared" si="23"/>
        <v>124</v>
      </c>
      <c r="DI53" s="67">
        <f t="shared" si="119"/>
        <v>378</v>
      </c>
      <c r="DJ53" s="67">
        <f t="shared" si="120"/>
        <v>1618</v>
      </c>
      <c r="DK53" s="22">
        <f>'JTC - Site 10 - Day 2'!$A53</f>
        <v>0.64583333333333348</v>
      </c>
    </row>
    <row r="54" spans="1:115" ht="13.5" customHeight="1">
      <c r="A54" s="45">
        <f>'JTC - Site 10 - Day 2'!$A54</f>
        <v>0.65625000000000011</v>
      </c>
      <c r="B54" s="46">
        <f>SUM('JTC - Site 10 - Day 2'!AR54,'JTC - Site 10 - Day 2'!CV54,'JTC - Site 10 - Day 2'!EZ54)</f>
        <v>3</v>
      </c>
      <c r="C54" s="47">
        <f>SUM('JTC - Site 10 - Day 2'!AS54,'JTC - Site 10 - Day 2'!CW54,'JTC - Site 10 - Day 2'!FA54)</f>
        <v>0</v>
      </c>
      <c r="D54" s="47">
        <f>SUM('JTC - Site 10 - Day 2'!AT54,'JTC - Site 10 - Day 2'!CX54,'JTC - Site 10 - Day 2'!FB54)</f>
        <v>49</v>
      </c>
      <c r="E54" s="47">
        <f>SUM('JTC - Site 10 - Day 2'!AU54,'JTC - Site 10 - Day 2'!CY54,'JTC - Site 10 - Day 2'!FC54)</f>
        <v>4</v>
      </c>
      <c r="F54" s="47">
        <f>SUM('JTC - Site 10 - Day 2'!AV54,'JTC - Site 10 - Day 2'!CZ54,'JTC - Site 10 - Day 2'!FD54)</f>
        <v>0</v>
      </c>
      <c r="G54" s="47">
        <f>SUM('JTC - Site 10 - Day 2'!AW54,'JTC - Site 10 - Day 2'!DA54,'JTC - Site 10 - Day 2'!FE54)</f>
        <v>0</v>
      </c>
      <c r="H54" s="47">
        <f>SUM('JTC - Site 10 - Day 2'!AX54,'JTC - Site 10 - Day 2'!DB54,'JTC - Site 10 - Day 2'!FF54)</f>
        <v>0</v>
      </c>
      <c r="I54" s="47">
        <f>SUM('JTC - Site 10 - Day 2'!AY54,'JTC - Site 10 - Day 2'!DC54,'JTC - Site 10 - Day 2'!FG54)</f>
        <v>0</v>
      </c>
      <c r="J54" s="47">
        <f>SUM('JTC - Site 10 - Day 2'!AZ54,'JTC - Site 10 - Day 2'!DD54,'JTC - Site 10 - Day 2'!FH54)</f>
        <v>0</v>
      </c>
      <c r="K54" s="47">
        <f>SUM('JTC - Site 10 - Day 2'!BA54,'JTC - Site 10 - Day 2'!DE54,'JTC - Site 10 - Day 2'!FI54)</f>
        <v>0</v>
      </c>
      <c r="L54" s="54">
        <f>SUM('JTC - Site 10 - Day 2'!BB54,'JTC - Site 10 - Day 2'!DF54,'JTC - Site 10 - Day 2'!FJ54)</f>
        <v>4</v>
      </c>
      <c r="M54" s="59">
        <f t="shared" si="8"/>
        <v>60</v>
      </c>
      <c r="N54" s="59">
        <f t="shared" si="9"/>
        <v>58</v>
      </c>
      <c r="O54" s="45">
        <f>'JTC - Site 10 - Day 2'!$A54</f>
        <v>0.65625000000000011</v>
      </c>
      <c r="P54" s="46">
        <f>SUM('JTC - Site 10 - Day 2'!B54,'JTC - Site 10 - Day 2'!P54,'JTC - Site 10 - Day 2'!AD54)</f>
        <v>7</v>
      </c>
      <c r="Q54" s="47">
        <f>SUM('JTC - Site 10 - Day 2'!C54,'JTC - Site 10 - Day 2'!Q54,'JTC - Site 10 - Day 2'!AE54)</f>
        <v>1</v>
      </c>
      <c r="R54" s="47">
        <f>SUM('JTC - Site 10 - Day 2'!D54,'JTC - Site 10 - Day 2'!R54,'JTC - Site 10 - Day 2'!AF54)</f>
        <v>87</v>
      </c>
      <c r="S54" s="47">
        <f>SUM('JTC - Site 10 - Day 2'!E54,'JTC - Site 10 - Day 2'!S54,'JTC - Site 10 - Day 2'!AG54)</f>
        <v>14</v>
      </c>
      <c r="T54" s="47">
        <f>SUM('JTC - Site 10 - Day 2'!F54,'JTC - Site 10 - Day 2'!T54,'JTC - Site 10 - Day 2'!AH54)</f>
        <v>3</v>
      </c>
      <c r="U54" s="47">
        <f>SUM('JTC - Site 10 - Day 2'!G54,'JTC - Site 10 - Day 2'!U54,'JTC - Site 10 - Day 2'!AI54)</f>
        <v>0</v>
      </c>
      <c r="V54" s="47">
        <f>SUM('JTC - Site 10 - Day 2'!H54,'JTC - Site 10 - Day 2'!V54,'JTC - Site 10 - Day 2'!AJ54)</f>
        <v>2</v>
      </c>
      <c r="W54" s="47">
        <f>SUM('JTC - Site 10 - Day 2'!I54,'JTC - Site 10 - Day 2'!W54,'JTC - Site 10 - Day 2'!AK54)</f>
        <v>0</v>
      </c>
      <c r="X54" s="47">
        <f>SUM('JTC - Site 10 - Day 2'!J54,'JTC - Site 10 - Day 2'!X54,'JTC - Site 10 - Day 2'!AL54)</f>
        <v>1</v>
      </c>
      <c r="Y54" s="47">
        <f>SUM('JTC - Site 10 - Day 2'!K54,'JTC - Site 10 - Day 2'!Y54,'JTC - Site 10 - Day 2'!AM54)</f>
        <v>0</v>
      </c>
      <c r="Z54" s="54">
        <f>SUM('JTC - Site 10 - Day 2'!L54,'JTC - Site 10 - Day 2'!Z54,'JTC - Site 10 - Day 2'!AN54)</f>
        <v>6</v>
      </c>
      <c r="AA54" s="59">
        <f t="shared" si="10"/>
        <v>121</v>
      </c>
      <c r="AB54" s="59">
        <f t="shared" si="11"/>
        <v>122</v>
      </c>
      <c r="AC54" s="45">
        <f>'JTC - Site 10 - Day 2'!$A54</f>
        <v>0.65625000000000011</v>
      </c>
      <c r="AD54" s="46">
        <f>SUM('JTC - Site 10 - Day 2'!AD54,'JTC - Site 10 - Day 2'!CH54,'JTC - Site 10 - Day 2'!EL54)</f>
        <v>17</v>
      </c>
      <c r="AE54" s="47">
        <f>SUM('JTC - Site 10 - Day 2'!AE54,'JTC - Site 10 - Day 2'!CI54,'JTC - Site 10 - Day 2'!EM54)</f>
        <v>4</v>
      </c>
      <c r="AF54" s="47">
        <f>SUM('JTC - Site 10 - Day 2'!AF54,'JTC - Site 10 - Day 2'!CJ54,'JTC - Site 10 - Day 2'!EN54)</f>
        <v>87</v>
      </c>
      <c r="AG54" s="47">
        <f>SUM('JTC - Site 10 - Day 2'!AG54,'JTC - Site 10 - Day 2'!CK54,'JTC - Site 10 - Day 2'!EO54)</f>
        <v>15</v>
      </c>
      <c r="AH54" s="47">
        <f>SUM('JTC - Site 10 - Day 2'!AH54,'JTC - Site 10 - Day 2'!CL54,'JTC - Site 10 - Day 2'!EP54)</f>
        <v>2</v>
      </c>
      <c r="AI54" s="47">
        <f>SUM('JTC - Site 10 - Day 2'!AI54,'JTC - Site 10 - Day 2'!CM54,'JTC - Site 10 - Day 2'!EQ54)</f>
        <v>1</v>
      </c>
      <c r="AJ54" s="47">
        <f>SUM('JTC - Site 10 - Day 2'!AJ54,'JTC - Site 10 - Day 2'!CN54,'JTC - Site 10 - Day 2'!ER54)</f>
        <v>3</v>
      </c>
      <c r="AK54" s="47">
        <f>SUM('JTC - Site 10 - Day 2'!AK54,'JTC - Site 10 - Day 2'!CO54,'JTC - Site 10 - Day 2'!ES54)</f>
        <v>0</v>
      </c>
      <c r="AL54" s="47">
        <f>SUM('JTC - Site 10 - Day 2'!AL54,'JTC - Site 10 - Day 2'!CP54,'JTC - Site 10 - Day 2'!ET54)</f>
        <v>0</v>
      </c>
      <c r="AM54" s="47">
        <f>SUM('JTC - Site 10 - Day 2'!AM54,'JTC - Site 10 - Day 2'!CQ54,'JTC - Site 10 - Day 2'!EU54)</f>
        <v>1</v>
      </c>
      <c r="AN54" s="54">
        <f>SUM('JTC - Site 10 - Day 2'!AN54,'JTC - Site 10 - Day 2'!CR54,'JTC - Site 10 - Day 2'!EV54)</f>
        <v>3</v>
      </c>
      <c r="AO54" s="59">
        <f t="shared" si="12"/>
        <v>133</v>
      </c>
      <c r="AP54" s="59">
        <f t="shared" si="13"/>
        <v>127</v>
      </c>
      <c r="AQ54" s="45">
        <f>'JTC - Site 10 - Day 2'!$A54</f>
        <v>0.65625000000000011</v>
      </c>
      <c r="AR54" s="46">
        <f>SUM('JTC - Site 10 - Day 2'!AR54,'JTC - Site 10 - Day 2'!BF54,'JTC - Site 10 - Day 2'!BT54)</f>
        <v>2</v>
      </c>
      <c r="AS54" s="47">
        <f>SUM('JTC - Site 10 - Day 2'!AS54,'JTC - Site 10 - Day 2'!BG54,'JTC - Site 10 - Day 2'!BU54)</f>
        <v>1</v>
      </c>
      <c r="AT54" s="47">
        <f>SUM('JTC - Site 10 - Day 2'!AT54,'JTC - Site 10 - Day 2'!BH54,'JTC - Site 10 - Day 2'!BV54)</f>
        <v>65</v>
      </c>
      <c r="AU54" s="47">
        <f>SUM('JTC - Site 10 - Day 2'!AU54,'JTC - Site 10 - Day 2'!BI54,'JTC - Site 10 - Day 2'!BW54)</f>
        <v>9</v>
      </c>
      <c r="AV54" s="47">
        <f>SUM('JTC - Site 10 - Day 2'!AV54,'JTC - Site 10 - Day 2'!BJ54,'JTC - Site 10 - Day 2'!BX54)</f>
        <v>2</v>
      </c>
      <c r="AW54" s="47">
        <f>SUM('JTC - Site 10 - Day 2'!AW54,'JTC - Site 10 - Day 2'!BK54,'JTC - Site 10 - Day 2'!BY54)</f>
        <v>0</v>
      </c>
      <c r="AX54" s="47">
        <f>SUM('JTC - Site 10 - Day 2'!AX54,'JTC - Site 10 - Day 2'!BL54,'JTC - Site 10 - Day 2'!BZ54)</f>
        <v>1</v>
      </c>
      <c r="AY54" s="47">
        <f>SUM('JTC - Site 10 - Day 2'!AY54,'JTC - Site 10 - Day 2'!BM54,'JTC - Site 10 - Day 2'!CA54)</f>
        <v>0</v>
      </c>
      <c r="AZ54" s="47">
        <f>SUM('JTC - Site 10 - Day 2'!AZ54,'JTC - Site 10 - Day 2'!BN54,'JTC - Site 10 - Day 2'!CB54)</f>
        <v>0</v>
      </c>
      <c r="BA54" s="47">
        <f>SUM('JTC - Site 10 - Day 2'!BA54,'JTC - Site 10 - Day 2'!BO54,'JTC - Site 10 - Day 2'!CC54)</f>
        <v>0</v>
      </c>
      <c r="BB54" s="54">
        <f>SUM('JTC - Site 10 - Day 2'!BB54,'JTC - Site 10 - Day 2'!BP54,'JTC - Site 10 - Day 2'!CD54)</f>
        <v>1</v>
      </c>
      <c r="BC54" s="59">
        <f t="shared" si="14"/>
        <v>81</v>
      </c>
      <c r="BD54" s="59">
        <f t="shared" si="15"/>
        <v>82</v>
      </c>
      <c r="BE54" s="45">
        <f>'JTC - Site 10 - Day 2'!$A54</f>
        <v>0.65625000000000011</v>
      </c>
      <c r="BF54" s="46">
        <f>SUM('JTC - Site 10 - Day 2'!P54,'JTC - Site 10 - Day 2'!BT54,'JTC - Site 10 - Day 2'!DX54)</f>
        <v>5</v>
      </c>
      <c r="BG54" s="47">
        <f>SUM('JTC - Site 10 - Day 2'!Q54,'JTC - Site 10 - Day 2'!BU54,'JTC - Site 10 - Day 2'!DY54)</f>
        <v>1</v>
      </c>
      <c r="BH54" s="47">
        <f>SUM('JTC - Site 10 - Day 2'!R54,'JTC - Site 10 - Day 2'!BV54,'JTC - Site 10 - Day 2'!DZ54)</f>
        <v>79</v>
      </c>
      <c r="BI54" s="47">
        <f>SUM('JTC - Site 10 - Day 2'!S54,'JTC - Site 10 - Day 2'!BW54,'JTC - Site 10 - Day 2'!EA54)</f>
        <v>12</v>
      </c>
      <c r="BJ54" s="47">
        <f>SUM('JTC - Site 10 - Day 2'!T54,'JTC - Site 10 - Day 2'!BX54,'JTC - Site 10 - Day 2'!EB54)</f>
        <v>3</v>
      </c>
      <c r="BK54" s="47">
        <f>SUM('JTC - Site 10 - Day 2'!U54,'JTC - Site 10 - Day 2'!BY54,'JTC - Site 10 - Day 2'!EC54)</f>
        <v>0</v>
      </c>
      <c r="BL54" s="47">
        <f>SUM('JTC - Site 10 - Day 2'!V54,'JTC - Site 10 - Day 2'!BZ54,'JTC - Site 10 - Day 2'!ED54)</f>
        <v>0</v>
      </c>
      <c r="BM54" s="47">
        <f>SUM('JTC - Site 10 - Day 2'!W54,'JTC - Site 10 - Day 2'!CA54,'JTC - Site 10 - Day 2'!EE54)</f>
        <v>0</v>
      </c>
      <c r="BN54" s="47">
        <f>SUM('JTC - Site 10 - Day 2'!X54,'JTC - Site 10 - Day 2'!CB54,'JTC - Site 10 - Day 2'!EF54)</f>
        <v>1</v>
      </c>
      <c r="BO54" s="47">
        <f>SUM('JTC - Site 10 - Day 2'!Y54,'JTC - Site 10 - Day 2'!CC54,'JTC - Site 10 - Day 2'!EG54)</f>
        <v>0</v>
      </c>
      <c r="BP54" s="54">
        <f>SUM('JTC - Site 10 - Day 2'!Z54,'JTC - Site 10 - Day 2'!CD54,'JTC - Site 10 - Day 2'!EH54)</f>
        <v>4</v>
      </c>
      <c r="BQ54" s="59">
        <f t="shared" si="16"/>
        <v>105</v>
      </c>
      <c r="BR54" s="59">
        <f t="shared" si="17"/>
        <v>105</v>
      </c>
      <c r="BS54" s="45">
        <f>'JTC - Site 10 - Day 2'!$A54</f>
        <v>0.65625000000000011</v>
      </c>
      <c r="BT54" s="46">
        <f>SUM('JTC - Site 10 - Day 2'!CH54,'JTC - Site 10 - Day 2'!CV54,'JTC - Site 10 - Day 2'!DJ54)</f>
        <v>3</v>
      </c>
      <c r="BU54" s="47">
        <f>SUM('JTC - Site 10 - Day 2'!CI54,'JTC - Site 10 - Day 2'!CW54,'JTC - Site 10 - Day 2'!DK54)</f>
        <v>0</v>
      </c>
      <c r="BV54" s="47">
        <f>SUM('JTC - Site 10 - Day 2'!CJ54,'JTC - Site 10 - Day 2'!CX54,'JTC - Site 10 - Day 2'!DL54)</f>
        <v>41</v>
      </c>
      <c r="BW54" s="47">
        <f>SUM('JTC - Site 10 - Day 2'!CK54,'JTC - Site 10 - Day 2'!CY54,'JTC - Site 10 - Day 2'!DM54)</f>
        <v>7</v>
      </c>
      <c r="BX54" s="47">
        <f>SUM('JTC - Site 10 - Day 2'!CL54,'JTC - Site 10 - Day 2'!CZ54,'JTC - Site 10 - Day 2'!DN54)</f>
        <v>0</v>
      </c>
      <c r="BY54" s="47">
        <f>SUM('JTC - Site 10 - Day 2'!CM54,'JTC - Site 10 - Day 2'!DA54,'JTC - Site 10 - Day 2'!DO54)</f>
        <v>0</v>
      </c>
      <c r="BZ54" s="47">
        <f>SUM('JTC - Site 10 - Day 2'!CN54,'JTC - Site 10 - Day 2'!DB54,'JTC - Site 10 - Day 2'!DP54)</f>
        <v>0</v>
      </c>
      <c r="CA54" s="47">
        <f>SUM('JTC - Site 10 - Day 2'!CO54,'JTC - Site 10 - Day 2'!DC54,'JTC - Site 10 - Day 2'!DQ54)</f>
        <v>0</v>
      </c>
      <c r="CB54" s="47">
        <f>SUM('JTC - Site 10 - Day 2'!CP54,'JTC - Site 10 - Day 2'!DD54,'JTC - Site 10 - Day 2'!DR54)</f>
        <v>0</v>
      </c>
      <c r="CC54" s="47">
        <f>SUM('JTC - Site 10 - Day 2'!CQ54,'JTC - Site 10 - Day 2'!DE54,'JTC - Site 10 - Day 2'!DS54)</f>
        <v>0</v>
      </c>
      <c r="CD54" s="54">
        <f>SUM('JTC - Site 10 - Day 2'!CR54,'JTC - Site 10 - Day 2'!DF54,'JTC - Site 10 - Day 2'!DT54)</f>
        <v>3</v>
      </c>
      <c r="CE54" s="59">
        <f t="shared" si="18"/>
        <v>54</v>
      </c>
      <c r="CF54" s="59">
        <f t="shared" si="19"/>
        <v>52</v>
      </c>
      <c r="CG54" s="45">
        <f>'JTC - Site 10 - Day 2'!$A54</f>
        <v>0.65625000000000011</v>
      </c>
      <c r="CH54" s="46">
        <f>SUM('JTC - Site 10 - Day 2'!B54,'JTC - Site 10 - Day 2'!BF54,'JTC - Site 10 - Day 2'!DJ54)</f>
        <v>5</v>
      </c>
      <c r="CI54" s="47">
        <f>SUM('JTC - Site 10 - Day 2'!C54,'JTC - Site 10 - Day 2'!BG54,'JTC - Site 10 - Day 2'!DK54)</f>
        <v>1</v>
      </c>
      <c r="CJ54" s="47">
        <f>SUM('JTC - Site 10 - Day 2'!D54,'JTC - Site 10 - Day 2'!BH54,'JTC - Site 10 - Day 2'!DL54)</f>
        <v>84</v>
      </c>
      <c r="CK54" s="47">
        <f>SUM('JTC - Site 10 - Day 2'!E54,'JTC - Site 10 - Day 2'!BI54,'JTC - Site 10 - Day 2'!DM54)</f>
        <v>15</v>
      </c>
      <c r="CL54" s="47">
        <f>SUM('JTC - Site 10 - Day 2'!F54,'JTC - Site 10 - Day 2'!BJ54,'JTC - Site 10 - Day 2'!DN54)</f>
        <v>2</v>
      </c>
      <c r="CM54" s="47">
        <f>SUM('JTC - Site 10 - Day 2'!G54,'JTC - Site 10 - Day 2'!BK54,'JTC - Site 10 - Day 2'!DO54)</f>
        <v>0</v>
      </c>
      <c r="CN54" s="47">
        <f>SUM('JTC - Site 10 - Day 2'!H54,'JTC - Site 10 - Day 2'!BL54,'JTC - Site 10 - Day 2'!DP54)</f>
        <v>1</v>
      </c>
      <c r="CO54" s="47">
        <f>SUM('JTC - Site 10 - Day 2'!I54,'JTC - Site 10 - Day 2'!BM54,'JTC - Site 10 - Day 2'!DQ54)</f>
        <v>0</v>
      </c>
      <c r="CP54" s="47">
        <f>SUM('JTC - Site 10 - Day 2'!J54,'JTC - Site 10 - Day 2'!BN54,'JTC - Site 10 - Day 2'!DR54)</f>
        <v>0</v>
      </c>
      <c r="CQ54" s="47">
        <f>SUM('JTC - Site 10 - Day 2'!K54,'JTC - Site 10 - Day 2'!BO54,'JTC - Site 10 - Day 2'!DS54)</f>
        <v>0</v>
      </c>
      <c r="CR54" s="54">
        <f>SUM('JTC - Site 10 - Day 2'!L54,'JTC - Site 10 - Day 2'!BP54,'JTC - Site 10 - Day 2'!DT54)</f>
        <v>2</v>
      </c>
      <c r="CS54" s="59">
        <f t="shared" si="20"/>
        <v>110</v>
      </c>
      <c r="CT54" s="59">
        <f t="shared" si="21"/>
        <v>109</v>
      </c>
      <c r="CU54" s="45">
        <f>'JTC - Site 10 - Day 2'!$A54</f>
        <v>0.65625000000000011</v>
      </c>
      <c r="CV54" s="46">
        <f>SUM('JTC - Site 10 - Day 2'!DX54,'JTC - Site 10 - Day 2'!EL54,'JTC - Site 10 - Day 2'!EZ54)</f>
        <v>18</v>
      </c>
      <c r="CW54" s="47">
        <f>SUM('JTC - Site 10 - Day 2'!DY54,'JTC - Site 10 - Day 2'!EM54,'JTC - Site 10 - Day 2'!FA54)</f>
        <v>4</v>
      </c>
      <c r="CX54" s="47">
        <f>SUM('JTC - Site 10 - Day 2'!DZ54,'JTC - Site 10 - Day 2'!EN54,'JTC - Site 10 - Day 2'!FB54)</f>
        <v>106</v>
      </c>
      <c r="CY54" s="47">
        <f>SUM('JTC - Site 10 - Day 2'!EA54,'JTC - Site 10 - Day 2'!EO54,'JTC - Site 10 - Day 2'!FC54)</f>
        <v>16</v>
      </c>
      <c r="CZ54" s="47">
        <f>SUM('JTC - Site 10 - Day 2'!EB54,'JTC - Site 10 - Day 2'!EP54,'JTC - Site 10 - Day 2'!FD54)</f>
        <v>2</v>
      </c>
      <c r="DA54" s="47">
        <f>SUM('JTC - Site 10 - Day 2'!EC54,'JTC - Site 10 - Day 2'!EQ54,'JTC - Site 10 - Day 2'!FE54)</f>
        <v>1</v>
      </c>
      <c r="DB54" s="47">
        <f>SUM('JTC - Site 10 - Day 2'!ED54,'JTC - Site 10 - Day 2'!ER54,'JTC - Site 10 - Day 2'!FF54)</f>
        <v>1</v>
      </c>
      <c r="DC54" s="47">
        <f>SUM('JTC - Site 10 - Day 2'!EE54,'JTC - Site 10 - Day 2'!ES54,'JTC - Site 10 - Day 2'!FG54)</f>
        <v>0</v>
      </c>
      <c r="DD54" s="47">
        <f>SUM('JTC - Site 10 - Day 2'!EF54,'JTC - Site 10 - Day 2'!ET54,'JTC - Site 10 - Day 2'!FH54)</f>
        <v>0</v>
      </c>
      <c r="DE54" s="47">
        <f>SUM('JTC - Site 10 - Day 2'!EG54,'JTC - Site 10 - Day 2'!EU54,'JTC - Site 10 - Day 2'!FI54)</f>
        <v>1</v>
      </c>
      <c r="DF54" s="54">
        <f>SUM('JTC - Site 10 - Day 2'!EH54,'JTC - Site 10 - Day 2'!EV54,'JTC - Site 10 - Day 2'!FJ54)</f>
        <v>3</v>
      </c>
      <c r="DG54" s="59">
        <f t="shared" si="22"/>
        <v>152</v>
      </c>
      <c r="DH54" s="59">
        <f t="shared" si="23"/>
        <v>143</v>
      </c>
      <c r="DI54" s="68">
        <f t="shared" si="119"/>
        <v>408</v>
      </c>
      <c r="DJ54" s="68">
        <f t="shared" si="120"/>
        <v>1686</v>
      </c>
      <c r="DK54" s="45">
        <f>'JTC - Site 10 - Day 2'!$A54</f>
        <v>0.65625000000000011</v>
      </c>
    </row>
    <row r="55" spans="1:115" s="39" customFormat="1" ht="12" customHeight="1">
      <c r="A55" s="48" t="s">
        <v>24</v>
      </c>
      <c r="B55" s="49">
        <f t="shared" ref="B55:L55" si="121">SUM(B51:B54)</f>
        <v>17</v>
      </c>
      <c r="C55" s="50">
        <f t="shared" si="121"/>
        <v>2</v>
      </c>
      <c r="D55" s="50">
        <f t="shared" si="121"/>
        <v>200</v>
      </c>
      <c r="E55" s="50">
        <f t="shared" si="121"/>
        <v>28</v>
      </c>
      <c r="F55" s="50">
        <f t="shared" si="121"/>
        <v>8</v>
      </c>
      <c r="G55" s="50">
        <f t="shared" si="121"/>
        <v>0</v>
      </c>
      <c r="H55" s="50">
        <f t="shared" si="121"/>
        <v>1</v>
      </c>
      <c r="I55" s="50">
        <f t="shared" si="121"/>
        <v>0</v>
      </c>
      <c r="J55" s="50">
        <f t="shared" si="121"/>
        <v>4</v>
      </c>
      <c r="K55" s="50">
        <f t="shared" si="121"/>
        <v>1</v>
      </c>
      <c r="L55" s="55">
        <f t="shared" si="121"/>
        <v>14</v>
      </c>
      <c r="M55" s="60">
        <f t="shared" si="8"/>
        <v>275</v>
      </c>
      <c r="N55" s="60">
        <f t="shared" si="9"/>
        <v>277</v>
      </c>
      <c r="O55" s="48" t="s">
        <v>24</v>
      </c>
      <c r="P55" s="49">
        <f t="shared" ref="P55:Z55" si="122">SUM(P51:P54)</f>
        <v>17</v>
      </c>
      <c r="Q55" s="50">
        <f t="shared" si="122"/>
        <v>5</v>
      </c>
      <c r="R55" s="50">
        <f t="shared" si="122"/>
        <v>301</v>
      </c>
      <c r="S55" s="50">
        <f t="shared" si="122"/>
        <v>52</v>
      </c>
      <c r="T55" s="50">
        <f t="shared" si="122"/>
        <v>11</v>
      </c>
      <c r="U55" s="50">
        <f t="shared" si="122"/>
        <v>1</v>
      </c>
      <c r="V55" s="50">
        <f t="shared" si="122"/>
        <v>5</v>
      </c>
      <c r="W55" s="50">
        <f t="shared" si="122"/>
        <v>0</v>
      </c>
      <c r="X55" s="50">
        <f t="shared" si="122"/>
        <v>3</v>
      </c>
      <c r="Y55" s="50">
        <f t="shared" si="122"/>
        <v>4</v>
      </c>
      <c r="Z55" s="55">
        <f t="shared" si="122"/>
        <v>29</v>
      </c>
      <c r="AA55" s="60">
        <f t="shared" si="10"/>
        <v>428</v>
      </c>
      <c r="AB55" s="60">
        <f t="shared" si="11"/>
        <v>438</v>
      </c>
      <c r="AC55" s="48" t="s">
        <v>24</v>
      </c>
      <c r="AD55" s="49">
        <f t="shared" ref="AD55:AN55" si="123">SUM(AD51:AD54)</f>
        <v>42</v>
      </c>
      <c r="AE55" s="50">
        <f t="shared" si="123"/>
        <v>7</v>
      </c>
      <c r="AF55" s="50">
        <f t="shared" si="123"/>
        <v>304</v>
      </c>
      <c r="AG55" s="50">
        <f t="shared" si="123"/>
        <v>71</v>
      </c>
      <c r="AH55" s="50">
        <f t="shared" si="123"/>
        <v>8</v>
      </c>
      <c r="AI55" s="50">
        <f t="shared" si="123"/>
        <v>4</v>
      </c>
      <c r="AJ55" s="50">
        <f t="shared" si="123"/>
        <v>11</v>
      </c>
      <c r="AK55" s="50">
        <f t="shared" si="123"/>
        <v>0</v>
      </c>
      <c r="AL55" s="50">
        <f t="shared" si="123"/>
        <v>1</v>
      </c>
      <c r="AM55" s="50">
        <f t="shared" si="123"/>
        <v>4</v>
      </c>
      <c r="AN55" s="55">
        <f t="shared" si="123"/>
        <v>15</v>
      </c>
      <c r="AO55" s="60">
        <f t="shared" si="12"/>
        <v>467</v>
      </c>
      <c r="AP55" s="60">
        <f t="shared" si="13"/>
        <v>463</v>
      </c>
      <c r="AQ55" s="48" t="s">
        <v>24</v>
      </c>
      <c r="AR55" s="49">
        <f t="shared" ref="AR55:BB55" si="124">SUM(AR51:AR54)</f>
        <v>16</v>
      </c>
      <c r="AS55" s="50">
        <f t="shared" si="124"/>
        <v>6</v>
      </c>
      <c r="AT55" s="50">
        <f t="shared" si="124"/>
        <v>252</v>
      </c>
      <c r="AU55" s="50">
        <f t="shared" si="124"/>
        <v>48</v>
      </c>
      <c r="AV55" s="50">
        <f t="shared" si="124"/>
        <v>13</v>
      </c>
      <c r="AW55" s="50">
        <f t="shared" si="124"/>
        <v>2</v>
      </c>
      <c r="AX55" s="50">
        <f t="shared" si="124"/>
        <v>3</v>
      </c>
      <c r="AY55" s="50">
        <f t="shared" si="124"/>
        <v>2</v>
      </c>
      <c r="AZ55" s="50">
        <f t="shared" si="124"/>
        <v>1</v>
      </c>
      <c r="BA55" s="50">
        <f t="shared" si="124"/>
        <v>1</v>
      </c>
      <c r="BB55" s="55">
        <f t="shared" si="124"/>
        <v>6</v>
      </c>
      <c r="BC55" s="60">
        <f t="shared" si="14"/>
        <v>350</v>
      </c>
      <c r="BD55" s="60">
        <f t="shared" si="15"/>
        <v>358</v>
      </c>
      <c r="BE55" s="48" t="s">
        <v>24</v>
      </c>
      <c r="BF55" s="49">
        <f t="shared" ref="BF55:BP55" si="125">SUM(BF51:BF54)</f>
        <v>16</v>
      </c>
      <c r="BG55" s="50">
        <f t="shared" si="125"/>
        <v>7</v>
      </c>
      <c r="BH55" s="50">
        <f t="shared" si="125"/>
        <v>259</v>
      </c>
      <c r="BI55" s="50">
        <f t="shared" si="125"/>
        <v>47</v>
      </c>
      <c r="BJ55" s="50">
        <f t="shared" si="125"/>
        <v>11</v>
      </c>
      <c r="BK55" s="50">
        <f t="shared" si="125"/>
        <v>0</v>
      </c>
      <c r="BL55" s="50">
        <f t="shared" si="125"/>
        <v>1</v>
      </c>
      <c r="BM55" s="50">
        <f t="shared" si="125"/>
        <v>0</v>
      </c>
      <c r="BN55" s="50">
        <f t="shared" si="125"/>
        <v>3</v>
      </c>
      <c r="BO55" s="50">
        <f t="shared" si="125"/>
        <v>3</v>
      </c>
      <c r="BP55" s="55">
        <f t="shared" si="125"/>
        <v>21</v>
      </c>
      <c r="BQ55" s="60">
        <f t="shared" si="16"/>
        <v>368</v>
      </c>
      <c r="BR55" s="60">
        <f t="shared" si="17"/>
        <v>372</v>
      </c>
      <c r="BS55" s="48" t="s">
        <v>24</v>
      </c>
      <c r="BT55" s="49">
        <f t="shared" ref="BT55:CD55" si="126">SUM(BT51:BT54)</f>
        <v>14</v>
      </c>
      <c r="BU55" s="50">
        <f t="shared" si="126"/>
        <v>4</v>
      </c>
      <c r="BV55" s="50">
        <f t="shared" si="126"/>
        <v>170</v>
      </c>
      <c r="BW55" s="50">
        <f t="shared" si="126"/>
        <v>31</v>
      </c>
      <c r="BX55" s="50">
        <f t="shared" si="126"/>
        <v>4</v>
      </c>
      <c r="BY55" s="50">
        <f t="shared" si="126"/>
        <v>0</v>
      </c>
      <c r="BZ55" s="50">
        <f t="shared" si="126"/>
        <v>1</v>
      </c>
      <c r="CA55" s="50">
        <f t="shared" si="126"/>
        <v>0</v>
      </c>
      <c r="CB55" s="50">
        <f t="shared" si="126"/>
        <v>4</v>
      </c>
      <c r="CC55" s="50">
        <f t="shared" si="126"/>
        <v>2</v>
      </c>
      <c r="CD55" s="55">
        <f t="shared" si="126"/>
        <v>11</v>
      </c>
      <c r="CE55" s="60">
        <f t="shared" si="18"/>
        <v>241</v>
      </c>
      <c r="CF55" s="60">
        <f t="shared" si="19"/>
        <v>241</v>
      </c>
      <c r="CG55" s="48" t="s">
        <v>24</v>
      </c>
      <c r="CH55" s="49">
        <f t="shared" ref="CH55:CR55" si="127">SUM(CH51:CH54)</f>
        <v>22</v>
      </c>
      <c r="CI55" s="50">
        <f t="shared" si="127"/>
        <v>9</v>
      </c>
      <c r="CJ55" s="50">
        <f t="shared" si="127"/>
        <v>320</v>
      </c>
      <c r="CK55" s="50">
        <f t="shared" si="127"/>
        <v>61</v>
      </c>
      <c r="CL55" s="50">
        <f t="shared" si="127"/>
        <v>12</v>
      </c>
      <c r="CM55" s="50">
        <f t="shared" si="127"/>
        <v>2</v>
      </c>
      <c r="CN55" s="50">
        <f t="shared" si="127"/>
        <v>3</v>
      </c>
      <c r="CO55" s="50">
        <f t="shared" si="127"/>
        <v>2</v>
      </c>
      <c r="CP55" s="50">
        <f t="shared" si="127"/>
        <v>1</v>
      </c>
      <c r="CQ55" s="50">
        <f t="shared" si="127"/>
        <v>2</v>
      </c>
      <c r="CR55" s="55">
        <f t="shared" si="127"/>
        <v>10</v>
      </c>
      <c r="CS55" s="60">
        <f t="shared" si="20"/>
        <v>444</v>
      </c>
      <c r="CT55" s="60">
        <f t="shared" si="21"/>
        <v>447</v>
      </c>
      <c r="CU55" s="48" t="s">
        <v>24</v>
      </c>
      <c r="CV55" s="49">
        <f t="shared" ref="CV55:DF55" si="128">SUM(CV51:CV54)</f>
        <v>50</v>
      </c>
      <c r="CW55" s="50">
        <f t="shared" si="128"/>
        <v>10</v>
      </c>
      <c r="CX55" s="50">
        <f t="shared" si="128"/>
        <v>360</v>
      </c>
      <c r="CY55" s="50">
        <f t="shared" si="128"/>
        <v>76</v>
      </c>
      <c r="CZ55" s="50">
        <f t="shared" si="128"/>
        <v>11</v>
      </c>
      <c r="DA55" s="50">
        <f t="shared" si="128"/>
        <v>3</v>
      </c>
      <c r="DB55" s="50">
        <f t="shared" si="128"/>
        <v>7</v>
      </c>
      <c r="DC55" s="50">
        <f t="shared" si="128"/>
        <v>0</v>
      </c>
      <c r="DD55" s="50">
        <f t="shared" si="128"/>
        <v>1</v>
      </c>
      <c r="DE55" s="50">
        <f t="shared" si="128"/>
        <v>3</v>
      </c>
      <c r="DF55" s="55">
        <f t="shared" si="128"/>
        <v>14</v>
      </c>
      <c r="DG55" s="60">
        <f t="shared" si="22"/>
        <v>535</v>
      </c>
      <c r="DH55" s="60">
        <f t="shared" si="23"/>
        <v>522</v>
      </c>
      <c r="DI55" s="69"/>
      <c r="DJ55" s="69"/>
      <c r="DK55" s="48"/>
    </row>
    <row r="56" spans="1:115" s="39" customFormat="1" ht="12" customHeight="1">
      <c r="A56" s="48" t="s">
        <v>25</v>
      </c>
      <c r="B56" s="49">
        <f t="shared" ref="B56:L56" si="129">SUM(B45,B50,B55)</f>
        <v>63</v>
      </c>
      <c r="C56" s="50">
        <f t="shared" si="129"/>
        <v>10</v>
      </c>
      <c r="D56" s="50">
        <f t="shared" si="129"/>
        <v>628</v>
      </c>
      <c r="E56" s="50">
        <f t="shared" si="129"/>
        <v>106</v>
      </c>
      <c r="F56" s="50">
        <f t="shared" si="129"/>
        <v>24</v>
      </c>
      <c r="G56" s="50">
        <f t="shared" si="129"/>
        <v>0</v>
      </c>
      <c r="H56" s="50">
        <f t="shared" si="129"/>
        <v>5</v>
      </c>
      <c r="I56" s="50">
        <f t="shared" si="129"/>
        <v>1</v>
      </c>
      <c r="J56" s="50">
        <f t="shared" si="129"/>
        <v>10</v>
      </c>
      <c r="K56" s="50">
        <f t="shared" si="129"/>
        <v>4</v>
      </c>
      <c r="L56" s="55">
        <f t="shared" si="129"/>
        <v>65</v>
      </c>
      <c r="M56" s="60">
        <f t="shared" si="8"/>
        <v>916</v>
      </c>
      <c r="N56" s="60">
        <f t="shared" si="9"/>
        <v>913</v>
      </c>
      <c r="O56" s="48" t="s">
        <v>25</v>
      </c>
      <c r="P56" s="49">
        <f t="shared" ref="P56:Z56" si="130">SUM(P45,P50,P55)</f>
        <v>46</v>
      </c>
      <c r="Q56" s="50">
        <f t="shared" si="130"/>
        <v>15</v>
      </c>
      <c r="R56" s="50">
        <f t="shared" si="130"/>
        <v>841</v>
      </c>
      <c r="S56" s="50">
        <f t="shared" si="130"/>
        <v>149</v>
      </c>
      <c r="T56" s="50">
        <f t="shared" si="130"/>
        <v>25</v>
      </c>
      <c r="U56" s="50">
        <f t="shared" si="130"/>
        <v>1</v>
      </c>
      <c r="V56" s="50">
        <f t="shared" si="130"/>
        <v>9</v>
      </c>
      <c r="W56" s="50">
        <f t="shared" si="130"/>
        <v>6</v>
      </c>
      <c r="X56" s="50">
        <f t="shared" si="130"/>
        <v>9</v>
      </c>
      <c r="Y56" s="50">
        <f t="shared" si="130"/>
        <v>6</v>
      </c>
      <c r="Z56" s="55">
        <f t="shared" si="130"/>
        <v>81</v>
      </c>
      <c r="AA56" s="60">
        <f t="shared" si="10"/>
        <v>1188</v>
      </c>
      <c r="AB56" s="60">
        <f t="shared" si="11"/>
        <v>1206</v>
      </c>
      <c r="AC56" s="48" t="s">
        <v>25</v>
      </c>
      <c r="AD56" s="49">
        <f t="shared" ref="AD56:AN56" si="131">SUM(AD45,AD50,AD55)</f>
        <v>89</v>
      </c>
      <c r="AE56" s="50">
        <f t="shared" si="131"/>
        <v>14</v>
      </c>
      <c r="AF56" s="50">
        <f t="shared" si="131"/>
        <v>906</v>
      </c>
      <c r="AG56" s="50">
        <f t="shared" si="131"/>
        <v>220</v>
      </c>
      <c r="AH56" s="50">
        <f t="shared" si="131"/>
        <v>44</v>
      </c>
      <c r="AI56" s="50">
        <f t="shared" si="131"/>
        <v>7</v>
      </c>
      <c r="AJ56" s="50">
        <f t="shared" si="131"/>
        <v>22</v>
      </c>
      <c r="AK56" s="50">
        <f t="shared" si="131"/>
        <v>8</v>
      </c>
      <c r="AL56" s="50">
        <f t="shared" si="131"/>
        <v>1</v>
      </c>
      <c r="AM56" s="50">
        <f t="shared" si="131"/>
        <v>8</v>
      </c>
      <c r="AN56" s="55">
        <f t="shared" si="131"/>
        <v>35</v>
      </c>
      <c r="AO56" s="60">
        <f t="shared" si="12"/>
        <v>1354</v>
      </c>
      <c r="AP56" s="60">
        <f t="shared" si="13"/>
        <v>1378</v>
      </c>
      <c r="AQ56" s="48" t="s">
        <v>25</v>
      </c>
      <c r="AR56" s="49">
        <f t="shared" ref="AR56:BB56" si="132">SUM(AR45,AR50,AR55)</f>
        <v>75</v>
      </c>
      <c r="AS56" s="50">
        <f t="shared" si="132"/>
        <v>15</v>
      </c>
      <c r="AT56" s="50">
        <f t="shared" si="132"/>
        <v>817</v>
      </c>
      <c r="AU56" s="50">
        <f t="shared" si="132"/>
        <v>160</v>
      </c>
      <c r="AV56" s="50">
        <f t="shared" si="132"/>
        <v>46</v>
      </c>
      <c r="AW56" s="50">
        <f t="shared" si="132"/>
        <v>4</v>
      </c>
      <c r="AX56" s="50">
        <f t="shared" si="132"/>
        <v>22</v>
      </c>
      <c r="AY56" s="50">
        <f t="shared" si="132"/>
        <v>12</v>
      </c>
      <c r="AZ56" s="50">
        <f t="shared" si="132"/>
        <v>2</v>
      </c>
      <c r="BA56" s="50">
        <f t="shared" si="132"/>
        <v>4</v>
      </c>
      <c r="BB56" s="55">
        <f t="shared" si="132"/>
        <v>29</v>
      </c>
      <c r="BC56" s="60">
        <f t="shared" si="14"/>
        <v>1186</v>
      </c>
      <c r="BD56" s="60">
        <f t="shared" si="15"/>
        <v>1218</v>
      </c>
      <c r="BE56" s="48" t="s">
        <v>25</v>
      </c>
      <c r="BF56" s="49">
        <f t="shared" ref="BF56:BP56" si="133">SUM(BF45,BF50,BF55)</f>
        <v>36</v>
      </c>
      <c r="BG56" s="50">
        <f t="shared" si="133"/>
        <v>15</v>
      </c>
      <c r="BH56" s="50">
        <f t="shared" si="133"/>
        <v>730</v>
      </c>
      <c r="BI56" s="50">
        <f t="shared" si="133"/>
        <v>123</v>
      </c>
      <c r="BJ56" s="50">
        <f t="shared" si="133"/>
        <v>20</v>
      </c>
      <c r="BK56" s="50">
        <f t="shared" si="133"/>
        <v>1</v>
      </c>
      <c r="BL56" s="50">
        <f t="shared" si="133"/>
        <v>1</v>
      </c>
      <c r="BM56" s="50">
        <f t="shared" si="133"/>
        <v>0</v>
      </c>
      <c r="BN56" s="50">
        <f t="shared" si="133"/>
        <v>9</v>
      </c>
      <c r="BO56" s="50">
        <f t="shared" si="133"/>
        <v>3</v>
      </c>
      <c r="BP56" s="55">
        <f t="shared" si="133"/>
        <v>58</v>
      </c>
      <c r="BQ56" s="60">
        <f t="shared" si="16"/>
        <v>996</v>
      </c>
      <c r="BR56" s="60">
        <f t="shared" si="17"/>
        <v>998</v>
      </c>
      <c r="BS56" s="48" t="s">
        <v>25</v>
      </c>
      <c r="BT56" s="49">
        <f t="shared" ref="BT56:CD56" si="134">SUM(BT45,BT50,BT55)</f>
        <v>51</v>
      </c>
      <c r="BU56" s="50">
        <f t="shared" si="134"/>
        <v>12</v>
      </c>
      <c r="BV56" s="50">
        <f t="shared" si="134"/>
        <v>565</v>
      </c>
      <c r="BW56" s="50">
        <f t="shared" si="134"/>
        <v>87</v>
      </c>
      <c r="BX56" s="50">
        <f t="shared" si="134"/>
        <v>17</v>
      </c>
      <c r="BY56" s="50">
        <f t="shared" si="134"/>
        <v>1</v>
      </c>
      <c r="BZ56" s="50">
        <f t="shared" si="134"/>
        <v>2</v>
      </c>
      <c r="CA56" s="50">
        <f t="shared" si="134"/>
        <v>0</v>
      </c>
      <c r="CB56" s="50">
        <f t="shared" si="134"/>
        <v>10</v>
      </c>
      <c r="CC56" s="50">
        <f t="shared" si="134"/>
        <v>8</v>
      </c>
      <c r="CD56" s="55">
        <f t="shared" si="134"/>
        <v>56</v>
      </c>
      <c r="CE56" s="60">
        <f t="shared" si="18"/>
        <v>809</v>
      </c>
      <c r="CF56" s="60">
        <f t="shared" si="19"/>
        <v>807</v>
      </c>
      <c r="CG56" s="48" t="s">
        <v>25</v>
      </c>
      <c r="CH56" s="49">
        <f t="shared" ref="CH56:CR56" si="135">SUM(CH45,CH50,CH55)</f>
        <v>101</v>
      </c>
      <c r="CI56" s="50">
        <f t="shared" si="135"/>
        <v>26</v>
      </c>
      <c r="CJ56" s="50">
        <f t="shared" si="135"/>
        <v>1009</v>
      </c>
      <c r="CK56" s="50">
        <f t="shared" si="135"/>
        <v>186</v>
      </c>
      <c r="CL56" s="50">
        <f t="shared" si="135"/>
        <v>50</v>
      </c>
      <c r="CM56" s="50">
        <f t="shared" si="135"/>
        <v>4</v>
      </c>
      <c r="CN56" s="50">
        <f t="shared" si="135"/>
        <v>20</v>
      </c>
      <c r="CO56" s="50">
        <f t="shared" si="135"/>
        <v>11</v>
      </c>
      <c r="CP56" s="50">
        <f t="shared" si="135"/>
        <v>2</v>
      </c>
      <c r="CQ56" s="50">
        <f t="shared" si="135"/>
        <v>9</v>
      </c>
      <c r="CR56" s="55">
        <f t="shared" si="135"/>
        <v>50</v>
      </c>
      <c r="CS56" s="60">
        <f t="shared" si="20"/>
        <v>1468</v>
      </c>
      <c r="CT56" s="60">
        <f t="shared" si="21"/>
        <v>1484</v>
      </c>
      <c r="CU56" s="48" t="s">
        <v>25</v>
      </c>
      <c r="CV56" s="49">
        <f t="shared" ref="CV56:DF56" si="136">SUM(CV45,CV50,CV55)</f>
        <v>117</v>
      </c>
      <c r="CW56" s="50">
        <f t="shared" si="136"/>
        <v>23</v>
      </c>
      <c r="CX56" s="50">
        <f t="shared" si="136"/>
        <v>1050</v>
      </c>
      <c r="CY56" s="50">
        <f t="shared" si="136"/>
        <v>239</v>
      </c>
      <c r="CZ56" s="50">
        <f t="shared" si="136"/>
        <v>50</v>
      </c>
      <c r="DA56" s="50">
        <f t="shared" si="136"/>
        <v>6</v>
      </c>
      <c r="DB56" s="50">
        <f t="shared" si="136"/>
        <v>15</v>
      </c>
      <c r="DC56" s="50">
        <f t="shared" si="136"/>
        <v>2</v>
      </c>
      <c r="DD56" s="50">
        <f t="shared" si="136"/>
        <v>1</v>
      </c>
      <c r="DE56" s="50">
        <f t="shared" si="136"/>
        <v>6</v>
      </c>
      <c r="DF56" s="55">
        <f t="shared" si="136"/>
        <v>42</v>
      </c>
      <c r="DG56" s="60">
        <f t="shared" si="22"/>
        <v>1551</v>
      </c>
      <c r="DH56" s="60">
        <f t="shared" si="23"/>
        <v>1541</v>
      </c>
      <c r="DI56" s="69"/>
      <c r="DJ56" s="69"/>
      <c r="DK56" s="48"/>
    </row>
    <row r="57" spans="1:115" ht="13.5" customHeight="1">
      <c r="A57" s="22">
        <f>'JTC - Site 10 - Day 2'!$A57</f>
        <v>0.66666666666666674</v>
      </c>
      <c r="B57" s="41">
        <f>SUM('JTC - Site 10 - Day 2'!AR57,'JTC - Site 10 - Day 2'!CV57,'JTC - Site 10 - Day 2'!EZ57)</f>
        <v>4</v>
      </c>
      <c r="C57" s="42">
        <f>SUM('JTC - Site 10 - Day 2'!AS57,'JTC - Site 10 - Day 2'!CW57,'JTC - Site 10 - Day 2'!FA57)</f>
        <v>0</v>
      </c>
      <c r="D57" s="42">
        <f>SUM('JTC - Site 10 - Day 2'!AT57,'JTC - Site 10 - Day 2'!CX57,'JTC - Site 10 - Day 2'!FB57)</f>
        <v>47</v>
      </c>
      <c r="E57" s="42">
        <f>SUM('JTC - Site 10 - Day 2'!AU57,'JTC - Site 10 - Day 2'!CY57,'JTC - Site 10 - Day 2'!FC57)</f>
        <v>5</v>
      </c>
      <c r="F57" s="42">
        <f>SUM('JTC - Site 10 - Day 2'!AV57,'JTC - Site 10 - Day 2'!CZ57,'JTC - Site 10 - Day 2'!FD57)</f>
        <v>4</v>
      </c>
      <c r="G57" s="42">
        <f>SUM('JTC - Site 10 - Day 2'!AW57,'JTC - Site 10 - Day 2'!DA57,'JTC - Site 10 - Day 2'!FE57)</f>
        <v>0</v>
      </c>
      <c r="H57" s="42">
        <f>SUM('JTC - Site 10 - Day 2'!AX57,'JTC - Site 10 - Day 2'!DB57,'JTC - Site 10 - Day 2'!FF57)</f>
        <v>0</v>
      </c>
      <c r="I57" s="42">
        <f>SUM('JTC - Site 10 - Day 2'!AY57,'JTC - Site 10 - Day 2'!DC57,'JTC - Site 10 - Day 2'!FG57)</f>
        <v>0</v>
      </c>
      <c r="J57" s="42">
        <f>SUM('JTC - Site 10 - Day 2'!AZ57,'JTC - Site 10 - Day 2'!DD57,'JTC - Site 10 - Day 2'!FH57)</f>
        <v>1</v>
      </c>
      <c r="K57" s="42">
        <f>SUM('JTC - Site 10 - Day 2'!BA57,'JTC - Site 10 - Day 2'!DE57,'JTC - Site 10 - Day 2'!FI57)</f>
        <v>0</v>
      </c>
      <c r="L57" s="52">
        <f>SUM('JTC - Site 10 - Day 2'!BB57,'JTC - Site 10 - Day 2'!DF57,'JTC - Site 10 - Day 2'!FJ57)</f>
        <v>6</v>
      </c>
      <c r="M57" s="57">
        <f t="shared" si="8"/>
        <v>67</v>
      </c>
      <c r="N57" s="57">
        <f t="shared" si="9"/>
        <v>69</v>
      </c>
      <c r="O57" s="22">
        <f>'JTC - Site 10 - Day 2'!$A57</f>
        <v>0.66666666666666674</v>
      </c>
      <c r="P57" s="41">
        <f>SUM('JTC - Site 10 - Day 2'!B57,'JTC - Site 10 - Day 2'!P57,'JTC - Site 10 - Day 2'!AD57)</f>
        <v>6</v>
      </c>
      <c r="Q57" s="42">
        <f>SUM('JTC - Site 10 - Day 2'!C57,'JTC - Site 10 - Day 2'!Q57,'JTC - Site 10 - Day 2'!AE57)</f>
        <v>0</v>
      </c>
      <c r="R57" s="42">
        <f>SUM('JTC - Site 10 - Day 2'!D57,'JTC - Site 10 - Day 2'!R57,'JTC - Site 10 - Day 2'!AF57)</f>
        <v>97</v>
      </c>
      <c r="S57" s="42">
        <f>SUM('JTC - Site 10 - Day 2'!E57,'JTC - Site 10 - Day 2'!S57,'JTC - Site 10 - Day 2'!AG57)</f>
        <v>16</v>
      </c>
      <c r="T57" s="42">
        <f>SUM('JTC - Site 10 - Day 2'!F57,'JTC - Site 10 - Day 2'!T57,'JTC - Site 10 - Day 2'!AH57)</f>
        <v>0</v>
      </c>
      <c r="U57" s="42">
        <f>SUM('JTC - Site 10 - Day 2'!G57,'JTC - Site 10 - Day 2'!U57,'JTC - Site 10 - Day 2'!AI57)</f>
        <v>1</v>
      </c>
      <c r="V57" s="42">
        <f>SUM('JTC - Site 10 - Day 2'!H57,'JTC - Site 10 - Day 2'!V57,'JTC - Site 10 - Day 2'!AJ57)</f>
        <v>0</v>
      </c>
      <c r="W57" s="42">
        <f>SUM('JTC - Site 10 - Day 2'!I57,'JTC - Site 10 - Day 2'!W57,'JTC - Site 10 - Day 2'!AK57)</f>
        <v>0</v>
      </c>
      <c r="X57" s="42">
        <f>SUM('JTC - Site 10 - Day 2'!J57,'JTC - Site 10 - Day 2'!X57,'JTC - Site 10 - Day 2'!AL57)</f>
        <v>0</v>
      </c>
      <c r="Y57" s="42">
        <f>SUM('JTC - Site 10 - Day 2'!K57,'JTC - Site 10 - Day 2'!Y57,'JTC - Site 10 - Day 2'!AM57)</f>
        <v>1</v>
      </c>
      <c r="Z57" s="52">
        <f>SUM('JTC - Site 10 - Day 2'!L57,'JTC - Site 10 - Day 2'!Z57,'JTC - Site 10 - Day 2'!AN57)</f>
        <v>5</v>
      </c>
      <c r="AA57" s="57">
        <f t="shared" si="10"/>
        <v>126</v>
      </c>
      <c r="AB57" s="57">
        <f t="shared" si="11"/>
        <v>124</v>
      </c>
      <c r="AC57" s="22">
        <f>'JTC - Site 10 - Day 2'!$A57</f>
        <v>0.66666666666666674</v>
      </c>
      <c r="AD57" s="41">
        <f>SUM('JTC - Site 10 - Day 2'!AD57,'JTC - Site 10 - Day 2'!CH57,'JTC - Site 10 - Day 2'!EL57)</f>
        <v>10</v>
      </c>
      <c r="AE57" s="42">
        <f>SUM('JTC - Site 10 - Day 2'!AE57,'JTC - Site 10 - Day 2'!CI57,'JTC - Site 10 - Day 2'!EM57)</f>
        <v>3</v>
      </c>
      <c r="AF57" s="42">
        <f>SUM('JTC - Site 10 - Day 2'!AF57,'JTC - Site 10 - Day 2'!CJ57,'JTC - Site 10 - Day 2'!EN57)</f>
        <v>81</v>
      </c>
      <c r="AG57" s="42">
        <f>SUM('JTC - Site 10 - Day 2'!AG57,'JTC - Site 10 - Day 2'!CK57,'JTC - Site 10 - Day 2'!EO57)</f>
        <v>20</v>
      </c>
      <c r="AH57" s="42">
        <f>SUM('JTC - Site 10 - Day 2'!AH57,'JTC - Site 10 - Day 2'!CL57,'JTC - Site 10 - Day 2'!EP57)</f>
        <v>4</v>
      </c>
      <c r="AI57" s="42">
        <f>SUM('JTC - Site 10 - Day 2'!AI57,'JTC - Site 10 - Day 2'!CM57,'JTC - Site 10 - Day 2'!EQ57)</f>
        <v>2</v>
      </c>
      <c r="AJ57" s="42">
        <f>SUM('JTC - Site 10 - Day 2'!AJ57,'JTC - Site 10 - Day 2'!CN57,'JTC - Site 10 - Day 2'!ER57)</f>
        <v>0</v>
      </c>
      <c r="AK57" s="42">
        <f>SUM('JTC - Site 10 - Day 2'!AK57,'JTC - Site 10 - Day 2'!CO57,'JTC - Site 10 - Day 2'!ES57)</f>
        <v>0</v>
      </c>
      <c r="AL57" s="42">
        <f>SUM('JTC - Site 10 - Day 2'!AL57,'JTC - Site 10 - Day 2'!CP57,'JTC - Site 10 - Day 2'!ET57)</f>
        <v>0</v>
      </c>
      <c r="AM57" s="42">
        <f>SUM('JTC - Site 10 - Day 2'!AM57,'JTC - Site 10 - Day 2'!CQ57,'JTC - Site 10 - Day 2'!EU57)</f>
        <v>0</v>
      </c>
      <c r="AN57" s="52">
        <f>SUM('JTC - Site 10 - Day 2'!AN57,'JTC - Site 10 - Day 2'!CR57,'JTC - Site 10 - Day 2'!EV57)</f>
        <v>3</v>
      </c>
      <c r="AO57" s="57">
        <f t="shared" si="12"/>
        <v>123</v>
      </c>
      <c r="AP57" s="57">
        <f t="shared" si="13"/>
        <v>121</v>
      </c>
      <c r="AQ57" s="22">
        <f>'JTC - Site 10 - Day 2'!$A57</f>
        <v>0.66666666666666674</v>
      </c>
      <c r="AR57" s="41">
        <f>SUM('JTC - Site 10 - Day 2'!AR57,'JTC - Site 10 - Day 2'!BF57,'JTC - Site 10 - Day 2'!BT57)</f>
        <v>8</v>
      </c>
      <c r="AS57" s="42">
        <f>SUM('JTC - Site 10 - Day 2'!AS57,'JTC - Site 10 - Day 2'!BG57,'JTC - Site 10 - Day 2'!BU57)</f>
        <v>0</v>
      </c>
      <c r="AT57" s="42">
        <f>SUM('JTC - Site 10 - Day 2'!AT57,'JTC - Site 10 - Day 2'!BH57,'JTC - Site 10 - Day 2'!BV57)</f>
        <v>63</v>
      </c>
      <c r="AU57" s="42">
        <f>SUM('JTC - Site 10 - Day 2'!AU57,'JTC - Site 10 - Day 2'!BI57,'JTC - Site 10 - Day 2'!BW57)</f>
        <v>10</v>
      </c>
      <c r="AV57" s="42">
        <f>SUM('JTC - Site 10 - Day 2'!AV57,'JTC - Site 10 - Day 2'!BJ57,'JTC - Site 10 - Day 2'!BX57)</f>
        <v>2</v>
      </c>
      <c r="AW57" s="42">
        <f>SUM('JTC - Site 10 - Day 2'!AW57,'JTC - Site 10 - Day 2'!BK57,'JTC - Site 10 - Day 2'!BY57)</f>
        <v>0</v>
      </c>
      <c r="AX57" s="42">
        <f>SUM('JTC - Site 10 - Day 2'!AX57,'JTC - Site 10 - Day 2'!BL57,'JTC - Site 10 - Day 2'!BZ57)</f>
        <v>2</v>
      </c>
      <c r="AY57" s="42">
        <f>SUM('JTC - Site 10 - Day 2'!AY57,'JTC - Site 10 - Day 2'!BM57,'JTC - Site 10 - Day 2'!CA57)</f>
        <v>0</v>
      </c>
      <c r="AZ57" s="42">
        <f>SUM('JTC - Site 10 - Day 2'!AZ57,'JTC - Site 10 - Day 2'!BN57,'JTC - Site 10 - Day 2'!CB57)</f>
        <v>0</v>
      </c>
      <c r="BA57" s="42">
        <f>SUM('JTC - Site 10 - Day 2'!BA57,'JTC - Site 10 - Day 2'!BO57,'JTC - Site 10 - Day 2'!CC57)</f>
        <v>1</v>
      </c>
      <c r="BB57" s="52">
        <f>SUM('JTC - Site 10 - Day 2'!BB57,'JTC - Site 10 - Day 2'!BP57,'JTC - Site 10 - Day 2'!CD57)</f>
        <v>2</v>
      </c>
      <c r="BC57" s="57">
        <f t="shared" si="14"/>
        <v>88</v>
      </c>
      <c r="BD57" s="57">
        <f t="shared" si="15"/>
        <v>88</v>
      </c>
      <c r="BE57" s="22">
        <f>'JTC - Site 10 - Day 2'!$A57</f>
        <v>0.66666666666666674</v>
      </c>
      <c r="BF57" s="41">
        <f>SUM('JTC - Site 10 - Day 2'!P57,'JTC - Site 10 - Day 2'!BT57,'JTC - Site 10 - Day 2'!DX57)</f>
        <v>4</v>
      </c>
      <c r="BG57" s="42">
        <f>SUM('JTC - Site 10 - Day 2'!Q57,'JTC - Site 10 - Day 2'!BU57,'JTC - Site 10 - Day 2'!DY57)</f>
        <v>2</v>
      </c>
      <c r="BH57" s="42">
        <f>SUM('JTC - Site 10 - Day 2'!R57,'JTC - Site 10 - Day 2'!BV57,'JTC - Site 10 - Day 2'!DZ57)</f>
        <v>82</v>
      </c>
      <c r="BI57" s="42">
        <f>SUM('JTC - Site 10 - Day 2'!S57,'JTC - Site 10 - Day 2'!BW57,'JTC - Site 10 - Day 2'!EA57)</f>
        <v>15</v>
      </c>
      <c r="BJ57" s="42">
        <f>SUM('JTC - Site 10 - Day 2'!T57,'JTC - Site 10 - Day 2'!BX57,'JTC - Site 10 - Day 2'!EB57)</f>
        <v>0</v>
      </c>
      <c r="BK57" s="42">
        <f>SUM('JTC - Site 10 - Day 2'!U57,'JTC - Site 10 - Day 2'!BY57,'JTC - Site 10 - Day 2'!EC57)</f>
        <v>0</v>
      </c>
      <c r="BL57" s="42">
        <f>SUM('JTC - Site 10 - Day 2'!V57,'JTC - Site 10 - Day 2'!BZ57,'JTC - Site 10 - Day 2'!ED57)</f>
        <v>1</v>
      </c>
      <c r="BM57" s="42">
        <f>SUM('JTC - Site 10 - Day 2'!W57,'JTC - Site 10 - Day 2'!CA57,'JTC - Site 10 - Day 2'!EE57)</f>
        <v>0</v>
      </c>
      <c r="BN57" s="42">
        <f>SUM('JTC - Site 10 - Day 2'!X57,'JTC - Site 10 - Day 2'!CB57,'JTC - Site 10 - Day 2'!EF57)</f>
        <v>0</v>
      </c>
      <c r="BO57" s="42">
        <f>SUM('JTC - Site 10 - Day 2'!Y57,'JTC - Site 10 - Day 2'!CC57,'JTC - Site 10 - Day 2'!EG57)</f>
        <v>1</v>
      </c>
      <c r="BP57" s="52">
        <f>SUM('JTC - Site 10 - Day 2'!Z57,'JTC - Site 10 - Day 2'!CD57,'JTC - Site 10 - Day 2'!EH57)</f>
        <v>5</v>
      </c>
      <c r="BQ57" s="57">
        <f t="shared" si="16"/>
        <v>110</v>
      </c>
      <c r="BR57" s="57">
        <f t="shared" si="17"/>
        <v>108</v>
      </c>
      <c r="BS57" s="22">
        <f>'JTC - Site 10 - Day 2'!$A57</f>
        <v>0.66666666666666674</v>
      </c>
      <c r="BT57" s="41">
        <f>SUM('JTC - Site 10 - Day 2'!CH57,'JTC - Site 10 - Day 2'!CV57,'JTC - Site 10 - Day 2'!DJ57)</f>
        <v>2</v>
      </c>
      <c r="BU57" s="42">
        <f>SUM('JTC - Site 10 - Day 2'!CI57,'JTC - Site 10 - Day 2'!CW57,'JTC - Site 10 - Day 2'!DK57)</f>
        <v>1</v>
      </c>
      <c r="BV57" s="42">
        <f>SUM('JTC - Site 10 - Day 2'!CJ57,'JTC - Site 10 - Day 2'!CX57,'JTC - Site 10 - Day 2'!DL57)</f>
        <v>50</v>
      </c>
      <c r="BW57" s="42">
        <f>SUM('JTC - Site 10 - Day 2'!CK57,'JTC - Site 10 - Day 2'!CY57,'JTC - Site 10 - Day 2'!DM57)</f>
        <v>5</v>
      </c>
      <c r="BX57" s="42">
        <f>SUM('JTC - Site 10 - Day 2'!CL57,'JTC - Site 10 - Day 2'!CZ57,'JTC - Site 10 - Day 2'!DN57)</f>
        <v>3</v>
      </c>
      <c r="BY57" s="42">
        <f>SUM('JTC - Site 10 - Day 2'!CM57,'JTC - Site 10 - Day 2'!DA57,'JTC - Site 10 - Day 2'!DO57)</f>
        <v>0</v>
      </c>
      <c r="BZ57" s="42">
        <f>SUM('JTC - Site 10 - Day 2'!CN57,'JTC - Site 10 - Day 2'!DB57,'JTC - Site 10 - Day 2'!DP57)</f>
        <v>0</v>
      </c>
      <c r="CA57" s="42">
        <f>SUM('JTC - Site 10 - Day 2'!CO57,'JTC - Site 10 - Day 2'!DC57,'JTC - Site 10 - Day 2'!DQ57)</f>
        <v>0</v>
      </c>
      <c r="CB57" s="42">
        <f>SUM('JTC - Site 10 - Day 2'!CP57,'JTC - Site 10 - Day 2'!DD57,'JTC - Site 10 - Day 2'!DR57)</f>
        <v>1</v>
      </c>
      <c r="CC57" s="42">
        <f>SUM('JTC - Site 10 - Day 2'!CQ57,'JTC - Site 10 - Day 2'!DE57,'JTC - Site 10 - Day 2'!DS57)</f>
        <v>0</v>
      </c>
      <c r="CD57" s="52">
        <f>SUM('JTC - Site 10 - Day 2'!CR57,'JTC - Site 10 - Day 2'!DF57,'JTC - Site 10 - Day 2'!DT57)</f>
        <v>3</v>
      </c>
      <c r="CE57" s="57">
        <f t="shared" si="18"/>
        <v>65</v>
      </c>
      <c r="CF57" s="57">
        <f t="shared" si="19"/>
        <v>67</v>
      </c>
      <c r="CG57" s="22">
        <f>'JTC - Site 10 - Day 2'!$A57</f>
        <v>0.66666666666666674</v>
      </c>
      <c r="CH57" s="41">
        <f>SUM('JTC - Site 10 - Day 2'!B57,'JTC - Site 10 - Day 2'!BF57,'JTC - Site 10 - Day 2'!DJ57)</f>
        <v>10</v>
      </c>
      <c r="CI57" s="42">
        <f>SUM('JTC - Site 10 - Day 2'!C57,'JTC - Site 10 - Day 2'!BG57,'JTC - Site 10 - Day 2'!DK57)</f>
        <v>1</v>
      </c>
      <c r="CJ57" s="42">
        <f>SUM('JTC - Site 10 - Day 2'!D57,'JTC - Site 10 - Day 2'!BH57,'JTC - Site 10 - Day 2'!DL57)</f>
        <v>94</v>
      </c>
      <c r="CK57" s="42">
        <f>SUM('JTC - Site 10 - Day 2'!E57,'JTC - Site 10 - Day 2'!BI57,'JTC - Site 10 - Day 2'!DM57)</f>
        <v>11</v>
      </c>
      <c r="CL57" s="42">
        <f>SUM('JTC - Site 10 - Day 2'!F57,'JTC - Site 10 - Day 2'!BJ57,'JTC - Site 10 - Day 2'!DN57)</f>
        <v>2</v>
      </c>
      <c r="CM57" s="42">
        <f>SUM('JTC - Site 10 - Day 2'!G57,'JTC - Site 10 - Day 2'!BK57,'JTC - Site 10 - Day 2'!DO57)</f>
        <v>0</v>
      </c>
      <c r="CN57" s="42">
        <f>SUM('JTC - Site 10 - Day 2'!H57,'JTC - Site 10 - Day 2'!BL57,'JTC - Site 10 - Day 2'!DP57)</f>
        <v>1</v>
      </c>
      <c r="CO57" s="42">
        <f>SUM('JTC - Site 10 - Day 2'!I57,'JTC - Site 10 - Day 2'!BM57,'JTC - Site 10 - Day 2'!DQ57)</f>
        <v>0</v>
      </c>
      <c r="CP57" s="42">
        <f>SUM('JTC - Site 10 - Day 2'!J57,'JTC - Site 10 - Day 2'!BN57,'JTC - Site 10 - Day 2'!DR57)</f>
        <v>0</v>
      </c>
      <c r="CQ57" s="42">
        <f>SUM('JTC - Site 10 - Day 2'!K57,'JTC - Site 10 - Day 2'!BO57,'JTC - Site 10 - Day 2'!DS57)</f>
        <v>1</v>
      </c>
      <c r="CR57" s="52">
        <f>SUM('JTC - Site 10 - Day 2'!L57,'JTC - Site 10 - Day 2'!BP57,'JTC - Site 10 - Day 2'!DT57)</f>
        <v>1</v>
      </c>
      <c r="CS57" s="57">
        <f t="shared" si="20"/>
        <v>121</v>
      </c>
      <c r="CT57" s="57">
        <f t="shared" si="21"/>
        <v>118</v>
      </c>
      <c r="CU57" s="22">
        <f>'JTC - Site 10 - Day 2'!$A57</f>
        <v>0.66666666666666674</v>
      </c>
      <c r="CV57" s="41">
        <f>SUM('JTC - Site 10 - Day 2'!DX57,'JTC - Site 10 - Day 2'!EL57,'JTC - Site 10 - Day 2'!EZ57)</f>
        <v>12</v>
      </c>
      <c r="CW57" s="42">
        <f>SUM('JTC - Site 10 - Day 2'!DY57,'JTC - Site 10 - Day 2'!EM57,'JTC - Site 10 - Day 2'!FA57)</f>
        <v>5</v>
      </c>
      <c r="CX57" s="42">
        <f>SUM('JTC - Site 10 - Day 2'!DZ57,'JTC - Site 10 - Day 2'!EN57,'JTC - Site 10 - Day 2'!FB57)</f>
        <v>94</v>
      </c>
      <c r="CY57" s="42">
        <f>SUM('JTC - Site 10 - Day 2'!EA57,'JTC - Site 10 - Day 2'!EO57,'JTC - Site 10 - Day 2'!FC57)</f>
        <v>20</v>
      </c>
      <c r="CZ57" s="42">
        <f>SUM('JTC - Site 10 - Day 2'!EB57,'JTC - Site 10 - Day 2'!EP57,'JTC - Site 10 - Day 2'!FD57)</f>
        <v>5</v>
      </c>
      <c r="DA57" s="42">
        <f>SUM('JTC - Site 10 - Day 2'!EC57,'JTC - Site 10 - Day 2'!EQ57,'JTC - Site 10 - Day 2'!FE57)</f>
        <v>1</v>
      </c>
      <c r="DB57" s="42">
        <f>SUM('JTC - Site 10 - Day 2'!ED57,'JTC - Site 10 - Day 2'!ER57,'JTC - Site 10 - Day 2'!FF57)</f>
        <v>0</v>
      </c>
      <c r="DC57" s="42">
        <f>SUM('JTC - Site 10 - Day 2'!EE57,'JTC - Site 10 - Day 2'!ES57,'JTC - Site 10 - Day 2'!FG57)</f>
        <v>0</v>
      </c>
      <c r="DD57" s="42">
        <f>SUM('JTC - Site 10 - Day 2'!EF57,'JTC - Site 10 - Day 2'!ET57,'JTC - Site 10 - Day 2'!FH57)</f>
        <v>0</v>
      </c>
      <c r="DE57" s="42">
        <f>SUM('JTC - Site 10 - Day 2'!EG57,'JTC - Site 10 - Day 2'!EU57,'JTC - Site 10 - Day 2'!FI57)</f>
        <v>0</v>
      </c>
      <c r="DF57" s="52">
        <f>SUM('JTC - Site 10 - Day 2'!EH57,'JTC - Site 10 - Day 2'!EV57,'JTC - Site 10 - Day 2'!FJ57)</f>
        <v>5</v>
      </c>
      <c r="DG57" s="57">
        <f t="shared" si="22"/>
        <v>142</v>
      </c>
      <c r="DH57" s="57">
        <f t="shared" si="23"/>
        <v>137</v>
      </c>
      <c r="DI57" s="67">
        <f t="shared" ref="DI57:DI60" si="137">SUM(M57,AO57,BQ57,CS57)</f>
        <v>421</v>
      </c>
      <c r="DJ57" s="67">
        <f>SUM(DI57:DI60)</f>
        <v>1738</v>
      </c>
      <c r="DK57" s="22">
        <f>'JTC - Site 10 - Day 2'!$A57</f>
        <v>0.66666666666666674</v>
      </c>
    </row>
    <row r="58" spans="1:115" ht="13.5" customHeight="1">
      <c r="A58" s="22">
        <f>'JTC - Site 10 - Day 2'!$A58</f>
        <v>0.67708333333333337</v>
      </c>
      <c r="B58" s="43">
        <f>SUM('JTC - Site 10 - Day 2'!AR58,'JTC - Site 10 - Day 2'!CV58,'JTC - Site 10 - Day 2'!EZ58)</f>
        <v>4</v>
      </c>
      <c r="C58" s="44">
        <f>SUM('JTC - Site 10 - Day 2'!AS58,'JTC - Site 10 - Day 2'!CW58,'JTC - Site 10 - Day 2'!FA58)</f>
        <v>1</v>
      </c>
      <c r="D58" s="44">
        <f>SUM('JTC - Site 10 - Day 2'!AT58,'JTC - Site 10 - Day 2'!CX58,'JTC - Site 10 - Day 2'!FB58)</f>
        <v>47</v>
      </c>
      <c r="E58" s="44">
        <f>SUM('JTC - Site 10 - Day 2'!AU58,'JTC - Site 10 - Day 2'!CY58,'JTC - Site 10 - Day 2'!FC58)</f>
        <v>11</v>
      </c>
      <c r="F58" s="44">
        <f>SUM('JTC - Site 10 - Day 2'!AV58,'JTC - Site 10 - Day 2'!CZ58,'JTC - Site 10 - Day 2'!FD58)</f>
        <v>1</v>
      </c>
      <c r="G58" s="44">
        <f>SUM('JTC - Site 10 - Day 2'!AW58,'JTC - Site 10 - Day 2'!DA58,'JTC - Site 10 - Day 2'!FE58)</f>
        <v>0</v>
      </c>
      <c r="H58" s="44">
        <f>SUM('JTC - Site 10 - Day 2'!AX58,'JTC - Site 10 - Day 2'!DB58,'JTC - Site 10 - Day 2'!FF58)</f>
        <v>0</v>
      </c>
      <c r="I58" s="44">
        <f>SUM('JTC - Site 10 - Day 2'!AY58,'JTC - Site 10 - Day 2'!DC58,'JTC - Site 10 - Day 2'!FG58)</f>
        <v>0</v>
      </c>
      <c r="J58" s="44">
        <f>SUM('JTC - Site 10 - Day 2'!AZ58,'JTC - Site 10 - Day 2'!DD58,'JTC - Site 10 - Day 2'!FH58)</f>
        <v>1</v>
      </c>
      <c r="K58" s="44">
        <f>SUM('JTC - Site 10 - Day 2'!BA58,'JTC - Site 10 - Day 2'!DE58,'JTC - Site 10 - Day 2'!FI58)</f>
        <v>1</v>
      </c>
      <c r="L58" s="53">
        <f>SUM('JTC - Site 10 - Day 2'!BB58,'JTC - Site 10 - Day 2'!DF58,'JTC - Site 10 - Day 2'!FJ58)</f>
        <v>5</v>
      </c>
      <c r="M58" s="58">
        <f t="shared" si="8"/>
        <v>71</v>
      </c>
      <c r="N58" s="58">
        <f t="shared" si="9"/>
        <v>71</v>
      </c>
      <c r="O58" s="22">
        <f>'JTC - Site 10 - Day 2'!$A58</f>
        <v>0.67708333333333337</v>
      </c>
      <c r="P58" s="43">
        <f>SUM('JTC - Site 10 - Day 2'!B58,'JTC - Site 10 - Day 2'!P58,'JTC - Site 10 - Day 2'!AD58)</f>
        <v>10</v>
      </c>
      <c r="Q58" s="44">
        <f>SUM('JTC - Site 10 - Day 2'!C58,'JTC - Site 10 - Day 2'!Q58,'JTC - Site 10 - Day 2'!AE58)</f>
        <v>3</v>
      </c>
      <c r="R58" s="44">
        <f>SUM('JTC - Site 10 - Day 2'!D58,'JTC - Site 10 - Day 2'!R58,'JTC - Site 10 - Day 2'!AF58)</f>
        <v>99</v>
      </c>
      <c r="S58" s="44">
        <f>SUM('JTC - Site 10 - Day 2'!E58,'JTC - Site 10 - Day 2'!S58,'JTC - Site 10 - Day 2'!AG58)</f>
        <v>10</v>
      </c>
      <c r="T58" s="44">
        <f>SUM('JTC - Site 10 - Day 2'!F58,'JTC - Site 10 - Day 2'!T58,'JTC - Site 10 - Day 2'!AH58)</f>
        <v>0</v>
      </c>
      <c r="U58" s="44">
        <f>SUM('JTC - Site 10 - Day 2'!G58,'JTC - Site 10 - Day 2'!U58,'JTC - Site 10 - Day 2'!AI58)</f>
        <v>0</v>
      </c>
      <c r="V58" s="44">
        <f>SUM('JTC - Site 10 - Day 2'!H58,'JTC - Site 10 - Day 2'!V58,'JTC - Site 10 - Day 2'!AJ58)</f>
        <v>0</v>
      </c>
      <c r="W58" s="44">
        <f>SUM('JTC - Site 10 - Day 2'!I58,'JTC - Site 10 - Day 2'!W58,'JTC - Site 10 - Day 2'!AK58)</f>
        <v>0</v>
      </c>
      <c r="X58" s="44">
        <f>SUM('JTC - Site 10 - Day 2'!J58,'JTC - Site 10 - Day 2'!X58,'JTC - Site 10 - Day 2'!AL58)</f>
        <v>1</v>
      </c>
      <c r="Y58" s="44">
        <f>SUM('JTC - Site 10 - Day 2'!K58,'JTC - Site 10 - Day 2'!Y58,'JTC - Site 10 - Day 2'!AM58)</f>
        <v>0</v>
      </c>
      <c r="Z58" s="53">
        <f>SUM('JTC - Site 10 - Day 2'!L58,'JTC - Site 10 - Day 2'!Z58,'JTC - Site 10 - Day 2'!AN58)</f>
        <v>3</v>
      </c>
      <c r="AA58" s="58">
        <f t="shared" si="10"/>
        <v>126</v>
      </c>
      <c r="AB58" s="58">
        <f t="shared" si="11"/>
        <v>119</v>
      </c>
      <c r="AC58" s="22">
        <f>'JTC - Site 10 - Day 2'!$A58</f>
        <v>0.67708333333333337</v>
      </c>
      <c r="AD58" s="43">
        <f>SUM('JTC - Site 10 - Day 2'!AD58,'JTC - Site 10 - Day 2'!CH58,'JTC - Site 10 - Day 2'!EL58)</f>
        <v>20</v>
      </c>
      <c r="AE58" s="44">
        <f>SUM('JTC - Site 10 - Day 2'!AE58,'JTC - Site 10 - Day 2'!CI58,'JTC - Site 10 - Day 2'!EM58)</f>
        <v>3</v>
      </c>
      <c r="AF58" s="44">
        <f>SUM('JTC - Site 10 - Day 2'!AF58,'JTC - Site 10 - Day 2'!CJ58,'JTC - Site 10 - Day 2'!EN58)</f>
        <v>63</v>
      </c>
      <c r="AG58" s="44">
        <f>SUM('JTC - Site 10 - Day 2'!AG58,'JTC - Site 10 - Day 2'!CK58,'JTC - Site 10 - Day 2'!EO58)</f>
        <v>11</v>
      </c>
      <c r="AH58" s="44">
        <f>SUM('JTC - Site 10 - Day 2'!AH58,'JTC - Site 10 - Day 2'!CL58,'JTC - Site 10 - Day 2'!EP58)</f>
        <v>3</v>
      </c>
      <c r="AI58" s="44">
        <f>SUM('JTC - Site 10 - Day 2'!AI58,'JTC - Site 10 - Day 2'!CM58,'JTC - Site 10 - Day 2'!EQ58)</f>
        <v>0</v>
      </c>
      <c r="AJ58" s="44">
        <f>SUM('JTC - Site 10 - Day 2'!AJ58,'JTC - Site 10 - Day 2'!CN58,'JTC - Site 10 - Day 2'!ER58)</f>
        <v>0</v>
      </c>
      <c r="AK58" s="44">
        <f>SUM('JTC - Site 10 - Day 2'!AK58,'JTC - Site 10 - Day 2'!CO58,'JTC - Site 10 - Day 2'!ES58)</f>
        <v>0</v>
      </c>
      <c r="AL58" s="44">
        <f>SUM('JTC - Site 10 - Day 2'!AL58,'JTC - Site 10 - Day 2'!CP58,'JTC - Site 10 - Day 2'!ET58)</f>
        <v>0</v>
      </c>
      <c r="AM58" s="44">
        <f>SUM('JTC - Site 10 - Day 2'!AM58,'JTC - Site 10 - Day 2'!CQ58,'JTC - Site 10 - Day 2'!EU58)</f>
        <v>3</v>
      </c>
      <c r="AN58" s="53">
        <f>SUM('JTC - Site 10 - Day 2'!AN58,'JTC - Site 10 - Day 2'!CR58,'JTC - Site 10 - Day 2'!EV58)</f>
        <v>0</v>
      </c>
      <c r="AO58" s="58">
        <f t="shared" si="12"/>
        <v>103</v>
      </c>
      <c r="AP58" s="58">
        <f t="shared" si="13"/>
        <v>94</v>
      </c>
      <c r="AQ58" s="22">
        <f>'JTC - Site 10 - Day 2'!$A58</f>
        <v>0.67708333333333337</v>
      </c>
      <c r="AR58" s="43">
        <f>SUM('JTC - Site 10 - Day 2'!AR58,'JTC - Site 10 - Day 2'!BF58,'JTC - Site 10 - Day 2'!BT58)</f>
        <v>12</v>
      </c>
      <c r="AS58" s="44">
        <f>SUM('JTC - Site 10 - Day 2'!AS58,'JTC - Site 10 - Day 2'!BG58,'JTC - Site 10 - Day 2'!BU58)</f>
        <v>0</v>
      </c>
      <c r="AT58" s="44">
        <f>SUM('JTC - Site 10 - Day 2'!AT58,'JTC - Site 10 - Day 2'!BH58,'JTC - Site 10 - Day 2'!BV58)</f>
        <v>68</v>
      </c>
      <c r="AU58" s="44">
        <f>SUM('JTC - Site 10 - Day 2'!AU58,'JTC - Site 10 - Day 2'!BI58,'JTC - Site 10 - Day 2'!BW58)</f>
        <v>7</v>
      </c>
      <c r="AV58" s="44">
        <f>SUM('JTC - Site 10 - Day 2'!AV58,'JTC - Site 10 - Day 2'!BJ58,'JTC - Site 10 - Day 2'!BX58)</f>
        <v>1</v>
      </c>
      <c r="AW58" s="44">
        <f>SUM('JTC - Site 10 - Day 2'!AW58,'JTC - Site 10 - Day 2'!BK58,'JTC - Site 10 - Day 2'!BY58)</f>
        <v>0</v>
      </c>
      <c r="AX58" s="44">
        <f>SUM('JTC - Site 10 - Day 2'!AX58,'JTC - Site 10 - Day 2'!BL58,'JTC - Site 10 - Day 2'!BZ58)</f>
        <v>0</v>
      </c>
      <c r="AY58" s="44">
        <f>SUM('JTC - Site 10 - Day 2'!AY58,'JTC - Site 10 - Day 2'!BM58,'JTC - Site 10 - Day 2'!CA58)</f>
        <v>0</v>
      </c>
      <c r="AZ58" s="44">
        <f>SUM('JTC - Site 10 - Day 2'!AZ58,'JTC - Site 10 - Day 2'!BN58,'JTC - Site 10 - Day 2'!CB58)</f>
        <v>0</v>
      </c>
      <c r="BA58" s="44">
        <f>SUM('JTC - Site 10 - Day 2'!BA58,'JTC - Site 10 - Day 2'!BO58,'JTC - Site 10 - Day 2'!CC58)</f>
        <v>1</v>
      </c>
      <c r="BB58" s="53">
        <f>SUM('JTC - Site 10 - Day 2'!BB58,'JTC - Site 10 - Day 2'!BP58,'JTC - Site 10 - Day 2'!CD58)</f>
        <v>0</v>
      </c>
      <c r="BC58" s="58">
        <f t="shared" si="14"/>
        <v>89</v>
      </c>
      <c r="BD58" s="58">
        <f t="shared" si="15"/>
        <v>83</v>
      </c>
      <c r="BE58" s="22">
        <f>'JTC - Site 10 - Day 2'!$A58</f>
        <v>0.67708333333333337</v>
      </c>
      <c r="BF58" s="43">
        <f>SUM('JTC - Site 10 - Day 2'!P58,'JTC - Site 10 - Day 2'!BT58,'JTC - Site 10 - Day 2'!DX58)</f>
        <v>11</v>
      </c>
      <c r="BG58" s="44">
        <f>SUM('JTC - Site 10 - Day 2'!Q58,'JTC - Site 10 - Day 2'!BU58,'JTC - Site 10 - Day 2'!DY58)</f>
        <v>6</v>
      </c>
      <c r="BH58" s="44">
        <f>SUM('JTC - Site 10 - Day 2'!R58,'JTC - Site 10 - Day 2'!BV58,'JTC - Site 10 - Day 2'!DZ58)</f>
        <v>97</v>
      </c>
      <c r="BI58" s="44">
        <f>SUM('JTC - Site 10 - Day 2'!S58,'JTC - Site 10 - Day 2'!BW58,'JTC - Site 10 - Day 2'!EA58)</f>
        <v>11</v>
      </c>
      <c r="BJ58" s="44">
        <f>SUM('JTC - Site 10 - Day 2'!T58,'JTC - Site 10 - Day 2'!BX58,'JTC - Site 10 - Day 2'!EB58)</f>
        <v>0</v>
      </c>
      <c r="BK58" s="44">
        <f>SUM('JTC - Site 10 - Day 2'!U58,'JTC - Site 10 - Day 2'!BY58,'JTC - Site 10 - Day 2'!EC58)</f>
        <v>0</v>
      </c>
      <c r="BL58" s="44">
        <f>SUM('JTC - Site 10 - Day 2'!V58,'JTC - Site 10 - Day 2'!BZ58,'JTC - Site 10 - Day 2'!ED58)</f>
        <v>0</v>
      </c>
      <c r="BM58" s="44">
        <f>SUM('JTC - Site 10 - Day 2'!W58,'JTC - Site 10 - Day 2'!CA58,'JTC - Site 10 - Day 2'!EE58)</f>
        <v>0</v>
      </c>
      <c r="BN58" s="44">
        <f>SUM('JTC - Site 10 - Day 2'!X58,'JTC - Site 10 - Day 2'!CB58,'JTC - Site 10 - Day 2'!EF58)</f>
        <v>1</v>
      </c>
      <c r="BO58" s="44">
        <f>SUM('JTC - Site 10 - Day 2'!Y58,'JTC - Site 10 - Day 2'!CC58,'JTC - Site 10 - Day 2'!EG58)</f>
        <v>0</v>
      </c>
      <c r="BP58" s="53">
        <f>SUM('JTC - Site 10 - Day 2'!Z58,'JTC - Site 10 - Day 2'!CD58,'JTC - Site 10 - Day 2'!EH58)</f>
        <v>4</v>
      </c>
      <c r="BQ58" s="58">
        <f t="shared" si="16"/>
        <v>130</v>
      </c>
      <c r="BR58" s="58">
        <f t="shared" si="17"/>
        <v>121</v>
      </c>
      <c r="BS58" s="22">
        <f>'JTC - Site 10 - Day 2'!$A58</f>
        <v>0.67708333333333337</v>
      </c>
      <c r="BT58" s="43">
        <f>SUM('JTC - Site 10 - Day 2'!CH58,'JTC - Site 10 - Day 2'!CV58,'JTC - Site 10 - Day 2'!DJ58)</f>
        <v>4</v>
      </c>
      <c r="BU58" s="44">
        <f>SUM('JTC - Site 10 - Day 2'!CI58,'JTC - Site 10 - Day 2'!CW58,'JTC - Site 10 - Day 2'!DK58)</f>
        <v>2</v>
      </c>
      <c r="BV58" s="44">
        <f>SUM('JTC - Site 10 - Day 2'!CJ58,'JTC - Site 10 - Day 2'!CX58,'JTC - Site 10 - Day 2'!DL58)</f>
        <v>44</v>
      </c>
      <c r="BW58" s="44">
        <f>SUM('JTC - Site 10 - Day 2'!CK58,'JTC - Site 10 - Day 2'!CY58,'JTC - Site 10 - Day 2'!DM58)</f>
        <v>8</v>
      </c>
      <c r="BX58" s="44">
        <f>SUM('JTC - Site 10 - Day 2'!CL58,'JTC - Site 10 - Day 2'!CZ58,'JTC - Site 10 - Day 2'!DN58)</f>
        <v>3</v>
      </c>
      <c r="BY58" s="44">
        <f>SUM('JTC - Site 10 - Day 2'!CM58,'JTC - Site 10 - Day 2'!DA58,'JTC - Site 10 - Day 2'!DO58)</f>
        <v>0</v>
      </c>
      <c r="BZ58" s="44">
        <f>SUM('JTC - Site 10 - Day 2'!CN58,'JTC - Site 10 - Day 2'!DB58,'JTC - Site 10 - Day 2'!DP58)</f>
        <v>0</v>
      </c>
      <c r="CA58" s="44">
        <f>SUM('JTC - Site 10 - Day 2'!CO58,'JTC - Site 10 - Day 2'!DC58,'JTC - Site 10 - Day 2'!DQ58)</f>
        <v>0</v>
      </c>
      <c r="CB58" s="44">
        <f>SUM('JTC - Site 10 - Day 2'!CP58,'JTC - Site 10 - Day 2'!DD58,'JTC - Site 10 - Day 2'!DR58)</f>
        <v>1</v>
      </c>
      <c r="CC58" s="44">
        <f>SUM('JTC - Site 10 - Day 2'!CQ58,'JTC - Site 10 - Day 2'!DE58,'JTC - Site 10 - Day 2'!DS58)</f>
        <v>1</v>
      </c>
      <c r="CD58" s="53">
        <f>SUM('JTC - Site 10 - Day 2'!CR58,'JTC - Site 10 - Day 2'!DF58,'JTC - Site 10 - Day 2'!DT58)</f>
        <v>5</v>
      </c>
      <c r="CE58" s="58">
        <f t="shared" si="18"/>
        <v>68</v>
      </c>
      <c r="CF58" s="58">
        <f t="shared" si="19"/>
        <v>69</v>
      </c>
      <c r="CG58" s="22">
        <f>'JTC - Site 10 - Day 2'!$A58</f>
        <v>0.67708333333333337</v>
      </c>
      <c r="CH58" s="43">
        <f>SUM('JTC - Site 10 - Day 2'!B58,'JTC - Site 10 - Day 2'!BF58,'JTC - Site 10 - Day 2'!DJ58)</f>
        <v>15</v>
      </c>
      <c r="CI58" s="44">
        <f>SUM('JTC - Site 10 - Day 2'!C58,'JTC - Site 10 - Day 2'!BG58,'JTC - Site 10 - Day 2'!DK58)</f>
        <v>1</v>
      </c>
      <c r="CJ58" s="44">
        <f>SUM('JTC - Site 10 - Day 2'!D58,'JTC - Site 10 - Day 2'!BH58,'JTC - Site 10 - Day 2'!DL58)</f>
        <v>79</v>
      </c>
      <c r="CK58" s="44">
        <f>SUM('JTC - Site 10 - Day 2'!E58,'JTC - Site 10 - Day 2'!BI58,'JTC - Site 10 - Day 2'!DM58)</f>
        <v>7</v>
      </c>
      <c r="CL58" s="44">
        <f>SUM('JTC - Site 10 - Day 2'!F58,'JTC - Site 10 - Day 2'!BJ58,'JTC - Site 10 - Day 2'!DN58)</f>
        <v>3</v>
      </c>
      <c r="CM58" s="44">
        <f>SUM('JTC - Site 10 - Day 2'!G58,'JTC - Site 10 - Day 2'!BK58,'JTC - Site 10 - Day 2'!DO58)</f>
        <v>0</v>
      </c>
      <c r="CN58" s="44">
        <f>SUM('JTC - Site 10 - Day 2'!H58,'JTC - Site 10 - Day 2'!BL58,'JTC - Site 10 - Day 2'!DP58)</f>
        <v>0</v>
      </c>
      <c r="CO58" s="44">
        <f>SUM('JTC - Site 10 - Day 2'!I58,'JTC - Site 10 - Day 2'!BM58,'JTC - Site 10 - Day 2'!DQ58)</f>
        <v>0</v>
      </c>
      <c r="CP58" s="44">
        <f>SUM('JTC - Site 10 - Day 2'!J58,'JTC - Site 10 - Day 2'!BN58,'JTC - Site 10 - Day 2'!DR58)</f>
        <v>0</v>
      </c>
      <c r="CQ58" s="44">
        <f>SUM('JTC - Site 10 - Day 2'!K58,'JTC - Site 10 - Day 2'!BO58,'JTC - Site 10 - Day 2'!DS58)</f>
        <v>1</v>
      </c>
      <c r="CR58" s="53">
        <f>SUM('JTC - Site 10 - Day 2'!L58,'JTC - Site 10 - Day 2'!BP58,'JTC - Site 10 - Day 2'!DT58)</f>
        <v>1</v>
      </c>
      <c r="CS58" s="58">
        <f t="shared" si="20"/>
        <v>107</v>
      </c>
      <c r="CT58" s="58">
        <f t="shared" si="21"/>
        <v>100</v>
      </c>
      <c r="CU58" s="22">
        <f>'JTC - Site 10 - Day 2'!$A58</f>
        <v>0.67708333333333337</v>
      </c>
      <c r="CV58" s="43">
        <f>SUM('JTC - Site 10 - Day 2'!DX58,'JTC - Site 10 - Day 2'!EL58,'JTC - Site 10 - Day 2'!EZ58)</f>
        <v>24</v>
      </c>
      <c r="CW58" s="44">
        <f>SUM('JTC - Site 10 - Day 2'!DY58,'JTC - Site 10 - Day 2'!EM58,'JTC - Site 10 - Day 2'!FA58)</f>
        <v>6</v>
      </c>
      <c r="CX58" s="44">
        <f>SUM('JTC - Site 10 - Day 2'!DZ58,'JTC - Site 10 - Day 2'!EN58,'JTC - Site 10 - Day 2'!FB58)</f>
        <v>75</v>
      </c>
      <c r="CY58" s="44">
        <f>SUM('JTC - Site 10 - Day 2'!EA58,'JTC - Site 10 - Day 2'!EO58,'JTC - Site 10 - Day 2'!FC58)</f>
        <v>15</v>
      </c>
      <c r="CZ58" s="44">
        <f>SUM('JTC - Site 10 - Day 2'!EB58,'JTC - Site 10 - Day 2'!EP58,'JTC - Site 10 - Day 2'!FD58)</f>
        <v>3</v>
      </c>
      <c r="DA58" s="44">
        <f>SUM('JTC - Site 10 - Day 2'!EC58,'JTC - Site 10 - Day 2'!EQ58,'JTC - Site 10 - Day 2'!FE58)</f>
        <v>0</v>
      </c>
      <c r="DB58" s="44">
        <f>SUM('JTC - Site 10 - Day 2'!ED58,'JTC - Site 10 - Day 2'!ER58,'JTC - Site 10 - Day 2'!FF58)</f>
        <v>0</v>
      </c>
      <c r="DC58" s="44">
        <f>SUM('JTC - Site 10 - Day 2'!EE58,'JTC - Site 10 - Day 2'!ES58,'JTC - Site 10 - Day 2'!FG58)</f>
        <v>0</v>
      </c>
      <c r="DD58" s="44">
        <f>SUM('JTC - Site 10 - Day 2'!EF58,'JTC - Site 10 - Day 2'!ET58,'JTC - Site 10 - Day 2'!FH58)</f>
        <v>0</v>
      </c>
      <c r="DE58" s="44">
        <f>SUM('JTC - Site 10 - Day 2'!EG58,'JTC - Site 10 - Day 2'!EU58,'JTC - Site 10 - Day 2'!FI58)</f>
        <v>3</v>
      </c>
      <c r="DF58" s="53">
        <f>SUM('JTC - Site 10 - Day 2'!EH58,'JTC - Site 10 - Day 2'!EV58,'JTC - Site 10 - Day 2'!FJ58)</f>
        <v>2</v>
      </c>
      <c r="DG58" s="58">
        <f t="shared" si="22"/>
        <v>128</v>
      </c>
      <c r="DH58" s="58">
        <f t="shared" si="23"/>
        <v>115</v>
      </c>
      <c r="DI58" s="67">
        <f t="shared" si="137"/>
        <v>411</v>
      </c>
      <c r="DJ58" s="67">
        <f t="shared" ref="DJ58:DJ60" si="138">SUM(DI58:DI62)</f>
        <v>1788</v>
      </c>
      <c r="DK58" s="22">
        <f>'JTC - Site 10 - Day 2'!$A58</f>
        <v>0.67708333333333337</v>
      </c>
    </row>
    <row r="59" spans="1:115" ht="13.5" customHeight="1">
      <c r="A59" s="22">
        <f>'JTC - Site 10 - Day 2'!$A59</f>
        <v>0.6875</v>
      </c>
      <c r="B59" s="43">
        <f>SUM('JTC - Site 10 - Day 2'!AR59,'JTC - Site 10 - Day 2'!CV59,'JTC - Site 10 - Day 2'!EZ59)</f>
        <v>1</v>
      </c>
      <c r="C59" s="44">
        <f>SUM('JTC - Site 10 - Day 2'!AS59,'JTC - Site 10 - Day 2'!CW59,'JTC - Site 10 - Day 2'!FA59)</f>
        <v>0</v>
      </c>
      <c r="D59" s="44">
        <f>SUM('JTC - Site 10 - Day 2'!AT59,'JTC - Site 10 - Day 2'!CX59,'JTC - Site 10 - Day 2'!FB59)</f>
        <v>40</v>
      </c>
      <c r="E59" s="44">
        <f>SUM('JTC - Site 10 - Day 2'!AU59,'JTC - Site 10 - Day 2'!CY59,'JTC - Site 10 - Day 2'!FC59)</f>
        <v>3</v>
      </c>
      <c r="F59" s="44">
        <f>SUM('JTC - Site 10 - Day 2'!AV59,'JTC - Site 10 - Day 2'!CZ59,'JTC - Site 10 - Day 2'!FD59)</f>
        <v>1</v>
      </c>
      <c r="G59" s="44">
        <f>SUM('JTC - Site 10 - Day 2'!AW59,'JTC - Site 10 - Day 2'!DA59,'JTC - Site 10 - Day 2'!FE59)</f>
        <v>0</v>
      </c>
      <c r="H59" s="44">
        <f>SUM('JTC - Site 10 - Day 2'!AX59,'JTC - Site 10 - Day 2'!DB59,'JTC - Site 10 - Day 2'!FF59)</f>
        <v>0</v>
      </c>
      <c r="I59" s="44">
        <f>SUM('JTC - Site 10 - Day 2'!AY59,'JTC - Site 10 - Day 2'!DC59,'JTC - Site 10 - Day 2'!FG59)</f>
        <v>0</v>
      </c>
      <c r="J59" s="44">
        <f>SUM('JTC - Site 10 - Day 2'!AZ59,'JTC - Site 10 - Day 2'!DD59,'JTC - Site 10 - Day 2'!FH59)</f>
        <v>1</v>
      </c>
      <c r="K59" s="44">
        <f>SUM('JTC - Site 10 - Day 2'!BA59,'JTC - Site 10 - Day 2'!DE59,'JTC - Site 10 - Day 2'!FI59)</f>
        <v>1</v>
      </c>
      <c r="L59" s="53">
        <f>SUM('JTC - Site 10 - Day 2'!BB59,'JTC - Site 10 - Day 2'!DF59,'JTC - Site 10 - Day 2'!FJ59)</f>
        <v>5</v>
      </c>
      <c r="M59" s="58">
        <f t="shared" si="8"/>
        <v>52</v>
      </c>
      <c r="N59" s="58">
        <f t="shared" si="9"/>
        <v>54</v>
      </c>
      <c r="O59" s="22">
        <f>'JTC - Site 10 - Day 2'!$A59</f>
        <v>0.6875</v>
      </c>
      <c r="P59" s="43">
        <f>SUM('JTC - Site 10 - Day 2'!B59,'JTC - Site 10 - Day 2'!P59,'JTC - Site 10 - Day 2'!AD59)</f>
        <v>6</v>
      </c>
      <c r="Q59" s="44">
        <f>SUM('JTC - Site 10 - Day 2'!C59,'JTC - Site 10 - Day 2'!Q59,'JTC - Site 10 - Day 2'!AE59)</f>
        <v>4</v>
      </c>
      <c r="R59" s="44">
        <f>SUM('JTC - Site 10 - Day 2'!D59,'JTC - Site 10 - Day 2'!R59,'JTC - Site 10 - Day 2'!AF59)</f>
        <v>115</v>
      </c>
      <c r="S59" s="44">
        <f>SUM('JTC - Site 10 - Day 2'!E59,'JTC - Site 10 - Day 2'!S59,'JTC - Site 10 - Day 2'!AG59)</f>
        <v>14</v>
      </c>
      <c r="T59" s="44">
        <f>SUM('JTC - Site 10 - Day 2'!F59,'JTC - Site 10 - Day 2'!T59,'JTC - Site 10 - Day 2'!AH59)</f>
        <v>1</v>
      </c>
      <c r="U59" s="44">
        <f>SUM('JTC - Site 10 - Day 2'!G59,'JTC - Site 10 - Day 2'!U59,'JTC - Site 10 - Day 2'!AI59)</f>
        <v>0</v>
      </c>
      <c r="V59" s="44">
        <f>SUM('JTC - Site 10 - Day 2'!H59,'JTC - Site 10 - Day 2'!V59,'JTC - Site 10 - Day 2'!AJ59)</f>
        <v>0</v>
      </c>
      <c r="W59" s="44">
        <f>SUM('JTC - Site 10 - Day 2'!I59,'JTC - Site 10 - Day 2'!W59,'JTC - Site 10 - Day 2'!AK59)</f>
        <v>0</v>
      </c>
      <c r="X59" s="44">
        <f>SUM('JTC - Site 10 - Day 2'!J59,'JTC - Site 10 - Day 2'!X59,'JTC - Site 10 - Day 2'!AL59)</f>
        <v>1</v>
      </c>
      <c r="Y59" s="44">
        <f>SUM('JTC - Site 10 - Day 2'!K59,'JTC - Site 10 - Day 2'!Y59,'JTC - Site 10 - Day 2'!AM59)</f>
        <v>0</v>
      </c>
      <c r="Z59" s="53">
        <f>SUM('JTC - Site 10 - Day 2'!L59,'JTC - Site 10 - Day 2'!Z59,'JTC - Site 10 - Day 2'!AN59)</f>
        <v>4</v>
      </c>
      <c r="AA59" s="58">
        <f t="shared" si="10"/>
        <v>145</v>
      </c>
      <c r="AB59" s="58">
        <f t="shared" si="11"/>
        <v>141</v>
      </c>
      <c r="AC59" s="22">
        <f>'JTC - Site 10 - Day 2'!$A59</f>
        <v>0.6875</v>
      </c>
      <c r="AD59" s="43">
        <f>SUM('JTC - Site 10 - Day 2'!AD59,'JTC - Site 10 - Day 2'!CH59,'JTC - Site 10 - Day 2'!EL59)</f>
        <v>20</v>
      </c>
      <c r="AE59" s="44">
        <f>SUM('JTC - Site 10 - Day 2'!AE59,'JTC - Site 10 - Day 2'!CI59,'JTC - Site 10 - Day 2'!EM59)</f>
        <v>4</v>
      </c>
      <c r="AF59" s="44">
        <f>SUM('JTC - Site 10 - Day 2'!AF59,'JTC - Site 10 - Day 2'!CJ59,'JTC - Site 10 - Day 2'!EN59)</f>
        <v>82</v>
      </c>
      <c r="AG59" s="44">
        <f>SUM('JTC - Site 10 - Day 2'!AG59,'JTC - Site 10 - Day 2'!CK59,'JTC - Site 10 - Day 2'!EO59)</f>
        <v>16</v>
      </c>
      <c r="AH59" s="44">
        <f>SUM('JTC - Site 10 - Day 2'!AH59,'JTC - Site 10 - Day 2'!CL59,'JTC - Site 10 - Day 2'!EP59)</f>
        <v>2</v>
      </c>
      <c r="AI59" s="44">
        <f>SUM('JTC - Site 10 - Day 2'!AI59,'JTC - Site 10 - Day 2'!CM59,'JTC - Site 10 - Day 2'!EQ59)</f>
        <v>1</v>
      </c>
      <c r="AJ59" s="44">
        <f>SUM('JTC - Site 10 - Day 2'!AJ59,'JTC - Site 10 - Day 2'!CN59,'JTC - Site 10 - Day 2'!ER59)</f>
        <v>1</v>
      </c>
      <c r="AK59" s="44">
        <f>SUM('JTC - Site 10 - Day 2'!AK59,'JTC - Site 10 - Day 2'!CO59,'JTC - Site 10 - Day 2'!ES59)</f>
        <v>0</v>
      </c>
      <c r="AL59" s="44">
        <f>SUM('JTC - Site 10 - Day 2'!AL59,'JTC - Site 10 - Day 2'!CP59,'JTC - Site 10 - Day 2'!ET59)</f>
        <v>0</v>
      </c>
      <c r="AM59" s="44">
        <f>SUM('JTC - Site 10 - Day 2'!AM59,'JTC - Site 10 - Day 2'!CQ59,'JTC - Site 10 - Day 2'!EU59)</f>
        <v>1</v>
      </c>
      <c r="AN59" s="53">
        <f>SUM('JTC - Site 10 - Day 2'!AN59,'JTC - Site 10 - Day 2'!CR59,'JTC - Site 10 - Day 2'!EV59)</f>
        <v>5</v>
      </c>
      <c r="AO59" s="58">
        <f t="shared" si="12"/>
        <v>132</v>
      </c>
      <c r="AP59" s="58">
        <f t="shared" si="13"/>
        <v>122</v>
      </c>
      <c r="AQ59" s="22">
        <f>'JTC - Site 10 - Day 2'!$A59</f>
        <v>0.6875</v>
      </c>
      <c r="AR59" s="43">
        <f>SUM('JTC - Site 10 - Day 2'!AR59,'JTC - Site 10 - Day 2'!BF59,'JTC - Site 10 - Day 2'!BT59)</f>
        <v>8</v>
      </c>
      <c r="AS59" s="44">
        <f>SUM('JTC - Site 10 - Day 2'!AS59,'JTC - Site 10 - Day 2'!BG59,'JTC - Site 10 - Day 2'!BU59)</f>
        <v>0</v>
      </c>
      <c r="AT59" s="44">
        <f>SUM('JTC - Site 10 - Day 2'!AT59,'JTC - Site 10 - Day 2'!BH59,'JTC - Site 10 - Day 2'!BV59)</f>
        <v>68</v>
      </c>
      <c r="AU59" s="44">
        <f>SUM('JTC - Site 10 - Day 2'!AU59,'JTC - Site 10 - Day 2'!BI59,'JTC - Site 10 - Day 2'!BW59)</f>
        <v>7</v>
      </c>
      <c r="AV59" s="44">
        <f>SUM('JTC - Site 10 - Day 2'!AV59,'JTC - Site 10 - Day 2'!BJ59,'JTC - Site 10 - Day 2'!BX59)</f>
        <v>2</v>
      </c>
      <c r="AW59" s="44">
        <f>SUM('JTC - Site 10 - Day 2'!AW59,'JTC - Site 10 - Day 2'!BK59,'JTC - Site 10 - Day 2'!BY59)</f>
        <v>0</v>
      </c>
      <c r="AX59" s="44">
        <f>SUM('JTC - Site 10 - Day 2'!AX59,'JTC - Site 10 - Day 2'!BL59,'JTC - Site 10 - Day 2'!BZ59)</f>
        <v>0</v>
      </c>
      <c r="AY59" s="44">
        <f>SUM('JTC - Site 10 - Day 2'!AY59,'JTC - Site 10 - Day 2'!BM59,'JTC - Site 10 - Day 2'!CA59)</f>
        <v>0</v>
      </c>
      <c r="AZ59" s="44">
        <f>SUM('JTC - Site 10 - Day 2'!AZ59,'JTC - Site 10 - Day 2'!BN59,'JTC - Site 10 - Day 2'!CB59)</f>
        <v>0</v>
      </c>
      <c r="BA59" s="44">
        <f>SUM('JTC - Site 10 - Day 2'!BA59,'JTC - Site 10 - Day 2'!BO59,'JTC - Site 10 - Day 2'!CC59)</f>
        <v>0</v>
      </c>
      <c r="BB59" s="53">
        <f>SUM('JTC - Site 10 - Day 2'!BB59,'JTC - Site 10 - Day 2'!BP59,'JTC - Site 10 - Day 2'!CD59)</f>
        <v>1</v>
      </c>
      <c r="BC59" s="58">
        <f t="shared" si="14"/>
        <v>86</v>
      </c>
      <c r="BD59" s="58">
        <f t="shared" si="15"/>
        <v>83</v>
      </c>
      <c r="BE59" s="22">
        <f>'JTC - Site 10 - Day 2'!$A59</f>
        <v>0.6875</v>
      </c>
      <c r="BF59" s="43">
        <f>SUM('JTC - Site 10 - Day 2'!P59,'JTC - Site 10 - Day 2'!BT59,'JTC - Site 10 - Day 2'!DX59)</f>
        <v>11</v>
      </c>
      <c r="BG59" s="44">
        <f>SUM('JTC - Site 10 - Day 2'!Q59,'JTC - Site 10 - Day 2'!BU59,'JTC - Site 10 - Day 2'!DY59)</f>
        <v>5</v>
      </c>
      <c r="BH59" s="44">
        <f>SUM('JTC - Site 10 - Day 2'!R59,'JTC - Site 10 - Day 2'!BV59,'JTC - Site 10 - Day 2'!DZ59)</f>
        <v>104</v>
      </c>
      <c r="BI59" s="44">
        <f>SUM('JTC - Site 10 - Day 2'!S59,'JTC - Site 10 - Day 2'!BW59,'JTC - Site 10 - Day 2'!EA59)</f>
        <v>10</v>
      </c>
      <c r="BJ59" s="44">
        <f>SUM('JTC - Site 10 - Day 2'!T59,'JTC - Site 10 - Day 2'!BX59,'JTC - Site 10 - Day 2'!EB59)</f>
        <v>2</v>
      </c>
      <c r="BK59" s="44">
        <f>SUM('JTC - Site 10 - Day 2'!U59,'JTC - Site 10 - Day 2'!BY59,'JTC - Site 10 - Day 2'!EC59)</f>
        <v>0</v>
      </c>
      <c r="BL59" s="44">
        <f>SUM('JTC - Site 10 - Day 2'!V59,'JTC - Site 10 - Day 2'!BZ59,'JTC - Site 10 - Day 2'!ED59)</f>
        <v>0</v>
      </c>
      <c r="BM59" s="44">
        <f>SUM('JTC - Site 10 - Day 2'!W59,'JTC - Site 10 - Day 2'!CA59,'JTC - Site 10 - Day 2'!EE59)</f>
        <v>0</v>
      </c>
      <c r="BN59" s="44">
        <f>SUM('JTC - Site 10 - Day 2'!X59,'JTC - Site 10 - Day 2'!CB59,'JTC - Site 10 - Day 2'!EF59)</f>
        <v>1</v>
      </c>
      <c r="BO59" s="44">
        <f>SUM('JTC - Site 10 - Day 2'!Y59,'JTC - Site 10 - Day 2'!CC59,'JTC - Site 10 - Day 2'!EG59)</f>
        <v>1</v>
      </c>
      <c r="BP59" s="53">
        <f>SUM('JTC - Site 10 - Day 2'!Z59,'JTC - Site 10 - Day 2'!CD59,'JTC - Site 10 - Day 2'!EH59)</f>
        <v>4</v>
      </c>
      <c r="BQ59" s="58">
        <f t="shared" si="16"/>
        <v>138</v>
      </c>
      <c r="BR59" s="58">
        <f t="shared" si="17"/>
        <v>132</v>
      </c>
      <c r="BS59" s="22">
        <f>'JTC - Site 10 - Day 2'!$A59</f>
        <v>0.6875</v>
      </c>
      <c r="BT59" s="43">
        <f>SUM('JTC - Site 10 - Day 2'!CH59,'JTC - Site 10 - Day 2'!CV59,'JTC - Site 10 - Day 2'!DJ59)</f>
        <v>3</v>
      </c>
      <c r="BU59" s="44">
        <f>SUM('JTC - Site 10 - Day 2'!CI59,'JTC - Site 10 - Day 2'!CW59,'JTC - Site 10 - Day 2'!DK59)</f>
        <v>1</v>
      </c>
      <c r="BV59" s="44">
        <f>SUM('JTC - Site 10 - Day 2'!CJ59,'JTC - Site 10 - Day 2'!CX59,'JTC - Site 10 - Day 2'!DL59)</f>
        <v>46</v>
      </c>
      <c r="BW59" s="44">
        <f>SUM('JTC - Site 10 - Day 2'!CK59,'JTC - Site 10 - Day 2'!CY59,'JTC - Site 10 - Day 2'!DM59)</f>
        <v>5</v>
      </c>
      <c r="BX59" s="44">
        <f>SUM('JTC - Site 10 - Day 2'!CL59,'JTC - Site 10 - Day 2'!CZ59,'JTC - Site 10 - Day 2'!DN59)</f>
        <v>0</v>
      </c>
      <c r="BY59" s="44">
        <f>SUM('JTC - Site 10 - Day 2'!CM59,'JTC - Site 10 - Day 2'!DA59,'JTC - Site 10 - Day 2'!DO59)</f>
        <v>0</v>
      </c>
      <c r="BZ59" s="44">
        <f>SUM('JTC - Site 10 - Day 2'!CN59,'JTC - Site 10 - Day 2'!DB59,'JTC - Site 10 - Day 2'!DP59)</f>
        <v>0</v>
      </c>
      <c r="CA59" s="44">
        <f>SUM('JTC - Site 10 - Day 2'!CO59,'JTC - Site 10 - Day 2'!DC59,'JTC - Site 10 - Day 2'!DQ59)</f>
        <v>0</v>
      </c>
      <c r="CB59" s="44">
        <f>SUM('JTC - Site 10 - Day 2'!CP59,'JTC - Site 10 - Day 2'!DD59,'JTC - Site 10 - Day 2'!DR59)</f>
        <v>1</v>
      </c>
      <c r="CC59" s="44">
        <f>SUM('JTC - Site 10 - Day 2'!CQ59,'JTC - Site 10 - Day 2'!DE59,'JTC - Site 10 - Day 2'!DS59)</f>
        <v>0</v>
      </c>
      <c r="CD59" s="53">
        <f>SUM('JTC - Site 10 - Day 2'!CR59,'JTC - Site 10 - Day 2'!DF59,'JTC - Site 10 - Day 2'!DT59)</f>
        <v>6</v>
      </c>
      <c r="CE59" s="58">
        <f t="shared" si="18"/>
        <v>62</v>
      </c>
      <c r="CF59" s="58">
        <f t="shared" si="19"/>
        <v>60</v>
      </c>
      <c r="CG59" s="22">
        <f>'JTC - Site 10 - Day 2'!$A59</f>
        <v>0.6875</v>
      </c>
      <c r="CH59" s="43">
        <f>SUM('JTC - Site 10 - Day 2'!B59,'JTC - Site 10 - Day 2'!BF59,'JTC - Site 10 - Day 2'!DJ59)</f>
        <v>12</v>
      </c>
      <c r="CI59" s="44">
        <f>SUM('JTC - Site 10 - Day 2'!C59,'JTC - Site 10 - Day 2'!BG59,'JTC - Site 10 - Day 2'!DK59)</f>
        <v>1</v>
      </c>
      <c r="CJ59" s="44">
        <f>SUM('JTC - Site 10 - Day 2'!D59,'JTC - Site 10 - Day 2'!BH59,'JTC - Site 10 - Day 2'!DL59)</f>
        <v>97</v>
      </c>
      <c r="CK59" s="44">
        <f>SUM('JTC - Site 10 - Day 2'!E59,'JTC - Site 10 - Day 2'!BI59,'JTC - Site 10 - Day 2'!DM59)</f>
        <v>11</v>
      </c>
      <c r="CL59" s="44">
        <f>SUM('JTC - Site 10 - Day 2'!F59,'JTC - Site 10 - Day 2'!BJ59,'JTC - Site 10 - Day 2'!DN59)</f>
        <v>2</v>
      </c>
      <c r="CM59" s="44">
        <f>SUM('JTC - Site 10 - Day 2'!G59,'JTC - Site 10 - Day 2'!BK59,'JTC - Site 10 - Day 2'!DO59)</f>
        <v>0</v>
      </c>
      <c r="CN59" s="44">
        <f>SUM('JTC - Site 10 - Day 2'!H59,'JTC - Site 10 - Day 2'!BL59,'JTC - Site 10 - Day 2'!DP59)</f>
        <v>0</v>
      </c>
      <c r="CO59" s="44">
        <f>SUM('JTC - Site 10 - Day 2'!I59,'JTC - Site 10 - Day 2'!BM59,'JTC - Site 10 - Day 2'!DQ59)</f>
        <v>0</v>
      </c>
      <c r="CP59" s="44">
        <f>SUM('JTC - Site 10 - Day 2'!J59,'JTC - Site 10 - Day 2'!BN59,'JTC - Site 10 - Day 2'!DR59)</f>
        <v>0</v>
      </c>
      <c r="CQ59" s="44">
        <f>SUM('JTC - Site 10 - Day 2'!K59,'JTC - Site 10 - Day 2'!BO59,'JTC - Site 10 - Day 2'!DS59)</f>
        <v>0</v>
      </c>
      <c r="CR59" s="53">
        <f>SUM('JTC - Site 10 - Day 2'!L59,'JTC - Site 10 - Day 2'!BP59,'JTC - Site 10 - Day 2'!DT59)</f>
        <v>1</v>
      </c>
      <c r="CS59" s="58">
        <f t="shared" si="20"/>
        <v>124</v>
      </c>
      <c r="CT59" s="58">
        <f t="shared" si="21"/>
        <v>117</v>
      </c>
      <c r="CU59" s="22">
        <f>'JTC - Site 10 - Day 2'!$A59</f>
        <v>0.6875</v>
      </c>
      <c r="CV59" s="43">
        <f>SUM('JTC - Site 10 - Day 2'!DX59,'JTC - Site 10 - Day 2'!EL59,'JTC - Site 10 - Day 2'!EZ59)</f>
        <v>27</v>
      </c>
      <c r="CW59" s="44">
        <f>SUM('JTC - Site 10 - Day 2'!DY59,'JTC - Site 10 - Day 2'!EM59,'JTC - Site 10 - Day 2'!FA59)</f>
        <v>5</v>
      </c>
      <c r="CX59" s="44">
        <f>SUM('JTC - Site 10 - Day 2'!DZ59,'JTC - Site 10 - Day 2'!EN59,'JTC - Site 10 - Day 2'!FB59)</f>
        <v>94</v>
      </c>
      <c r="CY59" s="44">
        <f>SUM('JTC - Site 10 - Day 2'!EA59,'JTC - Site 10 - Day 2'!EO59,'JTC - Site 10 - Day 2'!FC59)</f>
        <v>14</v>
      </c>
      <c r="CZ59" s="44">
        <f>SUM('JTC - Site 10 - Day 2'!EB59,'JTC - Site 10 - Day 2'!EP59,'JTC - Site 10 - Day 2'!FD59)</f>
        <v>4</v>
      </c>
      <c r="DA59" s="44">
        <f>SUM('JTC - Site 10 - Day 2'!EC59,'JTC - Site 10 - Day 2'!EQ59,'JTC - Site 10 - Day 2'!FE59)</f>
        <v>1</v>
      </c>
      <c r="DB59" s="44">
        <f>SUM('JTC - Site 10 - Day 2'!ED59,'JTC - Site 10 - Day 2'!ER59,'JTC - Site 10 - Day 2'!FF59)</f>
        <v>1</v>
      </c>
      <c r="DC59" s="44">
        <f>SUM('JTC - Site 10 - Day 2'!EE59,'JTC - Site 10 - Day 2'!ES59,'JTC - Site 10 - Day 2'!FG59)</f>
        <v>0</v>
      </c>
      <c r="DD59" s="44">
        <f>SUM('JTC - Site 10 - Day 2'!EF59,'JTC - Site 10 - Day 2'!ET59,'JTC - Site 10 - Day 2'!FH59)</f>
        <v>0</v>
      </c>
      <c r="DE59" s="44">
        <f>SUM('JTC - Site 10 - Day 2'!EG59,'JTC - Site 10 - Day 2'!EU59,'JTC - Site 10 - Day 2'!FI59)</f>
        <v>3</v>
      </c>
      <c r="DF59" s="53">
        <f>SUM('JTC - Site 10 - Day 2'!EH59,'JTC - Site 10 - Day 2'!EV59,'JTC - Site 10 - Day 2'!FJ59)</f>
        <v>4</v>
      </c>
      <c r="DG59" s="58">
        <f t="shared" si="22"/>
        <v>153</v>
      </c>
      <c r="DH59" s="58">
        <f t="shared" si="23"/>
        <v>141</v>
      </c>
      <c r="DI59" s="67">
        <f t="shared" si="137"/>
        <v>446</v>
      </c>
      <c r="DJ59" s="67">
        <f t="shared" si="138"/>
        <v>1892</v>
      </c>
      <c r="DK59" s="22">
        <f>'JTC - Site 10 - Day 2'!$A59</f>
        <v>0.6875</v>
      </c>
    </row>
    <row r="60" spans="1:115" ht="13.5" customHeight="1">
      <c r="A60" s="45">
        <f>'JTC - Site 10 - Day 2'!$A60</f>
        <v>0.69791666666666663</v>
      </c>
      <c r="B60" s="46">
        <f>SUM('JTC - Site 10 - Day 2'!AR60,'JTC - Site 10 - Day 2'!CV60,'JTC - Site 10 - Day 2'!EZ60)</f>
        <v>4</v>
      </c>
      <c r="C60" s="47">
        <f>SUM('JTC - Site 10 - Day 2'!AS60,'JTC - Site 10 - Day 2'!CW60,'JTC - Site 10 - Day 2'!FA60)</f>
        <v>1</v>
      </c>
      <c r="D60" s="47">
        <f>SUM('JTC - Site 10 - Day 2'!AT60,'JTC - Site 10 - Day 2'!CX60,'JTC - Site 10 - Day 2'!FB60)</f>
        <v>49</v>
      </c>
      <c r="E60" s="47">
        <f>SUM('JTC - Site 10 - Day 2'!AU60,'JTC - Site 10 - Day 2'!CY60,'JTC - Site 10 - Day 2'!FC60)</f>
        <v>5</v>
      </c>
      <c r="F60" s="47">
        <f>SUM('JTC - Site 10 - Day 2'!AV60,'JTC - Site 10 - Day 2'!CZ60,'JTC - Site 10 - Day 2'!FD60)</f>
        <v>0</v>
      </c>
      <c r="G60" s="47">
        <f>SUM('JTC - Site 10 - Day 2'!AW60,'JTC - Site 10 - Day 2'!DA60,'JTC - Site 10 - Day 2'!FE60)</f>
        <v>0</v>
      </c>
      <c r="H60" s="47">
        <f>SUM('JTC - Site 10 - Day 2'!AX60,'JTC - Site 10 - Day 2'!DB60,'JTC - Site 10 - Day 2'!FF60)</f>
        <v>0</v>
      </c>
      <c r="I60" s="47">
        <f>SUM('JTC - Site 10 - Day 2'!AY60,'JTC - Site 10 - Day 2'!DC60,'JTC - Site 10 - Day 2'!FG60)</f>
        <v>0</v>
      </c>
      <c r="J60" s="47">
        <f>SUM('JTC - Site 10 - Day 2'!AZ60,'JTC - Site 10 - Day 2'!DD60,'JTC - Site 10 - Day 2'!FH60)</f>
        <v>0</v>
      </c>
      <c r="K60" s="47">
        <f>SUM('JTC - Site 10 - Day 2'!BA60,'JTC - Site 10 - Day 2'!DE60,'JTC - Site 10 - Day 2'!FI60)</f>
        <v>0</v>
      </c>
      <c r="L60" s="54">
        <f>SUM('JTC - Site 10 - Day 2'!BB60,'JTC - Site 10 - Day 2'!DF60,'JTC - Site 10 - Day 2'!FJ60)</f>
        <v>2</v>
      </c>
      <c r="M60" s="59">
        <f t="shared" si="8"/>
        <v>61</v>
      </c>
      <c r="N60" s="59">
        <f t="shared" si="9"/>
        <v>58</v>
      </c>
      <c r="O60" s="45">
        <f>'JTC - Site 10 - Day 2'!$A60</f>
        <v>0.69791666666666663</v>
      </c>
      <c r="P60" s="46">
        <f>SUM('JTC - Site 10 - Day 2'!B60,'JTC - Site 10 - Day 2'!P60,'JTC - Site 10 - Day 2'!AD60)</f>
        <v>6</v>
      </c>
      <c r="Q60" s="47">
        <f>SUM('JTC - Site 10 - Day 2'!C60,'JTC - Site 10 - Day 2'!Q60,'JTC - Site 10 - Day 2'!AE60)</f>
        <v>2</v>
      </c>
      <c r="R60" s="47">
        <f>SUM('JTC - Site 10 - Day 2'!D60,'JTC - Site 10 - Day 2'!R60,'JTC - Site 10 - Day 2'!AF60)</f>
        <v>123</v>
      </c>
      <c r="S60" s="47">
        <f>SUM('JTC - Site 10 - Day 2'!E60,'JTC - Site 10 - Day 2'!S60,'JTC - Site 10 - Day 2'!AG60)</f>
        <v>8</v>
      </c>
      <c r="T60" s="47">
        <f>SUM('JTC - Site 10 - Day 2'!F60,'JTC - Site 10 - Day 2'!T60,'JTC - Site 10 - Day 2'!AH60)</f>
        <v>0</v>
      </c>
      <c r="U60" s="47">
        <f>SUM('JTC - Site 10 - Day 2'!G60,'JTC - Site 10 - Day 2'!U60,'JTC - Site 10 - Day 2'!AI60)</f>
        <v>0</v>
      </c>
      <c r="V60" s="47">
        <f>SUM('JTC - Site 10 - Day 2'!H60,'JTC - Site 10 - Day 2'!V60,'JTC - Site 10 - Day 2'!AJ60)</f>
        <v>0</v>
      </c>
      <c r="W60" s="47">
        <f>SUM('JTC - Site 10 - Day 2'!I60,'JTC - Site 10 - Day 2'!W60,'JTC - Site 10 - Day 2'!AK60)</f>
        <v>0</v>
      </c>
      <c r="X60" s="47">
        <f>SUM('JTC - Site 10 - Day 2'!J60,'JTC - Site 10 - Day 2'!X60,'JTC - Site 10 - Day 2'!AL60)</f>
        <v>1</v>
      </c>
      <c r="Y60" s="47">
        <f>SUM('JTC - Site 10 - Day 2'!K60,'JTC - Site 10 - Day 2'!Y60,'JTC - Site 10 - Day 2'!AM60)</f>
        <v>1</v>
      </c>
      <c r="Z60" s="54">
        <f>SUM('JTC - Site 10 - Day 2'!L60,'JTC - Site 10 - Day 2'!Z60,'JTC - Site 10 - Day 2'!AN60)</f>
        <v>6</v>
      </c>
      <c r="AA60" s="59">
        <f t="shared" si="10"/>
        <v>147</v>
      </c>
      <c r="AB60" s="59">
        <f t="shared" si="11"/>
        <v>144</v>
      </c>
      <c r="AC60" s="45">
        <f>'JTC - Site 10 - Day 2'!$A60</f>
        <v>0.69791666666666663</v>
      </c>
      <c r="AD60" s="46">
        <f>SUM('JTC - Site 10 - Day 2'!AD60,'JTC - Site 10 - Day 2'!CH60,'JTC - Site 10 - Day 2'!EL60)</f>
        <v>21</v>
      </c>
      <c r="AE60" s="47">
        <f>SUM('JTC - Site 10 - Day 2'!AE60,'JTC - Site 10 - Day 2'!CI60,'JTC - Site 10 - Day 2'!EM60)</f>
        <v>4</v>
      </c>
      <c r="AF60" s="47">
        <f>SUM('JTC - Site 10 - Day 2'!AF60,'JTC - Site 10 - Day 2'!CJ60,'JTC - Site 10 - Day 2'!EN60)</f>
        <v>81</v>
      </c>
      <c r="AG60" s="47">
        <f>SUM('JTC - Site 10 - Day 2'!AG60,'JTC - Site 10 - Day 2'!CK60,'JTC - Site 10 - Day 2'!EO60)</f>
        <v>15</v>
      </c>
      <c r="AH60" s="47">
        <f>SUM('JTC - Site 10 - Day 2'!AH60,'JTC - Site 10 - Day 2'!CL60,'JTC - Site 10 - Day 2'!EP60)</f>
        <v>2</v>
      </c>
      <c r="AI60" s="47">
        <f>SUM('JTC - Site 10 - Day 2'!AI60,'JTC - Site 10 - Day 2'!CM60,'JTC - Site 10 - Day 2'!EQ60)</f>
        <v>0</v>
      </c>
      <c r="AJ60" s="47">
        <f>SUM('JTC - Site 10 - Day 2'!AJ60,'JTC - Site 10 - Day 2'!CN60,'JTC - Site 10 - Day 2'!ER60)</f>
        <v>0</v>
      </c>
      <c r="AK60" s="47">
        <f>SUM('JTC - Site 10 - Day 2'!AK60,'JTC - Site 10 - Day 2'!CO60,'JTC - Site 10 - Day 2'!ES60)</f>
        <v>0</v>
      </c>
      <c r="AL60" s="47">
        <f>SUM('JTC - Site 10 - Day 2'!AL60,'JTC - Site 10 - Day 2'!CP60,'JTC - Site 10 - Day 2'!ET60)</f>
        <v>0</v>
      </c>
      <c r="AM60" s="47">
        <f>SUM('JTC - Site 10 - Day 2'!AM60,'JTC - Site 10 - Day 2'!CQ60,'JTC - Site 10 - Day 2'!EU60)</f>
        <v>2</v>
      </c>
      <c r="AN60" s="54">
        <f>SUM('JTC - Site 10 - Day 2'!AN60,'JTC - Site 10 - Day 2'!CR60,'JTC - Site 10 - Day 2'!EV60)</f>
        <v>0</v>
      </c>
      <c r="AO60" s="59">
        <f t="shared" si="12"/>
        <v>125</v>
      </c>
      <c r="AP60" s="59">
        <f t="shared" si="13"/>
        <v>113</v>
      </c>
      <c r="AQ60" s="45">
        <f>'JTC - Site 10 - Day 2'!$A60</f>
        <v>0.69791666666666663</v>
      </c>
      <c r="AR60" s="46">
        <f>SUM('JTC - Site 10 - Day 2'!AR60,'JTC - Site 10 - Day 2'!BF60,'JTC - Site 10 - Day 2'!BT60)</f>
        <v>10</v>
      </c>
      <c r="AS60" s="47">
        <f>SUM('JTC - Site 10 - Day 2'!AS60,'JTC - Site 10 - Day 2'!BG60,'JTC - Site 10 - Day 2'!BU60)</f>
        <v>3</v>
      </c>
      <c r="AT60" s="47">
        <f>SUM('JTC - Site 10 - Day 2'!AT60,'JTC - Site 10 - Day 2'!BH60,'JTC - Site 10 - Day 2'!BV60)</f>
        <v>79</v>
      </c>
      <c r="AU60" s="47">
        <f>SUM('JTC - Site 10 - Day 2'!AU60,'JTC - Site 10 - Day 2'!BI60,'JTC - Site 10 - Day 2'!BW60)</f>
        <v>8</v>
      </c>
      <c r="AV60" s="47">
        <f>SUM('JTC - Site 10 - Day 2'!AV60,'JTC - Site 10 - Day 2'!BJ60,'JTC - Site 10 - Day 2'!BX60)</f>
        <v>0</v>
      </c>
      <c r="AW60" s="47">
        <f>SUM('JTC - Site 10 - Day 2'!AW60,'JTC - Site 10 - Day 2'!BK60,'JTC - Site 10 - Day 2'!BY60)</f>
        <v>1</v>
      </c>
      <c r="AX60" s="47">
        <f>SUM('JTC - Site 10 - Day 2'!AX60,'JTC - Site 10 - Day 2'!BL60,'JTC - Site 10 - Day 2'!BZ60)</f>
        <v>0</v>
      </c>
      <c r="AY60" s="47">
        <f>SUM('JTC - Site 10 - Day 2'!AY60,'JTC - Site 10 - Day 2'!BM60,'JTC - Site 10 - Day 2'!CA60)</f>
        <v>0</v>
      </c>
      <c r="AZ60" s="47">
        <f>SUM('JTC - Site 10 - Day 2'!AZ60,'JTC - Site 10 - Day 2'!BN60,'JTC - Site 10 - Day 2'!CB60)</f>
        <v>0</v>
      </c>
      <c r="BA60" s="47">
        <f>SUM('JTC - Site 10 - Day 2'!BA60,'JTC - Site 10 - Day 2'!BO60,'JTC - Site 10 - Day 2'!CC60)</f>
        <v>0</v>
      </c>
      <c r="BB60" s="54">
        <f>SUM('JTC - Site 10 - Day 2'!BB60,'JTC - Site 10 - Day 2'!BP60,'JTC - Site 10 - Day 2'!CD60)</f>
        <v>2</v>
      </c>
      <c r="BC60" s="59">
        <f t="shared" si="14"/>
        <v>103</v>
      </c>
      <c r="BD60" s="59">
        <f t="shared" si="15"/>
        <v>96</v>
      </c>
      <c r="BE60" s="45">
        <f>'JTC - Site 10 - Day 2'!$A60</f>
        <v>0.69791666666666663</v>
      </c>
      <c r="BF60" s="46">
        <f>SUM('JTC - Site 10 - Day 2'!P60,'JTC - Site 10 - Day 2'!BT60,'JTC - Site 10 - Day 2'!DX60)</f>
        <v>7</v>
      </c>
      <c r="BG60" s="47">
        <f>SUM('JTC - Site 10 - Day 2'!Q60,'JTC - Site 10 - Day 2'!BU60,'JTC - Site 10 - Day 2'!DY60)</f>
        <v>5</v>
      </c>
      <c r="BH60" s="47">
        <f>SUM('JTC - Site 10 - Day 2'!R60,'JTC - Site 10 - Day 2'!BV60,'JTC - Site 10 - Day 2'!DZ60)</f>
        <v>118</v>
      </c>
      <c r="BI60" s="47">
        <f>SUM('JTC - Site 10 - Day 2'!S60,'JTC - Site 10 - Day 2'!BW60,'JTC - Site 10 - Day 2'!EA60)</f>
        <v>11</v>
      </c>
      <c r="BJ60" s="47">
        <f>SUM('JTC - Site 10 - Day 2'!T60,'JTC - Site 10 - Day 2'!BX60,'JTC - Site 10 - Day 2'!EB60)</f>
        <v>0</v>
      </c>
      <c r="BK60" s="47">
        <f>SUM('JTC - Site 10 - Day 2'!U60,'JTC - Site 10 - Day 2'!BY60,'JTC - Site 10 - Day 2'!EC60)</f>
        <v>0</v>
      </c>
      <c r="BL60" s="47">
        <f>SUM('JTC - Site 10 - Day 2'!V60,'JTC - Site 10 - Day 2'!BZ60,'JTC - Site 10 - Day 2'!ED60)</f>
        <v>0</v>
      </c>
      <c r="BM60" s="47">
        <f>SUM('JTC - Site 10 - Day 2'!W60,'JTC - Site 10 - Day 2'!CA60,'JTC - Site 10 - Day 2'!EE60)</f>
        <v>0</v>
      </c>
      <c r="BN60" s="47">
        <f>SUM('JTC - Site 10 - Day 2'!X60,'JTC - Site 10 - Day 2'!CB60,'JTC - Site 10 - Day 2'!EF60)</f>
        <v>1</v>
      </c>
      <c r="BO60" s="47">
        <f>SUM('JTC - Site 10 - Day 2'!Y60,'JTC - Site 10 - Day 2'!CC60,'JTC - Site 10 - Day 2'!EG60)</f>
        <v>1</v>
      </c>
      <c r="BP60" s="54">
        <f>SUM('JTC - Site 10 - Day 2'!Z60,'JTC - Site 10 - Day 2'!CD60,'JTC - Site 10 - Day 2'!EH60)</f>
        <v>6</v>
      </c>
      <c r="BQ60" s="59">
        <f t="shared" si="16"/>
        <v>149</v>
      </c>
      <c r="BR60" s="59">
        <f t="shared" si="17"/>
        <v>144</v>
      </c>
      <c r="BS60" s="45">
        <f>'JTC - Site 10 - Day 2'!$A60</f>
        <v>0.69791666666666663</v>
      </c>
      <c r="BT60" s="46">
        <f>SUM('JTC - Site 10 - Day 2'!CH60,'JTC - Site 10 - Day 2'!CV60,'JTC - Site 10 - Day 2'!DJ60)</f>
        <v>1</v>
      </c>
      <c r="BU60" s="47">
        <f>SUM('JTC - Site 10 - Day 2'!CI60,'JTC - Site 10 - Day 2'!CW60,'JTC - Site 10 - Day 2'!DK60)</f>
        <v>1</v>
      </c>
      <c r="BV60" s="47">
        <f>SUM('JTC - Site 10 - Day 2'!CJ60,'JTC - Site 10 - Day 2'!CX60,'JTC - Site 10 - Day 2'!DL60)</f>
        <v>48</v>
      </c>
      <c r="BW60" s="47">
        <f>SUM('JTC - Site 10 - Day 2'!CK60,'JTC - Site 10 - Day 2'!CY60,'JTC - Site 10 - Day 2'!DM60)</f>
        <v>4</v>
      </c>
      <c r="BX60" s="47">
        <f>SUM('JTC - Site 10 - Day 2'!CL60,'JTC - Site 10 - Day 2'!CZ60,'JTC - Site 10 - Day 2'!DN60)</f>
        <v>0</v>
      </c>
      <c r="BY60" s="47">
        <f>SUM('JTC - Site 10 - Day 2'!CM60,'JTC - Site 10 - Day 2'!DA60,'JTC - Site 10 - Day 2'!DO60)</f>
        <v>0</v>
      </c>
      <c r="BZ60" s="47">
        <f>SUM('JTC - Site 10 - Day 2'!CN60,'JTC - Site 10 - Day 2'!DB60,'JTC - Site 10 - Day 2'!DP60)</f>
        <v>0</v>
      </c>
      <c r="CA60" s="47">
        <f>SUM('JTC - Site 10 - Day 2'!CO60,'JTC - Site 10 - Day 2'!DC60,'JTC - Site 10 - Day 2'!DQ60)</f>
        <v>0</v>
      </c>
      <c r="CB60" s="47">
        <f>SUM('JTC - Site 10 - Day 2'!CP60,'JTC - Site 10 - Day 2'!DD60,'JTC - Site 10 - Day 2'!DR60)</f>
        <v>0</v>
      </c>
      <c r="CC60" s="47">
        <f>SUM('JTC - Site 10 - Day 2'!CQ60,'JTC - Site 10 - Day 2'!DE60,'JTC - Site 10 - Day 2'!DS60)</f>
        <v>0</v>
      </c>
      <c r="CD60" s="54">
        <f>SUM('JTC - Site 10 - Day 2'!CR60,'JTC - Site 10 - Day 2'!DF60,'JTC - Site 10 - Day 2'!DT60)</f>
        <v>3</v>
      </c>
      <c r="CE60" s="59">
        <f t="shared" si="18"/>
        <v>57</v>
      </c>
      <c r="CF60" s="59">
        <f t="shared" si="19"/>
        <v>56</v>
      </c>
      <c r="CG60" s="45">
        <f>'JTC - Site 10 - Day 2'!$A60</f>
        <v>0.69791666666666663</v>
      </c>
      <c r="CH60" s="46">
        <f>SUM('JTC - Site 10 - Day 2'!B60,'JTC - Site 10 - Day 2'!BF60,'JTC - Site 10 - Day 2'!DJ60)</f>
        <v>11</v>
      </c>
      <c r="CI60" s="47">
        <f>SUM('JTC - Site 10 - Day 2'!C60,'JTC - Site 10 - Day 2'!BG60,'JTC - Site 10 - Day 2'!DK60)</f>
        <v>4</v>
      </c>
      <c r="CJ60" s="47">
        <f>SUM('JTC - Site 10 - Day 2'!D60,'JTC - Site 10 - Day 2'!BH60,'JTC - Site 10 - Day 2'!DL60)</f>
        <v>98</v>
      </c>
      <c r="CK60" s="47">
        <f>SUM('JTC - Site 10 - Day 2'!E60,'JTC - Site 10 - Day 2'!BI60,'JTC - Site 10 - Day 2'!DM60)</f>
        <v>8</v>
      </c>
      <c r="CL60" s="47">
        <f>SUM('JTC - Site 10 - Day 2'!F60,'JTC - Site 10 - Day 2'!BJ60,'JTC - Site 10 - Day 2'!DN60)</f>
        <v>0</v>
      </c>
      <c r="CM60" s="47">
        <f>SUM('JTC - Site 10 - Day 2'!G60,'JTC - Site 10 - Day 2'!BK60,'JTC - Site 10 - Day 2'!DO60)</f>
        <v>1</v>
      </c>
      <c r="CN60" s="47">
        <f>SUM('JTC - Site 10 - Day 2'!H60,'JTC - Site 10 - Day 2'!BL60,'JTC - Site 10 - Day 2'!DP60)</f>
        <v>0</v>
      </c>
      <c r="CO60" s="47">
        <f>SUM('JTC - Site 10 - Day 2'!I60,'JTC - Site 10 - Day 2'!BM60,'JTC - Site 10 - Day 2'!DQ60)</f>
        <v>0</v>
      </c>
      <c r="CP60" s="47">
        <f>SUM('JTC - Site 10 - Day 2'!J60,'JTC - Site 10 - Day 2'!BN60,'JTC - Site 10 - Day 2'!DR60)</f>
        <v>0</v>
      </c>
      <c r="CQ60" s="47">
        <f>SUM('JTC - Site 10 - Day 2'!K60,'JTC - Site 10 - Day 2'!BO60,'JTC - Site 10 - Day 2'!DS60)</f>
        <v>0</v>
      </c>
      <c r="CR60" s="54">
        <f>SUM('JTC - Site 10 - Day 2'!L60,'JTC - Site 10 - Day 2'!BP60,'JTC - Site 10 - Day 2'!DT60)</f>
        <v>3</v>
      </c>
      <c r="CS60" s="59">
        <f t="shared" si="20"/>
        <v>125</v>
      </c>
      <c r="CT60" s="59">
        <f t="shared" si="21"/>
        <v>117</v>
      </c>
      <c r="CU60" s="45">
        <f>'JTC - Site 10 - Day 2'!$A60</f>
        <v>0.69791666666666663</v>
      </c>
      <c r="CV60" s="46">
        <f>SUM('JTC - Site 10 - Day 2'!DX60,'JTC - Site 10 - Day 2'!EL60,'JTC - Site 10 - Day 2'!EZ60)</f>
        <v>26</v>
      </c>
      <c r="CW60" s="47">
        <f>SUM('JTC - Site 10 - Day 2'!DY60,'JTC - Site 10 - Day 2'!EM60,'JTC - Site 10 - Day 2'!FA60)</f>
        <v>8</v>
      </c>
      <c r="CX60" s="47">
        <f>SUM('JTC - Site 10 - Day 2'!DZ60,'JTC - Site 10 - Day 2'!EN60,'JTC - Site 10 - Day 2'!FB60)</f>
        <v>96</v>
      </c>
      <c r="CY60" s="47">
        <f>SUM('JTC - Site 10 - Day 2'!EA60,'JTC - Site 10 - Day 2'!EO60,'JTC - Site 10 - Day 2'!FC60)</f>
        <v>19</v>
      </c>
      <c r="CZ60" s="47">
        <f>SUM('JTC - Site 10 - Day 2'!EB60,'JTC - Site 10 - Day 2'!EP60,'JTC - Site 10 - Day 2'!FD60)</f>
        <v>2</v>
      </c>
      <c r="DA60" s="47">
        <f>SUM('JTC - Site 10 - Day 2'!EC60,'JTC - Site 10 - Day 2'!EQ60,'JTC - Site 10 - Day 2'!FE60)</f>
        <v>0</v>
      </c>
      <c r="DB60" s="47">
        <f>SUM('JTC - Site 10 - Day 2'!ED60,'JTC - Site 10 - Day 2'!ER60,'JTC - Site 10 - Day 2'!FF60)</f>
        <v>0</v>
      </c>
      <c r="DC60" s="47">
        <f>SUM('JTC - Site 10 - Day 2'!EE60,'JTC - Site 10 - Day 2'!ES60,'JTC - Site 10 - Day 2'!FG60)</f>
        <v>0</v>
      </c>
      <c r="DD60" s="47">
        <f>SUM('JTC - Site 10 - Day 2'!EF60,'JTC - Site 10 - Day 2'!ET60,'JTC - Site 10 - Day 2'!FH60)</f>
        <v>0</v>
      </c>
      <c r="DE60" s="47">
        <f>SUM('JTC - Site 10 - Day 2'!EG60,'JTC - Site 10 - Day 2'!EU60,'JTC - Site 10 - Day 2'!FI60)</f>
        <v>2</v>
      </c>
      <c r="DF60" s="54">
        <f>SUM('JTC - Site 10 - Day 2'!EH60,'JTC - Site 10 - Day 2'!EV60,'JTC - Site 10 - Day 2'!FJ60)</f>
        <v>0</v>
      </c>
      <c r="DG60" s="59">
        <f t="shared" si="22"/>
        <v>153</v>
      </c>
      <c r="DH60" s="59">
        <f t="shared" si="23"/>
        <v>136</v>
      </c>
      <c r="DI60" s="68">
        <f t="shared" si="137"/>
        <v>460</v>
      </c>
      <c r="DJ60" s="68">
        <f t="shared" si="138"/>
        <v>1928</v>
      </c>
      <c r="DK60" s="45">
        <f>'JTC - Site 10 - Day 2'!$A60</f>
        <v>0.69791666666666663</v>
      </c>
    </row>
    <row r="61" spans="1:115" s="39" customFormat="1" ht="12" customHeight="1">
      <c r="A61" s="48" t="s">
        <v>24</v>
      </c>
      <c r="B61" s="49">
        <f t="shared" ref="B61:L61" si="139">SUM(B57:B60)</f>
        <v>13</v>
      </c>
      <c r="C61" s="50">
        <f t="shared" si="139"/>
        <v>2</v>
      </c>
      <c r="D61" s="50">
        <f t="shared" si="139"/>
        <v>183</v>
      </c>
      <c r="E61" s="50">
        <f t="shared" si="139"/>
        <v>24</v>
      </c>
      <c r="F61" s="50">
        <f t="shared" si="139"/>
        <v>6</v>
      </c>
      <c r="G61" s="50">
        <f t="shared" si="139"/>
        <v>0</v>
      </c>
      <c r="H61" s="50">
        <f t="shared" si="139"/>
        <v>0</v>
      </c>
      <c r="I61" s="50">
        <f t="shared" si="139"/>
        <v>0</v>
      </c>
      <c r="J61" s="50">
        <f t="shared" si="139"/>
        <v>3</v>
      </c>
      <c r="K61" s="50">
        <f t="shared" si="139"/>
        <v>2</v>
      </c>
      <c r="L61" s="55">
        <f t="shared" si="139"/>
        <v>18</v>
      </c>
      <c r="M61" s="60">
        <f t="shared" si="8"/>
        <v>251</v>
      </c>
      <c r="N61" s="60">
        <f t="shared" si="9"/>
        <v>252</v>
      </c>
      <c r="O61" s="48" t="s">
        <v>24</v>
      </c>
      <c r="P61" s="49">
        <f t="shared" ref="P61:Z61" si="140">SUM(P57:P60)</f>
        <v>28</v>
      </c>
      <c r="Q61" s="50">
        <f t="shared" si="140"/>
        <v>9</v>
      </c>
      <c r="R61" s="50">
        <f t="shared" si="140"/>
        <v>434</v>
      </c>
      <c r="S61" s="50">
        <f t="shared" si="140"/>
        <v>48</v>
      </c>
      <c r="T61" s="50">
        <f t="shared" si="140"/>
        <v>1</v>
      </c>
      <c r="U61" s="50">
        <f t="shared" si="140"/>
        <v>1</v>
      </c>
      <c r="V61" s="50">
        <f t="shared" si="140"/>
        <v>0</v>
      </c>
      <c r="W61" s="50">
        <f t="shared" si="140"/>
        <v>0</v>
      </c>
      <c r="X61" s="50">
        <f t="shared" si="140"/>
        <v>3</v>
      </c>
      <c r="Y61" s="50">
        <f t="shared" si="140"/>
        <v>2</v>
      </c>
      <c r="Z61" s="55">
        <f t="shared" si="140"/>
        <v>18</v>
      </c>
      <c r="AA61" s="60">
        <f t="shared" si="10"/>
        <v>544</v>
      </c>
      <c r="AB61" s="60">
        <f t="shared" si="11"/>
        <v>528</v>
      </c>
      <c r="AC61" s="48" t="s">
        <v>24</v>
      </c>
      <c r="AD61" s="49">
        <f t="shared" ref="AD61:AN61" si="141">SUM(AD57:AD60)</f>
        <v>71</v>
      </c>
      <c r="AE61" s="50">
        <f t="shared" si="141"/>
        <v>14</v>
      </c>
      <c r="AF61" s="50">
        <f t="shared" si="141"/>
        <v>307</v>
      </c>
      <c r="AG61" s="50">
        <f t="shared" si="141"/>
        <v>62</v>
      </c>
      <c r="AH61" s="50">
        <f t="shared" si="141"/>
        <v>11</v>
      </c>
      <c r="AI61" s="50">
        <f t="shared" si="141"/>
        <v>3</v>
      </c>
      <c r="AJ61" s="50">
        <f t="shared" si="141"/>
        <v>1</v>
      </c>
      <c r="AK61" s="50">
        <f t="shared" si="141"/>
        <v>0</v>
      </c>
      <c r="AL61" s="50">
        <f t="shared" si="141"/>
        <v>0</v>
      </c>
      <c r="AM61" s="50">
        <f t="shared" si="141"/>
        <v>6</v>
      </c>
      <c r="AN61" s="55">
        <f t="shared" si="141"/>
        <v>8</v>
      </c>
      <c r="AO61" s="60">
        <f t="shared" si="12"/>
        <v>483</v>
      </c>
      <c r="AP61" s="60">
        <f t="shared" si="13"/>
        <v>450</v>
      </c>
      <c r="AQ61" s="48" t="s">
        <v>24</v>
      </c>
      <c r="AR61" s="49">
        <f t="shared" ref="AR61:BB61" si="142">SUM(AR57:AR60)</f>
        <v>38</v>
      </c>
      <c r="AS61" s="50">
        <f t="shared" si="142"/>
        <v>3</v>
      </c>
      <c r="AT61" s="50">
        <f t="shared" si="142"/>
        <v>278</v>
      </c>
      <c r="AU61" s="50">
        <f t="shared" si="142"/>
        <v>32</v>
      </c>
      <c r="AV61" s="50">
        <f t="shared" si="142"/>
        <v>5</v>
      </c>
      <c r="AW61" s="50">
        <f t="shared" si="142"/>
        <v>1</v>
      </c>
      <c r="AX61" s="50">
        <f t="shared" si="142"/>
        <v>2</v>
      </c>
      <c r="AY61" s="50">
        <f t="shared" si="142"/>
        <v>0</v>
      </c>
      <c r="AZ61" s="50">
        <f t="shared" si="142"/>
        <v>0</v>
      </c>
      <c r="BA61" s="50">
        <f t="shared" si="142"/>
        <v>2</v>
      </c>
      <c r="BB61" s="55">
        <f t="shared" si="142"/>
        <v>5</v>
      </c>
      <c r="BC61" s="60">
        <f t="shared" si="14"/>
        <v>366</v>
      </c>
      <c r="BD61" s="60">
        <f t="shared" si="15"/>
        <v>349</v>
      </c>
      <c r="BE61" s="48" t="s">
        <v>24</v>
      </c>
      <c r="BF61" s="49">
        <f t="shared" ref="BF61:BP61" si="143">SUM(BF57:BF60)</f>
        <v>33</v>
      </c>
      <c r="BG61" s="50">
        <f t="shared" si="143"/>
        <v>18</v>
      </c>
      <c r="BH61" s="50">
        <f t="shared" si="143"/>
        <v>401</v>
      </c>
      <c r="BI61" s="50">
        <f t="shared" si="143"/>
        <v>47</v>
      </c>
      <c r="BJ61" s="50">
        <f t="shared" si="143"/>
        <v>2</v>
      </c>
      <c r="BK61" s="50">
        <f t="shared" si="143"/>
        <v>0</v>
      </c>
      <c r="BL61" s="50">
        <f t="shared" si="143"/>
        <v>1</v>
      </c>
      <c r="BM61" s="50">
        <f t="shared" si="143"/>
        <v>0</v>
      </c>
      <c r="BN61" s="50">
        <f t="shared" si="143"/>
        <v>3</v>
      </c>
      <c r="BO61" s="50">
        <f t="shared" si="143"/>
        <v>3</v>
      </c>
      <c r="BP61" s="55">
        <f t="shared" si="143"/>
        <v>19</v>
      </c>
      <c r="BQ61" s="60">
        <f t="shared" si="16"/>
        <v>527</v>
      </c>
      <c r="BR61" s="60">
        <f t="shared" si="17"/>
        <v>505</v>
      </c>
      <c r="BS61" s="48" t="s">
        <v>24</v>
      </c>
      <c r="BT61" s="49">
        <f t="shared" ref="BT61:CD61" si="144">SUM(BT57:BT60)</f>
        <v>10</v>
      </c>
      <c r="BU61" s="50">
        <f t="shared" si="144"/>
        <v>5</v>
      </c>
      <c r="BV61" s="50">
        <f t="shared" si="144"/>
        <v>188</v>
      </c>
      <c r="BW61" s="50">
        <f t="shared" si="144"/>
        <v>22</v>
      </c>
      <c r="BX61" s="50">
        <f t="shared" si="144"/>
        <v>6</v>
      </c>
      <c r="BY61" s="50">
        <f t="shared" si="144"/>
        <v>0</v>
      </c>
      <c r="BZ61" s="50">
        <f t="shared" si="144"/>
        <v>0</v>
      </c>
      <c r="CA61" s="50">
        <f t="shared" si="144"/>
        <v>0</v>
      </c>
      <c r="CB61" s="50">
        <f t="shared" si="144"/>
        <v>3</v>
      </c>
      <c r="CC61" s="50">
        <f t="shared" si="144"/>
        <v>1</v>
      </c>
      <c r="CD61" s="55">
        <f t="shared" si="144"/>
        <v>17</v>
      </c>
      <c r="CE61" s="60">
        <f t="shared" si="18"/>
        <v>252</v>
      </c>
      <c r="CF61" s="60">
        <f t="shared" si="19"/>
        <v>253</v>
      </c>
      <c r="CG61" s="48" t="s">
        <v>24</v>
      </c>
      <c r="CH61" s="49">
        <f t="shared" ref="CH61:CR61" si="145">SUM(CH57:CH60)</f>
        <v>48</v>
      </c>
      <c r="CI61" s="50">
        <f t="shared" si="145"/>
        <v>7</v>
      </c>
      <c r="CJ61" s="50">
        <f t="shared" si="145"/>
        <v>368</v>
      </c>
      <c r="CK61" s="50">
        <f t="shared" si="145"/>
        <v>37</v>
      </c>
      <c r="CL61" s="50">
        <f t="shared" si="145"/>
        <v>7</v>
      </c>
      <c r="CM61" s="50">
        <f t="shared" si="145"/>
        <v>1</v>
      </c>
      <c r="CN61" s="50">
        <f t="shared" si="145"/>
        <v>1</v>
      </c>
      <c r="CO61" s="50">
        <f t="shared" si="145"/>
        <v>0</v>
      </c>
      <c r="CP61" s="50">
        <f t="shared" si="145"/>
        <v>0</v>
      </c>
      <c r="CQ61" s="50">
        <f t="shared" si="145"/>
        <v>2</v>
      </c>
      <c r="CR61" s="55">
        <f t="shared" si="145"/>
        <v>6</v>
      </c>
      <c r="CS61" s="60">
        <f t="shared" si="20"/>
        <v>477</v>
      </c>
      <c r="CT61" s="60">
        <f t="shared" si="21"/>
        <v>452</v>
      </c>
      <c r="CU61" s="48" t="s">
        <v>24</v>
      </c>
      <c r="CV61" s="49">
        <f t="shared" ref="CV61:DF61" si="146">SUM(CV57:CV60)</f>
        <v>89</v>
      </c>
      <c r="CW61" s="50">
        <f t="shared" si="146"/>
        <v>24</v>
      </c>
      <c r="CX61" s="50">
        <f t="shared" si="146"/>
        <v>359</v>
      </c>
      <c r="CY61" s="50">
        <f t="shared" si="146"/>
        <v>68</v>
      </c>
      <c r="CZ61" s="50">
        <f t="shared" si="146"/>
        <v>14</v>
      </c>
      <c r="DA61" s="50">
        <f t="shared" si="146"/>
        <v>2</v>
      </c>
      <c r="DB61" s="50">
        <f t="shared" si="146"/>
        <v>1</v>
      </c>
      <c r="DC61" s="50">
        <f t="shared" si="146"/>
        <v>0</v>
      </c>
      <c r="DD61" s="50">
        <f t="shared" si="146"/>
        <v>0</v>
      </c>
      <c r="DE61" s="50">
        <f t="shared" si="146"/>
        <v>8</v>
      </c>
      <c r="DF61" s="55">
        <f t="shared" si="146"/>
        <v>11</v>
      </c>
      <c r="DG61" s="60">
        <f t="shared" si="22"/>
        <v>576</v>
      </c>
      <c r="DH61" s="60">
        <f t="shared" si="23"/>
        <v>530</v>
      </c>
      <c r="DI61" s="69"/>
      <c r="DJ61" s="69"/>
      <c r="DK61" s="48"/>
    </row>
    <row r="62" spans="1:115" ht="13.5" customHeight="1">
      <c r="A62" s="22">
        <f>'JTC - Site 10 - Day 2'!$A62</f>
        <v>0.70833333333333326</v>
      </c>
      <c r="B62" s="41">
        <f>SUM('JTC - Site 10 - Day 2'!AR62,'JTC - Site 10 - Day 2'!CV62,'JTC - Site 10 - Day 2'!EZ62)</f>
        <v>7</v>
      </c>
      <c r="C62" s="42">
        <f>SUM('JTC - Site 10 - Day 2'!AS62,'JTC - Site 10 - Day 2'!CW62,'JTC - Site 10 - Day 2'!FA62)</f>
        <v>1</v>
      </c>
      <c r="D62" s="42">
        <f>SUM('JTC - Site 10 - Day 2'!AT62,'JTC - Site 10 - Day 2'!CX62,'JTC - Site 10 - Day 2'!FB62)</f>
        <v>44</v>
      </c>
      <c r="E62" s="42">
        <f>SUM('JTC - Site 10 - Day 2'!AU62,'JTC - Site 10 - Day 2'!CY62,'JTC - Site 10 - Day 2'!FC62)</f>
        <v>6</v>
      </c>
      <c r="F62" s="42">
        <f>SUM('JTC - Site 10 - Day 2'!AV62,'JTC - Site 10 - Day 2'!CZ62,'JTC - Site 10 - Day 2'!FD62)</f>
        <v>0</v>
      </c>
      <c r="G62" s="42">
        <f>SUM('JTC - Site 10 - Day 2'!AW62,'JTC - Site 10 - Day 2'!DA62,'JTC - Site 10 - Day 2'!FE62)</f>
        <v>0</v>
      </c>
      <c r="H62" s="42">
        <f>SUM('JTC - Site 10 - Day 2'!AX62,'JTC - Site 10 - Day 2'!DB62,'JTC - Site 10 - Day 2'!FF62)</f>
        <v>0</v>
      </c>
      <c r="I62" s="42">
        <f>SUM('JTC - Site 10 - Day 2'!AY62,'JTC - Site 10 - Day 2'!DC62,'JTC - Site 10 - Day 2'!FG62)</f>
        <v>0</v>
      </c>
      <c r="J62" s="42">
        <f>SUM('JTC - Site 10 - Day 2'!AZ62,'JTC - Site 10 - Day 2'!DD62,'JTC - Site 10 - Day 2'!FH62)</f>
        <v>1</v>
      </c>
      <c r="K62" s="42">
        <f>SUM('JTC - Site 10 - Day 2'!BA62,'JTC - Site 10 - Day 2'!DE62,'JTC - Site 10 - Day 2'!FI62)</f>
        <v>0</v>
      </c>
      <c r="L62" s="52">
        <f>SUM('JTC - Site 10 - Day 2'!BB62,'JTC - Site 10 - Day 2'!DF62,'JTC - Site 10 - Day 2'!FJ62)</f>
        <v>5</v>
      </c>
      <c r="M62" s="57">
        <f t="shared" si="8"/>
        <v>64</v>
      </c>
      <c r="N62" s="57">
        <f t="shared" si="9"/>
        <v>60</v>
      </c>
      <c r="O62" s="22">
        <f>'JTC - Site 10 - Day 2'!$A62</f>
        <v>0.70833333333333326</v>
      </c>
      <c r="P62" s="41">
        <f>SUM('JTC - Site 10 - Day 2'!B62,'JTC - Site 10 - Day 2'!P62,'JTC - Site 10 - Day 2'!AD62)</f>
        <v>13</v>
      </c>
      <c r="Q62" s="42">
        <f>SUM('JTC - Site 10 - Day 2'!C62,'JTC - Site 10 - Day 2'!Q62,'JTC - Site 10 - Day 2'!AE62)</f>
        <v>5</v>
      </c>
      <c r="R62" s="42">
        <f>SUM('JTC - Site 10 - Day 2'!D62,'JTC - Site 10 - Day 2'!R62,'JTC - Site 10 - Day 2'!AF62)</f>
        <v>129</v>
      </c>
      <c r="S62" s="42">
        <f>SUM('JTC - Site 10 - Day 2'!E62,'JTC - Site 10 - Day 2'!S62,'JTC - Site 10 - Day 2'!AG62)</f>
        <v>11</v>
      </c>
      <c r="T62" s="42">
        <f>SUM('JTC - Site 10 - Day 2'!F62,'JTC - Site 10 - Day 2'!T62,'JTC - Site 10 - Day 2'!AH62)</f>
        <v>0</v>
      </c>
      <c r="U62" s="42">
        <f>SUM('JTC - Site 10 - Day 2'!G62,'JTC - Site 10 - Day 2'!U62,'JTC - Site 10 - Day 2'!AI62)</f>
        <v>0</v>
      </c>
      <c r="V62" s="42">
        <f>SUM('JTC - Site 10 - Day 2'!H62,'JTC - Site 10 - Day 2'!V62,'JTC - Site 10 - Day 2'!AJ62)</f>
        <v>0</v>
      </c>
      <c r="W62" s="42">
        <f>SUM('JTC - Site 10 - Day 2'!I62,'JTC - Site 10 - Day 2'!W62,'JTC - Site 10 - Day 2'!AK62)</f>
        <v>0</v>
      </c>
      <c r="X62" s="42">
        <f>SUM('JTC - Site 10 - Day 2'!J62,'JTC - Site 10 - Day 2'!X62,'JTC - Site 10 - Day 2'!AL62)</f>
        <v>1</v>
      </c>
      <c r="Y62" s="42">
        <f>SUM('JTC - Site 10 - Day 2'!K62,'JTC - Site 10 - Day 2'!Y62,'JTC - Site 10 - Day 2'!AM62)</f>
        <v>0</v>
      </c>
      <c r="Z62" s="52">
        <f>SUM('JTC - Site 10 - Day 2'!L62,'JTC - Site 10 - Day 2'!Z62,'JTC - Site 10 - Day 2'!AN62)</f>
        <v>5</v>
      </c>
      <c r="AA62" s="57">
        <f t="shared" si="10"/>
        <v>164</v>
      </c>
      <c r="AB62" s="57">
        <f t="shared" si="11"/>
        <v>154</v>
      </c>
      <c r="AC62" s="22">
        <f>'JTC - Site 10 - Day 2'!$A62</f>
        <v>0.70833333333333326</v>
      </c>
      <c r="AD62" s="41">
        <f>SUM('JTC - Site 10 - Day 2'!AD62,'JTC - Site 10 - Day 2'!CH62,'JTC - Site 10 - Day 2'!EL62)</f>
        <v>25</v>
      </c>
      <c r="AE62" s="42">
        <f>SUM('JTC - Site 10 - Day 2'!AE62,'JTC - Site 10 - Day 2'!CI62,'JTC - Site 10 - Day 2'!EM62)</f>
        <v>3</v>
      </c>
      <c r="AF62" s="42">
        <f>SUM('JTC - Site 10 - Day 2'!AF62,'JTC - Site 10 - Day 2'!CJ62,'JTC - Site 10 - Day 2'!EN62)</f>
        <v>69</v>
      </c>
      <c r="AG62" s="42">
        <f>SUM('JTC - Site 10 - Day 2'!AG62,'JTC - Site 10 - Day 2'!CK62,'JTC - Site 10 - Day 2'!EO62)</f>
        <v>11</v>
      </c>
      <c r="AH62" s="42">
        <f>SUM('JTC - Site 10 - Day 2'!AH62,'JTC - Site 10 - Day 2'!CL62,'JTC - Site 10 - Day 2'!EP62)</f>
        <v>3</v>
      </c>
      <c r="AI62" s="42">
        <f>SUM('JTC - Site 10 - Day 2'!AI62,'JTC - Site 10 - Day 2'!CM62,'JTC - Site 10 - Day 2'!EQ62)</f>
        <v>0</v>
      </c>
      <c r="AJ62" s="42">
        <f>SUM('JTC - Site 10 - Day 2'!AJ62,'JTC - Site 10 - Day 2'!CN62,'JTC - Site 10 - Day 2'!ER62)</f>
        <v>0</v>
      </c>
      <c r="AK62" s="42">
        <f>SUM('JTC - Site 10 - Day 2'!AK62,'JTC - Site 10 - Day 2'!CO62,'JTC - Site 10 - Day 2'!ES62)</f>
        <v>0</v>
      </c>
      <c r="AL62" s="42">
        <f>SUM('JTC - Site 10 - Day 2'!AL62,'JTC - Site 10 - Day 2'!CP62,'JTC - Site 10 - Day 2'!ET62)</f>
        <v>0</v>
      </c>
      <c r="AM62" s="42">
        <f>SUM('JTC - Site 10 - Day 2'!AM62,'JTC - Site 10 - Day 2'!CQ62,'JTC - Site 10 - Day 2'!EU62)</f>
        <v>0</v>
      </c>
      <c r="AN62" s="52">
        <f>SUM('JTC - Site 10 - Day 2'!AN62,'JTC - Site 10 - Day 2'!CR62,'JTC - Site 10 - Day 2'!EV62)</f>
        <v>2</v>
      </c>
      <c r="AO62" s="57">
        <f t="shared" si="12"/>
        <v>113</v>
      </c>
      <c r="AP62" s="57">
        <f t="shared" si="13"/>
        <v>98</v>
      </c>
      <c r="AQ62" s="22">
        <f>'JTC - Site 10 - Day 2'!$A62</f>
        <v>0.70833333333333326</v>
      </c>
      <c r="AR62" s="41">
        <f>SUM('JTC - Site 10 - Day 2'!AR62,'JTC - Site 10 - Day 2'!BF62,'JTC - Site 10 - Day 2'!BT62)</f>
        <v>13</v>
      </c>
      <c r="AS62" s="42">
        <f>SUM('JTC - Site 10 - Day 2'!AS62,'JTC - Site 10 - Day 2'!BG62,'JTC - Site 10 - Day 2'!BU62)</f>
        <v>2</v>
      </c>
      <c r="AT62" s="42">
        <f>SUM('JTC - Site 10 - Day 2'!AT62,'JTC - Site 10 - Day 2'!BH62,'JTC - Site 10 - Day 2'!BV62)</f>
        <v>73</v>
      </c>
      <c r="AU62" s="42">
        <f>SUM('JTC - Site 10 - Day 2'!AU62,'JTC - Site 10 - Day 2'!BI62,'JTC - Site 10 - Day 2'!BW62)</f>
        <v>6</v>
      </c>
      <c r="AV62" s="42">
        <f>SUM('JTC - Site 10 - Day 2'!AV62,'JTC - Site 10 - Day 2'!BJ62,'JTC - Site 10 - Day 2'!BX62)</f>
        <v>1</v>
      </c>
      <c r="AW62" s="42">
        <f>SUM('JTC - Site 10 - Day 2'!AW62,'JTC - Site 10 - Day 2'!BK62,'JTC - Site 10 - Day 2'!BY62)</f>
        <v>0</v>
      </c>
      <c r="AX62" s="42">
        <f>SUM('JTC - Site 10 - Day 2'!AX62,'JTC - Site 10 - Day 2'!BL62,'JTC - Site 10 - Day 2'!BZ62)</f>
        <v>0</v>
      </c>
      <c r="AY62" s="42">
        <f>SUM('JTC - Site 10 - Day 2'!AY62,'JTC - Site 10 - Day 2'!BM62,'JTC - Site 10 - Day 2'!CA62)</f>
        <v>0</v>
      </c>
      <c r="AZ62" s="42">
        <f>SUM('JTC - Site 10 - Day 2'!AZ62,'JTC - Site 10 - Day 2'!BN62,'JTC - Site 10 - Day 2'!CB62)</f>
        <v>1</v>
      </c>
      <c r="BA62" s="42">
        <f>SUM('JTC - Site 10 - Day 2'!BA62,'JTC - Site 10 - Day 2'!BO62,'JTC - Site 10 - Day 2'!CC62)</f>
        <v>1</v>
      </c>
      <c r="BB62" s="52">
        <f>SUM('JTC - Site 10 - Day 2'!BB62,'JTC - Site 10 - Day 2'!BP62,'JTC - Site 10 - Day 2'!CD62)</f>
        <v>2</v>
      </c>
      <c r="BC62" s="57">
        <f t="shared" si="14"/>
        <v>99</v>
      </c>
      <c r="BD62" s="57">
        <f t="shared" si="15"/>
        <v>92</v>
      </c>
      <c r="BE62" s="22">
        <f>'JTC - Site 10 - Day 2'!$A62</f>
        <v>0.70833333333333326</v>
      </c>
      <c r="BF62" s="41">
        <f>SUM('JTC - Site 10 - Day 2'!P62,'JTC - Site 10 - Day 2'!BT62,'JTC - Site 10 - Day 2'!DX62)</f>
        <v>20</v>
      </c>
      <c r="BG62" s="42">
        <f>SUM('JTC - Site 10 - Day 2'!Q62,'JTC - Site 10 - Day 2'!BU62,'JTC - Site 10 - Day 2'!DY62)</f>
        <v>3</v>
      </c>
      <c r="BH62" s="42">
        <f>SUM('JTC - Site 10 - Day 2'!R62,'JTC - Site 10 - Day 2'!BV62,'JTC - Site 10 - Day 2'!DZ62)</f>
        <v>126</v>
      </c>
      <c r="BI62" s="42">
        <f>SUM('JTC - Site 10 - Day 2'!S62,'JTC - Site 10 - Day 2'!BW62,'JTC - Site 10 - Day 2'!EA62)</f>
        <v>10</v>
      </c>
      <c r="BJ62" s="42">
        <f>SUM('JTC - Site 10 - Day 2'!T62,'JTC - Site 10 - Day 2'!BX62,'JTC - Site 10 - Day 2'!EB62)</f>
        <v>0</v>
      </c>
      <c r="BK62" s="42">
        <f>SUM('JTC - Site 10 - Day 2'!U62,'JTC - Site 10 - Day 2'!BY62,'JTC - Site 10 - Day 2'!EC62)</f>
        <v>0</v>
      </c>
      <c r="BL62" s="42">
        <f>SUM('JTC - Site 10 - Day 2'!V62,'JTC - Site 10 - Day 2'!BZ62,'JTC - Site 10 - Day 2'!ED62)</f>
        <v>0</v>
      </c>
      <c r="BM62" s="42">
        <f>SUM('JTC - Site 10 - Day 2'!W62,'JTC - Site 10 - Day 2'!CA62,'JTC - Site 10 - Day 2'!EE62)</f>
        <v>0</v>
      </c>
      <c r="BN62" s="42">
        <f>SUM('JTC - Site 10 - Day 2'!X62,'JTC - Site 10 - Day 2'!CB62,'JTC - Site 10 - Day 2'!EF62)</f>
        <v>1</v>
      </c>
      <c r="BO62" s="42">
        <f>SUM('JTC - Site 10 - Day 2'!Y62,'JTC - Site 10 - Day 2'!CC62,'JTC - Site 10 - Day 2'!EG62)</f>
        <v>0</v>
      </c>
      <c r="BP62" s="52">
        <f>SUM('JTC - Site 10 - Day 2'!Z62,'JTC - Site 10 - Day 2'!CD62,'JTC - Site 10 - Day 2'!EH62)</f>
        <v>5</v>
      </c>
      <c r="BQ62" s="57">
        <f t="shared" si="16"/>
        <v>165</v>
      </c>
      <c r="BR62" s="57">
        <f t="shared" si="17"/>
        <v>151</v>
      </c>
      <c r="BS62" s="22">
        <f>'JTC - Site 10 - Day 2'!$A62</f>
        <v>0.70833333333333326</v>
      </c>
      <c r="BT62" s="41">
        <f>SUM('JTC - Site 10 - Day 2'!CH62,'JTC - Site 10 - Day 2'!CV62,'JTC - Site 10 - Day 2'!DJ62)</f>
        <v>5</v>
      </c>
      <c r="BU62" s="42">
        <f>SUM('JTC - Site 10 - Day 2'!CI62,'JTC - Site 10 - Day 2'!CW62,'JTC - Site 10 - Day 2'!DK62)</f>
        <v>3</v>
      </c>
      <c r="BV62" s="42">
        <f>SUM('JTC - Site 10 - Day 2'!CJ62,'JTC - Site 10 - Day 2'!CX62,'JTC - Site 10 - Day 2'!DL62)</f>
        <v>42</v>
      </c>
      <c r="BW62" s="42">
        <f>SUM('JTC - Site 10 - Day 2'!CK62,'JTC - Site 10 - Day 2'!CY62,'JTC - Site 10 - Day 2'!DM62)</f>
        <v>5</v>
      </c>
      <c r="BX62" s="42">
        <f>SUM('JTC - Site 10 - Day 2'!CL62,'JTC - Site 10 - Day 2'!CZ62,'JTC - Site 10 - Day 2'!DN62)</f>
        <v>0</v>
      </c>
      <c r="BY62" s="42">
        <f>SUM('JTC - Site 10 - Day 2'!CM62,'JTC - Site 10 - Day 2'!DA62,'JTC - Site 10 - Day 2'!DO62)</f>
        <v>0</v>
      </c>
      <c r="BZ62" s="42">
        <f>SUM('JTC - Site 10 - Day 2'!CN62,'JTC - Site 10 - Day 2'!DB62,'JTC - Site 10 - Day 2'!DP62)</f>
        <v>0</v>
      </c>
      <c r="CA62" s="42">
        <f>SUM('JTC - Site 10 - Day 2'!CO62,'JTC - Site 10 - Day 2'!DC62,'JTC - Site 10 - Day 2'!DQ62)</f>
        <v>0</v>
      </c>
      <c r="CB62" s="42">
        <f>SUM('JTC - Site 10 - Day 2'!CP62,'JTC - Site 10 - Day 2'!DD62,'JTC - Site 10 - Day 2'!DR62)</f>
        <v>1</v>
      </c>
      <c r="CC62" s="42">
        <f>SUM('JTC - Site 10 - Day 2'!CQ62,'JTC - Site 10 - Day 2'!DE62,'JTC - Site 10 - Day 2'!DS62)</f>
        <v>0</v>
      </c>
      <c r="CD62" s="52">
        <f>SUM('JTC - Site 10 - Day 2'!CR62,'JTC - Site 10 - Day 2'!DF62,'JTC - Site 10 - Day 2'!DT62)</f>
        <v>3</v>
      </c>
      <c r="CE62" s="57">
        <f t="shared" si="18"/>
        <v>59</v>
      </c>
      <c r="CF62" s="57">
        <f t="shared" si="19"/>
        <v>55</v>
      </c>
      <c r="CG62" s="22">
        <f>'JTC - Site 10 - Day 2'!$A62</f>
        <v>0.70833333333333326</v>
      </c>
      <c r="CH62" s="41">
        <f>SUM('JTC - Site 10 - Day 2'!B62,'JTC - Site 10 - Day 2'!BF62,'JTC - Site 10 - Day 2'!DJ62)</f>
        <v>14</v>
      </c>
      <c r="CI62" s="42">
        <f>SUM('JTC - Site 10 - Day 2'!C62,'JTC - Site 10 - Day 2'!BG62,'JTC - Site 10 - Day 2'!DK62)</f>
        <v>5</v>
      </c>
      <c r="CJ62" s="42">
        <f>SUM('JTC - Site 10 - Day 2'!D62,'JTC - Site 10 - Day 2'!BH62,'JTC - Site 10 - Day 2'!DL62)</f>
        <v>100</v>
      </c>
      <c r="CK62" s="42">
        <f>SUM('JTC - Site 10 - Day 2'!E62,'JTC - Site 10 - Day 2'!BI62,'JTC - Site 10 - Day 2'!DM62)</f>
        <v>6</v>
      </c>
      <c r="CL62" s="42">
        <f>SUM('JTC - Site 10 - Day 2'!F62,'JTC - Site 10 - Day 2'!BJ62,'JTC - Site 10 - Day 2'!DN62)</f>
        <v>1</v>
      </c>
      <c r="CM62" s="42">
        <f>SUM('JTC - Site 10 - Day 2'!G62,'JTC - Site 10 - Day 2'!BK62,'JTC - Site 10 - Day 2'!DO62)</f>
        <v>0</v>
      </c>
      <c r="CN62" s="42">
        <f>SUM('JTC - Site 10 - Day 2'!H62,'JTC - Site 10 - Day 2'!BL62,'JTC - Site 10 - Day 2'!DP62)</f>
        <v>0</v>
      </c>
      <c r="CO62" s="42">
        <f>SUM('JTC - Site 10 - Day 2'!I62,'JTC - Site 10 - Day 2'!BM62,'JTC - Site 10 - Day 2'!DQ62)</f>
        <v>0</v>
      </c>
      <c r="CP62" s="42">
        <f>SUM('JTC - Site 10 - Day 2'!J62,'JTC - Site 10 - Day 2'!BN62,'JTC - Site 10 - Day 2'!DR62)</f>
        <v>1</v>
      </c>
      <c r="CQ62" s="42">
        <f>SUM('JTC - Site 10 - Day 2'!K62,'JTC - Site 10 - Day 2'!BO62,'JTC - Site 10 - Day 2'!DS62)</f>
        <v>1</v>
      </c>
      <c r="CR62" s="52">
        <f>SUM('JTC - Site 10 - Day 2'!L62,'JTC - Site 10 - Day 2'!BP62,'JTC - Site 10 - Day 2'!DT62)</f>
        <v>1</v>
      </c>
      <c r="CS62" s="57">
        <f t="shared" si="20"/>
        <v>129</v>
      </c>
      <c r="CT62" s="57">
        <f t="shared" si="21"/>
        <v>120</v>
      </c>
      <c r="CU62" s="22">
        <f>'JTC - Site 10 - Day 2'!$A62</f>
        <v>0.70833333333333326</v>
      </c>
      <c r="CV62" s="41">
        <f>SUM('JTC - Site 10 - Day 2'!DX62,'JTC - Site 10 - Day 2'!EL62,'JTC - Site 10 - Day 2'!EZ62)</f>
        <v>35</v>
      </c>
      <c r="CW62" s="42">
        <f>SUM('JTC - Site 10 - Day 2'!DY62,'JTC - Site 10 - Day 2'!EM62,'JTC - Site 10 - Day 2'!FA62)</f>
        <v>2</v>
      </c>
      <c r="CX62" s="42">
        <f>SUM('JTC - Site 10 - Day 2'!DZ62,'JTC - Site 10 - Day 2'!EN62,'JTC - Site 10 - Day 2'!FB62)</f>
        <v>95</v>
      </c>
      <c r="CY62" s="42">
        <f>SUM('JTC - Site 10 - Day 2'!EA62,'JTC - Site 10 - Day 2'!EO62,'JTC - Site 10 - Day 2'!FC62)</f>
        <v>11</v>
      </c>
      <c r="CZ62" s="42">
        <f>SUM('JTC - Site 10 - Day 2'!EB62,'JTC - Site 10 - Day 2'!EP62,'JTC - Site 10 - Day 2'!FD62)</f>
        <v>3</v>
      </c>
      <c r="DA62" s="42">
        <f>SUM('JTC - Site 10 - Day 2'!EC62,'JTC - Site 10 - Day 2'!EQ62,'JTC - Site 10 - Day 2'!FE62)</f>
        <v>0</v>
      </c>
      <c r="DB62" s="42">
        <f>SUM('JTC - Site 10 - Day 2'!ED62,'JTC - Site 10 - Day 2'!ER62,'JTC - Site 10 - Day 2'!FF62)</f>
        <v>0</v>
      </c>
      <c r="DC62" s="42">
        <f>SUM('JTC - Site 10 - Day 2'!EE62,'JTC - Site 10 - Day 2'!ES62,'JTC - Site 10 - Day 2'!FG62)</f>
        <v>0</v>
      </c>
      <c r="DD62" s="42">
        <f>SUM('JTC - Site 10 - Day 2'!EF62,'JTC - Site 10 - Day 2'!ET62,'JTC - Site 10 - Day 2'!FH62)</f>
        <v>0</v>
      </c>
      <c r="DE62" s="42">
        <f>SUM('JTC - Site 10 - Day 2'!EG62,'JTC - Site 10 - Day 2'!EU62,'JTC - Site 10 - Day 2'!FI62)</f>
        <v>0</v>
      </c>
      <c r="DF62" s="52">
        <f>SUM('JTC - Site 10 - Day 2'!EH62,'JTC - Site 10 - Day 2'!EV62,'JTC - Site 10 - Day 2'!FJ62)</f>
        <v>3</v>
      </c>
      <c r="DG62" s="57">
        <f t="shared" si="22"/>
        <v>149</v>
      </c>
      <c r="DH62" s="57">
        <f t="shared" si="23"/>
        <v>128</v>
      </c>
      <c r="DI62" s="67">
        <f t="shared" ref="DI62:DI65" si="147">SUM(M62,AO62,BQ62,CS62)</f>
        <v>471</v>
      </c>
      <c r="DJ62" s="67">
        <f>SUM(DI62:DI65)</f>
        <v>2008</v>
      </c>
      <c r="DK62" s="22">
        <f>'JTC - Site 10 - Day 2'!$A62</f>
        <v>0.70833333333333326</v>
      </c>
    </row>
    <row r="63" spans="1:115" ht="13.5" customHeight="1">
      <c r="A63" s="22">
        <f>'JTC - Site 10 - Day 2'!$A63</f>
        <v>0.71874999999999989</v>
      </c>
      <c r="B63" s="43">
        <f>SUM('JTC - Site 10 - Day 2'!AR63,'JTC - Site 10 - Day 2'!CV63,'JTC - Site 10 - Day 2'!EZ63)</f>
        <v>9</v>
      </c>
      <c r="C63" s="44">
        <f>SUM('JTC - Site 10 - Day 2'!AS63,'JTC - Site 10 - Day 2'!CW63,'JTC - Site 10 - Day 2'!FA63)</f>
        <v>1</v>
      </c>
      <c r="D63" s="44">
        <f>SUM('JTC - Site 10 - Day 2'!AT63,'JTC - Site 10 - Day 2'!CX63,'JTC - Site 10 - Day 2'!FB63)</f>
        <v>58</v>
      </c>
      <c r="E63" s="44">
        <f>SUM('JTC - Site 10 - Day 2'!AU63,'JTC - Site 10 - Day 2'!CY63,'JTC - Site 10 - Day 2'!FC63)</f>
        <v>8</v>
      </c>
      <c r="F63" s="44">
        <f>SUM('JTC - Site 10 - Day 2'!AV63,'JTC - Site 10 - Day 2'!CZ63,'JTC - Site 10 - Day 2'!FD63)</f>
        <v>0</v>
      </c>
      <c r="G63" s="44">
        <f>SUM('JTC - Site 10 - Day 2'!AW63,'JTC - Site 10 - Day 2'!DA63,'JTC - Site 10 - Day 2'!FE63)</f>
        <v>0</v>
      </c>
      <c r="H63" s="44">
        <f>SUM('JTC - Site 10 - Day 2'!AX63,'JTC - Site 10 - Day 2'!DB63,'JTC - Site 10 - Day 2'!FF63)</f>
        <v>0</v>
      </c>
      <c r="I63" s="44">
        <f>SUM('JTC - Site 10 - Day 2'!AY63,'JTC - Site 10 - Day 2'!DC63,'JTC - Site 10 - Day 2'!FG63)</f>
        <v>0</v>
      </c>
      <c r="J63" s="44">
        <f>SUM('JTC - Site 10 - Day 2'!AZ63,'JTC - Site 10 - Day 2'!DD63,'JTC - Site 10 - Day 2'!FH63)</f>
        <v>1</v>
      </c>
      <c r="K63" s="44">
        <f>SUM('JTC - Site 10 - Day 2'!BA63,'JTC - Site 10 - Day 2'!DE63,'JTC - Site 10 - Day 2'!FI63)</f>
        <v>0</v>
      </c>
      <c r="L63" s="53">
        <f>SUM('JTC - Site 10 - Day 2'!BB63,'JTC - Site 10 - Day 2'!DF63,'JTC - Site 10 - Day 2'!FJ63)</f>
        <v>2</v>
      </c>
      <c r="M63" s="58">
        <f t="shared" si="8"/>
        <v>79</v>
      </c>
      <c r="N63" s="58">
        <f t="shared" si="9"/>
        <v>73</v>
      </c>
      <c r="O63" s="22">
        <f>'JTC - Site 10 - Day 2'!$A63</f>
        <v>0.71874999999999989</v>
      </c>
      <c r="P63" s="43">
        <f>SUM('JTC - Site 10 - Day 2'!B63,'JTC - Site 10 - Day 2'!P63,'JTC - Site 10 - Day 2'!AD63)</f>
        <v>9</v>
      </c>
      <c r="Q63" s="44">
        <f>SUM('JTC - Site 10 - Day 2'!C63,'JTC - Site 10 - Day 2'!Q63,'JTC - Site 10 - Day 2'!AE63)</f>
        <v>2</v>
      </c>
      <c r="R63" s="44">
        <f>SUM('JTC - Site 10 - Day 2'!D63,'JTC - Site 10 - Day 2'!R63,'JTC - Site 10 - Day 2'!AF63)</f>
        <v>115</v>
      </c>
      <c r="S63" s="44">
        <f>SUM('JTC - Site 10 - Day 2'!E63,'JTC - Site 10 - Day 2'!S63,'JTC - Site 10 - Day 2'!AG63)</f>
        <v>9</v>
      </c>
      <c r="T63" s="44">
        <f>SUM('JTC - Site 10 - Day 2'!F63,'JTC - Site 10 - Day 2'!T63,'JTC - Site 10 - Day 2'!AH63)</f>
        <v>1</v>
      </c>
      <c r="U63" s="44">
        <f>SUM('JTC - Site 10 - Day 2'!G63,'JTC - Site 10 - Day 2'!U63,'JTC - Site 10 - Day 2'!AI63)</f>
        <v>0</v>
      </c>
      <c r="V63" s="44">
        <f>SUM('JTC - Site 10 - Day 2'!H63,'JTC - Site 10 - Day 2'!V63,'JTC - Site 10 - Day 2'!AJ63)</f>
        <v>0</v>
      </c>
      <c r="W63" s="44">
        <f>SUM('JTC - Site 10 - Day 2'!I63,'JTC - Site 10 - Day 2'!W63,'JTC - Site 10 - Day 2'!AK63)</f>
        <v>0</v>
      </c>
      <c r="X63" s="44">
        <f>SUM('JTC - Site 10 - Day 2'!J63,'JTC - Site 10 - Day 2'!X63,'JTC - Site 10 - Day 2'!AL63)</f>
        <v>2</v>
      </c>
      <c r="Y63" s="44">
        <f>SUM('JTC - Site 10 - Day 2'!K63,'JTC - Site 10 - Day 2'!Y63,'JTC - Site 10 - Day 2'!AM63)</f>
        <v>0</v>
      </c>
      <c r="Z63" s="53">
        <f>SUM('JTC - Site 10 - Day 2'!L63,'JTC - Site 10 - Day 2'!Z63,'JTC - Site 10 - Day 2'!AN63)</f>
        <v>5</v>
      </c>
      <c r="AA63" s="58">
        <f t="shared" si="10"/>
        <v>143</v>
      </c>
      <c r="AB63" s="58">
        <f t="shared" si="11"/>
        <v>139</v>
      </c>
      <c r="AC63" s="22">
        <f>'JTC - Site 10 - Day 2'!$A63</f>
        <v>0.71874999999999989</v>
      </c>
      <c r="AD63" s="43">
        <f>SUM('JTC - Site 10 - Day 2'!AD63,'JTC - Site 10 - Day 2'!CH63,'JTC - Site 10 - Day 2'!EL63)</f>
        <v>50</v>
      </c>
      <c r="AE63" s="44">
        <f>SUM('JTC - Site 10 - Day 2'!AE63,'JTC - Site 10 - Day 2'!CI63,'JTC - Site 10 - Day 2'!EM63)</f>
        <v>5</v>
      </c>
      <c r="AF63" s="44">
        <f>SUM('JTC - Site 10 - Day 2'!AF63,'JTC - Site 10 - Day 2'!CJ63,'JTC - Site 10 - Day 2'!EN63)</f>
        <v>100</v>
      </c>
      <c r="AG63" s="44">
        <f>SUM('JTC - Site 10 - Day 2'!AG63,'JTC - Site 10 - Day 2'!CK63,'JTC - Site 10 - Day 2'!EO63)</f>
        <v>16</v>
      </c>
      <c r="AH63" s="44">
        <f>SUM('JTC - Site 10 - Day 2'!AH63,'JTC - Site 10 - Day 2'!CL63,'JTC - Site 10 - Day 2'!EP63)</f>
        <v>1</v>
      </c>
      <c r="AI63" s="44">
        <f>SUM('JTC - Site 10 - Day 2'!AI63,'JTC - Site 10 - Day 2'!CM63,'JTC - Site 10 - Day 2'!EQ63)</f>
        <v>0</v>
      </c>
      <c r="AJ63" s="44">
        <f>SUM('JTC - Site 10 - Day 2'!AJ63,'JTC - Site 10 - Day 2'!CN63,'JTC - Site 10 - Day 2'!ER63)</f>
        <v>0</v>
      </c>
      <c r="AK63" s="44">
        <f>SUM('JTC - Site 10 - Day 2'!AK63,'JTC - Site 10 - Day 2'!CO63,'JTC - Site 10 - Day 2'!ES63)</f>
        <v>0</v>
      </c>
      <c r="AL63" s="44">
        <f>SUM('JTC - Site 10 - Day 2'!AL63,'JTC - Site 10 - Day 2'!CP63,'JTC - Site 10 - Day 2'!ET63)</f>
        <v>0</v>
      </c>
      <c r="AM63" s="44">
        <f>SUM('JTC - Site 10 - Day 2'!AM63,'JTC - Site 10 - Day 2'!CQ63,'JTC - Site 10 - Day 2'!EU63)</f>
        <v>0</v>
      </c>
      <c r="AN63" s="53">
        <f>SUM('JTC - Site 10 - Day 2'!AN63,'JTC - Site 10 - Day 2'!CR63,'JTC - Site 10 - Day 2'!EV63)</f>
        <v>3</v>
      </c>
      <c r="AO63" s="58">
        <f t="shared" si="12"/>
        <v>175</v>
      </c>
      <c r="AP63" s="58">
        <f t="shared" si="13"/>
        <v>140</v>
      </c>
      <c r="AQ63" s="22">
        <f>'JTC - Site 10 - Day 2'!$A63</f>
        <v>0.71874999999999989</v>
      </c>
      <c r="AR63" s="43">
        <f>SUM('JTC - Site 10 - Day 2'!AR63,'JTC - Site 10 - Day 2'!BF63,'JTC - Site 10 - Day 2'!BT63)</f>
        <v>16</v>
      </c>
      <c r="AS63" s="44">
        <f>SUM('JTC - Site 10 - Day 2'!AS63,'JTC - Site 10 - Day 2'!BG63,'JTC - Site 10 - Day 2'!BU63)</f>
        <v>5</v>
      </c>
      <c r="AT63" s="44">
        <f>SUM('JTC - Site 10 - Day 2'!AT63,'JTC - Site 10 - Day 2'!BH63,'JTC - Site 10 - Day 2'!BV63)</f>
        <v>67</v>
      </c>
      <c r="AU63" s="44">
        <f>SUM('JTC - Site 10 - Day 2'!AU63,'JTC - Site 10 - Day 2'!BI63,'JTC - Site 10 - Day 2'!BW63)</f>
        <v>3</v>
      </c>
      <c r="AV63" s="44">
        <f>SUM('JTC - Site 10 - Day 2'!AV63,'JTC - Site 10 - Day 2'!BJ63,'JTC - Site 10 - Day 2'!BX63)</f>
        <v>1</v>
      </c>
      <c r="AW63" s="44">
        <f>SUM('JTC - Site 10 - Day 2'!AW63,'JTC - Site 10 - Day 2'!BK63,'JTC - Site 10 - Day 2'!BY63)</f>
        <v>0</v>
      </c>
      <c r="AX63" s="44">
        <f>SUM('JTC - Site 10 - Day 2'!AX63,'JTC - Site 10 - Day 2'!BL63,'JTC - Site 10 - Day 2'!BZ63)</f>
        <v>0</v>
      </c>
      <c r="AY63" s="44">
        <f>SUM('JTC - Site 10 - Day 2'!AY63,'JTC - Site 10 - Day 2'!BM63,'JTC - Site 10 - Day 2'!CA63)</f>
        <v>0</v>
      </c>
      <c r="AZ63" s="44">
        <f>SUM('JTC - Site 10 - Day 2'!AZ63,'JTC - Site 10 - Day 2'!BN63,'JTC - Site 10 - Day 2'!CB63)</f>
        <v>0</v>
      </c>
      <c r="BA63" s="44">
        <f>SUM('JTC - Site 10 - Day 2'!BA63,'JTC - Site 10 - Day 2'!BO63,'JTC - Site 10 - Day 2'!CC63)</f>
        <v>0</v>
      </c>
      <c r="BB63" s="53">
        <f>SUM('JTC - Site 10 - Day 2'!BB63,'JTC - Site 10 - Day 2'!BP63,'JTC - Site 10 - Day 2'!CD63)</f>
        <v>1</v>
      </c>
      <c r="BC63" s="58">
        <f t="shared" si="14"/>
        <v>93</v>
      </c>
      <c r="BD63" s="58">
        <f t="shared" si="15"/>
        <v>81</v>
      </c>
      <c r="BE63" s="22">
        <f>'JTC - Site 10 - Day 2'!$A63</f>
        <v>0.71874999999999989</v>
      </c>
      <c r="BF63" s="43">
        <f>SUM('JTC - Site 10 - Day 2'!P63,'JTC - Site 10 - Day 2'!BT63,'JTC - Site 10 - Day 2'!DX63)</f>
        <v>9</v>
      </c>
      <c r="BG63" s="44">
        <f>SUM('JTC - Site 10 - Day 2'!Q63,'JTC - Site 10 - Day 2'!BU63,'JTC - Site 10 - Day 2'!DY63)</f>
        <v>4</v>
      </c>
      <c r="BH63" s="44">
        <f>SUM('JTC - Site 10 - Day 2'!R63,'JTC - Site 10 - Day 2'!BV63,'JTC - Site 10 - Day 2'!DZ63)</f>
        <v>103</v>
      </c>
      <c r="BI63" s="44">
        <f>SUM('JTC - Site 10 - Day 2'!S63,'JTC - Site 10 - Day 2'!BW63,'JTC - Site 10 - Day 2'!EA63)</f>
        <v>11</v>
      </c>
      <c r="BJ63" s="44">
        <f>SUM('JTC - Site 10 - Day 2'!T63,'JTC - Site 10 - Day 2'!BX63,'JTC - Site 10 - Day 2'!EB63)</f>
        <v>1</v>
      </c>
      <c r="BK63" s="44">
        <f>SUM('JTC - Site 10 - Day 2'!U63,'JTC - Site 10 - Day 2'!BY63,'JTC - Site 10 - Day 2'!EC63)</f>
        <v>0</v>
      </c>
      <c r="BL63" s="44">
        <f>SUM('JTC - Site 10 - Day 2'!V63,'JTC - Site 10 - Day 2'!BZ63,'JTC - Site 10 - Day 2'!ED63)</f>
        <v>0</v>
      </c>
      <c r="BM63" s="44">
        <f>SUM('JTC - Site 10 - Day 2'!W63,'JTC - Site 10 - Day 2'!CA63,'JTC - Site 10 - Day 2'!EE63)</f>
        <v>0</v>
      </c>
      <c r="BN63" s="44">
        <f>SUM('JTC - Site 10 - Day 2'!X63,'JTC - Site 10 - Day 2'!CB63,'JTC - Site 10 - Day 2'!EF63)</f>
        <v>2</v>
      </c>
      <c r="BO63" s="44">
        <f>SUM('JTC - Site 10 - Day 2'!Y63,'JTC - Site 10 - Day 2'!CC63,'JTC - Site 10 - Day 2'!EG63)</f>
        <v>0</v>
      </c>
      <c r="BP63" s="53">
        <f>SUM('JTC - Site 10 - Day 2'!Z63,'JTC - Site 10 - Day 2'!CD63,'JTC - Site 10 - Day 2'!EH63)</f>
        <v>6</v>
      </c>
      <c r="BQ63" s="58">
        <f t="shared" si="16"/>
        <v>136</v>
      </c>
      <c r="BR63" s="58">
        <f t="shared" si="17"/>
        <v>131</v>
      </c>
      <c r="BS63" s="22">
        <f>'JTC - Site 10 - Day 2'!$A63</f>
        <v>0.71874999999999989</v>
      </c>
      <c r="BT63" s="43">
        <f>SUM('JTC - Site 10 - Day 2'!CH63,'JTC - Site 10 - Day 2'!CV63,'JTC - Site 10 - Day 2'!DJ63)</f>
        <v>5</v>
      </c>
      <c r="BU63" s="44">
        <f>SUM('JTC - Site 10 - Day 2'!CI63,'JTC - Site 10 - Day 2'!CW63,'JTC - Site 10 - Day 2'!DK63)</f>
        <v>0</v>
      </c>
      <c r="BV63" s="44">
        <f>SUM('JTC - Site 10 - Day 2'!CJ63,'JTC - Site 10 - Day 2'!CX63,'JTC - Site 10 - Day 2'!DL63)</f>
        <v>55</v>
      </c>
      <c r="BW63" s="44">
        <f>SUM('JTC - Site 10 - Day 2'!CK63,'JTC - Site 10 - Day 2'!CY63,'JTC - Site 10 - Day 2'!DM63)</f>
        <v>8</v>
      </c>
      <c r="BX63" s="44">
        <f>SUM('JTC - Site 10 - Day 2'!CL63,'JTC - Site 10 - Day 2'!CZ63,'JTC - Site 10 - Day 2'!DN63)</f>
        <v>0</v>
      </c>
      <c r="BY63" s="44">
        <f>SUM('JTC - Site 10 - Day 2'!CM63,'JTC - Site 10 - Day 2'!DA63,'JTC - Site 10 - Day 2'!DO63)</f>
        <v>0</v>
      </c>
      <c r="BZ63" s="44">
        <f>SUM('JTC - Site 10 - Day 2'!CN63,'JTC - Site 10 - Day 2'!DB63,'JTC - Site 10 - Day 2'!DP63)</f>
        <v>0</v>
      </c>
      <c r="CA63" s="44">
        <f>SUM('JTC - Site 10 - Day 2'!CO63,'JTC - Site 10 - Day 2'!DC63,'JTC - Site 10 - Day 2'!DQ63)</f>
        <v>0</v>
      </c>
      <c r="CB63" s="44">
        <f>SUM('JTC - Site 10 - Day 2'!CP63,'JTC - Site 10 - Day 2'!DD63,'JTC - Site 10 - Day 2'!DR63)</f>
        <v>1</v>
      </c>
      <c r="CC63" s="44">
        <f>SUM('JTC - Site 10 - Day 2'!CQ63,'JTC - Site 10 - Day 2'!DE63,'JTC - Site 10 - Day 2'!DS63)</f>
        <v>0</v>
      </c>
      <c r="CD63" s="53">
        <f>SUM('JTC - Site 10 - Day 2'!CR63,'JTC - Site 10 - Day 2'!DF63,'JTC - Site 10 - Day 2'!DT63)</f>
        <v>3</v>
      </c>
      <c r="CE63" s="58">
        <f t="shared" si="18"/>
        <v>72</v>
      </c>
      <c r="CF63" s="58">
        <f t="shared" si="19"/>
        <v>70</v>
      </c>
      <c r="CG63" s="22">
        <f>'JTC - Site 10 - Day 2'!$A63</f>
        <v>0.71874999999999989</v>
      </c>
      <c r="CH63" s="43">
        <f>SUM('JTC - Site 10 - Day 2'!B63,'JTC - Site 10 - Day 2'!BF63,'JTC - Site 10 - Day 2'!DJ63)</f>
        <v>22</v>
      </c>
      <c r="CI63" s="44">
        <f>SUM('JTC - Site 10 - Day 2'!C63,'JTC - Site 10 - Day 2'!BG63,'JTC - Site 10 - Day 2'!DK63)</f>
        <v>4</v>
      </c>
      <c r="CJ63" s="44">
        <f>SUM('JTC - Site 10 - Day 2'!D63,'JTC - Site 10 - Day 2'!BH63,'JTC - Site 10 - Day 2'!DL63)</f>
        <v>92</v>
      </c>
      <c r="CK63" s="44">
        <f>SUM('JTC - Site 10 - Day 2'!E63,'JTC - Site 10 - Day 2'!BI63,'JTC - Site 10 - Day 2'!DM63)</f>
        <v>4</v>
      </c>
      <c r="CL63" s="44">
        <f>SUM('JTC - Site 10 - Day 2'!F63,'JTC - Site 10 - Day 2'!BJ63,'JTC - Site 10 - Day 2'!DN63)</f>
        <v>1</v>
      </c>
      <c r="CM63" s="44">
        <f>SUM('JTC - Site 10 - Day 2'!G63,'JTC - Site 10 - Day 2'!BK63,'JTC - Site 10 - Day 2'!DO63)</f>
        <v>0</v>
      </c>
      <c r="CN63" s="44">
        <f>SUM('JTC - Site 10 - Day 2'!H63,'JTC - Site 10 - Day 2'!BL63,'JTC - Site 10 - Day 2'!DP63)</f>
        <v>0</v>
      </c>
      <c r="CO63" s="44">
        <f>SUM('JTC - Site 10 - Day 2'!I63,'JTC - Site 10 - Day 2'!BM63,'JTC - Site 10 - Day 2'!DQ63)</f>
        <v>0</v>
      </c>
      <c r="CP63" s="44">
        <f>SUM('JTC - Site 10 - Day 2'!J63,'JTC - Site 10 - Day 2'!BN63,'JTC - Site 10 - Day 2'!DR63)</f>
        <v>0</v>
      </c>
      <c r="CQ63" s="44">
        <f>SUM('JTC - Site 10 - Day 2'!K63,'JTC - Site 10 - Day 2'!BO63,'JTC - Site 10 - Day 2'!DS63)</f>
        <v>0</v>
      </c>
      <c r="CR63" s="53">
        <f>SUM('JTC - Site 10 - Day 2'!L63,'JTC - Site 10 - Day 2'!BP63,'JTC - Site 10 - Day 2'!DT63)</f>
        <v>2</v>
      </c>
      <c r="CS63" s="58">
        <f t="shared" si="20"/>
        <v>125</v>
      </c>
      <c r="CT63" s="58">
        <f t="shared" si="21"/>
        <v>109</v>
      </c>
      <c r="CU63" s="22">
        <f>'JTC - Site 10 - Day 2'!$A63</f>
        <v>0.71874999999999989</v>
      </c>
      <c r="CV63" s="43">
        <f>SUM('JTC - Site 10 - Day 2'!DX63,'JTC - Site 10 - Day 2'!EL63,'JTC - Site 10 - Day 2'!EZ63)</f>
        <v>60</v>
      </c>
      <c r="CW63" s="44">
        <f>SUM('JTC - Site 10 - Day 2'!DY63,'JTC - Site 10 - Day 2'!EM63,'JTC - Site 10 - Day 2'!FA63)</f>
        <v>7</v>
      </c>
      <c r="CX63" s="44">
        <f>SUM('JTC - Site 10 - Day 2'!DZ63,'JTC - Site 10 - Day 2'!EN63,'JTC - Site 10 - Day 2'!FB63)</f>
        <v>116</v>
      </c>
      <c r="CY63" s="44">
        <f>SUM('JTC - Site 10 - Day 2'!EA63,'JTC - Site 10 - Day 2'!EO63,'JTC - Site 10 - Day 2'!FC63)</f>
        <v>19</v>
      </c>
      <c r="CZ63" s="44">
        <f>SUM('JTC - Site 10 - Day 2'!EB63,'JTC - Site 10 - Day 2'!EP63,'JTC - Site 10 - Day 2'!FD63)</f>
        <v>1</v>
      </c>
      <c r="DA63" s="44">
        <f>SUM('JTC - Site 10 - Day 2'!EC63,'JTC - Site 10 - Day 2'!EQ63,'JTC - Site 10 - Day 2'!FE63)</f>
        <v>0</v>
      </c>
      <c r="DB63" s="44">
        <f>SUM('JTC - Site 10 - Day 2'!ED63,'JTC - Site 10 - Day 2'!ER63,'JTC - Site 10 - Day 2'!FF63)</f>
        <v>0</v>
      </c>
      <c r="DC63" s="44">
        <f>SUM('JTC - Site 10 - Day 2'!EE63,'JTC - Site 10 - Day 2'!ES63,'JTC - Site 10 - Day 2'!FG63)</f>
        <v>0</v>
      </c>
      <c r="DD63" s="44">
        <f>SUM('JTC - Site 10 - Day 2'!EF63,'JTC - Site 10 - Day 2'!ET63,'JTC - Site 10 - Day 2'!FH63)</f>
        <v>0</v>
      </c>
      <c r="DE63" s="44">
        <f>SUM('JTC - Site 10 - Day 2'!EG63,'JTC - Site 10 - Day 2'!EU63,'JTC - Site 10 - Day 2'!FI63)</f>
        <v>0</v>
      </c>
      <c r="DF63" s="53">
        <f>SUM('JTC - Site 10 - Day 2'!EH63,'JTC - Site 10 - Day 2'!EV63,'JTC - Site 10 - Day 2'!FJ63)</f>
        <v>4</v>
      </c>
      <c r="DG63" s="58">
        <f t="shared" si="22"/>
        <v>207</v>
      </c>
      <c r="DH63" s="58">
        <f t="shared" si="23"/>
        <v>164</v>
      </c>
      <c r="DI63" s="67">
        <f t="shared" si="147"/>
        <v>515</v>
      </c>
      <c r="DJ63" s="67">
        <f t="shared" ref="DJ63:DJ65" si="148">SUM(DI63:DI67)</f>
        <v>2011</v>
      </c>
      <c r="DK63" s="22">
        <f>'JTC - Site 10 - Day 2'!$A63</f>
        <v>0.71874999999999989</v>
      </c>
    </row>
    <row r="64" spans="1:115" ht="13.5" customHeight="1">
      <c r="A64" s="22">
        <f>'JTC - Site 10 - Day 2'!$A64</f>
        <v>0.72916666666666652</v>
      </c>
      <c r="B64" s="43">
        <f>SUM('JTC - Site 10 - Day 2'!AR64,'JTC - Site 10 - Day 2'!CV64,'JTC - Site 10 - Day 2'!EZ64)</f>
        <v>10</v>
      </c>
      <c r="C64" s="44">
        <f>SUM('JTC - Site 10 - Day 2'!AS64,'JTC - Site 10 - Day 2'!CW64,'JTC - Site 10 - Day 2'!FA64)</f>
        <v>1</v>
      </c>
      <c r="D64" s="44">
        <f>SUM('JTC - Site 10 - Day 2'!AT64,'JTC - Site 10 - Day 2'!CX64,'JTC - Site 10 - Day 2'!FB64)</f>
        <v>46</v>
      </c>
      <c r="E64" s="44">
        <f>SUM('JTC - Site 10 - Day 2'!AU64,'JTC - Site 10 - Day 2'!CY64,'JTC - Site 10 - Day 2'!FC64)</f>
        <v>6</v>
      </c>
      <c r="F64" s="44">
        <f>SUM('JTC - Site 10 - Day 2'!AV64,'JTC - Site 10 - Day 2'!CZ64,'JTC - Site 10 - Day 2'!FD64)</f>
        <v>0</v>
      </c>
      <c r="G64" s="44">
        <f>SUM('JTC - Site 10 - Day 2'!AW64,'JTC - Site 10 - Day 2'!DA64,'JTC - Site 10 - Day 2'!FE64)</f>
        <v>0</v>
      </c>
      <c r="H64" s="44">
        <f>SUM('JTC - Site 10 - Day 2'!AX64,'JTC - Site 10 - Day 2'!DB64,'JTC - Site 10 - Day 2'!FF64)</f>
        <v>0</v>
      </c>
      <c r="I64" s="44">
        <f>SUM('JTC - Site 10 - Day 2'!AY64,'JTC - Site 10 - Day 2'!DC64,'JTC - Site 10 - Day 2'!FG64)</f>
        <v>0</v>
      </c>
      <c r="J64" s="44">
        <f>SUM('JTC - Site 10 - Day 2'!AZ64,'JTC - Site 10 - Day 2'!DD64,'JTC - Site 10 - Day 2'!FH64)</f>
        <v>1</v>
      </c>
      <c r="K64" s="44">
        <f>SUM('JTC - Site 10 - Day 2'!BA64,'JTC - Site 10 - Day 2'!DE64,'JTC - Site 10 - Day 2'!FI64)</f>
        <v>0</v>
      </c>
      <c r="L64" s="53">
        <f>SUM('JTC - Site 10 - Day 2'!BB64,'JTC - Site 10 - Day 2'!DF64,'JTC - Site 10 - Day 2'!FJ64)</f>
        <v>0</v>
      </c>
      <c r="M64" s="58">
        <f t="shared" si="8"/>
        <v>64</v>
      </c>
      <c r="N64" s="58">
        <f t="shared" si="9"/>
        <v>58</v>
      </c>
      <c r="O64" s="22">
        <f>'JTC - Site 10 - Day 2'!$A64</f>
        <v>0.72916666666666652</v>
      </c>
      <c r="P64" s="43">
        <f>SUM('JTC - Site 10 - Day 2'!B64,'JTC - Site 10 - Day 2'!P64,'JTC - Site 10 - Day 2'!AD64)</f>
        <v>14</v>
      </c>
      <c r="Q64" s="44">
        <f>SUM('JTC - Site 10 - Day 2'!C64,'JTC - Site 10 - Day 2'!Q64,'JTC - Site 10 - Day 2'!AE64)</f>
        <v>4</v>
      </c>
      <c r="R64" s="44">
        <f>SUM('JTC - Site 10 - Day 2'!D64,'JTC - Site 10 - Day 2'!R64,'JTC - Site 10 - Day 2'!AF64)</f>
        <v>107</v>
      </c>
      <c r="S64" s="44">
        <f>SUM('JTC - Site 10 - Day 2'!E64,'JTC - Site 10 - Day 2'!S64,'JTC - Site 10 - Day 2'!AG64)</f>
        <v>6</v>
      </c>
      <c r="T64" s="44">
        <f>SUM('JTC - Site 10 - Day 2'!F64,'JTC - Site 10 - Day 2'!T64,'JTC - Site 10 - Day 2'!AH64)</f>
        <v>0</v>
      </c>
      <c r="U64" s="44">
        <f>SUM('JTC - Site 10 - Day 2'!G64,'JTC - Site 10 - Day 2'!U64,'JTC - Site 10 - Day 2'!AI64)</f>
        <v>0</v>
      </c>
      <c r="V64" s="44">
        <f>SUM('JTC - Site 10 - Day 2'!H64,'JTC - Site 10 - Day 2'!V64,'JTC - Site 10 - Day 2'!AJ64)</f>
        <v>0</v>
      </c>
      <c r="W64" s="44">
        <f>SUM('JTC - Site 10 - Day 2'!I64,'JTC - Site 10 - Day 2'!W64,'JTC - Site 10 - Day 2'!AK64)</f>
        <v>0</v>
      </c>
      <c r="X64" s="44">
        <f>SUM('JTC - Site 10 - Day 2'!J64,'JTC - Site 10 - Day 2'!X64,'JTC - Site 10 - Day 2'!AL64)</f>
        <v>0</v>
      </c>
      <c r="Y64" s="44">
        <f>SUM('JTC - Site 10 - Day 2'!K64,'JTC - Site 10 - Day 2'!Y64,'JTC - Site 10 - Day 2'!AM64)</f>
        <v>0</v>
      </c>
      <c r="Z64" s="53">
        <f>SUM('JTC - Site 10 - Day 2'!L64,'JTC - Site 10 - Day 2'!Z64,'JTC - Site 10 - Day 2'!AN64)</f>
        <v>3</v>
      </c>
      <c r="AA64" s="58">
        <f t="shared" si="10"/>
        <v>134</v>
      </c>
      <c r="AB64" s="58">
        <f t="shared" si="11"/>
        <v>123</v>
      </c>
      <c r="AC64" s="22">
        <f>'JTC - Site 10 - Day 2'!$A64</f>
        <v>0.72916666666666652</v>
      </c>
      <c r="AD64" s="43">
        <f>SUM('JTC - Site 10 - Day 2'!AD64,'JTC - Site 10 - Day 2'!CH64,'JTC - Site 10 - Day 2'!EL64)</f>
        <v>56</v>
      </c>
      <c r="AE64" s="44">
        <f>SUM('JTC - Site 10 - Day 2'!AE64,'JTC - Site 10 - Day 2'!CI64,'JTC - Site 10 - Day 2'!EM64)</f>
        <v>6</v>
      </c>
      <c r="AF64" s="44">
        <f>SUM('JTC - Site 10 - Day 2'!AF64,'JTC - Site 10 - Day 2'!CJ64,'JTC - Site 10 - Day 2'!EN64)</f>
        <v>80</v>
      </c>
      <c r="AG64" s="44">
        <f>SUM('JTC - Site 10 - Day 2'!AG64,'JTC - Site 10 - Day 2'!CK64,'JTC - Site 10 - Day 2'!EO64)</f>
        <v>9</v>
      </c>
      <c r="AH64" s="44">
        <f>SUM('JTC - Site 10 - Day 2'!AH64,'JTC - Site 10 - Day 2'!CL64,'JTC - Site 10 - Day 2'!EP64)</f>
        <v>1</v>
      </c>
      <c r="AI64" s="44">
        <f>SUM('JTC - Site 10 - Day 2'!AI64,'JTC - Site 10 - Day 2'!CM64,'JTC - Site 10 - Day 2'!EQ64)</f>
        <v>0</v>
      </c>
      <c r="AJ64" s="44">
        <f>SUM('JTC - Site 10 - Day 2'!AJ64,'JTC - Site 10 - Day 2'!CN64,'JTC - Site 10 - Day 2'!ER64)</f>
        <v>1</v>
      </c>
      <c r="AK64" s="44">
        <f>SUM('JTC - Site 10 - Day 2'!AK64,'JTC - Site 10 - Day 2'!CO64,'JTC - Site 10 - Day 2'!ES64)</f>
        <v>0</v>
      </c>
      <c r="AL64" s="44">
        <f>SUM('JTC - Site 10 - Day 2'!AL64,'JTC - Site 10 - Day 2'!CP64,'JTC - Site 10 - Day 2'!ET64)</f>
        <v>0</v>
      </c>
      <c r="AM64" s="44">
        <f>SUM('JTC - Site 10 - Day 2'!AM64,'JTC - Site 10 - Day 2'!CQ64,'JTC - Site 10 - Day 2'!EU64)</f>
        <v>0</v>
      </c>
      <c r="AN64" s="53">
        <f>SUM('JTC - Site 10 - Day 2'!AN64,'JTC - Site 10 - Day 2'!CR64,'JTC - Site 10 - Day 2'!EV64)</f>
        <v>1</v>
      </c>
      <c r="AO64" s="58">
        <f t="shared" si="12"/>
        <v>154</v>
      </c>
      <c r="AP64" s="58">
        <f t="shared" si="13"/>
        <v>116</v>
      </c>
      <c r="AQ64" s="22">
        <f>'JTC - Site 10 - Day 2'!$A64</f>
        <v>0.72916666666666652</v>
      </c>
      <c r="AR64" s="43">
        <f>SUM('JTC - Site 10 - Day 2'!AR64,'JTC - Site 10 - Day 2'!BF64,'JTC - Site 10 - Day 2'!BT64)</f>
        <v>20</v>
      </c>
      <c r="AS64" s="44">
        <f>SUM('JTC - Site 10 - Day 2'!AS64,'JTC - Site 10 - Day 2'!BG64,'JTC - Site 10 - Day 2'!BU64)</f>
        <v>4</v>
      </c>
      <c r="AT64" s="44">
        <f>SUM('JTC - Site 10 - Day 2'!AT64,'JTC - Site 10 - Day 2'!BH64,'JTC - Site 10 - Day 2'!BV64)</f>
        <v>86</v>
      </c>
      <c r="AU64" s="44">
        <f>SUM('JTC - Site 10 - Day 2'!AU64,'JTC - Site 10 - Day 2'!BI64,'JTC - Site 10 - Day 2'!BW64)</f>
        <v>7</v>
      </c>
      <c r="AV64" s="44">
        <f>SUM('JTC - Site 10 - Day 2'!AV64,'JTC - Site 10 - Day 2'!BJ64,'JTC - Site 10 - Day 2'!BX64)</f>
        <v>1</v>
      </c>
      <c r="AW64" s="44">
        <f>SUM('JTC - Site 10 - Day 2'!AW64,'JTC - Site 10 - Day 2'!BK64,'JTC - Site 10 - Day 2'!BY64)</f>
        <v>0</v>
      </c>
      <c r="AX64" s="44">
        <f>SUM('JTC - Site 10 - Day 2'!AX64,'JTC - Site 10 - Day 2'!BL64,'JTC - Site 10 - Day 2'!BZ64)</f>
        <v>0</v>
      </c>
      <c r="AY64" s="44">
        <f>SUM('JTC - Site 10 - Day 2'!AY64,'JTC - Site 10 - Day 2'!BM64,'JTC - Site 10 - Day 2'!CA64)</f>
        <v>0</v>
      </c>
      <c r="AZ64" s="44">
        <f>SUM('JTC - Site 10 - Day 2'!AZ64,'JTC - Site 10 - Day 2'!BN64,'JTC - Site 10 - Day 2'!CB64)</f>
        <v>0</v>
      </c>
      <c r="BA64" s="44">
        <f>SUM('JTC - Site 10 - Day 2'!BA64,'JTC - Site 10 - Day 2'!BO64,'JTC - Site 10 - Day 2'!CC64)</f>
        <v>0</v>
      </c>
      <c r="BB64" s="53">
        <f>SUM('JTC - Site 10 - Day 2'!BB64,'JTC - Site 10 - Day 2'!BP64,'JTC - Site 10 - Day 2'!CD64)</f>
        <v>0</v>
      </c>
      <c r="BC64" s="58">
        <f t="shared" si="14"/>
        <v>118</v>
      </c>
      <c r="BD64" s="58">
        <f t="shared" si="15"/>
        <v>104</v>
      </c>
      <c r="BE64" s="22">
        <f>'JTC - Site 10 - Day 2'!$A64</f>
        <v>0.72916666666666652</v>
      </c>
      <c r="BF64" s="43">
        <f>SUM('JTC - Site 10 - Day 2'!P64,'JTC - Site 10 - Day 2'!BT64,'JTC - Site 10 - Day 2'!DX64)</f>
        <v>19</v>
      </c>
      <c r="BG64" s="44">
        <f>SUM('JTC - Site 10 - Day 2'!Q64,'JTC - Site 10 - Day 2'!BU64,'JTC - Site 10 - Day 2'!DY64)</f>
        <v>3</v>
      </c>
      <c r="BH64" s="44">
        <f>SUM('JTC - Site 10 - Day 2'!R64,'JTC - Site 10 - Day 2'!BV64,'JTC - Site 10 - Day 2'!DZ64)</f>
        <v>98</v>
      </c>
      <c r="BI64" s="44">
        <f>SUM('JTC - Site 10 - Day 2'!S64,'JTC - Site 10 - Day 2'!BW64,'JTC - Site 10 - Day 2'!EA64)</f>
        <v>5</v>
      </c>
      <c r="BJ64" s="44">
        <f>SUM('JTC - Site 10 - Day 2'!T64,'JTC - Site 10 - Day 2'!BX64,'JTC - Site 10 - Day 2'!EB64)</f>
        <v>0</v>
      </c>
      <c r="BK64" s="44">
        <f>SUM('JTC - Site 10 - Day 2'!U64,'JTC - Site 10 - Day 2'!BY64,'JTC - Site 10 - Day 2'!EC64)</f>
        <v>0</v>
      </c>
      <c r="BL64" s="44">
        <f>SUM('JTC - Site 10 - Day 2'!V64,'JTC - Site 10 - Day 2'!BZ64,'JTC - Site 10 - Day 2'!ED64)</f>
        <v>0</v>
      </c>
      <c r="BM64" s="44">
        <f>SUM('JTC - Site 10 - Day 2'!W64,'JTC - Site 10 - Day 2'!CA64,'JTC - Site 10 - Day 2'!EE64)</f>
        <v>0</v>
      </c>
      <c r="BN64" s="44">
        <f>SUM('JTC - Site 10 - Day 2'!X64,'JTC - Site 10 - Day 2'!CB64,'JTC - Site 10 - Day 2'!EF64)</f>
        <v>0</v>
      </c>
      <c r="BO64" s="44">
        <f>SUM('JTC - Site 10 - Day 2'!Y64,'JTC - Site 10 - Day 2'!CC64,'JTC - Site 10 - Day 2'!EG64)</f>
        <v>0</v>
      </c>
      <c r="BP64" s="53">
        <f>SUM('JTC - Site 10 - Day 2'!Z64,'JTC - Site 10 - Day 2'!CD64,'JTC - Site 10 - Day 2'!EH64)</f>
        <v>2</v>
      </c>
      <c r="BQ64" s="58">
        <f t="shared" si="16"/>
        <v>127</v>
      </c>
      <c r="BR64" s="58">
        <f t="shared" si="17"/>
        <v>113</v>
      </c>
      <c r="BS64" s="22">
        <f>'JTC - Site 10 - Day 2'!$A64</f>
        <v>0.72916666666666652</v>
      </c>
      <c r="BT64" s="43">
        <f>SUM('JTC - Site 10 - Day 2'!CH64,'JTC - Site 10 - Day 2'!CV64,'JTC - Site 10 - Day 2'!DJ64)</f>
        <v>4</v>
      </c>
      <c r="BU64" s="44">
        <f>SUM('JTC - Site 10 - Day 2'!CI64,'JTC - Site 10 - Day 2'!CW64,'JTC - Site 10 - Day 2'!DK64)</f>
        <v>1</v>
      </c>
      <c r="BV64" s="44">
        <f>SUM('JTC - Site 10 - Day 2'!CJ64,'JTC - Site 10 - Day 2'!CX64,'JTC - Site 10 - Day 2'!DL64)</f>
        <v>41</v>
      </c>
      <c r="BW64" s="44">
        <f>SUM('JTC - Site 10 - Day 2'!CK64,'JTC - Site 10 - Day 2'!CY64,'JTC - Site 10 - Day 2'!DM64)</f>
        <v>4</v>
      </c>
      <c r="BX64" s="44">
        <f>SUM('JTC - Site 10 - Day 2'!CL64,'JTC - Site 10 - Day 2'!CZ64,'JTC - Site 10 - Day 2'!DN64)</f>
        <v>0</v>
      </c>
      <c r="BY64" s="44">
        <f>SUM('JTC - Site 10 - Day 2'!CM64,'JTC - Site 10 - Day 2'!DA64,'JTC - Site 10 - Day 2'!DO64)</f>
        <v>0</v>
      </c>
      <c r="BZ64" s="44">
        <f>SUM('JTC - Site 10 - Day 2'!CN64,'JTC - Site 10 - Day 2'!DB64,'JTC - Site 10 - Day 2'!DP64)</f>
        <v>0</v>
      </c>
      <c r="CA64" s="44">
        <f>SUM('JTC - Site 10 - Day 2'!CO64,'JTC - Site 10 - Day 2'!DC64,'JTC - Site 10 - Day 2'!DQ64)</f>
        <v>0</v>
      </c>
      <c r="CB64" s="44">
        <f>SUM('JTC - Site 10 - Day 2'!CP64,'JTC - Site 10 - Day 2'!DD64,'JTC - Site 10 - Day 2'!DR64)</f>
        <v>1</v>
      </c>
      <c r="CC64" s="44">
        <f>SUM('JTC - Site 10 - Day 2'!CQ64,'JTC - Site 10 - Day 2'!DE64,'JTC - Site 10 - Day 2'!DS64)</f>
        <v>0</v>
      </c>
      <c r="CD64" s="53">
        <f>SUM('JTC - Site 10 - Day 2'!CR64,'JTC - Site 10 - Day 2'!DF64,'JTC - Site 10 - Day 2'!DT64)</f>
        <v>2</v>
      </c>
      <c r="CE64" s="58">
        <f t="shared" si="18"/>
        <v>53</v>
      </c>
      <c r="CF64" s="58">
        <f t="shared" si="19"/>
        <v>51</v>
      </c>
      <c r="CG64" s="22">
        <f>'JTC - Site 10 - Day 2'!$A64</f>
        <v>0.72916666666666652</v>
      </c>
      <c r="CH64" s="43">
        <f>SUM('JTC - Site 10 - Day 2'!B64,'JTC - Site 10 - Day 2'!BF64,'JTC - Site 10 - Day 2'!DJ64)</f>
        <v>23</v>
      </c>
      <c r="CI64" s="44">
        <f>SUM('JTC - Site 10 - Day 2'!C64,'JTC - Site 10 - Day 2'!BG64,'JTC - Site 10 - Day 2'!DK64)</f>
        <v>5</v>
      </c>
      <c r="CJ64" s="44">
        <f>SUM('JTC - Site 10 - Day 2'!D64,'JTC - Site 10 - Day 2'!BH64,'JTC - Site 10 - Day 2'!DL64)</f>
        <v>99</v>
      </c>
      <c r="CK64" s="44">
        <f>SUM('JTC - Site 10 - Day 2'!E64,'JTC - Site 10 - Day 2'!BI64,'JTC - Site 10 - Day 2'!DM64)</f>
        <v>6</v>
      </c>
      <c r="CL64" s="44">
        <f>SUM('JTC - Site 10 - Day 2'!F64,'JTC - Site 10 - Day 2'!BJ64,'JTC - Site 10 - Day 2'!DN64)</f>
        <v>1</v>
      </c>
      <c r="CM64" s="44">
        <f>SUM('JTC - Site 10 - Day 2'!G64,'JTC - Site 10 - Day 2'!BK64,'JTC - Site 10 - Day 2'!DO64)</f>
        <v>0</v>
      </c>
      <c r="CN64" s="44">
        <f>SUM('JTC - Site 10 - Day 2'!H64,'JTC - Site 10 - Day 2'!BL64,'JTC - Site 10 - Day 2'!DP64)</f>
        <v>0</v>
      </c>
      <c r="CO64" s="44">
        <f>SUM('JTC - Site 10 - Day 2'!I64,'JTC - Site 10 - Day 2'!BM64,'JTC - Site 10 - Day 2'!DQ64)</f>
        <v>0</v>
      </c>
      <c r="CP64" s="44">
        <f>SUM('JTC - Site 10 - Day 2'!J64,'JTC - Site 10 - Day 2'!BN64,'JTC - Site 10 - Day 2'!DR64)</f>
        <v>0</v>
      </c>
      <c r="CQ64" s="44">
        <f>SUM('JTC - Site 10 - Day 2'!K64,'JTC - Site 10 - Day 2'!BO64,'JTC - Site 10 - Day 2'!DS64)</f>
        <v>0</v>
      </c>
      <c r="CR64" s="53">
        <f>SUM('JTC - Site 10 - Day 2'!L64,'JTC - Site 10 - Day 2'!BP64,'JTC - Site 10 - Day 2'!DT64)</f>
        <v>3</v>
      </c>
      <c r="CS64" s="58">
        <f t="shared" si="20"/>
        <v>137</v>
      </c>
      <c r="CT64" s="58">
        <f t="shared" si="21"/>
        <v>120</v>
      </c>
      <c r="CU64" s="22">
        <f>'JTC - Site 10 - Day 2'!$A64</f>
        <v>0.72916666666666652</v>
      </c>
      <c r="CV64" s="43">
        <f>SUM('JTC - Site 10 - Day 2'!DX64,'JTC - Site 10 - Day 2'!EL64,'JTC - Site 10 - Day 2'!EZ64)</f>
        <v>70</v>
      </c>
      <c r="CW64" s="44">
        <f>SUM('JTC - Site 10 - Day 2'!DY64,'JTC - Site 10 - Day 2'!EM64,'JTC - Site 10 - Day 2'!FA64)</f>
        <v>6</v>
      </c>
      <c r="CX64" s="44">
        <f>SUM('JTC - Site 10 - Day 2'!DZ64,'JTC - Site 10 - Day 2'!EN64,'JTC - Site 10 - Day 2'!FB64)</f>
        <v>89</v>
      </c>
      <c r="CY64" s="44">
        <f>SUM('JTC - Site 10 - Day 2'!EA64,'JTC - Site 10 - Day 2'!EO64,'JTC - Site 10 - Day 2'!FC64)</f>
        <v>9</v>
      </c>
      <c r="CZ64" s="44">
        <f>SUM('JTC - Site 10 - Day 2'!EB64,'JTC - Site 10 - Day 2'!EP64,'JTC - Site 10 - Day 2'!FD64)</f>
        <v>1</v>
      </c>
      <c r="DA64" s="44">
        <f>SUM('JTC - Site 10 - Day 2'!EC64,'JTC - Site 10 - Day 2'!EQ64,'JTC - Site 10 - Day 2'!FE64)</f>
        <v>0</v>
      </c>
      <c r="DB64" s="44">
        <f>SUM('JTC - Site 10 - Day 2'!ED64,'JTC - Site 10 - Day 2'!ER64,'JTC - Site 10 - Day 2'!FF64)</f>
        <v>1</v>
      </c>
      <c r="DC64" s="44">
        <f>SUM('JTC - Site 10 - Day 2'!EE64,'JTC - Site 10 - Day 2'!ES64,'JTC - Site 10 - Day 2'!FG64)</f>
        <v>0</v>
      </c>
      <c r="DD64" s="44">
        <f>SUM('JTC - Site 10 - Day 2'!EF64,'JTC - Site 10 - Day 2'!ET64,'JTC - Site 10 - Day 2'!FH64)</f>
        <v>0</v>
      </c>
      <c r="DE64" s="44">
        <f>SUM('JTC - Site 10 - Day 2'!EG64,'JTC - Site 10 - Day 2'!EU64,'JTC - Site 10 - Day 2'!FI64)</f>
        <v>0</v>
      </c>
      <c r="DF64" s="53">
        <f>SUM('JTC - Site 10 - Day 2'!EH64,'JTC - Site 10 - Day 2'!EV64,'JTC - Site 10 - Day 2'!FJ64)</f>
        <v>1</v>
      </c>
      <c r="DG64" s="58">
        <f t="shared" si="22"/>
        <v>177</v>
      </c>
      <c r="DH64" s="58">
        <f t="shared" si="23"/>
        <v>129</v>
      </c>
      <c r="DI64" s="67">
        <f t="shared" si="147"/>
        <v>482</v>
      </c>
      <c r="DJ64" s="67">
        <f t="shared" si="148"/>
        <v>2009</v>
      </c>
      <c r="DK64" s="22">
        <f>'JTC - Site 10 - Day 2'!$A64</f>
        <v>0.72916666666666652</v>
      </c>
    </row>
    <row r="65" spans="1:115" ht="13.5" customHeight="1">
      <c r="A65" s="45">
        <f>'JTC - Site 10 - Day 2'!$A65</f>
        <v>0.73958333333333315</v>
      </c>
      <c r="B65" s="46">
        <f>SUM('JTC - Site 10 - Day 2'!AR65,'JTC - Site 10 - Day 2'!CV65,'JTC - Site 10 - Day 2'!EZ65)</f>
        <v>1</v>
      </c>
      <c r="C65" s="47">
        <f>SUM('JTC - Site 10 - Day 2'!AS65,'JTC - Site 10 - Day 2'!CW65,'JTC - Site 10 - Day 2'!FA65)</f>
        <v>3</v>
      </c>
      <c r="D65" s="47">
        <f>SUM('JTC - Site 10 - Day 2'!AT65,'JTC - Site 10 - Day 2'!CX65,'JTC - Site 10 - Day 2'!FB65)</f>
        <v>46</v>
      </c>
      <c r="E65" s="47">
        <f>SUM('JTC - Site 10 - Day 2'!AU65,'JTC - Site 10 - Day 2'!CY65,'JTC - Site 10 - Day 2'!FC65)</f>
        <v>3</v>
      </c>
      <c r="F65" s="47">
        <f>SUM('JTC - Site 10 - Day 2'!AV65,'JTC - Site 10 - Day 2'!CZ65,'JTC - Site 10 - Day 2'!FD65)</f>
        <v>0</v>
      </c>
      <c r="G65" s="47">
        <f>SUM('JTC - Site 10 - Day 2'!AW65,'JTC - Site 10 - Day 2'!DA65,'JTC - Site 10 - Day 2'!FE65)</f>
        <v>0</v>
      </c>
      <c r="H65" s="47">
        <f>SUM('JTC - Site 10 - Day 2'!AX65,'JTC - Site 10 - Day 2'!DB65,'JTC - Site 10 - Day 2'!FF65)</f>
        <v>0</v>
      </c>
      <c r="I65" s="47">
        <f>SUM('JTC - Site 10 - Day 2'!AY65,'JTC - Site 10 - Day 2'!DC65,'JTC - Site 10 - Day 2'!FG65)</f>
        <v>0</v>
      </c>
      <c r="J65" s="47">
        <f>SUM('JTC - Site 10 - Day 2'!AZ65,'JTC - Site 10 - Day 2'!DD65,'JTC - Site 10 - Day 2'!FH65)</f>
        <v>0</v>
      </c>
      <c r="K65" s="47">
        <f>SUM('JTC - Site 10 - Day 2'!BA65,'JTC - Site 10 - Day 2'!DE65,'JTC - Site 10 - Day 2'!FI65)</f>
        <v>0</v>
      </c>
      <c r="L65" s="54">
        <f>SUM('JTC - Site 10 - Day 2'!BB65,'JTC - Site 10 - Day 2'!DF65,'JTC - Site 10 - Day 2'!FJ65)</f>
        <v>5</v>
      </c>
      <c r="M65" s="59">
        <f t="shared" si="8"/>
        <v>58</v>
      </c>
      <c r="N65" s="59">
        <f t="shared" si="9"/>
        <v>56</v>
      </c>
      <c r="O65" s="45">
        <f>'JTC - Site 10 - Day 2'!$A65</f>
        <v>0.73958333333333315</v>
      </c>
      <c r="P65" s="46">
        <f>SUM('JTC - Site 10 - Day 2'!B65,'JTC - Site 10 - Day 2'!P65,'JTC - Site 10 - Day 2'!AD65)</f>
        <v>16</v>
      </c>
      <c r="Q65" s="47">
        <f>SUM('JTC - Site 10 - Day 2'!C65,'JTC - Site 10 - Day 2'!Q65,'JTC - Site 10 - Day 2'!AE65)</f>
        <v>5</v>
      </c>
      <c r="R65" s="47">
        <f>SUM('JTC - Site 10 - Day 2'!D65,'JTC - Site 10 - Day 2'!R65,'JTC - Site 10 - Day 2'!AF65)</f>
        <v>132</v>
      </c>
      <c r="S65" s="47">
        <f>SUM('JTC - Site 10 - Day 2'!E65,'JTC - Site 10 - Day 2'!S65,'JTC - Site 10 - Day 2'!AG65)</f>
        <v>10</v>
      </c>
      <c r="T65" s="47">
        <f>SUM('JTC - Site 10 - Day 2'!F65,'JTC - Site 10 - Day 2'!T65,'JTC - Site 10 - Day 2'!AH65)</f>
        <v>0</v>
      </c>
      <c r="U65" s="47">
        <f>SUM('JTC - Site 10 - Day 2'!G65,'JTC - Site 10 - Day 2'!U65,'JTC - Site 10 - Day 2'!AI65)</f>
        <v>0</v>
      </c>
      <c r="V65" s="47">
        <f>SUM('JTC - Site 10 - Day 2'!H65,'JTC - Site 10 - Day 2'!V65,'JTC - Site 10 - Day 2'!AJ65)</f>
        <v>0</v>
      </c>
      <c r="W65" s="47">
        <f>SUM('JTC - Site 10 - Day 2'!I65,'JTC - Site 10 - Day 2'!W65,'JTC - Site 10 - Day 2'!AK65)</f>
        <v>0</v>
      </c>
      <c r="X65" s="47">
        <f>SUM('JTC - Site 10 - Day 2'!J65,'JTC - Site 10 - Day 2'!X65,'JTC - Site 10 - Day 2'!AL65)</f>
        <v>1</v>
      </c>
      <c r="Y65" s="47">
        <f>SUM('JTC - Site 10 - Day 2'!K65,'JTC - Site 10 - Day 2'!Y65,'JTC - Site 10 - Day 2'!AM65)</f>
        <v>0</v>
      </c>
      <c r="Z65" s="54">
        <f>SUM('JTC - Site 10 - Day 2'!L65,'JTC - Site 10 - Day 2'!Z65,'JTC - Site 10 - Day 2'!AN65)</f>
        <v>6</v>
      </c>
      <c r="AA65" s="59">
        <f t="shared" si="10"/>
        <v>170</v>
      </c>
      <c r="AB65" s="59">
        <f t="shared" si="11"/>
        <v>158</v>
      </c>
      <c r="AC65" s="45">
        <f>'JTC - Site 10 - Day 2'!$A65</f>
        <v>0.73958333333333315</v>
      </c>
      <c r="AD65" s="46">
        <f>SUM('JTC - Site 10 - Day 2'!AD65,'JTC - Site 10 - Day 2'!CH65,'JTC - Site 10 - Day 2'!EL65)</f>
        <v>64</v>
      </c>
      <c r="AE65" s="47">
        <f>SUM('JTC - Site 10 - Day 2'!AE65,'JTC - Site 10 - Day 2'!CI65,'JTC - Site 10 - Day 2'!EM65)</f>
        <v>12</v>
      </c>
      <c r="AF65" s="47">
        <f>SUM('JTC - Site 10 - Day 2'!AF65,'JTC - Site 10 - Day 2'!CJ65,'JTC - Site 10 - Day 2'!EN65)</f>
        <v>84</v>
      </c>
      <c r="AG65" s="47">
        <f>SUM('JTC - Site 10 - Day 2'!AG65,'JTC - Site 10 - Day 2'!CK65,'JTC - Site 10 - Day 2'!EO65)</f>
        <v>9</v>
      </c>
      <c r="AH65" s="47">
        <f>SUM('JTC - Site 10 - Day 2'!AH65,'JTC - Site 10 - Day 2'!CL65,'JTC - Site 10 - Day 2'!EP65)</f>
        <v>1</v>
      </c>
      <c r="AI65" s="47">
        <f>SUM('JTC - Site 10 - Day 2'!AI65,'JTC - Site 10 - Day 2'!CM65,'JTC - Site 10 - Day 2'!EQ65)</f>
        <v>0</v>
      </c>
      <c r="AJ65" s="47">
        <f>SUM('JTC - Site 10 - Day 2'!AJ65,'JTC - Site 10 - Day 2'!CN65,'JTC - Site 10 - Day 2'!ER65)</f>
        <v>1</v>
      </c>
      <c r="AK65" s="47">
        <f>SUM('JTC - Site 10 - Day 2'!AK65,'JTC - Site 10 - Day 2'!CO65,'JTC - Site 10 - Day 2'!ES65)</f>
        <v>0</v>
      </c>
      <c r="AL65" s="47">
        <f>SUM('JTC - Site 10 - Day 2'!AL65,'JTC - Site 10 - Day 2'!CP65,'JTC - Site 10 - Day 2'!ET65)</f>
        <v>0</v>
      </c>
      <c r="AM65" s="47">
        <f>SUM('JTC - Site 10 - Day 2'!AM65,'JTC - Site 10 - Day 2'!CQ65,'JTC - Site 10 - Day 2'!EU65)</f>
        <v>0</v>
      </c>
      <c r="AN65" s="54">
        <f>SUM('JTC - Site 10 - Day 2'!AN65,'JTC - Site 10 - Day 2'!CR65,'JTC - Site 10 - Day 2'!EV65)</f>
        <v>2</v>
      </c>
      <c r="AO65" s="59">
        <f t="shared" si="12"/>
        <v>173</v>
      </c>
      <c r="AP65" s="59">
        <f t="shared" si="13"/>
        <v>126</v>
      </c>
      <c r="AQ65" s="45">
        <f>'JTC - Site 10 - Day 2'!$A65</f>
        <v>0.73958333333333315</v>
      </c>
      <c r="AR65" s="46">
        <f>SUM('JTC - Site 10 - Day 2'!AR65,'JTC - Site 10 - Day 2'!BF65,'JTC - Site 10 - Day 2'!BT65)</f>
        <v>16</v>
      </c>
      <c r="AS65" s="47">
        <f>SUM('JTC - Site 10 - Day 2'!AS65,'JTC - Site 10 - Day 2'!BG65,'JTC - Site 10 - Day 2'!BU65)</f>
        <v>2</v>
      </c>
      <c r="AT65" s="47">
        <f>SUM('JTC - Site 10 - Day 2'!AT65,'JTC - Site 10 - Day 2'!BH65,'JTC - Site 10 - Day 2'!BV65)</f>
        <v>81</v>
      </c>
      <c r="AU65" s="47">
        <f>SUM('JTC - Site 10 - Day 2'!AU65,'JTC - Site 10 - Day 2'!BI65,'JTC - Site 10 - Day 2'!BW65)</f>
        <v>3</v>
      </c>
      <c r="AV65" s="47">
        <f>SUM('JTC - Site 10 - Day 2'!AV65,'JTC - Site 10 - Day 2'!BJ65,'JTC - Site 10 - Day 2'!BX65)</f>
        <v>0</v>
      </c>
      <c r="AW65" s="47">
        <f>SUM('JTC - Site 10 - Day 2'!AW65,'JTC - Site 10 - Day 2'!BK65,'JTC - Site 10 - Day 2'!BY65)</f>
        <v>1</v>
      </c>
      <c r="AX65" s="47">
        <f>SUM('JTC - Site 10 - Day 2'!AX65,'JTC - Site 10 - Day 2'!BL65,'JTC - Site 10 - Day 2'!BZ65)</f>
        <v>0</v>
      </c>
      <c r="AY65" s="47">
        <f>SUM('JTC - Site 10 - Day 2'!AY65,'JTC - Site 10 - Day 2'!BM65,'JTC - Site 10 - Day 2'!CA65)</f>
        <v>0</v>
      </c>
      <c r="AZ65" s="47">
        <f>SUM('JTC - Site 10 - Day 2'!AZ65,'JTC - Site 10 - Day 2'!BN65,'JTC - Site 10 - Day 2'!CB65)</f>
        <v>0</v>
      </c>
      <c r="BA65" s="47">
        <f>SUM('JTC - Site 10 - Day 2'!BA65,'JTC - Site 10 - Day 2'!BO65,'JTC - Site 10 - Day 2'!CC65)</f>
        <v>1</v>
      </c>
      <c r="BB65" s="54">
        <f>SUM('JTC - Site 10 - Day 2'!BB65,'JTC - Site 10 - Day 2'!BP65,'JTC - Site 10 - Day 2'!CD65)</f>
        <v>3</v>
      </c>
      <c r="BC65" s="59">
        <f t="shared" si="14"/>
        <v>107</v>
      </c>
      <c r="BD65" s="59">
        <f t="shared" si="15"/>
        <v>97</v>
      </c>
      <c r="BE65" s="45">
        <f>'JTC - Site 10 - Day 2'!$A65</f>
        <v>0.73958333333333315</v>
      </c>
      <c r="BF65" s="46">
        <f>SUM('JTC - Site 10 - Day 2'!P65,'JTC - Site 10 - Day 2'!BT65,'JTC - Site 10 - Day 2'!DX65)</f>
        <v>24</v>
      </c>
      <c r="BG65" s="47">
        <f>SUM('JTC - Site 10 - Day 2'!Q65,'JTC - Site 10 - Day 2'!BU65,'JTC - Site 10 - Day 2'!DY65)</f>
        <v>5</v>
      </c>
      <c r="BH65" s="47">
        <f>SUM('JTC - Site 10 - Day 2'!R65,'JTC - Site 10 - Day 2'!BV65,'JTC - Site 10 - Day 2'!DZ65)</f>
        <v>127</v>
      </c>
      <c r="BI65" s="47">
        <f>SUM('JTC - Site 10 - Day 2'!S65,'JTC - Site 10 - Day 2'!BW65,'JTC - Site 10 - Day 2'!EA65)</f>
        <v>6</v>
      </c>
      <c r="BJ65" s="47">
        <f>SUM('JTC - Site 10 - Day 2'!T65,'JTC - Site 10 - Day 2'!BX65,'JTC - Site 10 - Day 2'!EB65)</f>
        <v>0</v>
      </c>
      <c r="BK65" s="47">
        <f>SUM('JTC - Site 10 - Day 2'!U65,'JTC - Site 10 - Day 2'!BY65,'JTC - Site 10 - Day 2'!EC65)</f>
        <v>0</v>
      </c>
      <c r="BL65" s="47">
        <f>SUM('JTC - Site 10 - Day 2'!V65,'JTC - Site 10 - Day 2'!BZ65,'JTC - Site 10 - Day 2'!ED65)</f>
        <v>0</v>
      </c>
      <c r="BM65" s="47">
        <f>SUM('JTC - Site 10 - Day 2'!W65,'JTC - Site 10 - Day 2'!CA65,'JTC - Site 10 - Day 2'!EE65)</f>
        <v>0</v>
      </c>
      <c r="BN65" s="47">
        <f>SUM('JTC - Site 10 - Day 2'!X65,'JTC - Site 10 - Day 2'!CB65,'JTC - Site 10 - Day 2'!EF65)</f>
        <v>1</v>
      </c>
      <c r="BO65" s="47">
        <f>SUM('JTC - Site 10 - Day 2'!Y65,'JTC - Site 10 - Day 2'!CC65,'JTC - Site 10 - Day 2'!EG65)</f>
        <v>0</v>
      </c>
      <c r="BP65" s="54">
        <f>SUM('JTC - Site 10 - Day 2'!Z65,'JTC - Site 10 - Day 2'!CD65,'JTC - Site 10 - Day 2'!EH65)</f>
        <v>6</v>
      </c>
      <c r="BQ65" s="59">
        <f t="shared" si="16"/>
        <v>169</v>
      </c>
      <c r="BR65" s="59">
        <f t="shared" si="17"/>
        <v>151</v>
      </c>
      <c r="BS65" s="45">
        <f>'JTC - Site 10 - Day 2'!$A65</f>
        <v>0.73958333333333315</v>
      </c>
      <c r="BT65" s="46">
        <f>SUM('JTC - Site 10 - Day 2'!CH65,'JTC - Site 10 - Day 2'!CV65,'JTC - Site 10 - Day 2'!DJ65)</f>
        <v>4</v>
      </c>
      <c r="BU65" s="47">
        <f>SUM('JTC - Site 10 - Day 2'!CI65,'JTC - Site 10 - Day 2'!CW65,'JTC - Site 10 - Day 2'!DK65)</f>
        <v>2</v>
      </c>
      <c r="BV65" s="47">
        <f>SUM('JTC - Site 10 - Day 2'!CJ65,'JTC - Site 10 - Day 2'!CX65,'JTC - Site 10 - Day 2'!DL65)</f>
        <v>55</v>
      </c>
      <c r="BW65" s="47">
        <f>SUM('JTC - Site 10 - Day 2'!CK65,'JTC - Site 10 - Day 2'!CY65,'JTC - Site 10 - Day 2'!DM65)</f>
        <v>5</v>
      </c>
      <c r="BX65" s="47">
        <f>SUM('JTC - Site 10 - Day 2'!CL65,'JTC - Site 10 - Day 2'!CZ65,'JTC - Site 10 - Day 2'!DN65)</f>
        <v>1</v>
      </c>
      <c r="BY65" s="47">
        <f>SUM('JTC - Site 10 - Day 2'!CM65,'JTC - Site 10 - Day 2'!DA65,'JTC - Site 10 - Day 2'!DO65)</f>
        <v>0</v>
      </c>
      <c r="BZ65" s="47">
        <f>SUM('JTC - Site 10 - Day 2'!CN65,'JTC - Site 10 - Day 2'!DB65,'JTC - Site 10 - Day 2'!DP65)</f>
        <v>0</v>
      </c>
      <c r="CA65" s="47">
        <f>SUM('JTC - Site 10 - Day 2'!CO65,'JTC - Site 10 - Day 2'!DC65,'JTC - Site 10 - Day 2'!DQ65)</f>
        <v>0</v>
      </c>
      <c r="CB65" s="47">
        <f>SUM('JTC - Site 10 - Day 2'!CP65,'JTC - Site 10 - Day 2'!DD65,'JTC - Site 10 - Day 2'!DR65)</f>
        <v>0</v>
      </c>
      <c r="CC65" s="47">
        <f>SUM('JTC - Site 10 - Day 2'!CQ65,'JTC - Site 10 - Day 2'!DE65,'JTC - Site 10 - Day 2'!DS65)</f>
        <v>0</v>
      </c>
      <c r="CD65" s="54">
        <f>SUM('JTC - Site 10 - Day 2'!CR65,'JTC - Site 10 - Day 2'!DF65,'JTC - Site 10 - Day 2'!DT65)</f>
        <v>4</v>
      </c>
      <c r="CE65" s="59">
        <f t="shared" si="18"/>
        <v>71</v>
      </c>
      <c r="CF65" s="59">
        <f t="shared" si="19"/>
        <v>68</v>
      </c>
      <c r="CG65" s="45">
        <f>'JTC - Site 10 - Day 2'!$A65</f>
        <v>0.73958333333333315</v>
      </c>
      <c r="CH65" s="46">
        <f>SUM('JTC - Site 10 - Day 2'!B65,'JTC - Site 10 - Day 2'!BF65,'JTC - Site 10 - Day 2'!DJ65)</f>
        <v>23</v>
      </c>
      <c r="CI65" s="47">
        <f>SUM('JTC - Site 10 - Day 2'!C65,'JTC - Site 10 - Day 2'!BG65,'JTC - Site 10 - Day 2'!DK65)</f>
        <v>2</v>
      </c>
      <c r="CJ65" s="47">
        <f>SUM('JTC - Site 10 - Day 2'!D65,'JTC - Site 10 - Day 2'!BH65,'JTC - Site 10 - Day 2'!DL65)</f>
        <v>101</v>
      </c>
      <c r="CK65" s="47">
        <f>SUM('JTC - Site 10 - Day 2'!E65,'JTC - Site 10 - Day 2'!BI65,'JTC - Site 10 - Day 2'!DM65)</f>
        <v>9</v>
      </c>
      <c r="CL65" s="47">
        <f>SUM('JTC - Site 10 - Day 2'!F65,'JTC - Site 10 - Day 2'!BJ65,'JTC - Site 10 - Day 2'!DN65)</f>
        <v>1</v>
      </c>
      <c r="CM65" s="47">
        <f>SUM('JTC - Site 10 - Day 2'!G65,'JTC - Site 10 - Day 2'!BK65,'JTC - Site 10 - Day 2'!DO65)</f>
        <v>1</v>
      </c>
      <c r="CN65" s="47">
        <f>SUM('JTC - Site 10 - Day 2'!H65,'JTC - Site 10 - Day 2'!BL65,'JTC - Site 10 - Day 2'!DP65)</f>
        <v>0</v>
      </c>
      <c r="CO65" s="47">
        <f>SUM('JTC - Site 10 - Day 2'!I65,'JTC - Site 10 - Day 2'!BM65,'JTC - Site 10 - Day 2'!DQ65)</f>
        <v>0</v>
      </c>
      <c r="CP65" s="47">
        <f>SUM('JTC - Site 10 - Day 2'!J65,'JTC - Site 10 - Day 2'!BN65,'JTC - Site 10 - Day 2'!DR65)</f>
        <v>0</v>
      </c>
      <c r="CQ65" s="47">
        <f>SUM('JTC - Site 10 - Day 2'!K65,'JTC - Site 10 - Day 2'!BO65,'JTC - Site 10 - Day 2'!DS65)</f>
        <v>1</v>
      </c>
      <c r="CR65" s="54">
        <f>SUM('JTC - Site 10 - Day 2'!L65,'JTC - Site 10 - Day 2'!BP65,'JTC - Site 10 - Day 2'!DT65)</f>
        <v>2</v>
      </c>
      <c r="CS65" s="59">
        <f t="shared" si="20"/>
        <v>140</v>
      </c>
      <c r="CT65" s="59">
        <f t="shared" si="21"/>
        <v>127</v>
      </c>
      <c r="CU65" s="45">
        <f>'JTC - Site 10 - Day 2'!$A65</f>
        <v>0.73958333333333315</v>
      </c>
      <c r="CV65" s="46">
        <f>SUM('JTC - Site 10 - Day 2'!DX65,'JTC - Site 10 - Day 2'!EL65,'JTC - Site 10 - Day 2'!EZ65)</f>
        <v>76</v>
      </c>
      <c r="CW65" s="47">
        <f>SUM('JTC - Site 10 - Day 2'!DY65,'JTC - Site 10 - Day 2'!EM65,'JTC - Site 10 - Day 2'!FA65)</f>
        <v>13</v>
      </c>
      <c r="CX65" s="47">
        <f>SUM('JTC - Site 10 - Day 2'!DZ65,'JTC - Site 10 - Day 2'!EN65,'JTC - Site 10 - Day 2'!FB65)</f>
        <v>90</v>
      </c>
      <c r="CY65" s="47">
        <f>SUM('JTC - Site 10 - Day 2'!EA65,'JTC - Site 10 - Day 2'!EO65,'JTC - Site 10 - Day 2'!FC65)</f>
        <v>9</v>
      </c>
      <c r="CZ65" s="47">
        <f>SUM('JTC - Site 10 - Day 2'!EB65,'JTC - Site 10 - Day 2'!EP65,'JTC - Site 10 - Day 2'!FD65)</f>
        <v>1</v>
      </c>
      <c r="DA65" s="47">
        <f>SUM('JTC - Site 10 - Day 2'!EC65,'JTC - Site 10 - Day 2'!EQ65,'JTC - Site 10 - Day 2'!FE65)</f>
        <v>0</v>
      </c>
      <c r="DB65" s="47">
        <f>SUM('JTC - Site 10 - Day 2'!ED65,'JTC - Site 10 - Day 2'!ER65,'JTC - Site 10 - Day 2'!FF65)</f>
        <v>1</v>
      </c>
      <c r="DC65" s="47">
        <f>SUM('JTC - Site 10 - Day 2'!EE65,'JTC - Site 10 - Day 2'!ES65,'JTC - Site 10 - Day 2'!FG65)</f>
        <v>0</v>
      </c>
      <c r="DD65" s="47">
        <f>SUM('JTC - Site 10 - Day 2'!EF65,'JTC - Site 10 - Day 2'!ET65,'JTC - Site 10 - Day 2'!FH65)</f>
        <v>0</v>
      </c>
      <c r="DE65" s="47">
        <f>SUM('JTC - Site 10 - Day 2'!EG65,'JTC - Site 10 - Day 2'!EU65,'JTC - Site 10 - Day 2'!FI65)</f>
        <v>0</v>
      </c>
      <c r="DF65" s="54">
        <f>SUM('JTC - Site 10 - Day 2'!EH65,'JTC - Site 10 - Day 2'!EV65,'JTC - Site 10 - Day 2'!FJ65)</f>
        <v>2</v>
      </c>
      <c r="DG65" s="59">
        <f t="shared" si="22"/>
        <v>192</v>
      </c>
      <c r="DH65" s="59">
        <f t="shared" si="23"/>
        <v>137</v>
      </c>
      <c r="DI65" s="68">
        <f t="shared" si="147"/>
        <v>540</v>
      </c>
      <c r="DJ65" s="68">
        <f t="shared" si="148"/>
        <v>1978</v>
      </c>
      <c r="DK65" s="45">
        <f>'JTC - Site 10 - Day 2'!$A65</f>
        <v>0.73958333333333315</v>
      </c>
    </row>
    <row r="66" spans="1:115" s="39" customFormat="1" ht="12" customHeight="1">
      <c r="A66" s="48" t="s">
        <v>24</v>
      </c>
      <c r="B66" s="49">
        <f t="shared" ref="B66:L66" si="149">SUM(B62:B65)</f>
        <v>27</v>
      </c>
      <c r="C66" s="50">
        <f t="shared" si="149"/>
        <v>6</v>
      </c>
      <c r="D66" s="50">
        <f t="shared" si="149"/>
        <v>194</v>
      </c>
      <c r="E66" s="50">
        <f t="shared" si="149"/>
        <v>23</v>
      </c>
      <c r="F66" s="50">
        <f t="shared" si="149"/>
        <v>0</v>
      </c>
      <c r="G66" s="50">
        <f t="shared" si="149"/>
        <v>0</v>
      </c>
      <c r="H66" s="50">
        <f t="shared" si="149"/>
        <v>0</v>
      </c>
      <c r="I66" s="50">
        <f t="shared" si="149"/>
        <v>0</v>
      </c>
      <c r="J66" s="50">
        <f t="shared" si="149"/>
        <v>3</v>
      </c>
      <c r="K66" s="50">
        <f t="shared" si="149"/>
        <v>0</v>
      </c>
      <c r="L66" s="55">
        <f t="shared" si="149"/>
        <v>12</v>
      </c>
      <c r="M66" s="60">
        <f t="shared" si="8"/>
        <v>265</v>
      </c>
      <c r="N66" s="60">
        <f t="shared" si="9"/>
        <v>247</v>
      </c>
      <c r="O66" s="48" t="s">
        <v>24</v>
      </c>
      <c r="P66" s="49">
        <f t="shared" ref="P66:Z66" si="150">SUM(P62:P65)</f>
        <v>52</v>
      </c>
      <c r="Q66" s="50">
        <f t="shared" si="150"/>
        <v>16</v>
      </c>
      <c r="R66" s="50">
        <f t="shared" si="150"/>
        <v>483</v>
      </c>
      <c r="S66" s="50">
        <f t="shared" si="150"/>
        <v>36</v>
      </c>
      <c r="T66" s="50">
        <f t="shared" si="150"/>
        <v>1</v>
      </c>
      <c r="U66" s="50">
        <f t="shared" si="150"/>
        <v>0</v>
      </c>
      <c r="V66" s="50">
        <f t="shared" si="150"/>
        <v>0</v>
      </c>
      <c r="W66" s="50">
        <f t="shared" si="150"/>
        <v>0</v>
      </c>
      <c r="X66" s="50">
        <f t="shared" si="150"/>
        <v>4</v>
      </c>
      <c r="Y66" s="50">
        <f t="shared" si="150"/>
        <v>0</v>
      </c>
      <c r="Z66" s="55">
        <f t="shared" si="150"/>
        <v>19</v>
      </c>
      <c r="AA66" s="60">
        <f t="shared" si="10"/>
        <v>611</v>
      </c>
      <c r="AB66" s="60">
        <f t="shared" si="11"/>
        <v>573</v>
      </c>
      <c r="AC66" s="48" t="s">
        <v>24</v>
      </c>
      <c r="AD66" s="49">
        <f t="shared" ref="AD66:AN66" si="151">SUM(AD62:AD65)</f>
        <v>195</v>
      </c>
      <c r="AE66" s="50">
        <f t="shared" si="151"/>
        <v>26</v>
      </c>
      <c r="AF66" s="50">
        <f t="shared" si="151"/>
        <v>333</v>
      </c>
      <c r="AG66" s="50">
        <f t="shared" si="151"/>
        <v>45</v>
      </c>
      <c r="AH66" s="50">
        <f t="shared" si="151"/>
        <v>6</v>
      </c>
      <c r="AI66" s="50">
        <f t="shared" si="151"/>
        <v>0</v>
      </c>
      <c r="AJ66" s="50">
        <f t="shared" si="151"/>
        <v>2</v>
      </c>
      <c r="AK66" s="50">
        <f t="shared" si="151"/>
        <v>0</v>
      </c>
      <c r="AL66" s="50">
        <f t="shared" si="151"/>
        <v>0</v>
      </c>
      <c r="AM66" s="50">
        <f t="shared" si="151"/>
        <v>0</v>
      </c>
      <c r="AN66" s="55">
        <f t="shared" si="151"/>
        <v>8</v>
      </c>
      <c r="AO66" s="60">
        <f t="shared" si="12"/>
        <v>615</v>
      </c>
      <c r="AP66" s="60">
        <f t="shared" si="13"/>
        <v>480</v>
      </c>
      <c r="AQ66" s="48" t="s">
        <v>24</v>
      </c>
      <c r="AR66" s="49">
        <f t="shared" ref="AR66:BB66" si="152">SUM(AR62:AR65)</f>
        <v>65</v>
      </c>
      <c r="AS66" s="50">
        <f t="shared" si="152"/>
        <v>13</v>
      </c>
      <c r="AT66" s="50">
        <f t="shared" si="152"/>
        <v>307</v>
      </c>
      <c r="AU66" s="50">
        <f t="shared" si="152"/>
        <v>19</v>
      </c>
      <c r="AV66" s="50">
        <f t="shared" si="152"/>
        <v>3</v>
      </c>
      <c r="AW66" s="50">
        <f t="shared" si="152"/>
        <v>1</v>
      </c>
      <c r="AX66" s="50">
        <f t="shared" si="152"/>
        <v>0</v>
      </c>
      <c r="AY66" s="50">
        <f t="shared" si="152"/>
        <v>0</v>
      </c>
      <c r="AZ66" s="50">
        <f t="shared" si="152"/>
        <v>1</v>
      </c>
      <c r="BA66" s="50">
        <f t="shared" si="152"/>
        <v>2</v>
      </c>
      <c r="BB66" s="55">
        <f t="shared" si="152"/>
        <v>6</v>
      </c>
      <c r="BC66" s="60">
        <f t="shared" si="14"/>
        <v>417</v>
      </c>
      <c r="BD66" s="60">
        <f t="shared" si="15"/>
        <v>374</v>
      </c>
      <c r="BE66" s="48" t="s">
        <v>24</v>
      </c>
      <c r="BF66" s="49">
        <f t="shared" ref="BF66:BP66" si="153">SUM(BF62:BF65)</f>
        <v>72</v>
      </c>
      <c r="BG66" s="50">
        <f t="shared" si="153"/>
        <v>15</v>
      </c>
      <c r="BH66" s="50">
        <f t="shared" si="153"/>
        <v>454</v>
      </c>
      <c r="BI66" s="50">
        <f t="shared" si="153"/>
        <v>32</v>
      </c>
      <c r="BJ66" s="50">
        <f t="shared" si="153"/>
        <v>1</v>
      </c>
      <c r="BK66" s="50">
        <f t="shared" si="153"/>
        <v>0</v>
      </c>
      <c r="BL66" s="50">
        <f t="shared" si="153"/>
        <v>0</v>
      </c>
      <c r="BM66" s="50">
        <f t="shared" si="153"/>
        <v>0</v>
      </c>
      <c r="BN66" s="50">
        <f t="shared" si="153"/>
        <v>4</v>
      </c>
      <c r="BO66" s="50">
        <f t="shared" si="153"/>
        <v>0</v>
      </c>
      <c r="BP66" s="55">
        <f t="shared" si="153"/>
        <v>19</v>
      </c>
      <c r="BQ66" s="60">
        <f t="shared" si="16"/>
        <v>597</v>
      </c>
      <c r="BR66" s="60">
        <f t="shared" si="17"/>
        <v>546</v>
      </c>
      <c r="BS66" s="48" t="s">
        <v>24</v>
      </c>
      <c r="BT66" s="49">
        <f t="shared" ref="BT66:CD66" si="154">SUM(BT62:BT65)</f>
        <v>18</v>
      </c>
      <c r="BU66" s="50">
        <f t="shared" si="154"/>
        <v>6</v>
      </c>
      <c r="BV66" s="50">
        <f t="shared" si="154"/>
        <v>193</v>
      </c>
      <c r="BW66" s="50">
        <f t="shared" si="154"/>
        <v>22</v>
      </c>
      <c r="BX66" s="50">
        <f t="shared" si="154"/>
        <v>1</v>
      </c>
      <c r="BY66" s="50">
        <f t="shared" si="154"/>
        <v>0</v>
      </c>
      <c r="BZ66" s="50">
        <f t="shared" si="154"/>
        <v>0</v>
      </c>
      <c r="CA66" s="50">
        <f t="shared" si="154"/>
        <v>0</v>
      </c>
      <c r="CB66" s="50">
        <f t="shared" si="154"/>
        <v>3</v>
      </c>
      <c r="CC66" s="50">
        <f t="shared" si="154"/>
        <v>0</v>
      </c>
      <c r="CD66" s="55">
        <f t="shared" si="154"/>
        <v>12</v>
      </c>
      <c r="CE66" s="60">
        <f t="shared" si="18"/>
        <v>255</v>
      </c>
      <c r="CF66" s="60">
        <f t="shared" si="19"/>
        <v>244</v>
      </c>
      <c r="CG66" s="48" t="s">
        <v>24</v>
      </c>
      <c r="CH66" s="49">
        <f t="shared" ref="CH66:CR66" si="155">SUM(CH62:CH65)</f>
        <v>82</v>
      </c>
      <c r="CI66" s="50">
        <f t="shared" si="155"/>
        <v>16</v>
      </c>
      <c r="CJ66" s="50">
        <f t="shared" si="155"/>
        <v>392</v>
      </c>
      <c r="CK66" s="50">
        <f t="shared" si="155"/>
        <v>25</v>
      </c>
      <c r="CL66" s="50">
        <f t="shared" si="155"/>
        <v>4</v>
      </c>
      <c r="CM66" s="50">
        <f t="shared" si="155"/>
        <v>1</v>
      </c>
      <c r="CN66" s="50">
        <f t="shared" si="155"/>
        <v>0</v>
      </c>
      <c r="CO66" s="50">
        <f t="shared" si="155"/>
        <v>0</v>
      </c>
      <c r="CP66" s="50">
        <f t="shared" si="155"/>
        <v>1</v>
      </c>
      <c r="CQ66" s="50">
        <f t="shared" si="155"/>
        <v>2</v>
      </c>
      <c r="CR66" s="55">
        <f t="shared" si="155"/>
        <v>8</v>
      </c>
      <c r="CS66" s="60">
        <f t="shared" si="20"/>
        <v>531</v>
      </c>
      <c r="CT66" s="60">
        <f t="shared" si="21"/>
        <v>476</v>
      </c>
      <c r="CU66" s="48" t="s">
        <v>24</v>
      </c>
      <c r="CV66" s="49">
        <f t="shared" ref="CV66:DF66" si="156">SUM(CV62:CV65)</f>
        <v>241</v>
      </c>
      <c r="CW66" s="50">
        <f t="shared" si="156"/>
        <v>28</v>
      </c>
      <c r="CX66" s="50">
        <f t="shared" si="156"/>
        <v>390</v>
      </c>
      <c r="CY66" s="50">
        <f t="shared" si="156"/>
        <v>48</v>
      </c>
      <c r="CZ66" s="50">
        <f t="shared" si="156"/>
        <v>6</v>
      </c>
      <c r="DA66" s="50">
        <f t="shared" si="156"/>
        <v>0</v>
      </c>
      <c r="DB66" s="50">
        <f t="shared" si="156"/>
        <v>2</v>
      </c>
      <c r="DC66" s="50">
        <f t="shared" si="156"/>
        <v>0</v>
      </c>
      <c r="DD66" s="50">
        <f t="shared" si="156"/>
        <v>0</v>
      </c>
      <c r="DE66" s="50">
        <f t="shared" si="156"/>
        <v>0</v>
      </c>
      <c r="DF66" s="55">
        <f t="shared" si="156"/>
        <v>10</v>
      </c>
      <c r="DG66" s="60">
        <f t="shared" si="22"/>
        <v>725</v>
      </c>
      <c r="DH66" s="60">
        <f t="shared" si="23"/>
        <v>558</v>
      </c>
      <c r="DI66" s="69"/>
      <c r="DJ66" s="69"/>
      <c r="DK66" s="48"/>
    </row>
    <row r="67" spans="1:115" ht="13.5" customHeight="1">
      <c r="A67" s="22">
        <f>'JTC - Site 10 - Day 2'!$A67</f>
        <v>0.74999999999999978</v>
      </c>
      <c r="B67" s="41">
        <f>SUM('JTC - Site 10 - Day 2'!AR67,'JTC - Site 10 - Day 2'!CV67,'JTC - Site 10 - Day 2'!EZ67)</f>
        <v>4</v>
      </c>
      <c r="C67" s="42">
        <f>SUM('JTC - Site 10 - Day 2'!AS67,'JTC - Site 10 - Day 2'!CW67,'JTC - Site 10 - Day 2'!FA67)</f>
        <v>0</v>
      </c>
      <c r="D67" s="42">
        <f>SUM('JTC - Site 10 - Day 2'!AT67,'JTC - Site 10 - Day 2'!CX67,'JTC - Site 10 - Day 2'!FB67)</f>
        <v>61</v>
      </c>
      <c r="E67" s="42">
        <f>SUM('JTC - Site 10 - Day 2'!AU67,'JTC - Site 10 - Day 2'!CY67,'JTC - Site 10 - Day 2'!FC67)</f>
        <v>2</v>
      </c>
      <c r="F67" s="42">
        <f>SUM('JTC - Site 10 - Day 2'!AV67,'JTC - Site 10 - Day 2'!CZ67,'JTC - Site 10 - Day 2'!FD67)</f>
        <v>0</v>
      </c>
      <c r="G67" s="42">
        <f>SUM('JTC - Site 10 - Day 2'!AW67,'JTC - Site 10 - Day 2'!DA67,'JTC - Site 10 - Day 2'!FE67)</f>
        <v>0</v>
      </c>
      <c r="H67" s="42">
        <f>SUM('JTC - Site 10 - Day 2'!AX67,'JTC - Site 10 - Day 2'!DB67,'JTC - Site 10 - Day 2'!FF67)</f>
        <v>0</v>
      </c>
      <c r="I67" s="42">
        <f>SUM('JTC - Site 10 - Day 2'!AY67,'JTC - Site 10 - Day 2'!DC67,'JTC - Site 10 - Day 2'!FG67)</f>
        <v>0</v>
      </c>
      <c r="J67" s="42">
        <f>SUM('JTC - Site 10 - Day 2'!AZ67,'JTC - Site 10 - Day 2'!DD67,'JTC - Site 10 - Day 2'!FH67)</f>
        <v>1</v>
      </c>
      <c r="K67" s="42">
        <f>SUM('JTC - Site 10 - Day 2'!BA67,'JTC - Site 10 - Day 2'!DE67,'JTC - Site 10 - Day 2'!FI67)</f>
        <v>0</v>
      </c>
      <c r="L67" s="52">
        <f>SUM('JTC - Site 10 - Day 2'!BB67,'JTC - Site 10 - Day 2'!DF67,'JTC - Site 10 - Day 2'!FJ67)</f>
        <v>3</v>
      </c>
      <c r="M67" s="57">
        <f t="shared" si="8"/>
        <v>71</v>
      </c>
      <c r="N67" s="57">
        <f t="shared" si="9"/>
        <v>69</v>
      </c>
      <c r="O67" s="22">
        <f>'JTC - Site 10 - Day 2'!$A67</f>
        <v>0.74999999999999978</v>
      </c>
      <c r="P67" s="41">
        <f>SUM('JTC - Site 10 - Day 2'!B67,'JTC - Site 10 - Day 2'!P67,'JTC - Site 10 - Day 2'!AD67)</f>
        <v>24</v>
      </c>
      <c r="Q67" s="42">
        <f>SUM('JTC - Site 10 - Day 2'!C67,'JTC - Site 10 - Day 2'!Q67,'JTC - Site 10 - Day 2'!AE67)</f>
        <v>5</v>
      </c>
      <c r="R67" s="42">
        <f>SUM('JTC - Site 10 - Day 2'!D67,'JTC - Site 10 - Day 2'!R67,'JTC - Site 10 - Day 2'!AF67)</f>
        <v>111</v>
      </c>
      <c r="S67" s="42">
        <f>SUM('JTC - Site 10 - Day 2'!E67,'JTC - Site 10 - Day 2'!S67,'JTC - Site 10 - Day 2'!AG67)</f>
        <v>7</v>
      </c>
      <c r="T67" s="42">
        <f>SUM('JTC - Site 10 - Day 2'!F67,'JTC - Site 10 - Day 2'!T67,'JTC - Site 10 - Day 2'!AH67)</f>
        <v>1</v>
      </c>
      <c r="U67" s="42">
        <f>SUM('JTC - Site 10 - Day 2'!G67,'JTC - Site 10 - Day 2'!U67,'JTC - Site 10 - Day 2'!AI67)</f>
        <v>0</v>
      </c>
      <c r="V67" s="42">
        <f>SUM('JTC - Site 10 - Day 2'!H67,'JTC - Site 10 - Day 2'!V67,'JTC - Site 10 - Day 2'!AJ67)</f>
        <v>0</v>
      </c>
      <c r="W67" s="42">
        <f>SUM('JTC - Site 10 - Day 2'!I67,'JTC - Site 10 - Day 2'!W67,'JTC - Site 10 - Day 2'!AK67)</f>
        <v>0</v>
      </c>
      <c r="X67" s="42">
        <f>SUM('JTC - Site 10 - Day 2'!J67,'JTC - Site 10 - Day 2'!X67,'JTC - Site 10 - Day 2'!AL67)</f>
        <v>1</v>
      </c>
      <c r="Y67" s="42">
        <f>SUM('JTC - Site 10 - Day 2'!K67,'JTC - Site 10 - Day 2'!Y67,'JTC - Site 10 - Day 2'!AM67)</f>
        <v>0</v>
      </c>
      <c r="Z67" s="52">
        <f>SUM('JTC - Site 10 - Day 2'!L67,'JTC - Site 10 - Day 2'!Z67,'JTC - Site 10 - Day 2'!AN67)</f>
        <v>6</v>
      </c>
      <c r="AA67" s="57">
        <f t="shared" si="10"/>
        <v>155</v>
      </c>
      <c r="AB67" s="57">
        <f t="shared" si="11"/>
        <v>138</v>
      </c>
      <c r="AC67" s="22">
        <f>'JTC - Site 10 - Day 2'!$A67</f>
        <v>0.74999999999999978</v>
      </c>
      <c r="AD67" s="41">
        <f>SUM('JTC - Site 10 - Day 2'!AD67,'JTC - Site 10 - Day 2'!CH67,'JTC - Site 10 - Day 2'!EL67)</f>
        <v>63</v>
      </c>
      <c r="AE67" s="42">
        <f>SUM('JTC - Site 10 - Day 2'!AE67,'JTC - Site 10 - Day 2'!CI67,'JTC - Site 10 - Day 2'!EM67)</f>
        <v>5</v>
      </c>
      <c r="AF67" s="42">
        <f>SUM('JTC - Site 10 - Day 2'!AF67,'JTC - Site 10 - Day 2'!CJ67,'JTC - Site 10 - Day 2'!EN67)</f>
        <v>63</v>
      </c>
      <c r="AG67" s="42">
        <f>SUM('JTC - Site 10 - Day 2'!AG67,'JTC - Site 10 - Day 2'!CK67,'JTC - Site 10 - Day 2'!EO67)</f>
        <v>9</v>
      </c>
      <c r="AH67" s="42">
        <f>SUM('JTC - Site 10 - Day 2'!AH67,'JTC - Site 10 - Day 2'!CL67,'JTC - Site 10 - Day 2'!EP67)</f>
        <v>0</v>
      </c>
      <c r="AI67" s="42">
        <f>SUM('JTC - Site 10 - Day 2'!AI67,'JTC - Site 10 - Day 2'!CM67,'JTC - Site 10 - Day 2'!EQ67)</f>
        <v>0</v>
      </c>
      <c r="AJ67" s="42">
        <f>SUM('JTC - Site 10 - Day 2'!AJ67,'JTC - Site 10 - Day 2'!CN67,'JTC - Site 10 - Day 2'!ER67)</f>
        <v>0</v>
      </c>
      <c r="AK67" s="42">
        <f>SUM('JTC - Site 10 - Day 2'!AK67,'JTC - Site 10 - Day 2'!CO67,'JTC - Site 10 - Day 2'!ES67)</f>
        <v>0</v>
      </c>
      <c r="AL67" s="42">
        <f>SUM('JTC - Site 10 - Day 2'!AL67,'JTC - Site 10 - Day 2'!CP67,'JTC - Site 10 - Day 2'!ET67)</f>
        <v>0</v>
      </c>
      <c r="AM67" s="42">
        <f>SUM('JTC - Site 10 - Day 2'!AM67,'JTC - Site 10 - Day 2'!CQ67,'JTC - Site 10 - Day 2'!EU67)</f>
        <v>0</v>
      </c>
      <c r="AN67" s="52">
        <f>SUM('JTC - Site 10 - Day 2'!AN67,'JTC - Site 10 - Day 2'!CR67,'JTC - Site 10 - Day 2'!EV67)</f>
        <v>1</v>
      </c>
      <c r="AO67" s="57">
        <f t="shared" si="12"/>
        <v>141</v>
      </c>
      <c r="AP67" s="57">
        <f t="shared" si="13"/>
        <v>96</v>
      </c>
      <c r="AQ67" s="22">
        <f>'JTC - Site 10 - Day 2'!$A67</f>
        <v>0.74999999999999978</v>
      </c>
      <c r="AR67" s="41">
        <f>SUM('JTC - Site 10 - Day 2'!AR67,'JTC - Site 10 - Day 2'!BF67,'JTC - Site 10 - Day 2'!BT67)</f>
        <v>8</v>
      </c>
      <c r="AS67" s="42">
        <f>SUM('JTC - Site 10 - Day 2'!AS67,'JTC - Site 10 - Day 2'!BG67,'JTC - Site 10 - Day 2'!BU67)</f>
        <v>1</v>
      </c>
      <c r="AT67" s="42">
        <f>SUM('JTC - Site 10 - Day 2'!AT67,'JTC - Site 10 - Day 2'!BH67,'JTC - Site 10 - Day 2'!BV67)</f>
        <v>57</v>
      </c>
      <c r="AU67" s="42">
        <f>SUM('JTC - Site 10 - Day 2'!AU67,'JTC - Site 10 - Day 2'!BI67,'JTC - Site 10 - Day 2'!BW67)</f>
        <v>4</v>
      </c>
      <c r="AV67" s="42">
        <f>SUM('JTC - Site 10 - Day 2'!AV67,'JTC - Site 10 - Day 2'!BJ67,'JTC - Site 10 - Day 2'!BX67)</f>
        <v>1</v>
      </c>
      <c r="AW67" s="42">
        <f>SUM('JTC - Site 10 - Day 2'!AW67,'JTC - Site 10 - Day 2'!BK67,'JTC - Site 10 - Day 2'!BY67)</f>
        <v>0</v>
      </c>
      <c r="AX67" s="42">
        <f>SUM('JTC - Site 10 - Day 2'!AX67,'JTC - Site 10 - Day 2'!BL67,'JTC - Site 10 - Day 2'!BZ67)</f>
        <v>0</v>
      </c>
      <c r="AY67" s="42">
        <f>SUM('JTC - Site 10 - Day 2'!AY67,'JTC - Site 10 - Day 2'!BM67,'JTC - Site 10 - Day 2'!CA67)</f>
        <v>0</v>
      </c>
      <c r="AZ67" s="42">
        <f>SUM('JTC - Site 10 - Day 2'!AZ67,'JTC - Site 10 - Day 2'!BN67,'JTC - Site 10 - Day 2'!CB67)</f>
        <v>0</v>
      </c>
      <c r="BA67" s="42">
        <f>SUM('JTC - Site 10 - Day 2'!BA67,'JTC - Site 10 - Day 2'!BO67,'JTC - Site 10 - Day 2'!CC67)</f>
        <v>0</v>
      </c>
      <c r="BB67" s="52">
        <f>SUM('JTC - Site 10 - Day 2'!BB67,'JTC - Site 10 - Day 2'!BP67,'JTC - Site 10 - Day 2'!CD67)</f>
        <v>2</v>
      </c>
      <c r="BC67" s="57">
        <f t="shared" si="14"/>
        <v>73</v>
      </c>
      <c r="BD67" s="57">
        <f t="shared" si="15"/>
        <v>68</v>
      </c>
      <c r="BE67" s="22">
        <f>'JTC - Site 10 - Day 2'!$A67</f>
        <v>0.74999999999999978</v>
      </c>
      <c r="BF67" s="41">
        <f>SUM('JTC - Site 10 - Day 2'!P67,'JTC - Site 10 - Day 2'!BT67,'JTC - Site 10 - Day 2'!DX67)</f>
        <v>32</v>
      </c>
      <c r="BG67" s="42">
        <f>SUM('JTC - Site 10 - Day 2'!Q67,'JTC - Site 10 - Day 2'!BU67,'JTC - Site 10 - Day 2'!DY67)</f>
        <v>4</v>
      </c>
      <c r="BH67" s="42">
        <f>SUM('JTC - Site 10 - Day 2'!R67,'JTC - Site 10 - Day 2'!BV67,'JTC - Site 10 - Day 2'!DZ67)</f>
        <v>105</v>
      </c>
      <c r="BI67" s="42">
        <f>SUM('JTC - Site 10 - Day 2'!S67,'JTC - Site 10 - Day 2'!BW67,'JTC - Site 10 - Day 2'!EA67)</f>
        <v>6</v>
      </c>
      <c r="BJ67" s="42">
        <f>SUM('JTC - Site 10 - Day 2'!T67,'JTC - Site 10 - Day 2'!BX67,'JTC - Site 10 - Day 2'!EB67)</f>
        <v>2</v>
      </c>
      <c r="BK67" s="42">
        <f>SUM('JTC - Site 10 - Day 2'!U67,'JTC - Site 10 - Day 2'!BY67,'JTC - Site 10 - Day 2'!EC67)</f>
        <v>0</v>
      </c>
      <c r="BL67" s="42">
        <f>SUM('JTC - Site 10 - Day 2'!V67,'JTC - Site 10 - Day 2'!BZ67,'JTC - Site 10 - Day 2'!ED67)</f>
        <v>0</v>
      </c>
      <c r="BM67" s="42">
        <f>SUM('JTC - Site 10 - Day 2'!W67,'JTC - Site 10 - Day 2'!CA67,'JTC - Site 10 - Day 2'!EE67)</f>
        <v>0</v>
      </c>
      <c r="BN67" s="42">
        <f>SUM('JTC - Site 10 - Day 2'!X67,'JTC - Site 10 - Day 2'!CB67,'JTC - Site 10 - Day 2'!EF67)</f>
        <v>1</v>
      </c>
      <c r="BO67" s="42">
        <f>SUM('JTC - Site 10 - Day 2'!Y67,'JTC - Site 10 - Day 2'!CC67,'JTC - Site 10 - Day 2'!EG67)</f>
        <v>1</v>
      </c>
      <c r="BP67" s="52">
        <f>SUM('JTC - Site 10 - Day 2'!Z67,'JTC - Site 10 - Day 2'!CD67,'JTC - Site 10 - Day 2'!EH67)</f>
        <v>5</v>
      </c>
      <c r="BQ67" s="57">
        <f t="shared" si="16"/>
        <v>156</v>
      </c>
      <c r="BR67" s="57">
        <f t="shared" si="17"/>
        <v>137</v>
      </c>
      <c r="BS67" s="22">
        <f>'JTC - Site 10 - Day 2'!$A67</f>
        <v>0.74999999999999978</v>
      </c>
      <c r="BT67" s="41">
        <f>SUM('JTC - Site 10 - Day 2'!CH67,'JTC - Site 10 - Day 2'!CV67,'JTC - Site 10 - Day 2'!DJ67)</f>
        <v>2</v>
      </c>
      <c r="BU67" s="42">
        <f>SUM('JTC - Site 10 - Day 2'!CI67,'JTC - Site 10 - Day 2'!CW67,'JTC - Site 10 - Day 2'!DK67)</f>
        <v>3</v>
      </c>
      <c r="BV67" s="42">
        <f>SUM('JTC - Site 10 - Day 2'!CJ67,'JTC - Site 10 - Day 2'!CX67,'JTC - Site 10 - Day 2'!DL67)</f>
        <v>59</v>
      </c>
      <c r="BW67" s="42">
        <f>SUM('JTC - Site 10 - Day 2'!CK67,'JTC - Site 10 - Day 2'!CY67,'JTC - Site 10 - Day 2'!DM67)</f>
        <v>2</v>
      </c>
      <c r="BX67" s="42">
        <f>SUM('JTC - Site 10 - Day 2'!CL67,'JTC - Site 10 - Day 2'!CZ67,'JTC - Site 10 - Day 2'!DN67)</f>
        <v>0</v>
      </c>
      <c r="BY67" s="42">
        <f>SUM('JTC - Site 10 - Day 2'!CM67,'JTC - Site 10 - Day 2'!DA67,'JTC - Site 10 - Day 2'!DO67)</f>
        <v>0</v>
      </c>
      <c r="BZ67" s="42">
        <f>SUM('JTC - Site 10 - Day 2'!CN67,'JTC - Site 10 - Day 2'!DB67,'JTC - Site 10 - Day 2'!DP67)</f>
        <v>0</v>
      </c>
      <c r="CA67" s="42">
        <f>SUM('JTC - Site 10 - Day 2'!CO67,'JTC - Site 10 - Day 2'!DC67,'JTC - Site 10 - Day 2'!DQ67)</f>
        <v>0</v>
      </c>
      <c r="CB67" s="42">
        <f>SUM('JTC - Site 10 - Day 2'!CP67,'JTC - Site 10 - Day 2'!DD67,'JTC - Site 10 - Day 2'!DR67)</f>
        <v>1</v>
      </c>
      <c r="CC67" s="42">
        <f>SUM('JTC - Site 10 - Day 2'!CQ67,'JTC - Site 10 - Day 2'!DE67,'JTC - Site 10 - Day 2'!DS67)</f>
        <v>0</v>
      </c>
      <c r="CD67" s="52">
        <f>SUM('JTC - Site 10 - Day 2'!CR67,'JTC - Site 10 - Day 2'!DF67,'JTC - Site 10 - Day 2'!DT67)</f>
        <v>3</v>
      </c>
      <c r="CE67" s="57">
        <f t="shared" si="18"/>
        <v>70</v>
      </c>
      <c r="CF67" s="57">
        <f t="shared" si="19"/>
        <v>68</v>
      </c>
      <c r="CG67" s="22">
        <f>'JTC - Site 10 - Day 2'!$A67</f>
        <v>0.74999999999999978</v>
      </c>
      <c r="CH67" s="41">
        <f>SUM('JTC - Site 10 - Day 2'!B67,'JTC - Site 10 - Day 2'!BF67,'JTC - Site 10 - Day 2'!DJ67)</f>
        <v>14</v>
      </c>
      <c r="CI67" s="42">
        <f>SUM('JTC - Site 10 - Day 2'!C67,'JTC - Site 10 - Day 2'!BG67,'JTC - Site 10 - Day 2'!DK67)</f>
        <v>5</v>
      </c>
      <c r="CJ67" s="42">
        <f>SUM('JTC - Site 10 - Day 2'!D67,'JTC - Site 10 - Day 2'!BH67,'JTC - Site 10 - Day 2'!DL67)</f>
        <v>79</v>
      </c>
      <c r="CK67" s="42">
        <f>SUM('JTC - Site 10 - Day 2'!E67,'JTC - Site 10 - Day 2'!BI67,'JTC - Site 10 - Day 2'!DM67)</f>
        <v>4</v>
      </c>
      <c r="CL67" s="42">
        <f>SUM('JTC - Site 10 - Day 2'!F67,'JTC - Site 10 - Day 2'!BJ67,'JTC - Site 10 - Day 2'!DN67)</f>
        <v>1</v>
      </c>
      <c r="CM67" s="42">
        <f>SUM('JTC - Site 10 - Day 2'!G67,'JTC - Site 10 - Day 2'!BK67,'JTC - Site 10 - Day 2'!DO67)</f>
        <v>0</v>
      </c>
      <c r="CN67" s="42">
        <f>SUM('JTC - Site 10 - Day 2'!H67,'JTC - Site 10 - Day 2'!BL67,'JTC - Site 10 - Day 2'!DP67)</f>
        <v>0</v>
      </c>
      <c r="CO67" s="42">
        <f>SUM('JTC - Site 10 - Day 2'!I67,'JTC - Site 10 - Day 2'!BM67,'JTC - Site 10 - Day 2'!DQ67)</f>
        <v>0</v>
      </c>
      <c r="CP67" s="42">
        <f>SUM('JTC - Site 10 - Day 2'!J67,'JTC - Site 10 - Day 2'!BN67,'JTC - Site 10 - Day 2'!DR67)</f>
        <v>0</v>
      </c>
      <c r="CQ67" s="42">
        <f>SUM('JTC - Site 10 - Day 2'!K67,'JTC - Site 10 - Day 2'!BO67,'JTC - Site 10 - Day 2'!DS67)</f>
        <v>0</v>
      </c>
      <c r="CR67" s="52">
        <f>SUM('JTC - Site 10 - Day 2'!L67,'JTC - Site 10 - Day 2'!BP67,'JTC - Site 10 - Day 2'!DT67)</f>
        <v>3</v>
      </c>
      <c r="CS67" s="57">
        <f t="shared" si="20"/>
        <v>106</v>
      </c>
      <c r="CT67" s="57">
        <f t="shared" si="21"/>
        <v>95</v>
      </c>
      <c r="CU67" s="22">
        <f>'JTC - Site 10 - Day 2'!$A67</f>
        <v>0.74999999999999978</v>
      </c>
      <c r="CV67" s="41">
        <f>SUM('JTC - Site 10 - Day 2'!DX67,'JTC - Site 10 - Day 2'!EL67,'JTC - Site 10 - Day 2'!EZ67)</f>
        <v>79</v>
      </c>
      <c r="CW67" s="42">
        <f>SUM('JTC - Site 10 - Day 2'!DY67,'JTC - Site 10 - Day 2'!EM67,'JTC - Site 10 - Day 2'!FA67)</f>
        <v>5</v>
      </c>
      <c r="CX67" s="42">
        <f>SUM('JTC - Site 10 - Day 2'!DZ67,'JTC - Site 10 - Day 2'!EN67,'JTC - Site 10 - Day 2'!FB67)</f>
        <v>81</v>
      </c>
      <c r="CY67" s="42">
        <f>SUM('JTC - Site 10 - Day 2'!EA67,'JTC - Site 10 - Day 2'!EO67,'JTC - Site 10 - Day 2'!FC67)</f>
        <v>8</v>
      </c>
      <c r="CZ67" s="42">
        <f>SUM('JTC - Site 10 - Day 2'!EB67,'JTC - Site 10 - Day 2'!EP67,'JTC - Site 10 - Day 2'!FD67)</f>
        <v>1</v>
      </c>
      <c r="DA67" s="42">
        <f>SUM('JTC - Site 10 - Day 2'!EC67,'JTC - Site 10 - Day 2'!EQ67,'JTC - Site 10 - Day 2'!FE67)</f>
        <v>0</v>
      </c>
      <c r="DB67" s="42">
        <f>SUM('JTC - Site 10 - Day 2'!ED67,'JTC - Site 10 - Day 2'!ER67,'JTC - Site 10 - Day 2'!FF67)</f>
        <v>0</v>
      </c>
      <c r="DC67" s="42">
        <f>SUM('JTC - Site 10 - Day 2'!EE67,'JTC - Site 10 - Day 2'!ES67,'JTC - Site 10 - Day 2'!FG67)</f>
        <v>0</v>
      </c>
      <c r="DD67" s="42">
        <f>SUM('JTC - Site 10 - Day 2'!EF67,'JTC - Site 10 - Day 2'!ET67,'JTC - Site 10 - Day 2'!FH67)</f>
        <v>0</v>
      </c>
      <c r="DE67" s="42">
        <f>SUM('JTC - Site 10 - Day 2'!EG67,'JTC - Site 10 - Day 2'!EU67,'JTC - Site 10 - Day 2'!FI67)</f>
        <v>1</v>
      </c>
      <c r="DF67" s="52">
        <f>SUM('JTC - Site 10 - Day 2'!EH67,'JTC - Site 10 - Day 2'!EV67,'JTC - Site 10 - Day 2'!FJ67)</f>
        <v>1</v>
      </c>
      <c r="DG67" s="57">
        <f t="shared" si="22"/>
        <v>176</v>
      </c>
      <c r="DH67" s="57">
        <f t="shared" si="23"/>
        <v>123</v>
      </c>
      <c r="DI67" s="67">
        <f t="shared" ref="DI67:DI70" si="157">SUM(M67,AO67,BQ67,CS67)</f>
        <v>474</v>
      </c>
      <c r="DJ67" s="67">
        <f>SUM(DI67:DI70)</f>
        <v>1843</v>
      </c>
      <c r="DK67" s="22">
        <f>'JTC - Site 10 - Day 2'!$A67</f>
        <v>0.74999999999999978</v>
      </c>
    </row>
    <row r="68" spans="1:115" ht="13.5" customHeight="1">
      <c r="A68" s="22">
        <f>'JTC - Site 10 - Day 2'!$A68</f>
        <v>0.76041666666666641</v>
      </c>
      <c r="B68" s="43">
        <f>SUM('JTC - Site 10 - Day 2'!AR68,'JTC - Site 10 - Day 2'!CV68,'JTC - Site 10 - Day 2'!EZ68)</f>
        <v>6</v>
      </c>
      <c r="C68" s="44">
        <f>SUM('JTC - Site 10 - Day 2'!AS68,'JTC - Site 10 - Day 2'!CW68,'JTC - Site 10 - Day 2'!FA68)</f>
        <v>0</v>
      </c>
      <c r="D68" s="44">
        <f>SUM('JTC - Site 10 - Day 2'!AT68,'JTC - Site 10 - Day 2'!CX68,'JTC - Site 10 - Day 2'!FB68)</f>
        <v>75</v>
      </c>
      <c r="E68" s="44">
        <f>SUM('JTC - Site 10 - Day 2'!AU68,'JTC - Site 10 - Day 2'!CY68,'JTC - Site 10 - Day 2'!FC68)</f>
        <v>7</v>
      </c>
      <c r="F68" s="44">
        <f>SUM('JTC - Site 10 - Day 2'!AV68,'JTC - Site 10 - Day 2'!CZ68,'JTC - Site 10 - Day 2'!FD68)</f>
        <v>0</v>
      </c>
      <c r="G68" s="44">
        <f>SUM('JTC - Site 10 - Day 2'!AW68,'JTC - Site 10 - Day 2'!DA68,'JTC - Site 10 - Day 2'!FE68)</f>
        <v>0</v>
      </c>
      <c r="H68" s="44">
        <f>SUM('JTC - Site 10 - Day 2'!AX68,'JTC - Site 10 - Day 2'!DB68,'JTC - Site 10 - Day 2'!FF68)</f>
        <v>0</v>
      </c>
      <c r="I68" s="44">
        <f>SUM('JTC - Site 10 - Day 2'!AY68,'JTC - Site 10 - Day 2'!DC68,'JTC - Site 10 - Day 2'!FG68)</f>
        <v>0</v>
      </c>
      <c r="J68" s="44">
        <f>SUM('JTC - Site 10 - Day 2'!AZ68,'JTC - Site 10 - Day 2'!DD68,'JTC - Site 10 - Day 2'!FH68)</f>
        <v>1</v>
      </c>
      <c r="K68" s="44">
        <f>SUM('JTC - Site 10 - Day 2'!BA68,'JTC - Site 10 - Day 2'!DE68,'JTC - Site 10 - Day 2'!FI68)</f>
        <v>0</v>
      </c>
      <c r="L68" s="53">
        <f>SUM('JTC - Site 10 - Day 2'!BB68,'JTC - Site 10 - Day 2'!DF68,'JTC - Site 10 - Day 2'!FJ68)</f>
        <v>2</v>
      </c>
      <c r="M68" s="58">
        <f t="shared" si="8"/>
        <v>91</v>
      </c>
      <c r="N68" s="58">
        <f t="shared" si="9"/>
        <v>88</v>
      </c>
      <c r="O68" s="22">
        <f>'JTC - Site 10 - Day 2'!$A68</f>
        <v>0.76041666666666641</v>
      </c>
      <c r="P68" s="43">
        <f>SUM('JTC - Site 10 - Day 2'!B68,'JTC - Site 10 - Day 2'!P68,'JTC - Site 10 - Day 2'!AD68)</f>
        <v>17</v>
      </c>
      <c r="Q68" s="44">
        <f>SUM('JTC - Site 10 - Day 2'!C68,'JTC - Site 10 - Day 2'!Q68,'JTC - Site 10 - Day 2'!AE68)</f>
        <v>4</v>
      </c>
      <c r="R68" s="44">
        <f>SUM('JTC - Site 10 - Day 2'!D68,'JTC - Site 10 - Day 2'!R68,'JTC - Site 10 - Day 2'!AF68)</f>
        <v>85</v>
      </c>
      <c r="S68" s="44">
        <f>SUM('JTC - Site 10 - Day 2'!E68,'JTC - Site 10 - Day 2'!S68,'JTC - Site 10 - Day 2'!AG68)</f>
        <v>4</v>
      </c>
      <c r="T68" s="44">
        <f>SUM('JTC - Site 10 - Day 2'!F68,'JTC - Site 10 - Day 2'!T68,'JTC - Site 10 - Day 2'!AH68)</f>
        <v>0</v>
      </c>
      <c r="U68" s="44">
        <f>SUM('JTC - Site 10 - Day 2'!G68,'JTC - Site 10 - Day 2'!U68,'JTC - Site 10 - Day 2'!AI68)</f>
        <v>1</v>
      </c>
      <c r="V68" s="44">
        <f>SUM('JTC - Site 10 - Day 2'!H68,'JTC - Site 10 - Day 2'!V68,'JTC - Site 10 - Day 2'!AJ68)</f>
        <v>0</v>
      </c>
      <c r="W68" s="44">
        <f>SUM('JTC - Site 10 - Day 2'!I68,'JTC - Site 10 - Day 2'!W68,'JTC - Site 10 - Day 2'!AK68)</f>
        <v>0</v>
      </c>
      <c r="X68" s="44">
        <f>SUM('JTC - Site 10 - Day 2'!J68,'JTC - Site 10 - Day 2'!X68,'JTC - Site 10 - Day 2'!AL68)</f>
        <v>1</v>
      </c>
      <c r="Y68" s="44">
        <f>SUM('JTC - Site 10 - Day 2'!K68,'JTC - Site 10 - Day 2'!Y68,'JTC - Site 10 - Day 2'!AM68)</f>
        <v>0</v>
      </c>
      <c r="Z68" s="53">
        <f>SUM('JTC - Site 10 - Day 2'!L68,'JTC - Site 10 - Day 2'!Z68,'JTC - Site 10 - Day 2'!AN68)</f>
        <v>6</v>
      </c>
      <c r="AA68" s="58">
        <f t="shared" si="10"/>
        <v>118</v>
      </c>
      <c r="AB68" s="58">
        <f t="shared" si="11"/>
        <v>107</v>
      </c>
      <c r="AC68" s="22">
        <f>'JTC - Site 10 - Day 2'!$A68</f>
        <v>0.76041666666666641</v>
      </c>
      <c r="AD68" s="43">
        <f>SUM('JTC - Site 10 - Day 2'!AD68,'JTC - Site 10 - Day 2'!CH68,'JTC - Site 10 - Day 2'!EL68)</f>
        <v>55</v>
      </c>
      <c r="AE68" s="44">
        <f>SUM('JTC - Site 10 - Day 2'!AE68,'JTC - Site 10 - Day 2'!CI68,'JTC - Site 10 - Day 2'!EM68)</f>
        <v>5</v>
      </c>
      <c r="AF68" s="44">
        <f>SUM('JTC - Site 10 - Day 2'!AF68,'JTC - Site 10 - Day 2'!CJ68,'JTC - Site 10 - Day 2'!EN68)</f>
        <v>91</v>
      </c>
      <c r="AG68" s="44">
        <f>SUM('JTC - Site 10 - Day 2'!AG68,'JTC - Site 10 - Day 2'!CK68,'JTC - Site 10 - Day 2'!EO68)</f>
        <v>8</v>
      </c>
      <c r="AH68" s="44">
        <f>SUM('JTC - Site 10 - Day 2'!AH68,'JTC - Site 10 - Day 2'!CL68,'JTC - Site 10 - Day 2'!EP68)</f>
        <v>0</v>
      </c>
      <c r="AI68" s="44">
        <f>SUM('JTC - Site 10 - Day 2'!AI68,'JTC - Site 10 - Day 2'!CM68,'JTC - Site 10 - Day 2'!EQ68)</f>
        <v>0</v>
      </c>
      <c r="AJ68" s="44">
        <f>SUM('JTC - Site 10 - Day 2'!AJ68,'JTC - Site 10 - Day 2'!CN68,'JTC - Site 10 - Day 2'!ER68)</f>
        <v>0</v>
      </c>
      <c r="AK68" s="44">
        <f>SUM('JTC - Site 10 - Day 2'!AK68,'JTC - Site 10 - Day 2'!CO68,'JTC - Site 10 - Day 2'!ES68)</f>
        <v>0</v>
      </c>
      <c r="AL68" s="44">
        <f>SUM('JTC - Site 10 - Day 2'!AL68,'JTC - Site 10 - Day 2'!CP68,'JTC - Site 10 - Day 2'!ET68)</f>
        <v>0</v>
      </c>
      <c r="AM68" s="44">
        <f>SUM('JTC - Site 10 - Day 2'!AM68,'JTC - Site 10 - Day 2'!CQ68,'JTC - Site 10 - Day 2'!EU68)</f>
        <v>0</v>
      </c>
      <c r="AN68" s="53">
        <f>SUM('JTC - Site 10 - Day 2'!AN68,'JTC - Site 10 - Day 2'!CR68,'JTC - Site 10 - Day 2'!EV68)</f>
        <v>1</v>
      </c>
      <c r="AO68" s="58">
        <f t="shared" si="12"/>
        <v>160</v>
      </c>
      <c r="AP68" s="58">
        <f t="shared" si="13"/>
        <v>121</v>
      </c>
      <c r="AQ68" s="22">
        <f>'JTC - Site 10 - Day 2'!$A68</f>
        <v>0.76041666666666641</v>
      </c>
      <c r="AR68" s="43">
        <f>SUM('JTC - Site 10 - Day 2'!AR68,'JTC - Site 10 - Day 2'!BF68,'JTC - Site 10 - Day 2'!BT68)</f>
        <v>14</v>
      </c>
      <c r="AS68" s="44">
        <f>SUM('JTC - Site 10 - Day 2'!AS68,'JTC - Site 10 - Day 2'!BG68,'JTC - Site 10 - Day 2'!BU68)</f>
        <v>1</v>
      </c>
      <c r="AT68" s="44">
        <f>SUM('JTC - Site 10 - Day 2'!AT68,'JTC - Site 10 - Day 2'!BH68,'JTC - Site 10 - Day 2'!BV68)</f>
        <v>99</v>
      </c>
      <c r="AU68" s="44">
        <f>SUM('JTC - Site 10 - Day 2'!AU68,'JTC - Site 10 - Day 2'!BI68,'JTC - Site 10 - Day 2'!BW68)</f>
        <v>6</v>
      </c>
      <c r="AV68" s="44">
        <f>SUM('JTC - Site 10 - Day 2'!AV68,'JTC - Site 10 - Day 2'!BJ68,'JTC - Site 10 - Day 2'!BX68)</f>
        <v>1</v>
      </c>
      <c r="AW68" s="44">
        <f>SUM('JTC - Site 10 - Day 2'!AW68,'JTC - Site 10 - Day 2'!BK68,'JTC - Site 10 - Day 2'!BY68)</f>
        <v>0</v>
      </c>
      <c r="AX68" s="44">
        <f>SUM('JTC - Site 10 - Day 2'!AX68,'JTC - Site 10 - Day 2'!BL68,'JTC - Site 10 - Day 2'!BZ68)</f>
        <v>0</v>
      </c>
      <c r="AY68" s="44">
        <f>SUM('JTC - Site 10 - Day 2'!AY68,'JTC - Site 10 - Day 2'!BM68,'JTC - Site 10 - Day 2'!CA68)</f>
        <v>0</v>
      </c>
      <c r="AZ68" s="44">
        <f>SUM('JTC - Site 10 - Day 2'!AZ68,'JTC - Site 10 - Day 2'!BN68,'JTC - Site 10 - Day 2'!CB68)</f>
        <v>0</v>
      </c>
      <c r="BA68" s="44">
        <f>SUM('JTC - Site 10 - Day 2'!BA68,'JTC - Site 10 - Day 2'!BO68,'JTC - Site 10 - Day 2'!CC68)</f>
        <v>0</v>
      </c>
      <c r="BB68" s="53">
        <f>SUM('JTC - Site 10 - Day 2'!BB68,'JTC - Site 10 - Day 2'!BP68,'JTC - Site 10 - Day 2'!CD68)</f>
        <v>2</v>
      </c>
      <c r="BC68" s="58">
        <f t="shared" si="14"/>
        <v>123</v>
      </c>
      <c r="BD68" s="58">
        <f t="shared" si="15"/>
        <v>114</v>
      </c>
      <c r="BE68" s="22">
        <f>'JTC - Site 10 - Day 2'!$A68</f>
        <v>0.76041666666666641</v>
      </c>
      <c r="BF68" s="43">
        <f>SUM('JTC - Site 10 - Day 2'!P68,'JTC - Site 10 - Day 2'!BT68,'JTC - Site 10 - Day 2'!DX68)</f>
        <v>20</v>
      </c>
      <c r="BG68" s="44">
        <f>SUM('JTC - Site 10 - Day 2'!Q68,'JTC - Site 10 - Day 2'!BU68,'JTC - Site 10 - Day 2'!DY68)</f>
        <v>5</v>
      </c>
      <c r="BH68" s="44">
        <f>SUM('JTC - Site 10 - Day 2'!R68,'JTC - Site 10 - Day 2'!BV68,'JTC - Site 10 - Day 2'!DZ68)</f>
        <v>82</v>
      </c>
      <c r="BI68" s="44">
        <f>SUM('JTC - Site 10 - Day 2'!S68,'JTC - Site 10 - Day 2'!BW68,'JTC - Site 10 - Day 2'!EA68)</f>
        <v>5</v>
      </c>
      <c r="BJ68" s="44">
        <f>SUM('JTC - Site 10 - Day 2'!T68,'JTC - Site 10 - Day 2'!BX68,'JTC - Site 10 - Day 2'!EB68)</f>
        <v>1</v>
      </c>
      <c r="BK68" s="44">
        <f>SUM('JTC - Site 10 - Day 2'!U68,'JTC - Site 10 - Day 2'!BY68,'JTC - Site 10 - Day 2'!EC68)</f>
        <v>0</v>
      </c>
      <c r="BL68" s="44">
        <f>SUM('JTC - Site 10 - Day 2'!V68,'JTC - Site 10 - Day 2'!BZ68,'JTC - Site 10 - Day 2'!ED68)</f>
        <v>0</v>
      </c>
      <c r="BM68" s="44">
        <f>SUM('JTC - Site 10 - Day 2'!W68,'JTC - Site 10 - Day 2'!CA68,'JTC - Site 10 - Day 2'!EE68)</f>
        <v>0</v>
      </c>
      <c r="BN68" s="44">
        <f>SUM('JTC - Site 10 - Day 2'!X68,'JTC - Site 10 - Day 2'!CB68,'JTC - Site 10 - Day 2'!EF68)</f>
        <v>1</v>
      </c>
      <c r="BO68" s="44">
        <f>SUM('JTC - Site 10 - Day 2'!Y68,'JTC - Site 10 - Day 2'!CC68,'JTC - Site 10 - Day 2'!EG68)</f>
        <v>0</v>
      </c>
      <c r="BP68" s="53">
        <f>SUM('JTC - Site 10 - Day 2'!Z68,'JTC - Site 10 - Day 2'!CD68,'JTC - Site 10 - Day 2'!EH68)</f>
        <v>5</v>
      </c>
      <c r="BQ68" s="58">
        <f t="shared" si="16"/>
        <v>119</v>
      </c>
      <c r="BR68" s="58">
        <f t="shared" si="17"/>
        <v>105</v>
      </c>
      <c r="BS68" s="22">
        <f>'JTC - Site 10 - Day 2'!$A68</f>
        <v>0.76041666666666641</v>
      </c>
      <c r="BT68" s="43">
        <f>SUM('JTC - Site 10 - Day 2'!CH68,'JTC - Site 10 - Day 2'!CV68,'JTC - Site 10 - Day 2'!DJ68)</f>
        <v>3</v>
      </c>
      <c r="BU68" s="44">
        <f>SUM('JTC - Site 10 - Day 2'!CI68,'JTC - Site 10 - Day 2'!CW68,'JTC - Site 10 - Day 2'!DK68)</f>
        <v>0</v>
      </c>
      <c r="BV68" s="44">
        <f>SUM('JTC - Site 10 - Day 2'!CJ68,'JTC - Site 10 - Day 2'!CX68,'JTC - Site 10 - Day 2'!DL68)</f>
        <v>65</v>
      </c>
      <c r="BW68" s="44">
        <f>SUM('JTC - Site 10 - Day 2'!CK68,'JTC - Site 10 - Day 2'!CY68,'JTC - Site 10 - Day 2'!DM68)</f>
        <v>7</v>
      </c>
      <c r="BX68" s="44">
        <f>SUM('JTC - Site 10 - Day 2'!CL68,'JTC - Site 10 - Day 2'!CZ68,'JTC - Site 10 - Day 2'!DN68)</f>
        <v>0</v>
      </c>
      <c r="BY68" s="44">
        <f>SUM('JTC - Site 10 - Day 2'!CM68,'JTC - Site 10 - Day 2'!DA68,'JTC - Site 10 - Day 2'!DO68)</f>
        <v>0</v>
      </c>
      <c r="BZ68" s="44">
        <f>SUM('JTC - Site 10 - Day 2'!CN68,'JTC - Site 10 - Day 2'!DB68,'JTC - Site 10 - Day 2'!DP68)</f>
        <v>0</v>
      </c>
      <c r="CA68" s="44">
        <f>SUM('JTC - Site 10 - Day 2'!CO68,'JTC - Site 10 - Day 2'!DC68,'JTC - Site 10 - Day 2'!DQ68)</f>
        <v>0</v>
      </c>
      <c r="CB68" s="44">
        <f>SUM('JTC - Site 10 - Day 2'!CP68,'JTC - Site 10 - Day 2'!DD68,'JTC - Site 10 - Day 2'!DR68)</f>
        <v>1</v>
      </c>
      <c r="CC68" s="44">
        <f>SUM('JTC - Site 10 - Day 2'!CQ68,'JTC - Site 10 - Day 2'!DE68,'JTC - Site 10 - Day 2'!DS68)</f>
        <v>0</v>
      </c>
      <c r="CD68" s="53">
        <f>SUM('JTC - Site 10 - Day 2'!CR68,'JTC - Site 10 - Day 2'!DF68,'JTC - Site 10 - Day 2'!DT68)</f>
        <v>3</v>
      </c>
      <c r="CE68" s="58">
        <f t="shared" si="18"/>
        <v>79</v>
      </c>
      <c r="CF68" s="58">
        <f t="shared" si="19"/>
        <v>78</v>
      </c>
      <c r="CG68" s="22">
        <f>'JTC - Site 10 - Day 2'!$A68</f>
        <v>0.76041666666666641</v>
      </c>
      <c r="CH68" s="43">
        <f>SUM('JTC - Site 10 - Day 2'!B68,'JTC - Site 10 - Day 2'!BF68,'JTC - Site 10 - Day 2'!DJ68)</f>
        <v>17</v>
      </c>
      <c r="CI68" s="44">
        <f>SUM('JTC - Site 10 - Day 2'!C68,'JTC - Site 10 - Day 2'!BG68,'JTC - Site 10 - Day 2'!DK68)</f>
        <v>1</v>
      </c>
      <c r="CJ68" s="44">
        <f>SUM('JTC - Site 10 - Day 2'!D68,'JTC - Site 10 - Day 2'!BH68,'JTC - Site 10 - Day 2'!DL68)</f>
        <v>113</v>
      </c>
      <c r="CK68" s="44">
        <f>SUM('JTC - Site 10 - Day 2'!E68,'JTC - Site 10 - Day 2'!BI68,'JTC - Site 10 - Day 2'!DM68)</f>
        <v>8</v>
      </c>
      <c r="CL68" s="44">
        <f>SUM('JTC - Site 10 - Day 2'!F68,'JTC - Site 10 - Day 2'!BJ68,'JTC - Site 10 - Day 2'!DN68)</f>
        <v>0</v>
      </c>
      <c r="CM68" s="44">
        <f>SUM('JTC - Site 10 - Day 2'!G68,'JTC - Site 10 - Day 2'!BK68,'JTC - Site 10 - Day 2'!DO68)</f>
        <v>1</v>
      </c>
      <c r="CN68" s="44">
        <f>SUM('JTC - Site 10 - Day 2'!H68,'JTC - Site 10 - Day 2'!BL68,'JTC - Site 10 - Day 2'!DP68)</f>
        <v>0</v>
      </c>
      <c r="CO68" s="44">
        <f>SUM('JTC - Site 10 - Day 2'!I68,'JTC - Site 10 - Day 2'!BM68,'JTC - Site 10 - Day 2'!DQ68)</f>
        <v>0</v>
      </c>
      <c r="CP68" s="44">
        <f>SUM('JTC - Site 10 - Day 2'!J68,'JTC - Site 10 - Day 2'!BN68,'JTC - Site 10 - Day 2'!DR68)</f>
        <v>0</v>
      </c>
      <c r="CQ68" s="44">
        <f>SUM('JTC - Site 10 - Day 2'!K68,'JTC - Site 10 - Day 2'!BO68,'JTC - Site 10 - Day 2'!DS68)</f>
        <v>0</v>
      </c>
      <c r="CR68" s="53">
        <f>SUM('JTC - Site 10 - Day 2'!L68,'JTC - Site 10 - Day 2'!BP68,'JTC - Site 10 - Day 2'!DT68)</f>
        <v>3</v>
      </c>
      <c r="CS68" s="58">
        <f t="shared" si="20"/>
        <v>143</v>
      </c>
      <c r="CT68" s="58">
        <f t="shared" si="21"/>
        <v>132</v>
      </c>
      <c r="CU68" s="22">
        <f>'JTC - Site 10 - Day 2'!$A68</f>
        <v>0.76041666666666641</v>
      </c>
      <c r="CV68" s="43">
        <f>SUM('JTC - Site 10 - Day 2'!DX68,'JTC - Site 10 - Day 2'!EL68,'JTC - Site 10 - Day 2'!EZ68)</f>
        <v>64</v>
      </c>
      <c r="CW68" s="44">
        <f>SUM('JTC - Site 10 - Day 2'!DY68,'JTC - Site 10 - Day 2'!EM68,'JTC - Site 10 - Day 2'!FA68)</f>
        <v>6</v>
      </c>
      <c r="CX68" s="44">
        <f>SUM('JTC - Site 10 - Day 2'!DZ68,'JTC - Site 10 - Day 2'!EN68,'JTC - Site 10 - Day 2'!FB68)</f>
        <v>112</v>
      </c>
      <c r="CY68" s="44">
        <f>SUM('JTC - Site 10 - Day 2'!EA68,'JTC - Site 10 - Day 2'!EO68,'JTC - Site 10 - Day 2'!FC68)</f>
        <v>11</v>
      </c>
      <c r="CZ68" s="44">
        <f>SUM('JTC - Site 10 - Day 2'!EB68,'JTC - Site 10 - Day 2'!EP68,'JTC - Site 10 - Day 2'!FD68)</f>
        <v>0</v>
      </c>
      <c r="DA68" s="44">
        <f>SUM('JTC - Site 10 - Day 2'!EC68,'JTC - Site 10 - Day 2'!EQ68,'JTC - Site 10 - Day 2'!FE68)</f>
        <v>0</v>
      </c>
      <c r="DB68" s="44">
        <f>SUM('JTC - Site 10 - Day 2'!ED68,'JTC - Site 10 - Day 2'!ER68,'JTC - Site 10 - Day 2'!FF68)</f>
        <v>0</v>
      </c>
      <c r="DC68" s="44">
        <f>SUM('JTC - Site 10 - Day 2'!EE68,'JTC - Site 10 - Day 2'!ES68,'JTC - Site 10 - Day 2'!FG68)</f>
        <v>0</v>
      </c>
      <c r="DD68" s="44">
        <f>SUM('JTC - Site 10 - Day 2'!EF68,'JTC - Site 10 - Day 2'!ET68,'JTC - Site 10 - Day 2'!FH68)</f>
        <v>0</v>
      </c>
      <c r="DE68" s="44">
        <f>SUM('JTC - Site 10 - Day 2'!EG68,'JTC - Site 10 - Day 2'!EU68,'JTC - Site 10 - Day 2'!FI68)</f>
        <v>0</v>
      </c>
      <c r="DF68" s="53">
        <f>SUM('JTC - Site 10 - Day 2'!EH68,'JTC - Site 10 - Day 2'!EV68,'JTC - Site 10 - Day 2'!FJ68)</f>
        <v>0</v>
      </c>
      <c r="DG68" s="58">
        <f t="shared" si="22"/>
        <v>193</v>
      </c>
      <c r="DH68" s="58">
        <f t="shared" si="23"/>
        <v>147</v>
      </c>
      <c r="DI68" s="67">
        <f t="shared" si="157"/>
        <v>513</v>
      </c>
      <c r="DJ68" s="67">
        <f>SUM(DI68:DI70)</f>
        <v>1369</v>
      </c>
      <c r="DK68" s="22">
        <f>'JTC - Site 10 - Day 2'!$A68</f>
        <v>0.76041666666666641</v>
      </c>
    </row>
    <row r="69" spans="1:115" ht="13.5" customHeight="1">
      <c r="A69" s="22">
        <f>'JTC - Site 10 - Day 2'!$A69</f>
        <v>0.77083333333333304</v>
      </c>
      <c r="B69" s="43">
        <f>SUM('JTC - Site 10 - Day 2'!AR69,'JTC - Site 10 - Day 2'!CV69,'JTC - Site 10 - Day 2'!EZ69)</f>
        <v>6</v>
      </c>
      <c r="C69" s="44">
        <f>SUM('JTC - Site 10 - Day 2'!AS69,'JTC - Site 10 - Day 2'!CW69,'JTC - Site 10 - Day 2'!FA69)</f>
        <v>0</v>
      </c>
      <c r="D69" s="44">
        <f>SUM('JTC - Site 10 - Day 2'!AT69,'JTC - Site 10 - Day 2'!CX69,'JTC - Site 10 - Day 2'!FB69)</f>
        <v>64</v>
      </c>
      <c r="E69" s="44">
        <f>SUM('JTC - Site 10 - Day 2'!AU69,'JTC - Site 10 - Day 2'!CY69,'JTC - Site 10 - Day 2'!FC69)</f>
        <v>2</v>
      </c>
      <c r="F69" s="44">
        <f>SUM('JTC - Site 10 - Day 2'!AV69,'JTC - Site 10 - Day 2'!CZ69,'JTC - Site 10 - Day 2'!FD69)</f>
        <v>0</v>
      </c>
      <c r="G69" s="44">
        <f>SUM('JTC - Site 10 - Day 2'!AW69,'JTC - Site 10 - Day 2'!DA69,'JTC - Site 10 - Day 2'!FE69)</f>
        <v>0</v>
      </c>
      <c r="H69" s="44">
        <f>SUM('JTC - Site 10 - Day 2'!AX69,'JTC - Site 10 - Day 2'!DB69,'JTC - Site 10 - Day 2'!FF69)</f>
        <v>0</v>
      </c>
      <c r="I69" s="44">
        <f>SUM('JTC - Site 10 - Day 2'!AY69,'JTC - Site 10 - Day 2'!DC69,'JTC - Site 10 - Day 2'!FG69)</f>
        <v>0</v>
      </c>
      <c r="J69" s="44">
        <f>SUM('JTC - Site 10 - Day 2'!AZ69,'JTC - Site 10 - Day 2'!DD69,'JTC - Site 10 - Day 2'!FH69)</f>
        <v>0</v>
      </c>
      <c r="K69" s="44">
        <f>SUM('JTC - Site 10 - Day 2'!BA69,'JTC - Site 10 - Day 2'!DE69,'JTC - Site 10 - Day 2'!FI69)</f>
        <v>0</v>
      </c>
      <c r="L69" s="53">
        <f>SUM('JTC - Site 10 - Day 2'!BB69,'JTC - Site 10 - Day 2'!DF69,'JTC - Site 10 - Day 2'!FJ69)</f>
        <v>1</v>
      </c>
      <c r="M69" s="58">
        <f t="shared" si="8"/>
        <v>73</v>
      </c>
      <c r="N69" s="58">
        <f t="shared" si="9"/>
        <v>69</v>
      </c>
      <c r="O69" s="22">
        <f>'JTC - Site 10 - Day 2'!$A69</f>
        <v>0.77083333333333304</v>
      </c>
      <c r="P69" s="43">
        <f>SUM('JTC - Site 10 - Day 2'!B69,'JTC - Site 10 - Day 2'!P69,'JTC - Site 10 - Day 2'!AD69)</f>
        <v>8</v>
      </c>
      <c r="Q69" s="44">
        <f>SUM('JTC - Site 10 - Day 2'!C69,'JTC - Site 10 - Day 2'!Q69,'JTC - Site 10 - Day 2'!AE69)</f>
        <v>3</v>
      </c>
      <c r="R69" s="44">
        <f>SUM('JTC - Site 10 - Day 2'!D69,'JTC - Site 10 - Day 2'!R69,'JTC - Site 10 - Day 2'!AF69)</f>
        <v>113</v>
      </c>
      <c r="S69" s="44">
        <f>SUM('JTC - Site 10 - Day 2'!E69,'JTC - Site 10 - Day 2'!S69,'JTC - Site 10 - Day 2'!AG69)</f>
        <v>6</v>
      </c>
      <c r="T69" s="44">
        <f>SUM('JTC - Site 10 - Day 2'!F69,'JTC - Site 10 - Day 2'!T69,'JTC - Site 10 - Day 2'!AH69)</f>
        <v>0</v>
      </c>
      <c r="U69" s="44">
        <f>SUM('JTC - Site 10 - Day 2'!G69,'JTC - Site 10 - Day 2'!U69,'JTC - Site 10 - Day 2'!AI69)</f>
        <v>0</v>
      </c>
      <c r="V69" s="44">
        <f>SUM('JTC - Site 10 - Day 2'!H69,'JTC - Site 10 - Day 2'!V69,'JTC - Site 10 - Day 2'!AJ69)</f>
        <v>0</v>
      </c>
      <c r="W69" s="44">
        <f>SUM('JTC - Site 10 - Day 2'!I69,'JTC - Site 10 - Day 2'!W69,'JTC - Site 10 - Day 2'!AK69)</f>
        <v>0</v>
      </c>
      <c r="X69" s="44">
        <f>SUM('JTC - Site 10 - Day 2'!J69,'JTC - Site 10 - Day 2'!X69,'JTC - Site 10 - Day 2'!AL69)</f>
        <v>1</v>
      </c>
      <c r="Y69" s="44">
        <f>SUM('JTC - Site 10 - Day 2'!K69,'JTC - Site 10 - Day 2'!Y69,'JTC - Site 10 - Day 2'!AM69)</f>
        <v>0</v>
      </c>
      <c r="Z69" s="53">
        <f>SUM('JTC - Site 10 - Day 2'!L69,'JTC - Site 10 - Day 2'!Z69,'JTC - Site 10 - Day 2'!AN69)</f>
        <v>5</v>
      </c>
      <c r="AA69" s="58">
        <f t="shared" si="10"/>
        <v>136</v>
      </c>
      <c r="AB69" s="58">
        <f t="shared" si="11"/>
        <v>130</v>
      </c>
      <c r="AC69" s="22">
        <f>'JTC - Site 10 - Day 2'!$A69</f>
        <v>0.77083333333333304</v>
      </c>
      <c r="AD69" s="43">
        <f>SUM('JTC - Site 10 - Day 2'!AD69,'JTC - Site 10 - Day 2'!CH69,'JTC - Site 10 - Day 2'!EL69)</f>
        <v>49</v>
      </c>
      <c r="AE69" s="44">
        <f>SUM('JTC - Site 10 - Day 2'!AE69,'JTC - Site 10 - Day 2'!CI69,'JTC - Site 10 - Day 2'!EM69)</f>
        <v>3</v>
      </c>
      <c r="AF69" s="44">
        <f>SUM('JTC - Site 10 - Day 2'!AF69,'JTC - Site 10 - Day 2'!CJ69,'JTC - Site 10 - Day 2'!EN69)</f>
        <v>77</v>
      </c>
      <c r="AG69" s="44">
        <f>SUM('JTC - Site 10 - Day 2'!AG69,'JTC - Site 10 - Day 2'!CK69,'JTC - Site 10 - Day 2'!EO69)</f>
        <v>5</v>
      </c>
      <c r="AH69" s="44">
        <f>SUM('JTC - Site 10 - Day 2'!AH69,'JTC - Site 10 - Day 2'!CL69,'JTC - Site 10 - Day 2'!EP69)</f>
        <v>0</v>
      </c>
      <c r="AI69" s="44">
        <f>SUM('JTC - Site 10 - Day 2'!AI69,'JTC - Site 10 - Day 2'!CM69,'JTC - Site 10 - Day 2'!EQ69)</f>
        <v>1</v>
      </c>
      <c r="AJ69" s="44">
        <f>SUM('JTC - Site 10 - Day 2'!AJ69,'JTC - Site 10 - Day 2'!CN69,'JTC - Site 10 - Day 2'!ER69)</f>
        <v>0</v>
      </c>
      <c r="AK69" s="44">
        <f>SUM('JTC - Site 10 - Day 2'!AK69,'JTC - Site 10 - Day 2'!CO69,'JTC - Site 10 - Day 2'!ES69)</f>
        <v>0</v>
      </c>
      <c r="AL69" s="44">
        <f>SUM('JTC - Site 10 - Day 2'!AL69,'JTC - Site 10 - Day 2'!CP69,'JTC - Site 10 - Day 2'!ET69)</f>
        <v>0</v>
      </c>
      <c r="AM69" s="44">
        <f>SUM('JTC - Site 10 - Day 2'!AM69,'JTC - Site 10 - Day 2'!CQ69,'JTC - Site 10 - Day 2'!EU69)</f>
        <v>0</v>
      </c>
      <c r="AN69" s="53">
        <f>SUM('JTC - Site 10 - Day 2'!AN69,'JTC - Site 10 - Day 2'!CR69,'JTC - Site 10 - Day 2'!EV69)</f>
        <v>0</v>
      </c>
      <c r="AO69" s="58">
        <f t="shared" si="12"/>
        <v>135</v>
      </c>
      <c r="AP69" s="58">
        <f t="shared" si="13"/>
        <v>102</v>
      </c>
      <c r="AQ69" s="22">
        <f>'JTC - Site 10 - Day 2'!$A69</f>
        <v>0.77083333333333304</v>
      </c>
      <c r="AR69" s="43">
        <f>SUM('JTC - Site 10 - Day 2'!AR69,'JTC - Site 10 - Day 2'!BF69,'JTC - Site 10 - Day 2'!BT69)</f>
        <v>12</v>
      </c>
      <c r="AS69" s="44">
        <f>SUM('JTC - Site 10 - Day 2'!AS69,'JTC - Site 10 - Day 2'!BG69,'JTC - Site 10 - Day 2'!BU69)</f>
        <v>1</v>
      </c>
      <c r="AT69" s="44">
        <f>SUM('JTC - Site 10 - Day 2'!AT69,'JTC - Site 10 - Day 2'!BH69,'JTC - Site 10 - Day 2'!BV69)</f>
        <v>65</v>
      </c>
      <c r="AU69" s="44">
        <f>SUM('JTC - Site 10 - Day 2'!AU69,'JTC - Site 10 - Day 2'!BI69,'JTC - Site 10 - Day 2'!BW69)</f>
        <v>7</v>
      </c>
      <c r="AV69" s="44">
        <f>SUM('JTC - Site 10 - Day 2'!AV69,'JTC - Site 10 - Day 2'!BJ69,'JTC - Site 10 - Day 2'!BX69)</f>
        <v>0</v>
      </c>
      <c r="AW69" s="44">
        <f>SUM('JTC - Site 10 - Day 2'!AW69,'JTC - Site 10 - Day 2'!BK69,'JTC - Site 10 - Day 2'!BY69)</f>
        <v>1</v>
      </c>
      <c r="AX69" s="44">
        <f>SUM('JTC - Site 10 - Day 2'!AX69,'JTC - Site 10 - Day 2'!BL69,'JTC - Site 10 - Day 2'!BZ69)</f>
        <v>0</v>
      </c>
      <c r="AY69" s="44">
        <f>SUM('JTC - Site 10 - Day 2'!AY69,'JTC - Site 10 - Day 2'!BM69,'JTC - Site 10 - Day 2'!CA69)</f>
        <v>0</v>
      </c>
      <c r="AZ69" s="44">
        <f>SUM('JTC - Site 10 - Day 2'!AZ69,'JTC - Site 10 - Day 2'!BN69,'JTC - Site 10 - Day 2'!CB69)</f>
        <v>0</v>
      </c>
      <c r="BA69" s="44">
        <f>SUM('JTC - Site 10 - Day 2'!BA69,'JTC - Site 10 - Day 2'!BO69,'JTC - Site 10 - Day 2'!CC69)</f>
        <v>0</v>
      </c>
      <c r="BB69" s="53">
        <f>SUM('JTC - Site 10 - Day 2'!BB69,'JTC - Site 10 - Day 2'!BP69,'JTC - Site 10 - Day 2'!CD69)</f>
        <v>1</v>
      </c>
      <c r="BC69" s="58">
        <f t="shared" si="14"/>
        <v>87</v>
      </c>
      <c r="BD69" s="58">
        <f t="shared" si="15"/>
        <v>79</v>
      </c>
      <c r="BE69" s="22">
        <f>'JTC - Site 10 - Day 2'!$A69</f>
        <v>0.77083333333333304</v>
      </c>
      <c r="BF69" s="43">
        <f>SUM('JTC - Site 10 - Day 2'!P69,'JTC - Site 10 - Day 2'!BT69,'JTC - Site 10 - Day 2'!DX69)</f>
        <v>9</v>
      </c>
      <c r="BG69" s="44">
        <f>SUM('JTC - Site 10 - Day 2'!Q69,'JTC - Site 10 - Day 2'!BU69,'JTC - Site 10 - Day 2'!DY69)</f>
        <v>4</v>
      </c>
      <c r="BH69" s="44">
        <f>SUM('JTC - Site 10 - Day 2'!R69,'JTC - Site 10 - Day 2'!BV69,'JTC - Site 10 - Day 2'!DZ69)</f>
        <v>98</v>
      </c>
      <c r="BI69" s="44">
        <f>SUM('JTC - Site 10 - Day 2'!S69,'JTC - Site 10 - Day 2'!BW69,'JTC - Site 10 - Day 2'!EA69)</f>
        <v>8</v>
      </c>
      <c r="BJ69" s="44">
        <f>SUM('JTC - Site 10 - Day 2'!T69,'JTC - Site 10 - Day 2'!BX69,'JTC - Site 10 - Day 2'!EB69)</f>
        <v>0</v>
      </c>
      <c r="BK69" s="44">
        <f>SUM('JTC - Site 10 - Day 2'!U69,'JTC - Site 10 - Day 2'!BY69,'JTC - Site 10 - Day 2'!EC69)</f>
        <v>0</v>
      </c>
      <c r="BL69" s="44">
        <f>SUM('JTC - Site 10 - Day 2'!V69,'JTC - Site 10 - Day 2'!BZ69,'JTC - Site 10 - Day 2'!ED69)</f>
        <v>0</v>
      </c>
      <c r="BM69" s="44">
        <f>SUM('JTC - Site 10 - Day 2'!W69,'JTC - Site 10 - Day 2'!CA69,'JTC - Site 10 - Day 2'!EE69)</f>
        <v>0</v>
      </c>
      <c r="BN69" s="44">
        <f>SUM('JTC - Site 10 - Day 2'!X69,'JTC - Site 10 - Day 2'!CB69,'JTC - Site 10 - Day 2'!EF69)</f>
        <v>1</v>
      </c>
      <c r="BO69" s="44">
        <f>SUM('JTC - Site 10 - Day 2'!Y69,'JTC - Site 10 - Day 2'!CC69,'JTC - Site 10 - Day 2'!EG69)</f>
        <v>0</v>
      </c>
      <c r="BP69" s="53">
        <f>SUM('JTC - Site 10 - Day 2'!Z69,'JTC - Site 10 - Day 2'!CD69,'JTC - Site 10 - Day 2'!EH69)</f>
        <v>5</v>
      </c>
      <c r="BQ69" s="58">
        <f t="shared" si="16"/>
        <v>125</v>
      </c>
      <c r="BR69" s="58">
        <f t="shared" si="17"/>
        <v>118</v>
      </c>
      <c r="BS69" s="22">
        <f>'JTC - Site 10 - Day 2'!$A69</f>
        <v>0.77083333333333304</v>
      </c>
      <c r="BT69" s="43">
        <f>SUM('JTC - Site 10 - Day 2'!CH69,'JTC - Site 10 - Day 2'!CV69,'JTC - Site 10 - Day 2'!DJ69)</f>
        <v>4</v>
      </c>
      <c r="BU69" s="44">
        <f>SUM('JTC - Site 10 - Day 2'!CI69,'JTC - Site 10 - Day 2'!CW69,'JTC - Site 10 - Day 2'!DK69)</f>
        <v>0</v>
      </c>
      <c r="BV69" s="44">
        <f>SUM('JTC - Site 10 - Day 2'!CJ69,'JTC - Site 10 - Day 2'!CX69,'JTC - Site 10 - Day 2'!DL69)</f>
        <v>60</v>
      </c>
      <c r="BW69" s="44">
        <f>SUM('JTC - Site 10 - Day 2'!CK69,'JTC - Site 10 - Day 2'!CY69,'JTC - Site 10 - Day 2'!DM69)</f>
        <v>1</v>
      </c>
      <c r="BX69" s="44">
        <f>SUM('JTC - Site 10 - Day 2'!CL69,'JTC - Site 10 - Day 2'!CZ69,'JTC - Site 10 - Day 2'!DN69)</f>
        <v>0</v>
      </c>
      <c r="BY69" s="44">
        <f>SUM('JTC - Site 10 - Day 2'!CM69,'JTC - Site 10 - Day 2'!DA69,'JTC - Site 10 - Day 2'!DO69)</f>
        <v>0</v>
      </c>
      <c r="BZ69" s="44">
        <f>SUM('JTC - Site 10 - Day 2'!CN69,'JTC - Site 10 - Day 2'!DB69,'JTC - Site 10 - Day 2'!DP69)</f>
        <v>0</v>
      </c>
      <c r="CA69" s="44">
        <f>SUM('JTC - Site 10 - Day 2'!CO69,'JTC - Site 10 - Day 2'!DC69,'JTC - Site 10 - Day 2'!DQ69)</f>
        <v>0</v>
      </c>
      <c r="CB69" s="44">
        <f>SUM('JTC - Site 10 - Day 2'!CP69,'JTC - Site 10 - Day 2'!DD69,'JTC - Site 10 - Day 2'!DR69)</f>
        <v>0</v>
      </c>
      <c r="CC69" s="44">
        <f>SUM('JTC - Site 10 - Day 2'!CQ69,'JTC - Site 10 - Day 2'!DE69,'JTC - Site 10 - Day 2'!DS69)</f>
        <v>0</v>
      </c>
      <c r="CD69" s="53">
        <f>SUM('JTC - Site 10 - Day 2'!CR69,'JTC - Site 10 - Day 2'!DF69,'JTC - Site 10 - Day 2'!DT69)</f>
        <v>1</v>
      </c>
      <c r="CE69" s="58">
        <f t="shared" si="18"/>
        <v>66</v>
      </c>
      <c r="CF69" s="58">
        <f t="shared" si="19"/>
        <v>63</v>
      </c>
      <c r="CG69" s="22">
        <f>'JTC - Site 10 - Day 2'!$A69</f>
        <v>0.77083333333333304</v>
      </c>
      <c r="CH69" s="43">
        <f>SUM('JTC - Site 10 - Day 2'!B69,'JTC - Site 10 - Day 2'!BF69,'JTC - Site 10 - Day 2'!DJ69)</f>
        <v>19</v>
      </c>
      <c r="CI69" s="44">
        <f>SUM('JTC - Site 10 - Day 2'!C69,'JTC - Site 10 - Day 2'!BG69,'JTC - Site 10 - Day 2'!DK69)</f>
        <v>1</v>
      </c>
      <c r="CJ69" s="44">
        <f>SUM('JTC - Site 10 - Day 2'!D69,'JTC - Site 10 - Day 2'!BH69,'JTC - Site 10 - Day 2'!DL69)</f>
        <v>89</v>
      </c>
      <c r="CK69" s="44">
        <f>SUM('JTC - Site 10 - Day 2'!E69,'JTC - Site 10 - Day 2'!BI69,'JTC - Site 10 - Day 2'!DM69)</f>
        <v>7</v>
      </c>
      <c r="CL69" s="44">
        <f>SUM('JTC - Site 10 - Day 2'!F69,'JTC - Site 10 - Day 2'!BJ69,'JTC - Site 10 - Day 2'!DN69)</f>
        <v>0</v>
      </c>
      <c r="CM69" s="44">
        <f>SUM('JTC - Site 10 - Day 2'!G69,'JTC - Site 10 - Day 2'!BK69,'JTC - Site 10 - Day 2'!DO69)</f>
        <v>1</v>
      </c>
      <c r="CN69" s="44">
        <f>SUM('JTC - Site 10 - Day 2'!H69,'JTC - Site 10 - Day 2'!BL69,'JTC - Site 10 - Day 2'!DP69)</f>
        <v>0</v>
      </c>
      <c r="CO69" s="44">
        <f>SUM('JTC - Site 10 - Day 2'!I69,'JTC - Site 10 - Day 2'!BM69,'JTC - Site 10 - Day 2'!DQ69)</f>
        <v>0</v>
      </c>
      <c r="CP69" s="44">
        <f>SUM('JTC - Site 10 - Day 2'!J69,'JTC - Site 10 - Day 2'!BN69,'JTC - Site 10 - Day 2'!DR69)</f>
        <v>0</v>
      </c>
      <c r="CQ69" s="44">
        <f>SUM('JTC - Site 10 - Day 2'!K69,'JTC - Site 10 - Day 2'!BO69,'JTC - Site 10 - Day 2'!DS69)</f>
        <v>0</v>
      </c>
      <c r="CR69" s="53">
        <f>SUM('JTC - Site 10 - Day 2'!L69,'JTC - Site 10 - Day 2'!BP69,'JTC - Site 10 - Day 2'!DT69)</f>
        <v>1</v>
      </c>
      <c r="CS69" s="58">
        <f t="shared" si="20"/>
        <v>118</v>
      </c>
      <c r="CT69" s="58">
        <f t="shared" si="21"/>
        <v>106</v>
      </c>
      <c r="CU69" s="22">
        <f>'JTC - Site 10 - Day 2'!$A69</f>
        <v>0.77083333333333304</v>
      </c>
      <c r="CV69" s="43">
        <f>SUM('JTC - Site 10 - Day 2'!DX69,'JTC - Site 10 - Day 2'!EL69,'JTC - Site 10 - Day 2'!EZ69)</f>
        <v>59</v>
      </c>
      <c r="CW69" s="44">
        <f>SUM('JTC - Site 10 - Day 2'!DY69,'JTC - Site 10 - Day 2'!EM69,'JTC - Site 10 - Day 2'!FA69)</f>
        <v>4</v>
      </c>
      <c r="CX69" s="44">
        <f>SUM('JTC - Site 10 - Day 2'!DZ69,'JTC - Site 10 - Day 2'!EN69,'JTC - Site 10 - Day 2'!FB69)</f>
        <v>90</v>
      </c>
      <c r="CY69" s="44">
        <f>SUM('JTC - Site 10 - Day 2'!EA69,'JTC - Site 10 - Day 2'!EO69,'JTC - Site 10 - Day 2'!FC69)</f>
        <v>8</v>
      </c>
      <c r="CZ69" s="44">
        <f>SUM('JTC - Site 10 - Day 2'!EB69,'JTC - Site 10 - Day 2'!EP69,'JTC - Site 10 - Day 2'!FD69)</f>
        <v>0</v>
      </c>
      <c r="DA69" s="44">
        <f>SUM('JTC - Site 10 - Day 2'!EC69,'JTC - Site 10 - Day 2'!EQ69,'JTC - Site 10 - Day 2'!FE69)</f>
        <v>1</v>
      </c>
      <c r="DB69" s="44">
        <f>SUM('JTC - Site 10 - Day 2'!ED69,'JTC - Site 10 - Day 2'!ER69,'JTC - Site 10 - Day 2'!FF69)</f>
        <v>0</v>
      </c>
      <c r="DC69" s="44">
        <f>SUM('JTC - Site 10 - Day 2'!EE69,'JTC - Site 10 - Day 2'!ES69,'JTC - Site 10 - Day 2'!FG69)</f>
        <v>0</v>
      </c>
      <c r="DD69" s="44">
        <f>SUM('JTC - Site 10 - Day 2'!EF69,'JTC - Site 10 - Day 2'!ET69,'JTC - Site 10 - Day 2'!FH69)</f>
        <v>0</v>
      </c>
      <c r="DE69" s="44">
        <f>SUM('JTC - Site 10 - Day 2'!EG69,'JTC - Site 10 - Day 2'!EU69,'JTC - Site 10 - Day 2'!FI69)</f>
        <v>0</v>
      </c>
      <c r="DF69" s="53">
        <f>SUM('JTC - Site 10 - Day 2'!EH69,'JTC - Site 10 - Day 2'!EV69,'JTC - Site 10 - Day 2'!FJ69)</f>
        <v>0</v>
      </c>
      <c r="DG69" s="58">
        <f t="shared" si="22"/>
        <v>162</v>
      </c>
      <c r="DH69" s="58">
        <f t="shared" si="23"/>
        <v>122</v>
      </c>
      <c r="DI69" s="67">
        <f t="shared" si="157"/>
        <v>451</v>
      </c>
      <c r="DJ69" s="67">
        <f>SUM(DI69:DI70)</f>
        <v>856</v>
      </c>
      <c r="DK69" s="22">
        <f>'JTC - Site 10 - Day 2'!$A69</f>
        <v>0.77083333333333304</v>
      </c>
    </row>
    <row r="70" spans="1:115" ht="13.5" customHeight="1">
      <c r="A70" s="45">
        <f>'JTC - Site 10 - Day 2'!$A70</f>
        <v>0.78124999999999967</v>
      </c>
      <c r="B70" s="46">
        <f>SUM('JTC - Site 10 - Day 2'!AR70,'JTC - Site 10 - Day 2'!CV70,'JTC - Site 10 - Day 2'!EZ70)</f>
        <v>5</v>
      </c>
      <c r="C70" s="47">
        <f>SUM('JTC - Site 10 - Day 2'!AS70,'JTC - Site 10 - Day 2'!CW70,'JTC - Site 10 - Day 2'!FA70)</f>
        <v>0</v>
      </c>
      <c r="D70" s="47">
        <f>SUM('JTC - Site 10 - Day 2'!AT70,'JTC - Site 10 - Day 2'!CX70,'JTC - Site 10 - Day 2'!FB70)</f>
        <v>59</v>
      </c>
      <c r="E70" s="47">
        <f>SUM('JTC - Site 10 - Day 2'!AU70,'JTC - Site 10 - Day 2'!CY70,'JTC - Site 10 - Day 2'!FC70)</f>
        <v>5</v>
      </c>
      <c r="F70" s="47">
        <f>SUM('JTC - Site 10 - Day 2'!AV70,'JTC - Site 10 - Day 2'!CZ70,'JTC - Site 10 - Day 2'!FD70)</f>
        <v>1</v>
      </c>
      <c r="G70" s="47">
        <f>SUM('JTC - Site 10 - Day 2'!AW70,'JTC - Site 10 - Day 2'!DA70,'JTC - Site 10 - Day 2'!FE70)</f>
        <v>0</v>
      </c>
      <c r="H70" s="47">
        <f>SUM('JTC - Site 10 - Day 2'!AX70,'JTC - Site 10 - Day 2'!DB70,'JTC - Site 10 - Day 2'!FF70)</f>
        <v>0</v>
      </c>
      <c r="I70" s="47">
        <f>SUM('JTC - Site 10 - Day 2'!AY70,'JTC - Site 10 - Day 2'!DC70,'JTC - Site 10 - Day 2'!FG70)</f>
        <v>0</v>
      </c>
      <c r="J70" s="47">
        <f>SUM('JTC - Site 10 - Day 2'!AZ70,'JTC - Site 10 - Day 2'!DD70,'JTC - Site 10 - Day 2'!FH70)</f>
        <v>1</v>
      </c>
      <c r="K70" s="47">
        <f>SUM('JTC - Site 10 - Day 2'!BA70,'JTC - Site 10 - Day 2'!DE70,'JTC - Site 10 - Day 2'!FI70)</f>
        <v>0</v>
      </c>
      <c r="L70" s="54">
        <f>SUM('JTC - Site 10 - Day 2'!BB70,'JTC - Site 10 - Day 2'!DF70,'JTC - Site 10 - Day 2'!FJ70)</f>
        <v>3</v>
      </c>
      <c r="M70" s="59">
        <f t="shared" si="8"/>
        <v>74</v>
      </c>
      <c r="N70" s="59">
        <f t="shared" si="9"/>
        <v>73</v>
      </c>
      <c r="O70" s="45">
        <f>'JTC - Site 10 - Day 2'!$A70</f>
        <v>0.78124999999999967</v>
      </c>
      <c r="P70" s="46">
        <f>SUM('JTC - Site 10 - Day 2'!B70,'JTC - Site 10 - Day 2'!P70,'JTC - Site 10 - Day 2'!AD70)</f>
        <v>10</v>
      </c>
      <c r="Q70" s="47">
        <f>SUM('JTC - Site 10 - Day 2'!C70,'JTC - Site 10 - Day 2'!Q70,'JTC - Site 10 - Day 2'!AE70)</f>
        <v>1</v>
      </c>
      <c r="R70" s="47">
        <f>SUM('JTC - Site 10 - Day 2'!D70,'JTC - Site 10 - Day 2'!R70,'JTC - Site 10 - Day 2'!AF70)</f>
        <v>73</v>
      </c>
      <c r="S70" s="47">
        <f>SUM('JTC - Site 10 - Day 2'!E70,'JTC - Site 10 - Day 2'!S70,'JTC - Site 10 - Day 2'!AG70)</f>
        <v>5</v>
      </c>
      <c r="T70" s="47">
        <f>SUM('JTC - Site 10 - Day 2'!F70,'JTC - Site 10 - Day 2'!T70,'JTC - Site 10 - Day 2'!AH70)</f>
        <v>0</v>
      </c>
      <c r="U70" s="47">
        <f>SUM('JTC - Site 10 - Day 2'!G70,'JTC - Site 10 - Day 2'!U70,'JTC - Site 10 - Day 2'!AI70)</f>
        <v>0</v>
      </c>
      <c r="V70" s="47">
        <f>SUM('JTC - Site 10 - Day 2'!H70,'JTC - Site 10 - Day 2'!V70,'JTC - Site 10 - Day 2'!AJ70)</f>
        <v>0</v>
      </c>
      <c r="W70" s="47">
        <f>SUM('JTC - Site 10 - Day 2'!I70,'JTC - Site 10 - Day 2'!W70,'JTC - Site 10 - Day 2'!AK70)</f>
        <v>0</v>
      </c>
      <c r="X70" s="47">
        <f>SUM('JTC - Site 10 - Day 2'!J70,'JTC - Site 10 - Day 2'!X70,'JTC - Site 10 - Day 2'!AL70)</f>
        <v>1</v>
      </c>
      <c r="Y70" s="47">
        <f>SUM('JTC - Site 10 - Day 2'!K70,'JTC - Site 10 - Day 2'!Y70,'JTC - Site 10 - Day 2'!AM70)</f>
        <v>0</v>
      </c>
      <c r="Z70" s="54">
        <f>SUM('JTC - Site 10 - Day 2'!L70,'JTC - Site 10 - Day 2'!Z70,'JTC - Site 10 - Day 2'!AN70)</f>
        <v>5</v>
      </c>
      <c r="AA70" s="59">
        <f t="shared" si="10"/>
        <v>95</v>
      </c>
      <c r="AB70" s="59">
        <f t="shared" si="11"/>
        <v>89</v>
      </c>
      <c r="AC70" s="45">
        <f>'JTC - Site 10 - Day 2'!$A70</f>
        <v>0.78124999999999967</v>
      </c>
      <c r="AD70" s="46">
        <f>SUM('JTC - Site 10 - Day 2'!AD70,'JTC - Site 10 - Day 2'!CH70,'JTC - Site 10 - Day 2'!EL70)</f>
        <v>40</v>
      </c>
      <c r="AE70" s="47">
        <f>SUM('JTC - Site 10 - Day 2'!AE70,'JTC - Site 10 - Day 2'!CI70,'JTC - Site 10 - Day 2'!EM70)</f>
        <v>3</v>
      </c>
      <c r="AF70" s="47">
        <f>SUM('JTC - Site 10 - Day 2'!AF70,'JTC - Site 10 - Day 2'!CJ70,'JTC - Site 10 - Day 2'!EN70)</f>
        <v>60</v>
      </c>
      <c r="AG70" s="47">
        <f>SUM('JTC - Site 10 - Day 2'!AG70,'JTC - Site 10 - Day 2'!CK70,'JTC - Site 10 - Day 2'!EO70)</f>
        <v>8</v>
      </c>
      <c r="AH70" s="47">
        <f>SUM('JTC - Site 10 - Day 2'!AH70,'JTC - Site 10 - Day 2'!CL70,'JTC - Site 10 - Day 2'!EP70)</f>
        <v>2</v>
      </c>
      <c r="AI70" s="47">
        <f>SUM('JTC - Site 10 - Day 2'!AI70,'JTC - Site 10 - Day 2'!CM70,'JTC - Site 10 - Day 2'!EQ70)</f>
        <v>0</v>
      </c>
      <c r="AJ70" s="47">
        <f>SUM('JTC - Site 10 - Day 2'!AJ70,'JTC - Site 10 - Day 2'!CN70,'JTC - Site 10 - Day 2'!ER70)</f>
        <v>0</v>
      </c>
      <c r="AK70" s="47">
        <f>SUM('JTC - Site 10 - Day 2'!AK70,'JTC - Site 10 - Day 2'!CO70,'JTC - Site 10 - Day 2'!ES70)</f>
        <v>0</v>
      </c>
      <c r="AL70" s="47">
        <f>SUM('JTC - Site 10 - Day 2'!AL70,'JTC - Site 10 - Day 2'!CP70,'JTC - Site 10 - Day 2'!ET70)</f>
        <v>0</v>
      </c>
      <c r="AM70" s="47">
        <f>SUM('JTC - Site 10 - Day 2'!AM70,'JTC - Site 10 - Day 2'!CQ70,'JTC - Site 10 - Day 2'!EU70)</f>
        <v>0</v>
      </c>
      <c r="AN70" s="54">
        <f>SUM('JTC - Site 10 - Day 2'!AN70,'JTC - Site 10 - Day 2'!CR70,'JTC - Site 10 - Day 2'!EV70)</f>
        <v>0</v>
      </c>
      <c r="AO70" s="59">
        <f t="shared" si="12"/>
        <v>113</v>
      </c>
      <c r="AP70" s="59">
        <f t="shared" si="13"/>
        <v>87</v>
      </c>
      <c r="AQ70" s="45">
        <f>'JTC - Site 10 - Day 2'!$A70</f>
        <v>0.78124999999999967</v>
      </c>
      <c r="AR70" s="46">
        <f>SUM('JTC - Site 10 - Day 2'!AR70,'JTC - Site 10 - Day 2'!BF70,'JTC - Site 10 - Day 2'!BT70)</f>
        <v>10</v>
      </c>
      <c r="AS70" s="47">
        <f>SUM('JTC - Site 10 - Day 2'!AS70,'JTC - Site 10 - Day 2'!BG70,'JTC - Site 10 - Day 2'!BU70)</f>
        <v>1</v>
      </c>
      <c r="AT70" s="47">
        <f>SUM('JTC - Site 10 - Day 2'!AT70,'JTC - Site 10 - Day 2'!BH70,'JTC - Site 10 - Day 2'!BV70)</f>
        <v>72</v>
      </c>
      <c r="AU70" s="47">
        <f>SUM('JTC - Site 10 - Day 2'!AU70,'JTC - Site 10 - Day 2'!BI70,'JTC - Site 10 - Day 2'!BW70)</f>
        <v>9</v>
      </c>
      <c r="AV70" s="47">
        <f>SUM('JTC - Site 10 - Day 2'!AV70,'JTC - Site 10 - Day 2'!BJ70,'JTC - Site 10 - Day 2'!BX70)</f>
        <v>2</v>
      </c>
      <c r="AW70" s="47">
        <f>SUM('JTC - Site 10 - Day 2'!AW70,'JTC - Site 10 - Day 2'!BK70,'JTC - Site 10 - Day 2'!BY70)</f>
        <v>0</v>
      </c>
      <c r="AX70" s="47">
        <f>SUM('JTC - Site 10 - Day 2'!AX70,'JTC - Site 10 - Day 2'!BL70,'JTC - Site 10 - Day 2'!BZ70)</f>
        <v>0</v>
      </c>
      <c r="AY70" s="47">
        <f>SUM('JTC - Site 10 - Day 2'!AY70,'JTC - Site 10 - Day 2'!BM70,'JTC - Site 10 - Day 2'!CA70)</f>
        <v>0</v>
      </c>
      <c r="AZ70" s="47">
        <f>SUM('JTC - Site 10 - Day 2'!AZ70,'JTC - Site 10 - Day 2'!BN70,'JTC - Site 10 - Day 2'!CB70)</f>
        <v>1</v>
      </c>
      <c r="BA70" s="47">
        <f>SUM('JTC - Site 10 - Day 2'!BA70,'JTC - Site 10 - Day 2'!BO70,'JTC - Site 10 - Day 2'!CC70)</f>
        <v>0</v>
      </c>
      <c r="BB70" s="54">
        <f>SUM('JTC - Site 10 - Day 2'!BB70,'JTC - Site 10 - Day 2'!BP70,'JTC - Site 10 - Day 2'!CD70)</f>
        <v>0</v>
      </c>
      <c r="BC70" s="59">
        <f t="shared" si="14"/>
        <v>95</v>
      </c>
      <c r="BD70" s="59">
        <f t="shared" si="15"/>
        <v>91</v>
      </c>
      <c r="BE70" s="45">
        <f>'JTC - Site 10 - Day 2'!$A70</f>
        <v>0.78124999999999967</v>
      </c>
      <c r="BF70" s="46">
        <f>SUM('JTC - Site 10 - Day 2'!P70,'JTC - Site 10 - Day 2'!BT70,'JTC - Site 10 - Day 2'!DX70)</f>
        <v>13</v>
      </c>
      <c r="BG70" s="47">
        <f>SUM('JTC - Site 10 - Day 2'!Q70,'JTC - Site 10 - Day 2'!BU70,'JTC - Site 10 - Day 2'!DY70)</f>
        <v>1</v>
      </c>
      <c r="BH70" s="47">
        <f>SUM('JTC - Site 10 - Day 2'!R70,'JTC - Site 10 - Day 2'!BV70,'JTC - Site 10 - Day 2'!DZ70)</f>
        <v>78</v>
      </c>
      <c r="BI70" s="47">
        <f>SUM('JTC - Site 10 - Day 2'!S70,'JTC - Site 10 - Day 2'!BW70,'JTC - Site 10 - Day 2'!EA70)</f>
        <v>7</v>
      </c>
      <c r="BJ70" s="47">
        <f>SUM('JTC - Site 10 - Day 2'!T70,'JTC - Site 10 - Day 2'!BX70,'JTC - Site 10 - Day 2'!EB70)</f>
        <v>0</v>
      </c>
      <c r="BK70" s="47">
        <f>SUM('JTC - Site 10 - Day 2'!U70,'JTC - Site 10 - Day 2'!BY70,'JTC - Site 10 - Day 2'!EC70)</f>
        <v>0</v>
      </c>
      <c r="BL70" s="47">
        <f>SUM('JTC - Site 10 - Day 2'!V70,'JTC - Site 10 - Day 2'!BZ70,'JTC - Site 10 - Day 2'!ED70)</f>
        <v>0</v>
      </c>
      <c r="BM70" s="47">
        <f>SUM('JTC - Site 10 - Day 2'!W70,'JTC - Site 10 - Day 2'!CA70,'JTC - Site 10 - Day 2'!EE70)</f>
        <v>0</v>
      </c>
      <c r="BN70" s="47">
        <f>SUM('JTC - Site 10 - Day 2'!X70,'JTC - Site 10 - Day 2'!CB70,'JTC - Site 10 - Day 2'!EF70)</f>
        <v>1</v>
      </c>
      <c r="BO70" s="47">
        <f>SUM('JTC - Site 10 - Day 2'!Y70,'JTC - Site 10 - Day 2'!CC70,'JTC - Site 10 - Day 2'!EG70)</f>
        <v>0</v>
      </c>
      <c r="BP70" s="54">
        <f>SUM('JTC - Site 10 - Day 2'!Z70,'JTC - Site 10 - Day 2'!CD70,'JTC - Site 10 - Day 2'!EH70)</f>
        <v>4</v>
      </c>
      <c r="BQ70" s="59">
        <f t="shared" si="16"/>
        <v>104</v>
      </c>
      <c r="BR70" s="59">
        <f t="shared" si="17"/>
        <v>96</v>
      </c>
      <c r="BS70" s="45">
        <f>'JTC - Site 10 - Day 2'!$A70</f>
        <v>0.78124999999999967</v>
      </c>
      <c r="BT70" s="46">
        <f>SUM('JTC - Site 10 - Day 2'!CH70,'JTC - Site 10 - Day 2'!CV70,'JTC - Site 10 - Day 2'!DJ70)</f>
        <v>3</v>
      </c>
      <c r="BU70" s="47">
        <f>SUM('JTC - Site 10 - Day 2'!CI70,'JTC - Site 10 - Day 2'!CW70,'JTC - Site 10 - Day 2'!DK70)</f>
        <v>0</v>
      </c>
      <c r="BV70" s="47">
        <f>SUM('JTC - Site 10 - Day 2'!CJ70,'JTC - Site 10 - Day 2'!CX70,'JTC - Site 10 - Day 2'!DL70)</f>
        <v>55</v>
      </c>
      <c r="BW70" s="47">
        <f>SUM('JTC - Site 10 - Day 2'!CK70,'JTC - Site 10 - Day 2'!CY70,'JTC - Site 10 - Day 2'!DM70)</f>
        <v>4</v>
      </c>
      <c r="BX70" s="47">
        <f>SUM('JTC - Site 10 - Day 2'!CL70,'JTC - Site 10 - Day 2'!CZ70,'JTC - Site 10 - Day 2'!DN70)</f>
        <v>1</v>
      </c>
      <c r="BY70" s="47">
        <f>SUM('JTC - Site 10 - Day 2'!CM70,'JTC - Site 10 - Day 2'!DA70,'JTC - Site 10 - Day 2'!DO70)</f>
        <v>0</v>
      </c>
      <c r="BZ70" s="47">
        <f>SUM('JTC - Site 10 - Day 2'!CN70,'JTC - Site 10 - Day 2'!DB70,'JTC - Site 10 - Day 2'!DP70)</f>
        <v>0</v>
      </c>
      <c r="CA70" s="47">
        <f>SUM('JTC - Site 10 - Day 2'!CO70,'JTC - Site 10 - Day 2'!DC70,'JTC - Site 10 - Day 2'!DQ70)</f>
        <v>0</v>
      </c>
      <c r="CB70" s="47">
        <f>SUM('JTC - Site 10 - Day 2'!CP70,'JTC - Site 10 - Day 2'!DD70,'JTC - Site 10 - Day 2'!DR70)</f>
        <v>1</v>
      </c>
      <c r="CC70" s="47">
        <f>SUM('JTC - Site 10 - Day 2'!CQ70,'JTC - Site 10 - Day 2'!DE70,'JTC - Site 10 - Day 2'!DS70)</f>
        <v>0</v>
      </c>
      <c r="CD70" s="54">
        <f>SUM('JTC - Site 10 - Day 2'!CR70,'JTC - Site 10 - Day 2'!DF70,'JTC - Site 10 - Day 2'!DT70)</f>
        <v>3</v>
      </c>
      <c r="CE70" s="59">
        <f t="shared" si="18"/>
        <v>67</v>
      </c>
      <c r="CF70" s="59">
        <f t="shared" si="19"/>
        <v>67</v>
      </c>
      <c r="CG70" s="45">
        <f>'JTC - Site 10 - Day 2'!$A70</f>
        <v>0.78124999999999967</v>
      </c>
      <c r="CH70" s="46">
        <f>SUM('JTC - Site 10 - Day 2'!B70,'JTC - Site 10 - Day 2'!BF70,'JTC - Site 10 - Day 2'!DJ70)</f>
        <v>14</v>
      </c>
      <c r="CI70" s="47">
        <f>SUM('JTC - Site 10 - Day 2'!C70,'JTC - Site 10 - Day 2'!BG70,'JTC - Site 10 - Day 2'!DK70)</f>
        <v>2</v>
      </c>
      <c r="CJ70" s="47">
        <f>SUM('JTC - Site 10 - Day 2'!D70,'JTC - Site 10 - Day 2'!BH70,'JTC - Site 10 - Day 2'!DL70)</f>
        <v>86</v>
      </c>
      <c r="CK70" s="47">
        <f>SUM('JTC - Site 10 - Day 2'!E70,'JTC - Site 10 - Day 2'!BI70,'JTC - Site 10 - Day 2'!DM70)</f>
        <v>9</v>
      </c>
      <c r="CL70" s="47">
        <f>SUM('JTC - Site 10 - Day 2'!F70,'JTC - Site 10 - Day 2'!BJ70,'JTC - Site 10 - Day 2'!DN70)</f>
        <v>1</v>
      </c>
      <c r="CM70" s="47">
        <f>SUM('JTC - Site 10 - Day 2'!G70,'JTC - Site 10 - Day 2'!BK70,'JTC - Site 10 - Day 2'!DO70)</f>
        <v>0</v>
      </c>
      <c r="CN70" s="47">
        <f>SUM('JTC - Site 10 - Day 2'!H70,'JTC - Site 10 - Day 2'!BL70,'JTC - Site 10 - Day 2'!DP70)</f>
        <v>0</v>
      </c>
      <c r="CO70" s="47">
        <f>SUM('JTC - Site 10 - Day 2'!I70,'JTC - Site 10 - Day 2'!BM70,'JTC - Site 10 - Day 2'!DQ70)</f>
        <v>0</v>
      </c>
      <c r="CP70" s="47">
        <f>SUM('JTC - Site 10 - Day 2'!J70,'JTC - Site 10 - Day 2'!BN70,'JTC - Site 10 - Day 2'!DR70)</f>
        <v>1</v>
      </c>
      <c r="CQ70" s="47">
        <f>SUM('JTC - Site 10 - Day 2'!K70,'JTC - Site 10 - Day 2'!BO70,'JTC - Site 10 - Day 2'!DS70)</f>
        <v>0</v>
      </c>
      <c r="CR70" s="54">
        <f>SUM('JTC - Site 10 - Day 2'!L70,'JTC - Site 10 - Day 2'!BP70,'JTC - Site 10 - Day 2'!DT70)</f>
        <v>1</v>
      </c>
      <c r="CS70" s="59">
        <f t="shared" si="20"/>
        <v>114</v>
      </c>
      <c r="CT70" s="59">
        <f t="shared" si="21"/>
        <v>106</v>
      </c>
      <c r="CU70" s="45">
        <f>'JTC - Site 10 - Day 2'!$A70</f>
        <v>0.78124999999999967</v>
      </c>
      <c r="CV70" s="46">
        <f>SUM('JTC - Site 10 - Day 2'!DX70,'JTC - Site 10 - Day 2'!EL70,'JTC - Site 10 - Day 2'!EZ70)</f>
        <v>49</v>
      </c>
      <c r="CW70" s="47">
        <f>SUM('JTC - Site 10 - Day 2'!DY70,'JTC - Site 10 - Day 2'!EM70,'JTC - Site 10 - Day 2'!FA70)</f>
        <v>4</v>
      </c>
      <c r="CX70" s="47">
        <f>SUM('JTC - Site 10 - Day 2'!DZ70,'JTC - Site 10 - Day 2'!EN70,'JTC - Site 10 - Day 2'!FB70)</f>
        <v>83</v>
      </c>
      <c r="CY70" s="47">
        <f>SUM('JTC - Site 10 - Day 2'!EA70,'JTC - Site 10 - Day 2'!EO70,'JTC - Site 10 - Day 2'!FC70)</f>
        <v>11</v>
      </c>
      <c r="CZ70" s="47">
        <f>SUM('JTC - Site 10 - Day 2'!EB70,'JTC - Site 10 - Day 2'!EP70,'JTC - Site 10 - Day 2'!FD70)</f>
        <v>1</v>
      </c>
      <c r="DA70" s="47">
        <f>SUM('JTC - Site 10 - Day 2'!EC70,'JTC - Site 10 - Day 2'!EQ70,'JTC - Site 10 - Day 2'!FE70)</f>
        <v>0</v>
      </c>
      <c r="DB70" s="47">
        <f>SUM('JTC - Site 10 - Day 2'!ED70,'JTC - Site 10 - Day 2'!ER70,'JTC - Site 10 - Day 2'!FF70)</f>
        <v>0</v>
      </c>
      <c r="DC70" s="47">
        <f>SUM('JTC - Site 10 - Day 2'!EE70,'JTC - Site 10 - Day 2'!ES70,'JTC - Site 10 - Day 2'!FG70)</f>
        <v>0</v>
      </c>
      <c r="DD70" s="47">
        <f>SUM('JTC - Site 10 - Day 2'!EF70,'JTC - Site 10 - Day 2'!ET70,'JTC - Site 10 - Day 2'!FH70)</f>
        <v>0</v>
      </c>
      <c r="DE70" s="47">
        <f>SUM('JTC - Site 10 - Day 2'!EG70,'JTC - Site 10 - Day 2'!EU70,'JTC - Site 10 - Day 2'!FI70)</f>
        <v>0</v>
      </c>
      <c r="DF70" s="54">
        <f>SUM('JTC - Site 10 - Day 2'!EH70,'JTC - Site 10 - Day 2'!EV70,'JTC - Site 10 - Day 2'!FJ70)</f>
        <v>0</v>
      </c>
      <c r="DG70" s="59">
        <f t="shared" si="22"/>
        <v>148</v>
      </c>
      <c r="DH70" s="59">
        <f t="shared" si="23"/>
        <v>114</v>
      </c>
      <c r="DI70" s="68">
        <f t="shared" si="157"/>
        <v>405</v>
      </c>
      <c r="DJ70" s="68">
        <f>SUM(DI70:DI70)</f>
        <v>405</v>
      </c>
      <c r="DK70" s="45">
        <f>'JTC - Site 10 - Day 2'!$A70</f>
        <v>0.78124999999999967</v>
      </c>
    </row>
    <row r="71" spans="1:115" s="39" customFormat="1" ht="12" customHeight="1">
      <c r="A71" s="48" t="s">
        <v>24</v>
      </c>
      <c r="B71" s="49">
        <f t="shared" ref="B71:L71" si="158">SUM(B67:B70)</f>
        <v>21</v>
      </c>
      <c r="C71" s="50">
        <f t="shared" si="158"/>
        <v>0</v>
      </c>
      <c r="D71" s="50">
        <f t="shared" si="158"/>
        <v>259</v>
      </c>
      <c r="E71" s="50">
        <f t="shared" si="158"/>
        <v>16</v>
      </c>
      <c r="F71" s="50">
        <f t="shared" si="158"/>
        <v>1</v>
      </c>
      <c r="G71" s="50">
        <f t="shared" si="158"/>
        <v>0</v>
      </c>
      <c r="H71" s="50">
        <f t="shared" si="158"/>
        <v>0</v>
      </c>
      <c r="I71" s="50">
        <f t="shared" si="158"/>
        <v>0</v>
      </c>
      <c r="J71" s="50">
        <f t="shared" si="158"/>
        <v>3</v>
      </c>
      <c r="K71" s="50">
        <f t="shared" si="158"/>
        <v>0</v>
      </c>
      <c r="L71" s="55">
        <f t="shared" si="158"/>
        <v>9</v>
      </c>
      <c r="M71" s="60">
        <f t="shared" si="8"/>
        <v>309</v>
      </c>
      <c r="N71" s="60">
        <f t="shared" si="9"/>
        <v>299</v>
      </c>
      <c r="O71" s="48" t="s">
        <v>24</v>
      </c>
      <c r="P71" s="49">
        <f t="shared" ref="P71:Z71" si="159">SUM(P67:P70)</f>
        <v>59</v>
      </c>
      <c r="Q71" s="50">
        <f t="shared" si="159"/>
        <v>13</v>
      </c>
      <c r="R71" s="50">
        <f t="shared" si="159"/>
        <v>382</v>
      </c>
      <c r="S71" s="50">
        <f t="shared" si="159"/>
        <v>22</v>
      </c>
      <c r="T71" s="50">
        <f t="shared" si="159"/>
        <v>1</v>
      </c>
      <c r="U71" s="50">
        <f t="shared" si="159"/>
        <v>1</v>
      </c>
      <c r="V71" s="50">
        <f t="shared" si="159"/>
        <v>0</v>
      </c>
      <c r="W71" s="50">
        <f t="shared" si="159"/>
        <v>0</v>
      </c>
      <c r="X71" s="50">
        <f t="shared" si="159"/>
        <v>4</v>
      </c>
      <c r="Y71" s="50">
        <f t="shared" si="159"/>
        <v>0</v>
      </c>
      <c r="Z71" s="55">
        <f t="shared" si="159"/>
        <v>22</v>
      </c>
      <c r="AA71" s="60">
        <f t="shared" si="10"/>
        <v>504</v>
      </c>
      <c r="AB71" s="60">
        <f t="shared" si="11"/>
        <v>464</v>
      </c>
      <c r="AC71" s="48" t="s">
        <v>24</v>
      </c>
      <c r="AD71" s="49">
        <f t="shared" ref="AD71:AN71" si="160">SUM(AD67:AD70)</f>
        <v>207</v>
      </c>
      <c r="AE71" s="50">
        <f t="shared" si="160"/>
        <v>16</v>
      </c>
      <c r="AF71" s="50">
        <f t="shared" si="160"/>
        <v>291</v>
      </c>
      <c r="AG71" s="50">
        <f t="shared" si="160"/>
        <v>30</v>
      </c>
      <c r="AH71" s="50">
        <f t="shared" si="160"/>
        <v>2</v>
      </c>
      <c r="AI71" s="50">
        <f t="shared" si="160"/>
        <v>1</v>
      </c>
      <c r="AJ71" s="50">
        <f t="shared" si="160"/>
        <v>0</v>
      </c>
      <c r="AK71" s="50">
        <f t="shared" si="160"/>
        <v>0</v>
      </c>
      <c r="AL71" s="50">
        <f t="shared" si="160"/>
        <v>0</v>
      </c>
      <c r="AM71" s="50">
        <f t="shared" si="160"/>
        <v>0</v>
      </c>
      <c r="AN71" s="55">
        <f t="shared" si="160"/>
        <v>2</v>
      </c>
      <c r="AO71" s="60">
        <f t="shared" si="12"/>
        <v>549</v>
      </c>
      <c r="AP71" s="60">
        <f t="shared" si="13"/>
        <v>406</v>
      </c>
      <c r="AQ71" s="48" t="s">
        <v>24</v>
      </c>
      <c r="AR71" s="49">
        <f t="shared" ref="AR71:BB71" si="161">SUM(AR67:AR70)</f>
        <v>44</v>
      </c>
      <c r="AS71" s="50">
        <f t="shared" si="161"/>
        <v>4</v>
      </c>
      <c r="AT71" s="50">
        <f t="shared" si="161"/>
        <v>293</v>
      </c>
      <c r="AU71" s="50">
        <f t="shared" si="161"/>
        <v>26</v>
      </c>
      <c r="AV71" s="50">
        <f t="shared" si="161"/>
        <v>4</v>
      </c>
      <c r="AW71" s="50">
        <f t="shared" si="161"/>
        <v>1</v>
      </c>
      <c r="AX71" s="50">
        <f t="shared" si="161"/>
        <v>0</v>
      </c>
      <c r="AY71" s="50">
        <f t="shared" si="161"/>
        <v>0</v>
      </c>
      <c r="AZ71" s="50">
        <f t="shared" si="161"/>
        <v>1</v>
      </c>
      <c r="BA71" s="50">
        <f t="shared" si="161"/>
        <v>0</v>
      </c>
      <c r="BB71" s="55">
        <f t="shared" si="161"/>
        <v>5</v>
      </c>
      <c r="BC71" s="60">
        <f t="shared" si="14"/>
        <v>378</v>
      </c>
      <c r="BD71" s="60">
        <f t="shared" si="15"/>
        <v>353</v>
      </c>
      <c r="BE71" s="48" t="s">
        <v>24</v>
      </c>
      <c r="BF71" s="49">
        <f t="shared" ref="BF71:BP71" si="162">SUM(BF67:BF70)</f>
        <v>74</v>
      </c>
      <c r="BG71" s="50">
        <f t="shared" si="162"/>
        <v>14</v>
      </c>
      <c r="BH71" s="50">
        <f t="shared" si="162"/>
        <v>363</v>
      </c>
      <c r="BI71" s="50">
        <f t="shared" si="162"/>
        <v>26</v>
      </c>
      <c r="BJ71" s="50">
        <f t="shared" si="162"/>
        <v>3</v>
      </c>
      <c r="BK71" s="50">
        <f t="shared" si="162"/>
        <v>0</v>
      </c>
      <c r="BL71" s="50">
        <f t="shared" si="162"/>
        <v>0</v>
      </c>
      <c r="BM71" s="50">
        <f t="shared" si="162"/>
        <v>0</v>
      </c>
      <c r="BN71" s="50">
        <f t="shared" si="162"/>
        <v>4</v>
      </c>
      <c r="BO71" s="50">
        <f t="shared" si="162"/>
        <v>1</v>
      </c>
      <c r="BP71" s="55">
        <f t="shared" si="162"/>
        <v>19</v>
      </c>
      <c r="BQ71" s="60">
        <f t="shared" si="16"/>
        <v>504</v>
      </c>
      <c r="BR71" s="60">
        <f t="shared" si="17"/>
        <v>456</v>
      </c>
      <c r="BS71" s="48" t="s">
        <v>24</v>
      </c>
      <c r="BT71" s="49">
        <f t="shared" ref="BT71:CD71" si="163">SUM(BT67:BT70)</f>
        <v>12</v>
      </c>
      <c r="BU71" s="50">
        <f t="shared" si="163"/>
        <v>3</v>
      </c>
      <c r="BV71" s="50">
        <f t="shared" si="163"/>
        <v>239</v>
      </c>
      <c r="BW71" s="50">
        <f t="shared" si="163"/>
        <v>14</v>
      </c>
      <c r="BX71" s="50">
        <f t="shared" si="163"/>
        <v>1</v>
      </c>
      <c r="BY71" s="50">
        <f t="shared" si="163"/>
        <v>0</v>
      </c>
      <c r="BZ71" s="50">
        <f t="shared" si="163"/>
        <v>0</v>
      </c>
      <c r="CA71" s="50">
        <f t="shared" si="163"/>
        <v>0</v>
      </c>
      <c r="CB71" s="50">
        <f t="shared" si="163"/>
        <v>3</v>
      </c>
      <c r="CC71" s="50">
        <f t="shared" si="163"/>
        <v>0</v>
      </c>
      <c r="CD71" s="55">
        <f t="shared" si="163"/>
        <v>10</v>
      </c>
      <c r="CE71" s="60">
        <f t="shared" si="18"/>
        <v>282</v>
      </c>
      <c r="CF71" s="60">
        <f t="shared" si="19"/>
        <v>276</v>
      </c>
      <c r="CG71" s="48" t="s">
        <v>24</v>
      </c>
      <c r="CH71" s="49">
        <f t="shared" ref="CH71:CR71" si="164">SUM(CH67:CH70)</f>
        <v>64</v>
      </c>
      <c r="CI71" s="50">
        <f t="shared" si="164"/>
        <v>9</v>
      </c>
      <c r="CJ71" s="50">
        <f t="shared" si="164"/>
        <v>367</v>
      </c>
      <c r="CK71" s="50">
        <f t="shared" si="164"/>
        <v>28</v>
      </c>
      <c r="CL71" s="50">
        <f t="shared" si="164"/>
        <v>2</v>
      </c>
      <c r="CM71" s="50">
        <f t="shared" si="164"/>
        <v>2</v>
      </c>
      <c r="CN71" s="50">
        <f t="shared" si="164"/>
        <v>0</v>
      </c>
      <c r="CO71" s="50">
        <f t="shared" si="164"/>
        <v>0</v>
      </c>
      <c r="CP71" s="50">
        <f t="shared" si="164"/>
        <v>1</v>
      </c>
      <c r="CQ71" s="50">
        <f t="shared" si="164"/>
        <v>0</v>
      </c>
      <c r="CR71" s="55">
        <f t="shared" si="164"/>
        <v>8</v>
      </c>
      <c r="CS71" s="60">
        <f t="shared" si="20"/>
        <v>481</v>
      </c>
      <c r="CT71" s="60">
        <f t="shared" si="21"/>
        <v>439</v>
      </c>
      <c r="CU71" s="48" t="s">
        <v>24</v>
      </c>
      <c r="CV71" s="49">
        <f t="shared" ref="CV71:DF71" si="165">SUM(CV67:CV70)</f>
        <v>251</v>
      </c>
      <c r="CW71" s="50">
        <f t="shared" si="165"/>
        <v>19</v>
      </c>
      <c r="CX71" s="50">
        <f t="shared" si="165"/>
        <v>366</v>
      </c>
      <c r="CY71" s="50">
        <f t="shared" si="165"/>
        <v>38</v>
      </c>
      <c r="CZ71" s="50">
        <f t="shared" si="165"/>
        <v>2</v>
      </c>
      <c r="DA71" s="50">
        <f t="shared" si="165"/>
        <v>1</v>
      </c>
      <c r="DB71" s="50">
        <f t="shared" si="165"/>
        <v>0</v>
      </c>
      <c r="DC71" s="50">
        <f t="shared" si="165"/>
        <v>0</v>
      </c>
      <c r="DD71" s="50">
        <f t="shared" si="165"/>
        <v>0</v>
      </c>
      <c r="DE71" s="50">
        <f t="shared" si="165"/>
        <v>1</v>
      </c>
      <c r="DF71" s="55">
        <f t="shared" si="165"/>
        <v>1</v>
      </c>
      <c r="DG71" s="60">
        <f t="shared" si="22"/>
        <v>679</v>
      </c>
      <c r="DH71" s="60">
        <f t="shared" si="23"/>
        <v>506</v>
      </c>
      <c r="DI71" s="69"/>
      <c r="DJ71" s="69"/>
      <c r="DK71" s="48"/>
    </row>
    <row r="72" spans="1:115" s="39" customFormat="1" ht="12" customHeight="1">
      <c r="A72" s="48" t="s">
        <v>25</v>
      </c>
      <c r="B72" s="49">
        <f t="shared" ref="B72:L72" si="166">SUM(B61,B66,B71)</f>
        <v>61</v>
      </c>
      <c r="C72" s="50">
        <f t="shared" si="166"/>
        <v>8</v>
      </c>
      <c r="D72" s="50">
        <f t="shared" si="166"/>
        <v>636</v>
      </c>
      <c r="E72" s="50">
        <f t="shared" si="166"/>
        <v>63</v>
      </c>
      <c r="F72" s="50">
        <f t="shared" si="166"/>
        <v>7</v>
      </c>
      <c r="G72" s="50">
        <f t="shared" si="166"/>
        <v>0</v>
      </c>
      <c r="H72" s="50">
        <f t="shared" si="166"/>
        <v>0</v>
      </c>
      <c r="I72" s="50">
        <f t="shared" si="166"/>
        <v>0</v>
      </c>
      <c r="J72" s="50">
        <f t="shared" si="166"/>
        <v>9</v>
      </c>
      <c r="K72" s="50">
        <f t="shared" si="166"/>
        <v>2</v>
      </c>
      <c r="L72" s="55">
        <f t="shared" si="166"/>
        <v>39</v>
      </c>
      <c r="M72" s="60">
        <f t="shared" si="8"/>
        <v>825</v>
      </c>
      <c r="N72" s="60">
        <f t="shared" si="9"/>
        <v>798</v>
      </c>
      <c r="O72" s="48" t="s">
        <v>25</v>
      </c>
      <c r="P72" s="49">
        <f t="shared" ref="P72:Z72" si="167">SUM(P61,P66,P71)</f>
        <v>139</v>
      </c>
      <c r="Q72" s="50">
        <f t="shared" si="167"/>
        <v>38</v>
      </c>
      <c r="R72" s="50">
        <f t="shared" si="167"/>
        <v>1299</v>
      </c>
      <c r="S72" s="50">
        <f t="shared" si="167"/>
        <v>106</v>
      </c>
      <c r="T72" s="50">
        <f t="shared" si="167"/>
        <v>3</v>
      </c>
      <c r="U72" s="50">
        <f t="shared" si="167"/>
        <v>2</v>
      </c>
      <c r="V72" s="50">
        <f t="shared" si="167"/>
        <v>0</v>
      </c>
      <c r="W72" s="50">
        <f t="shared" si="167"/>
        <v>0</v>
      </c>
      <c r="X72" s="50">
        <f t="shared" si="167"/>
        <v>11</v>
      </c>
      <c r="Y72" s="50">
        <f t="shared" si="167"/>
        <v>2</v>
      </c>
      <c r="Z72" s="55">
        <f t="shared" si="167"/>
        <v>59</v>
      </c>
      <c r="AA72" s="60">
        <f t="shared" si="10"/>
        <v>1659</v>
      </c>
      <c r="AB72" s="60">
        <f t="shared" si="11"/>
        <v>1565</v>
      </c>
      <c r="AC72" s="48" t="s">
        <v>25</v>
      </c>
      <c r="AD72" s="49">
        <f t="shared" ref="AD72:AN72" si="168">SUM(AD61,AD66,AD71)</f>
        <v>473</v>
      </c>
      <c r="AE72" s="50">
        <f t="shared" si="168"/>
        <v>56</v>
      </c>
      <c r="AF72" s="50">
        <f t="shared" si="168"/>
        <v>931</v>
      </c>
      <c r="AG72" s="50">
        <f t="shared" si="168"/>
        <v>137</v>
      </c>
      <c r="AH72" s="50">
        <f t="shared" si="168"/>
        <v>19</v>
      </c>
      <c r="AI72" s="50">
        <f t="shared" si="168"/>
        <v>4</v>
      </c>
      <c r="AJ72" s="50">
        <f t="shared" si="168"/>
        <v>3</v>
      </c>
      <c r="AK72" s="50">
        <f t="shared" si="168"/>
        <v>0</v>
      </c>
      <c r="AL72" s="50">
        <f t="shared" si="168"/>
        <v>0</v>
      </c>
      <c r="AM72" s="50">
        <f t="shared" si="168"/>
        <v>6</v>
      </c>
      <c r="AN72" s="55">
        <f t="shared" si="168"/>
        <v>18</v>
      </c>
      <c r="AO72" s="60">
        <f t="shared" si="12"/>
        <v>1647</v>
      </c>
      <c r="AP72" s="60">
        <f t="shared" si="13"/>
        <v>1336</v>
      </c>
      <c r="AQ72" s="48" t="s">
        <v>25</v>
      </c>
      <c r="AR72" s="49">
        <f t="shared" ref="AR72:BB72" si="169">SUM(AR61,AR66,AR71)</f>
        <v>147</v>
      </c>
      <c r="AS72" s="50">
        <f t="shared" si="169"/>
        <v>20</v>
      </c>
      <c r="AT72" s="50">
        <f t="shared" si="169"/>
        <v>878</v>
      </c>
      <c r="AU72" s="50">
        <f t="shared" si="169"/>
        <v>77</v>
      </c>
      <c r="AV72" s="50">
        <f t="shared" si="169"/>
        <v>12</v>
      </c>
      <c r="AW72" s="50">
        <f t="shared" si="169"/>
        <v>3</v>
      </c>
      <c r="AX72" s="50">
        <f t="shared" si="169"/>
        <v>2</v>
      </c>
      <c r="AY72" s="50">
        <f t="shared" si="169"/>
        <v>0</v>
      </c>
      <c r="AZ72" s="50">
        <f t="shared" si="169"/>
        <v>2</v>
      </c>
      <c r="BA72" s="50">
        <f t="shared" si="169"/>
        <v>4</v>
      </c>
      <c r="BB72" s="55">
        <f t="shared" si="169"/>
        <v>16</v>
      </c>
      <c r="BC72" s="60">
        <f t="shared" si="14"/>
        <v>1161</v>
      </c>
      <c r="BD72" s="60">
        <f t="shared" si="15"/>
        <v>1076</v>
      </c>
      <c r="BE72" s="48" t="s">
        <v>25</v>
      </c>
      <c r="BF72" s="49">
        <f t="shared" ref="BF72:BP72" si="170">SUM(BF61,BF66,BF71)</f>
        <v>179</v>
      </c>
      <c r="BG72" s="50">
        <f t="shared" si="170"/>
        <v>47</v>
      </c>
      <c r="BH72" s="50">
        <f t="shared" si="170"/>
        <v>1218</v>
      </c>
      <c r="BI72" s="50">
        <f t="shared" si="170"/>
        <v>105</v>
      </c>
      <c r="BJ72" s="50">
        <f t="shared" si="170"/>
        <v>6</v>
      </c>
      <c r="BK72" s="50">
        <f t="shared" si="170"/>
        <v>0</v>
      </c>
      <c r="BL72" s="50">
        <f t="shared" si="170"/>
        <v>1</v>
      </c>
      <c r="BM72" s="50">
        <f t="shared" si="170"/>
        <v>0</v>
      </c>
      <c r="BN72" s="50">
        <f t="shared" si="170"/>
        <v>11</v>
      </c>
      <c r="BO72" s="50">
        <f t="shared" si="170"/>
        <v>4</v>
      </c>
      <c r="BP72" s="55">
        <f t="shared" si="170"/>
        <v>57</v>
      </c>
      <c r="BQ72" s="60">
        <f t="shared" si="16"/>
        <v>1628</v>
      </c>
      <c r="BR72" s="60">
        <f t="shared" si="17"/>
        <v>1507</v>
      </c>
      <c r="BS72" s="48" t="s">
        <v>25</v>
      </c>
      <c r="BT72" s="49">
        <f t="shared" ref="BT72:CD72" si="171">SUM(BT61,BT66,BT71)</f>
        <v>40</v>
      </c>
      <c r="BU72" s="50">
        <f t="shared" si="171"/>
        <v>14</v>
      </c>
      <c r="BV72" s="50">
        <f t="shared" si="171"/>
        <v>620</v>
      </c>
      <c r="BW72" s="50">
        <f t="shared" si="171"/>
        <v>58</v>
      </c>
      <c r="BX72" s="50">
        <f t="shared" si="171"/>
        <v>8</v>
      </c>
      <c r="BY72" s="50">
        <f t="shared" si="171"/>
        <v>0</v>
      </c>
      <c r="BZ72" s="50">
        <f t="shared" si="171"/>
        <v>0</v>
      </c>
      <c r="CA72" s="50">
        <f t="shared" si="171"/>
        <v>0</v>
      </c>
      <c r="CB72" s="50">
        <f t="shared" si="171"/>
        <v>9</v>
      </c>
      <c r="CC72" s="50">
        <f t="shared" si="171"/>
        <v>1</v>
      </c>
      <c r="CD72" s="55">
        <f t="shared" si="171"/>
        <v>39</v>
      </c>
      <c r="CE72" s="60">
        <f t="shared" si="18"/>
        <v>789</v>
      </c>
      <c r="CF72" s="60">
        <f t="shared" si="19"/>
        <v>773</v>
      </c>
      <c r="CG72" s="48" t="s">
        <v>25</v>
      </c>
      <c r="CH72" s="49">
        <f t="shared" ref="CH72:CR72" si="172">SUM(CH61,CH66,CH71)</f>
        <v>194</v>
      </c>
      <c r="CI72" s="50">
        <f t="shared" si="172"/>
        <v>32</v>
      </c>
      <c r="CJ72" s="50">
        <f t="shared" si="172"/>
        <v>1127</v>
      </c>
      <c r="CK72" s="50">
        <f t="shared" si="172"/>
        <v>90</v>
      </c>
      <c r="CL72" s="50">
        <f t="shared" si="172"/>
        <v>13</v>
      </c>
      <c r="CM72" s="50">
        <f t="shared" si="172"/>
        <v>4</v>
      </c>
      <c r="CN72" s="50">
        <f t="shared" si="172"/>
        <v>1</v>
      </c>
      <c r="CO72" s="50">
        <f t="shared" si="172"/>
        <v>0</v>
      </c>
      <c r="CP72" s="50">
        <f t="shared" si="172"/>
        <v>2</v>
      </c>
      <c r="CQ72" s="50">
        <f t="shared" si="172"/>
        <v>4</v>
      </c>
      <c r="CR72" s="55">
        <f t="shared" si="172"/>
        <v>22</v>
      </c>
      <c r="CS72" s="60">
        <f t="shared" si="20"/>
        <v>1489</v>
      </c>
      <c r="CT72" s="60">
        <f t="shared" si="21"/>
        <v>1368</v>
      </c>
      <c r="CU72" s="48" t="s">
        <v>25</v>
      </c>
      <c r="CV72" s="49">
        <f t="shared" ref="CV72:DF72" si="173">SUM(CV61,CV66,CV71)</f>
        <v>581</v>
      </c>
      <c r="CW72" s="50">
        <f t="shared" si="173"/>
        <v>71</v>
      </c>
      <c r="CX72" s="50">
        <f t="shared" si="173"/>
        <v>1115</v>
      </c>
      <c r="CY72" s="50">
        <f t="shared" si="173"/>
        <v>154</v>
      </c>
      <c r="CZ72" s="50">
        <f t="shared" si="173"/>
        <v>22</v>
      </c>
      <c r="DA72" s="50">
        <f t="shared" si="173"/>
        <v>3</v>
      </c>
      <c r="DB72" s="50">
        <f t="shared" si="173"/>
        <v>3</v>
      </c>
      <c r="DC72" s="50">
        <f t="shared" si="173"/>
        <v>0</v>
      </c>
      <c r="DD72" s="50">
        <f t="shared" si="173"/>
        <v>0</v>
      </c>
      <c r="DE72" s="50">
        <f t="shared" si="173"/>
        <v>9</v>
      </c>
      <c r="DF72" s="55">
        <f t="shared" si="173"/>
        <v>22</v>
      </c>
      <c r="DG72" s="60">
        <f t="shared" si="22"/>
        <v>1980</v>
      </c>
      <c r="DH72" s="60">
        <f t="shared" si="23"/>
        <v>1594</v>
      </c>
      <c r="DI72" s="69"/>
      <c r="DJ72" s="69"/>
      <c r="DK72" s="48"/>
    </row>
    <row r="73" spans="1:115" ht="13.5" customHeight="1">
      <c r="A73" s="34" t="s">
        <v>26</v>
      </c>
      <c r="B73" s="35">
        <f t="shared" ref="B73:L73" si="174">SUM(B13,B18,B23,B29,B34,B39,B45,B50,B55,B61,B66,B71)</f>
        <v>244</v>
      </c>
      <c r="C73" s="36">
        <f t="shared" si="174"/>
        <v>43</v>
      </c>
      <c r="D73" s="36">
        <f t="shared" si="174"/>
        <v>3274</v>
      </c>
      <c r="E73" s="36">
        <f t="shared" si="174"/>
        <v>444</v>
      </c>
      <c r="F73" s="36">
        <f t="shared" si="174"/>
        <v>85</v>
      </c>
      <c r="G73" s="36">
        <f t="shared" si="174"/>
        <v>3</v>
      </c>
      <c r="H73" s="36">
        <f t="shared" si="174"/>
        <v>8</v>
      </c>
      <c r="I73" s="36">
        <f t="shared" si="174"/>
        <v>2</v>
      </c>
      <c r="J73" s="36">
        <f t="shared" si="174"/>
        <v>39</v>
      </c>
      <c r="K73" s="36">
        <f t="shared" si="174"/>
        <v>18</v>
      </c>
      <c r="L73" s="70">
        <f t="shared" si="174"/>
        <v>226</v>
      </c>
      <c r="M73" s="38">
        <f t="shared" si="8"/>
        <v>4386</v>
      </c>
      <c r="N73" s="38">
        <f t="shared" si="9"/>
        <v>4357</v>
      </c>
      <c r="O73" s="34" t="s">
        <v>26</v>
      </c>
      <c r="P73" s="35">
        <f t="shared" ref="P73:Z73" si="175">SUM(P13,P18,P23,P29,P34,P39,P45,P50,P55,P61,P66,P71)</f>
        <v>324</v>
      </c>
      <c r="Q73" s="36">
        <f t="shared" si="175"/>
        <v>69</v>
      </c>
      <c r="R73" s="36">
        <f t="shared" si="175"/>
        <v>3095</v>
      </c>
      <c r="S73" s="36">
        <f t="shared" si="175"/>
        <v>422</v>
      </c>
      <c r="T73" s="36">
        <f t="shared" si="175"/>
        <v>69</v>
      </c>
      <c r="U73" s="36">
        <f t="shared" si="175"/>
        <v>8</v>
      </c>
      <c r="V73" s="36">
        <f t="shared" si="175"/>
        <v>17</v>
      </c>
      <c r="W73" s="36">
        <f t="shared" si="175"/>
        <v>18</v>
      </c>
      <c r="X73" s="36">
        <f t="shared" si="175"/>
        <v>35</v>
      </c>
      <c r="Y73" s="36">
        <f t="shared" si="175"/>
        <v>16</v>
      </c>
      <c r="Z73" s="70">
        <f t="shared" si="175"/>
        <v>228</v>
      </c>
      <c r="AA73" s="38">
        <f t="shared" si="10"/>
        <v>4301</v>
      </c>
      <c r="AB73" s="38">
        <f t="shared" si="11"/>
        <v>4213</v>
      </c>
      <c r="AC73" s="34" t="s">
        <v>26</v>
      </c>
      <c r="AD73" s="35">
        <f t="shared" ref="AD73:AN73" si="176">SUM(AD13,AD18,AD23,AD29,AD34,AD39,AD45,AD50,AD55,AD61,AD66,AD71)</f>
        <v>704</v>
      </c>
      <c r="AE73" s="36">
        <f t="shared" si="176"/>
        <v>98</v>
      </c>
      <c r="AF73" s="36">
        <f t="shared" si="176"/>
        <v>3500</v>
      </c>
      <c r="AG73" s="36">
        <f t="shared" si="176"/>
        <v>643</v>
      </c>
      <c r="AH73" s="36">
        <f t="shared" si="176"/>
        <v>137</v>
      </c>
      <c r="AI73" s="36">
        <f t="shared" si="176"/>
        <v>23</v>
      </c>
      <c r="AJ73" s="36">
        <f t="shared" si="176"/>
        <v>59</v>
      </c>
      <c r="AK73" s="36">
        <f t="shared" si="176"/>
        <v>21</v>
      </c>
      <c r="AL73" s="36">
        <f t="shared" si="176"/>
        <v>6</v>
      </c>
      <c r="AM73" s="36">
        <f t="shared" si="176"/>
        <v>29</v>
      </c>
      <c r="AN73" s="70">
        <f t="shared" si="176"/>
        <v>116</v>
      </c>
      <c r="AO73" s="38">
        <f t="shared" si="12"/>
        <v>5336</v>
      </c>
      <c r="AP73" s="38">
        <f t="shared" si="13"/>
        <v>5092</v>
      </c>
      <c r="AQ73" s="34" t="s">
        <v>26</v>
      </c>
      <c r="AR73" s="35">
        <f t="shared" ref="AR73:BB73" si="177">SUM(AR13,AR18,AR23,AR29,AR34,AR39,AR45,AR50,AR55,AR61,AR66,AR71)</f>
        <v>881</v>
      </c>
      <c r="AS73" s="36">
        <f t="shared" si="177"/>
        <v>117</v>
      </c>
      <c r="AT73" s="36">
        <f t="shared" si="177"/>
        <v>3298</v>
      </c>
      <c r="AU73" s="36">
        <f t="shared" si="177"/>
        <v>592</v>
      </c>
      <c r="AV73" s="36">
        <f t="shared" si="177"/>
        <v>156</v>
      </c>
      <c r="AW73" s="36">
        <f t="shared" si="177"/>
        <v>10</v>
      </c>
      <c r="AX73" s="36">
        <f t="shared" si="177"/>
        <v>65</v>
      </c>
      <c r="AY73" s="36">
        <f t="shared" si="177"/>
        <v>31</v>
      </c>
      <c r="AZ73" s="36">
        <f t="shared" si="177"/>
        <v>8</v>
      </c>
      <c r="BA73" s="36">
        <f t="shared" si="177"/>
        <v>16</v>
      </c>
      <c r="BB73" s="70">
        <f t="shared" si="177"/>
        <v>92</v>
      </c>
      <c r="BC73" s="38">
        <f t="shared" si="14"/>
        <v>5266</v>
      </c>
      <c r="BD73" s="38">
        <f t="shared" si="15"/>
        <v>4906</v>
      </c>
      <c r="BE73" s="34" t="s">
        <v>26</v>
      </c>
      <c r="BF73" s="35">
        <f t="shared" ref="BF73:BP73" si="178">SUM(BF13,BF18,BF23,BF29,BF34,BF39,BF45,BF50,BF55,BF61,BF66,BF71)</f>
        <v>246</v>
      </c>
      <c r="BG73" s="36">
        <f t="shared" si="178"/>
        <v>73</v>
      </c>
      <c r="BH73" s="36">
        <f t="shared" si="178"/>
        <v>2793</v>
      </c>
      <c r="BI73" s="36">
        <f t="shared" si="178"/>
        <v>349</v>
      </c>
      <c r="BJ73" s="36">
        <f t="shared" si="178"/>
        <v>53</v>
      </c>
      <c r="BK73" s="36">
        <f t="shared" si="178"/>
        <v>2</v>
      </c>
      <c r="BL73" s="36">
        <f t="shared" si="178"/>
        <v>4</v>
      </c>
      <c r="BM73" s="36">
        <f t="shared" si="178"/>
        <v>1</v>
      </c>
      <c r="BN73" s="36">
        <f t="shared" si="178"/>
        <v>35</v>
      </c>
      <c r="BO73" s="36">
        <f t="shared" si="178"/>
        <v>18</v>
      </c>
      <c r="BP73" s="70">
        <f t="shared" si="178"/>
        <v>186</v>
      </c>
      <c r="BQ73" s="38">
        <f t="shared" si="16"/>
        <v>3760</v>
      </c>
      <c r="BR73" s="38">
        <f t="shared" si="17"/>
        <v>3672</v>
      </c>
      <c r="BS73" s="34" t="s">
        <v>26</v>
      </c>
      <c r="BT73" s="35">
        <f t="shared" ref="BT73:CD73" si="179">SUM(BT13,BT18,BT23,BT29,BT34,BT39,BT45,BT50,BT55,BT61,BT66,BT71)</f>
        <v>332</v>
      </c>
      <c r="BU73" s="36">
        <f t="shared" si="179"/>
        <v>67</v>
      </c>
      <c r="BV73" s="36">
        <f t="shared" si="179"/>
        <v>2876</v>
      </c>
      <c r="BW73" s="36">
        <f t="shared" si="179"/>
        <v>377</v>
      </c>
      <c r="BX73" s="36">
        <f t="shared" si="179"/>
        <v>69</v>
      </c>
      <c r="BY73" s="36">
        <f t="shared" si="179"/>
        <v>3</v>
      </c>
      <c r="BZ73" s="36">
        <f t="shared" si="179"/>
        <v>2</v>
      </c>
      <c r="CA73" s="36">
        <f t="shared" si="179"/>
        <v>0</v>
      </c>
      <c r="CB73" s="36">
        <f t="shared" si="179"/>
        <v>39</v>
      </c>
      <c r="CC73" s="36">
        <f t="shared" si="179"/>
        <v>14</v>
      </c>
      <c r="CD73" s="70">
        <f t="shared" si="179"/>
        <v>187</v>
      </c>
      <c r="CE73" s="38">
        <f t="shared" si="18"/>
        <v>3966</v>
      </c>
      <c r="CF73" s="38">
        <f t="shared" si="19"/>
        <v>3838</v>
      </c>
      <c r="CG73" s="34" t="s">
        <v>26</v>
      </c>
      <c r="CH73" s="35">
        <f t="shared" ref="CH73:CR73" si="180">SUM(CH13,CH18,CH23,CH29,CH34,CH39,CH45,CH50,CH55,CH61,CH66,CH71)</f>
        <v>1204</v>
      </c>
      <c r="CI73" s="36">
        <f t="shared" si="180"/>
        <v>165</v>
      </c>
      <c r="CJ73" s="36">
        <f t="shared" si="180"/>
        <v>3895</v>
      </c>
      <c r="CK73" s="36">
        <f t="shared" si="180"/>
        <v>679</v>
      </c>
      <c r="CL73" s="36">
        <f t="shared" si="180"/>
        <v>175</v>
      </c>
      <c r="CM73" s="36">
        <f t="shared" si="180"/>
        <v>13</v>
      </c>
      <c r="CN73" s="36">
        <f t="shared" si="180"/>
        <v>60</v>
      </c>
      <c r="CO73" s="36">
        <f t="shared" si="180"/>
        <v>29</v>
      </c>
      <c r="CP73" s="36">
        <f t="shared" si="180"/>
        <v>8</v>
      </c>
      <c r="CQ73" s="36">
        <f t="shared" si="180"/>
        <v>19</v>
      </c>
      <c r="CR73" s="70">
        <f t="shared" si="180"/>
        <v>128</v>
      </c>
      <c r="CS73" s="38">
        <f t="shared" si="20"/>
        <v>6375</v>
      </c>
      <c r="CT73" s="38">
        <f t="shared" si="21"/>
        <v>5793</v>
      </c>
      <c r="CU73" s="34" t="s">
        <v>26</v>
      </c>
      <c r="CV73" s="35">
        <f t="shared" ref="CV73:DF73" si="181">SUM(CV13,CV18,CV23,CV29,CV34,CV39,CV45,CV50,CV55,CV61,CV66,CV71)</f>
        <v>861</v>
      </c>
      <c r="CW73" s="36">
        <f t="shared" si="181"/>
        <v>126</v>
      </c>
      <c r="CX73" s="36">
        <f t="shared" si="181"/>
        <v>4193</v>
      </c>
      <c r="CY73" s="36">
        <f t="shared" si="181"/>
        <v>724</v>
      </c>
      <c r="CZ73" s="36">
        <f t="shared" si="181"/>
        <v>156</v>
      </c>
      <c r="DA73" s="36">
        <f t="shared" si="181"/>
        <v>20</v>
      </c>
      <c r="DB73" s="36">
        <f t="shared" si="181"/>
        <v>47</v>
      </c>
      <c r="DC73" s="36">
        <f t="shared" si="181"/>
        <v>4</v>
      </c>
      <c r="DD73" s="36">
        <f t="shared" si="181"/>
        <v>6</v>
      </c>
      <c r="DE73" s="36">
        <f t="shared" si="181"/>
        <v>38</v>
      </c>
      <c r="DF73" s="70">
        <f t="shared" si="181"/>
        <v>149</v>
      </c>
      <c r="DG73" s="38">
        <f t="shared" si="22"/>
        <v>6324</v>
      </c>
      <c r="DH73" s="38">
        <f t="shared" si="23"/>
        <v>5958</v>
      </c>
      <c r="DJ73" s="67">
        <f>MAX(DJ9:DJ70)</f>
        <v>2011</v>
      </c>
      <c r="DK73" s="13">
        <f>VLOOKUP(DJ73,DJ9:DK70,2,FALSE)</f>
        <v>0.71874999999999989</v>
      </c>
    </row>
    <row r="74" spans="1:115" ht="15" customHeight="1">
      <c r="A74" s="37"/>
      <c r="O74" s="37"/>
      <c r="AC74" s="37"/>
      <c r="AQ74" s="37"/>
      <c r="BE74" s="37"/>
      <c r="BS74" s="37"/>
      <c r="CG74" s="37"/>
      <c r="CU74" s="37"/>
    </row>
    <row r="75" spans="1:115" ht="15" customHeight="1">
      <c r="A75" s="37"/>
      <c r="O75" s="37"/>
      <c r="AC75" s="37"/>
      <c r="AQ75" s="37"/>
      <c r="BE75" s="37"/>
      <c r="BS75" s="37"/>
      <c r="CG75" s="37"/>
      <c r="CU75" s="37"/>
    </row>
    <row r="76" spans="1:115" ht="15" customHeight="1">
      <c r="A76" s="37"/>
      <c r="O76" s="37"/>
      <c r="AC76" s="37"/>
      <c r="AQ76" s="37"/>
      <c r="BE76" s="37"/>
      <c r="BS76" s="37"/>
      <c r="CG76" s="37"/>
      <c r="CU76" s="37"/>
    </row>
    <row r="77" spans="1:115" ht="15" customHeight="1">
      <c r="A77" s="37"/>
      <c r="O77" s="37"/>
      <c r="AC77" s="37"/>
      <c r="AQ77" s="37"/>
      <c r="BE77" s="37"/>
      <c r="BS77" s="37"/>
      <c r="CG77" s="37"/>
      <c r="CU77" s="37"/>
    </row>
    <row r="78" spans="1:115" ht="15" customHeight="1">
      <c r="A78" s="37"/>
      <c r="O78" s="37"/>
      <c r="AC78" s="37"/>
      <c r="AQ78" s="37"/>
      <c r="BE78" s="37"/>
      <c r="BS78" s="37"/>
      <c r="CG78" s="37"/>
      <c r="CU78" s="37"/>
    </row>
    <row r="79" spans="1:115" ht="15" customHeight="1">
      <c r="A79" s="37"/>
      <c r="O79" s="37"/>
      <c r="AC79" s="37"/>
      <c r="AQ79" s="37"/>
      <c r="BE79" s="37"/>
      <c r="BS79" s="37"/>
      <c r="CG79" s="37"/>
      <c r="CU79" s="37"/>
    </row>
    <row r="80" spans="1:115" ht="15" customHeight="1">
      <c r="A80" s="37"/>
      <c r="O80" s="37"/>
      <c r="AC80" s="37"/>
      <c r="AQ80" s="37"/>
      <c r="BE80" s="37"/>
      <c r="BS80" s="37"/>
      <c r="CG80" s="37"/>
      <c r="CU80" s="37"/>
    </row>
    <row r="81" spans="1:99" ht="15" customHeight="1">
      <c r="A81" s="37"/>
      <c r="O81" s="37"/>
      <c r="AC81" s="37"/>
      <c r="AQ81" s="37"/>
      <c r="BE81" s="37"/>
      <c r="BS81" s="37"/>
      <c r="CG81" s="37"/>
      <c r="CU81" s="37"/>
    </row>
    <row r="82" spans="1:99" ht="15" customHeight="1">
      <c r="A82" s="37"/>
      <c r="O82" s="37"/>
      <c r="AC82" s="37"/>
      <c r="AQ82" s="37"/>
      <c r="BE82" s="37"/>
      <c r="BS82" s="37"/>
      <c r="CG82" s="37"/>
      <c r="CU82" s="37"/>
    </row>
    <row r="83" spans="1:99" ht="15" customHeight="1">
      <c r="A83" s="37"/>
      <c r="O83" s="37"/>
      <c r="AC83" s="37"/>
      <c r="AQ83" s="37"/>
      <c r="BE83" s="37"/>
      <c r="BS83" s="37"/>
      <c r="CG83" s="37"/>
      <c r="CU83" s="37"/>
    </row>
    <row r="84" spans="1:99" ht="15" customHeight="1">
      <c r="A84" s="37"/>
      <c r="O84" s="37"/>
      <c r="AC84" s="37"/>
      <c r="AQ84" s="37"/>
      <c r="BE84" s="37"/>
      <c r="BS84" s="37"/>
      <c r="CG84" s="37"/>
      <c r="CU84" s="37"/>
    </row>
    <row r="85" spans="1:99" ht="15" customHeight="1">
      <c r="A85" s="37"/>
      <c r="O85" s="37"/>
      <c r="AC85" s="37"/>
      <c r="AQ85" s="37"/>
      <c r="BE85" s="37"/>
      <c r="BS85" s="37"/>
      <c r="CG85" s="37"/>
      <c r="CU85" s="37"/>
    </row>
    <row r="86" spans="1:99" ht="15" customHeight="1">
      <c r="A86" s="37"/>
      <c r="O86" s="37"/>
      <c r="AC86" s="37"/>
      <c r="AQ86" s="37"/>
      <c r="BE86" s="37"/>
      <c r="BS86" s="37"/>
      <c r="CG86" s="37"/>
      <c r="CU86" s="37"/>
    </row>
    <row r="87" spans="1:99" ht="15" customHeight="1">
      <c r="A87" s="37"/>
      <c r="O87" s="37"/>
      <c r="AC87" s="37"/>
      <c r="AQ87" s="37"/>
      <c r="BE87" s="37"/>
      <c r="BS87" s="37"/>
      <c r="CG87" s="37"/>
      <c r="CU87" s="37"/>
    </row>
    <row r="88" spans="1:99" ht="15" customHeight="1">
      <c r="A88" s="37"/>
      <c r="O88" s="37"/>
      <c r="AC88" s="37"/>
      <c r="AQ88" s="37"/>
      <c r="BE88" s="37"/>
      <c r="BS88" s="37"/>
      <c r="CG88" s="37"/>
      <c r="CU88" s="37"/>
    </row>
    <row r="89" spans="1:99" ht="15" customHeight="1">
      <c r="A89" s="37"/>
      <c r="O89" s="37"/>
      <c r="AC89" s="37"/>
      <c r="AQ89" s="37"/>
      <c r="BE89" s="37"/>
      <c r="BS89" s="37"/>
      <c r="CG89" s="37"/>
      <c r="CU89" s="37"/>
    </row>
    <row r="90" spans="1:99" ht="15" customHeight="1">
      <c r="A90" s="37"/>
      <c r="O90" s="37"/>
      <c r="AC90" s="37"/>
      <c r="AQ90" s="37"/>
      <c r="BE90" s="37"/>
      <c r="BS90" s="37"/>
      <c r="CG90" s="37"/>
      <c r="CU90" s="37"/>
    </row>
    <row r="91" spans="1:99" ht="15" customHeight="1">
      <c r="A91" s="37"/>
      <c r="O91" s="37"/>
      <c r="AC91" s="37"/>
      <c r="AQ91" s="37"/>
      <c r="BE91" s="37"/>
      <c r="BS91" s="37"/>
      <c r="CG91" s="37"/>
      <c r="CU91" s="37"/>
    </row>
    <row r="92" spans="1:99" ht="15" customHeight="1">
      <c r="A92" s="37"/>
      <c r="O92" s="37"/>
      <c r="AC92" s="37"/>
      <c r="AQ92" s="37"/>
      <c r="BE92" s="37"/>
      <c r="BS92" s="37"/>
      <c r="CG92" s="37"/>
      <c r="CU92" s="37"/>
    </row>
    <row r="93" spans="1:99" ht="15" customHeight="1">
      <c r="A93" s="37"/>
      <c r="O93" s="37"/>
      <c r="AC93" s="37"/>
      <c r="AQ93" s="37"/>
      <c r="BE93" s="37"/>
      <c r="BS93" s="37"/>
      <c r="CG93" s="37"/>
      <c r="CU93" s="37"/>
    </row>
    <row r="94" spans="1:99" ht="15" customHeight="1">
      <c r="A94" s="37"/>
      <c r="O94" s="37"/>
      <c r="AC94" s="37"/>
      <c r="AQ94" s="37"/>
      <c r="BE94" s="37"/>
      <c r="BS94" s="37"/>
      <c r="CG94" s="37"/>
      <c r="CU94" s="37"/>
    </row>
    <row r="95" spans="1:99" ht="15" customHeight="1">
      <c r="A95" s="37"/>
      <c r="O95" s="37"/>
      <c r="AC95" s="37"/>
      <c r="AQ95" s="37"/>
      <c r="BE95" s="37"/>
      <c r="BS95" s="37"/>
      <c r="CG95" s="37"/>
      <c r="CU95" s="37"/>
    </row>
    <row r="96" spans="1:99" ht="15" customHeight="1">
      <c r="A96" s="37"/>
      <c r="O96" s="37"/>
      <c r="AC96" s="37"/>
      <c r="AQ96" s="37"/>
      <c r="BE96" s="37"/>
      <c r="BS96" s="37"/>
      <c r="CG96" s="37"/>
      <c r="CU96" s="37"/>
    </row>
    <row r="97" spans="1:99" ht="15" customHeight="1">
      <c r="A97" s="37"/>
      <c r="O97" s="37"/>
      <c r="AC97" s="37"/>
      <c r="AQ97" s="37"/>
      <c r="BE97" s="37"/>
      <c r="BS97" s="37"/>
      <c r="CG97" s="37"/>
      <c r="CU97" s="37"/>
    </row>
    <row r="98" spans="1:99" ht="15" customHeight="1">
      <c r="A98" s="37"/>
      <c r="O98" s="37"/>
      <c r="AC98" s="37"/>
      <c r="AQ98" s="37"/>
      <c r="BE98" s="37"/>
      <c r="BS98" s="37"/>
      <c r="CG98" s="37"/>
      <c r="CU98" s="37"/>
    </row>
    <row r="99" spans="1:99" ht="15" customHeight="1">
      <c r="A99" s="37"/>
      <c r="O99" s="37"/>
      <c r="AC99" s="37"/>
      <c r="AQ99" s="37"/>
      <c r="BE99" s="37"/>
      <c r="BS99" s="37"/>
      <c r="CG99" s="37"/>
      <c r="CU99" s="37"/>
    </row>
    <row r="100" spans="1:99" ht="15" customHeight="1">
      <c r="A100" s="37"/>
      <c r="O100" s="37"/>
      <c r="AC100" s="37"/>
      <c r="AQ100" s="37"/>
      <c r="BE100" s="37"/>
      <c r="BS100" s="37"/>
      <c r="CG100" s="37"/>
      <c r="CU100" s="37"/>
    </row>
    <row r="101" spans="1:99" ht="15" customHeight="1">
      <c r="A101" s="37"/>
      <c r="O101" s="37"/>
      <c r="AC101" s="37"/>
      <c r="AQ101" s="37"/>
      <c r="BE101" s="37"/>
      <c r="BS101" s="37"/>
      <c r="CG101" s="37"/>
      <c r="CU101" s="37"/>
    </row>
    <row r="102" spans="1:99" ht="15" customHeight="1">
      <c r="A102" s="37"/>
      <c r="O102" s="37"/>
      <c r="AC102" s="37"/>
      <c r="AQ102" s="37"/>
      <c r="BE102" s="37"/>
      <c r="BS102" s="37"/>
      <c r="CG102" s="37"/>
      <c r="CU102" s="37"/>
    </row>
    <row r="103" spans="1:99" ht="15" customHeight="1">
      <c r="A103" s="37"/>
      <c r="O103" s="37"/>
      <c r="AC103" s="37"/>
      <c r="AQ103" s="37"/>
      <c r="BE103" s="37"/>
      <c r="BS103" s="37"/>
      <c r="CG103" s="37"/>
      <c r="CU103" s="37"/>
    </row>
    <row r="104" spans="1:99" ht="15" customHeight="1">
      <c r="A104" s="37"/>
      <c r="O104" s="37"/>
      <c r="AC104" s="37"/>
      <c r="AQ104" s="37"/>
      <c r="BE104" s="37"/>
      <c r="BS104" s="37"/>
      <c r="CG104" s="37"/>
      <c r="CU104" s="37"/>
    </row>
    <row r="105" spans="1:99" ht="15" customHeight="1">
      <c r="A105" s="37"/>
      <c r="O105" s="37"/>
      <c r="AC105" s="37"/>
      <c r="AQ105" s="37"/>
      <c r="BE105" s="37"/>
      <c r="BS105" s="37"/>
      <c r="CG105" s="37"/>
      <c r="CU105" s="37"/>
    </row>
    <row r="106" spans="1:99" ht="15" customHeight="1">
      <c r="A106" s="37"/>
      <c r="O106" s="37"/>
      <c r="AC106" s="37"/>
      <c r="AQ106" s="37"/>
      <c r="BE106" s="37"/>
      <c r="BS106" s="37"/>
      <c r="CG106" s="37"/>
      <c r="CU106" s="37"/>
    </row>
    <row r="107" spans="1:99" ht="15" customHeight="1">
      <c r="A107" s="37"/>
      <c r="O107" s="37"/>
      <c r="AC107" s="37"/>
      <c r="AQ107" s="37"/>
      <c r="BE107" s="37"/>
      <c r="BS107" s="37"/>
      <c r="CG107" s="37"/>
      <c r="CU107" s="37"/>
    </row>
    <row r="108" spans="1:99" ht="15" customHeight="1">
      <c r="A108" s="37"/>
      <c r="O108" s="37"/>
      <c r="AC108" s="37"/>
      <c r="AQ108" s="37"/>
      <c r="BE108" s="37"/>
      <c r="BS108" s="37"/>
      <c r="CG108" s="37"/>
      <c r="CU108" s="37"/>
    </row>
    <row r="109" spans="1:99" ht="15" customHeight="1">
      <c r="A109" s="37"/>
      <c r="O109" s="37"/>
      <c r="AC109" s="37"/>
      <c r="AQ109" s="37"/>
      <c r="BE109" s="37"/>
      <c r="BS109" s="37"/>
      <c r="CG109" s="37"/>
      <c r="CU109" s="37"/>
    </row>
    <row r="110" spans="1:99" ht="15" customHeight="1">
      <c r="A110" s="37"/>
      <c r="O110" s="37"/>
      <c r="AC110" s="37"/>
      <c r="AQ110" s="37"/>
      <c r="BE110" s="37"/>
      <c r="BS110" s="37"/>
      <c r="CG110" s="37"/>
      <c r="CU110" s="37"/>
    </row>
    <row r="111" spans="1:99" ht="15" customHeight="1">
      <c r="A111" s="37"/>
      <c r="O111" s="37"/>
      <c r="AC111" s="37"/>
      <c r="AQ111" s="37"/>
      <c r="BE111" s="37"/>
      <c r="BS111" s="37"/>
      <c r="CG111" s="37"/>
      <c r="CU111" s="37"/>
    </row>
    <row r="112" spans="1:99" ht="15" customHeight="1">
      <c r="A112" s="37"/>
      <c r="O112" s="37"/>
      <c r="AC112" s="37"/>
      <c r="AQ112" s="37"/>
      <c r="BE112" s="37"/>
      <c r="BS112" s="37"/>
      <c r="CG112" s="37"/>
      <c r="CU112" s="37"/>
    </row>
    <row r="113" spans="1:99" ht="15" customHeight="1">
      <c r="A113" s="37"/>
      <c r="O113" s="37"/>
      <c r="AC113" s="37"/>
      <c r="AQ113" s="37"/>
      <c r="BE113" s="37"/>
      <c r="BS113" s="37"/>
      <c r="CG113" s="37"/>
      <c r="CU113" s="37"/>
    </row>
  </sheetData>
  <mergeCells count="106">
    <mergeCell ref="A1:N1"/>
    <mergeCell ref="O1:AB1"/>
    <mergeCell ref="AC1:AP1"/>
    <mergeCell ref="AQ1:BD1"/>
    <mergeCell ref="BE1:BR1"/>
    <mergeCell ref="BS1:CF1"/>
    <mergeCell ref="CG1:CT1"/>
    <mergeCell ref="CU1:DH1"/>
    <mergeCell ref="A2:N2"/>
    <mergeCell ref="O2:AB2"/>
    <mergeCell ref="AC2:AP2"/>
    <mergeCell ref="AQ2:BD2"/>
    <mergeCell ref="BE2:BR2"/>
    <mergeCell ref="BS2:CF2"/>
    <mergeCell ref="CG2:CT2"/>
    <mergeCell ref="CU2:DH2"/>
    <mergeCell ref="BS3:CF3"/>
    <mergeCell ref="CG3:CT3"/>
    <mergeCell ref="CU3:DH3"/>
    <mergeCell ref="A4:B4"/>
    <mergeCell ref="C4:N4"/>
    <mergeCell ref="O4:P4"/>
    <mergeCell ref="Q4:AB4"/>
    <mergeCell ref="AC4:AD4"/>
    <mergeCell ref="AE4:AP4"/>
    <mergeCell ref="AQ4:AR4"/>
    <mergeCell ref="AS4:BD4"/>
    <mergeCell ref="BE4:BF4"/>
    <mergeCell ref="BG4:BR4"/>
    <mergeCell ref="BS4:BT4"/>
    <mergeCell ref="BU4:CF4"/>
    <mergeCell ref="CG4:CH4"/>
    <mergeCell ref="CI4:CT4"/>
    <mergeCell ref="CU4:CV4"/>
    <mergeCell ref="CW4:DH4"/>
    <mergeCell ref="O5:P5"/>
    <mergeCell ref="Q5:AB5"/>
    <mergeCell ref="AC5:AD5"/>
    <mergeCell ref="AE5:AP5"/>
    <mergeCell ref="AQ5:AR5"/>
    <mergeCell ref="AS5:BD5"/>
    <mergeCell ref="BE5:BF5"/>
    <mergeCell ref="A3:N3"/>
    <mergeCell ref="O3:AB3"/>
    <mergeCell ref="AC3:AP3"/>
    <mergeCell ref="AQ3:BD3"/>
    <mergeCell ref="BE3:BR3"/>
    <mergeCell ref="BG5:BR5"/>
    <mergeCell ref="BS5:BT5"/>
    <mergeCell ref="BU5:CF5"/>
    <mergeCell ref="CG5:CH5"/>
    <mergeCell ref="CI5:CT5"/>
    <mergeCell ref="CU5:CV5"/>
    <mergeCell ref="CW5:DH5"/>
    <mergeCell ref="A6:B6"/>
    <mergeCell ref="C6:N6"/>
    <mergeCell ref="O6:P6"/>
    <mergeCell ref="Q6:AB6"/>
    <mergeCell ref="AC6:AD6"/>
    <mergeCell ref="AE6:AP6"/>
    <mergeCell ref="AQ6:AR6"/>
    <mergeCell ref="AS6:BD6"/>
    <mergeCell ref="BE6:BF6"/>
    <mergeCell ref="BG6:BR6"/>
    <mergeCell ref="BS6:BT6"/>
    <mergeCell ref="BU6:CF6"/>
    <mergeCell ref="CG6:CH6"/>
    <mergeCell ref="CI6:CT6"/>
    <mergeCell ref="CU6:CV6"/>
    <mergeCell ref="CW6:DH6"/>
    <mergeCell ref="A5:B5"/>
    <mergeCell ref="C5:N5"/>
    <mergeCell ref="B7:L7"/>
    <mergeCell ref="P7:Z7"/>
    <mergeCell ref="AD7:AN7"/>
    <mergeCell ref="AR7:BB7"/>
    <mergeCell ref="BF7:BP7"/>
    <mergeCell ref="BT7:CD7"/>
    <mergeCell ref="CH7:CR7"/>
    <mergeCell ref="CV7:DF7"/>
    <mergeCell ref="A7:A8"/>
    <mergeCell ref="M7:M8"/>
    <mergeCell ref="N7:N8"/>
    <mergeCell ref="O7:O8"/>
    <mergeCell ref="AA7:AA8"/>
    <mergeCell ref="AB7:AB8"/>
    <mergeCell ref="AC7:AC8"/>
    <mergeCell ref="AO7:AO8"/>
    <mergeCell ref="AP7:AP8"/>
    <mergeCell ref="AQ7:AQ8"/>
    <mergeCell ref="BC7:BC8"/>
    <mergeCell ref="BD7:BD8"/>
    <mergeCell ref="BE7:BE8"/>
    <mergeCell ref="BQ7:BQ8"/>
    <mergeCell ref="BR7:BR8"/>
    <mergeCell ref="BS7:BS8"/>
    <mergeCell ref="DJ7:DJ8"/>
    <mergeCell ref="CE7:CE8"/>
    <mergeCell ref="CF7:CF8"/>
    <mergeCell ref="CG7:CG8"/>
    <mergeCell ref="CS7:CS8"/>
    <mergeCell ref="CT7:CT8"/>
    <mergeCell ref="CU7:CU8"/>
    <mergeCell ref="DG7:DG8"/>
    <mergeCell ref="DH7:DH8"/>
    <mergeCell ref="DI7:DI8"/>
  </mergeCells>
  <pageMargins left="0.35416666666666702" right="0.35416666666666702" top="0.27500000000000002" bottom="0.196527777777778" header="0.39305555555555599" footer="0.196527777777778"/>
  <pageSetup paperSize="9" scale="85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Occupancy Count-Site 10 - Day 1</vt:lpstr>
      <vt:lpstr>Link Count - Site 10 - Day 1</vt:lpstr>
      <vt:lpstr>JTC - Site 10 - Day 1</vt:lpstr>
      <vt:lpstr>JTC - Site 10 - Day 1 Arms</vt:lpstr>
      <vt:lpstr>Pedestrian Count-Site 10-Day 1</vt:lpstr>
      <vt:lpstr>Occupancy Count-Site 10 - Day 2</vt:lpstr>
      <vt:lpstr>Link Count - Site 10 - Day 2</vt:lpstr>
      <vt:lpstr>JTC - Site 10 - Day 2</vt:lpstr>
      <vt:lpstr>JTC - Site 10 - Day 2 Arms</vt:lpstr>
      <vt:lpstr>Pedestrian Count-Site 10-Day 2</vt:lpstr>
      <vt:lpstr>'JTC - Site 10 - Day 1'!Print_Area</vt:lpstr>
      <vt:lpstr>'JTC - Site 10 - Day 1 Arms'!Print_Area</vt:lpstr>
      <vt:lpstr>'JTC - Site 10 - Day 2'!Print_Area</vt:lpstr>
      <vt:lpstr>'JTC - Site 10 - Day 2 Arms'!Print_Area</vt:lpstr>
      <vt:lpstr>'Link Count - Site 10 - Day 1'!Print_Area</vt:lpstr>
      <vt:lpstr>'Link Count - Site 10 - Day 2'!Print_Area</vt:lpstr>
      <vt:lpstr>'Occupancy Count-Site 10 - Day 1'!Print_Area</vt:lpstr>
      <vt:lpstr>'Occupancy Count-Site 10 - Day 2'!Print_Area</vt:lpstr>
      <vt:lpstr>'Pedestrian Count-Site 10-Day 1'!Print_Area</vt:lpstr>
      <vt:lpstr>'Pedestrian Count-Site 10-Day 2'!Print_Area</vt:lpstr>
      <vt:lpstr>'JTC - Site 10 - Day 1'!Print_Titles</vt:lpstr>
      <vt:lpstr>'JTC - Site 10 - Day 1 Arms'!Print_Titles</vt:lpstr>
      <vt:lpstr>'JTC - Site 10 - Day 2'!Print_Titles</vt:lpstr>
      <vt:lpstr>'JTC - Site 10 - Day 2 Arms'!Print_Titles</vt:lpstr>
      <vt:lpstr>'Link Count - Site 10 - Day 1'!Print_Titles</vt:lpstr>
      <vt:lpstr>'Link Count - Site 10 - Day 2'!Print_Titles</vt:lpstr>
      <vt:lpstr>'Occupancy Count-Site 10 - Day 1'!Print_Titles</vt:lpstr>
      <vt:lpstr>'Occupancy Count-Site 10 - Day 2'!Print_Titles</vt:lpstr>
      <vt:lpstr>'Pedestrian Count-Site 10-Day 1'!Print_Titles</vt:lpstr>
      <vt:lpstr>'Pedestrian Count-Site 10-Day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dcterms:created xsi:type="dcterms:W3CDTF">2013-01-17T00:22:00Z</dcterms:created>
  <dcterms:modified xsi:type="dcterms:W3CDTF">2018-12-18T11:39:35Z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  <property fmtid="{D5CDD505-2E9C-101B-9397-08002B2CF9AE}" pid="3" name="KSOReadingLayout">
    <vt:bool>false</vt:bool>
  </property>
</Properties>
</file>