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 activeTab="2"/>
  </bookViews>
  <sheets>
    <sheet name="Makeshift" sheetId="1" r:id="rId1"/>
    <sheet name="Standard" sheetId="4" r:id="rId2"/>
    <sheet name="Heavy" sheetId="5" r:id="rId3"/>
  </sheets>
  <calcPr calcId="145621"/>
</workbook>
</file>

<file path=xl/calcChain.xml><?xml version="1.0" encoding="utf-8"?>
<calcChain xmlns="http://schemas.openxmlformats.org/spreadsheetml/2006/main">
  <c r="M10" i="5" l="1"/>
  <c r="M11" i="5" s="1"/>
  <c r="M10" i="4"/>
  <c r="M11" i="4" s="1"/>
  <c r="K11" i="1"/>
  <c r="K10" i="1"/>
  <c r="G9" i="5" l="1"/>
  <c r="J9" i="5" s="1"/>
  <c r="J3" i="1"/>
  <c r="J2" i="1"/>
  <c r="J3" i="4"/>
  <c r="J2" i="4"/>
  <c r="J3" i="5"/>
  <c r="J4" i="5"/>
  <c r="J2" i="5"/>
  <c r="H10" i="5"/>
  <c r="H11" i="5" s="1"/>
  <c r="F10" i="5"/>
  <c r="F11" i="5" s="1"/>
  <c r="H8" i="5"/>
  <c r="H7" i="5" s="1"/>
  <c r="G9" i="4"/>
  <c r="J9" i="4" s="1"/>
  <c r="E10" i="4"/>
  <c r="E11" i="4" s="1"/>
  <c r="C11" i="4"/>
  <c r="H10" i="4"/>
  <c r="H11" i="4" s="1"/>
  <c r="F10" i="4"/>
  <c r="F11" i="4" s="1"/>
  <c r="D10" i="4"/>
  <c r="D11" i="4" s="1"/>
  <c r="H8" i="4"/>
  <c r="H7" i="4" s="1"/>
  <c r="J4" i="4"/>
  <c r="H11" i="1"/>
  <c r="H10" i="1"/>
  <c r="H9" i="1"/>
  <c r="F7" i="1"/>
  <c r="F8" i="1"/>
  <c r="F11" i="1"/>
  <c r="F10" i="1"/>
  <c r="E11" i="1"/>
  <c r="E10" i="1"/>
  <c r="E9" i="1"/>
  <c r="E8" i="1"/>
  <c r="H8" i="1" s="1"/>
  <c r="E7" i="1"/>
  <c r="H7" i="1" s="1"/>
  <c r="D11" i="1"/>
  <c r="D10" i="1"/>
  <c r="C11" i="1"/>
  <c r="C10" i="1"/>
  <c r="J4" i="1"/>
  <c r="G7" i="5" l="1"/>
  <c r="J7" i="5" s="1"/>
  <c r="G10" i="5"/>
  <c r="J10" i="5" s="1"/>
  <c r="G11" i="5"/>
  <c r="J11" i="5" s="1"/>
  <c r="G8" i="5"/>
  <c r="J8" i="5" s="1"/>
  <c r="O3" i="1"/>
  <c r="O2" i="5"/>
  <c r="O3" i="5"/>
  <c r="G8" i="4"/>
  <c r="J8" i="4" s="1"/>
  <c r="G10" i="4"/>
  <c r="G11" i="4"/>
  <c r="J11" i="4" s="1"/>
  <c r="O2" i="4"/>
  <c r="J10" i="4"/>
  <c r="O3" i="4"/>
  <c r="O2" i="1"/>
  <c r="G7" i="4" l="1"/>
  <c r="J7" i="4" s="1"/>
</calcChain>
</file>

<file path=xl/sharedStrings.xml><?xml version="1.0" encoding="utf-8"?>
<sst xmlns="http://schemas.openxmlformats.org/spreadsheetml/2006/main" count="85" uniqueCount="24">
  <si>
    <t>Size</t>
  </si>
  <si>
    <t>Armor Rating - Blunt</t>
  </si>
  <si>
    <t>Armor Rating - Sharp</t>
  </si>
  <si>
    <t>Move Speed Penalty</t>
  </si>
  <si>
    <t>Damage Factor - Blunt</t>
  </si>
  <si>
    <t>Damage Factor - Sharp</t>
  </si>
  <si>
    <t>Move Speed Factor</t>
  </si>
  <si>
    <t>Effective Improv - Sharp</t>
  </si>
  <si>
    <t>Effective Improv - Blunt</t>
  </si>
  <si>
    <t>Steel</t>
  </si>
  <si>
    <t>Work</t>
  </si>
  <si>
    <t>Tiny</t>
  </si>
  <si>
    <t>Small</t>
  </si>
  <si>
    <t>Medium</t>
  </si>
  <si>
    <t>Large</t>
  </si>
  <si>
    <t>Huge</t>
  </si>
  <si>
    <t>Ingr Val</t>
  </si>
  <si>
    <t>Final Val</t>
  </si>
  <si>
    <t>Adj FV</t>
  </si>
  <si>
    <t>FV Sav</t>
  </si>
  <si>
    <t>Cloth</t>
  </si>
  <si>
    <t>Plasteel</t>
  </si>
  <si>
    <t>Synthread</t>
  </si>
  <si>
    <t>Inst 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</si>
</sst>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1"/>
  <sheetViews>
    <sheetView workbookViewId="0">
      <selection activeCell="J11" sqref="J6:K11"/>
    </sheetView>
  </sheetViews>
  <sheetFormatPr defaultRowHeight="15" x14ac:dyDescent="0.25"/>
  <sheetData>
    <row r="2" spans="2:15" x14ac:dyDescent="0.25">
      <c r="B2" s="5" t="s">
        <v>1</v>
      </c>
      <c r="C2" s="5"/>
      <c r="D2" s="5"/>
      <c r="E2" s="1">
        <v>0.1</v>
      </c>
      <c r="F2" s="2"/>
      <c r="G2" s="5" t="s">
        <v>4</v>
      </c>
      <c r="H2" s="5"/>
      <c r="I2" s="5"/>
      <c r="J2" s="2">
        <f>(1-MIN(E2,0.5))*(1-MAX(E2-0.5,0))</f>
        <v>0.9</v>
      </c>
      <c r="K2" s="2"/>
      <c r="L2" s="5" t="s">
        <v>8</v>
      </c>
      <c r="M2" s="5"/>
      <c r="N2" s="5"/>
      <c r="O2" s="1">
        <f>$J$4/J2</f>
        <v>1</v>
      </c>
    </row>
    <row r="3" spans="2:15" x14ac:dyDescent="0.25">
      <c r="B3" s="5" t="s">
        <v>2</v>
      </c>
      <c r="C3" s="5"/>
      <c r="D3" s="5"/>
      <c r="E3" s="1">
        <v>0.3</v>
      </c>
      <c r="F3" s="2"/>
      <c r="G3" s="5" t="s">
        <v>5</v>
      </c>
      <c r="H3" s="5"/>
      <c r="I3" s="5"/>
      <c r="J3" s="2">
        <f>(1-MIN(E3,0.5))*(1-MAX(E3-0.5,0))</f>
        <v>0.7</v>
      </c>
      <c r="K3" s="2"/>
      <c r="L3" s="5" t="s">
        <v>7</v>
      </c>
      <c r="M3" s="5"/>
      <c r="N3" s="5"/>
      <c r="O3" s="1">
        <f>$J$4/J3</f>
        <v>1.2857142857142858</v>
      </c>
    </row>
    <row r="4" spans="2:15" x14ac:dyDescent="0.25">
      <c r="B4" s="5" t="s">
        <v>3</v>
      </c>
      <c r="C4" s="5"/>
      <c r="D4" s="5"/>
      <c r="E4" s="1">
        <v>0.1</v>
      </c>
      <c r="F4" s="2"/>
      <c r="G4" s="5" t="s">
        <v>6</v>
      </c>
      <c r="H4" s="5"/>
      <c r="I4" s="5"/>
      <c r="J4" s="2">
        <f>1-E4</f>
        <v>0.9</v>
      </c>
      <c r="K4" s="2"/>
      <c r="L4" s="2"/>
      <c r="M4" s="2"/>
      <c r="N4" s="2"/>
      <c r="O4" s="2"/>
    </row>
    <row r="5" spans="2:1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2:15" x14ac:dyDescent="0.25">
      <c r="B6" s="3" t="s">
        <v>0</v>
      </c>
      <c r="C6" s="3" t="s">
        <v>9</v>
      </c>
      <c r="D6" s="3" t="s">
        <v>10</v>
      </c>
      <c r="E6" s="3" t="s">
        <v>16</v>
      </c>
      <c r="F6" s="3" t="s">
        <v>17</v>
      </c>
      <c r="G6" s="3" t="s">
        <v>18</v>
      </c>
      <c r="H6" s="3" t="s">
        <v>19</v>
      </c>
      <c r="J6" s="3" t="s">
        <v>0</v>
      </c>
      <c r="K6" s="3" t="s">
        <v>23</v>
      </c>
    </row>
    <row r="7" spans="2:15" x14ac:dyDescent="0.25">
      <c r="B7" s="1" t="s">
        <v>11</v>
      </c>
      <c r="C7" s="4">
        <v>35</v>
      </c>
      <c r="D7" s="4">
        <v>1750</v>
      </c>
      <c r="E7" s="2">
        <f>C7*1.9</f>
        <v>66.5</v>
      </c>
      <c r="F7" s="2">
        <f>F8/2</f>
        <v>42.857142857142854</v>
      </c>
      <c r="G7">
        <v>45</v>
      </c>
      <c r="H7">
        <f>E7/G7</f>
        <v>1.4777777777777779</v>
      </c>
      <c r="J7" s="3" t="s">
        <v>11</v>
      </c>
      <c r="K7" s="4">
        <v>850</v>
      </c>
    </row>
    <row r="8" spans="2:15" x14ac:dyDescent="0.25">
      <c r="B8" s="1" t="s">
        <v>12</v>
      </c>
      <c r="C8" s="4">
        <v>70</v>
      </c>
      <c r="D8" s="4">
        <v>3500</v>
      </c>
      <c r="E8" s="2">
        <f t="shared" ref="E8:E11" si="0">C8*1.9</f>
        <v>133</v>
      </c>
      <c r="F8" s="2">
        <f>F9/1.75</f>
        <v>85.714285714285708</v>
      </c>
      <c r="G8">
        <v>85</v>
      </c>
      <c r="H8">
        <f t="shared" ref="H8:H11" si="1">E8/G8</f>
        <v>1.5647058823529412</v>
      </c>
      <c r="J8" s="3" t="s">
        <v>12</v>
      </c>
      <c r="K8" s="4">
        <v>1700</v>
      </c>
    </row>
    <row r="9" spans="2:15" x14ac:dyDescent="0.25">
      <c r="B9" s="1" t="s">
        <v>13</v>
      </c>
      <c r="C9" s="4">
        <v>120</v>
      </c>
      <c r="D9" s="4">
        <v>6000</v>
      </c>
      <c r="E9" s="2">
        <f t="shared" si="0"/>
        <v>228</v>
      </c>
      <c r="F9" s="2">
        <v>150</v>
      </c>
      <c r="G9">
        <v>150</v>
      </c>
      <c r="H9">
        <f t="shared" si="1"/>
        <v>1.52</v>
      </c>
      <c r="J9" s="3" t="s">
        <v>13</v>
      </c>
      <c r="K9" s="4">
        <v>3000</v>
      </c>
    </row>
    <row r="10" spans="2:15" x14ac:dyDescent="0.25">
      <c r="B10" s="1" t="s">
        <v>14</v>
      </c>
      <c r="C10" s="4">
        <f>C9*1.75</f>
        <v>210</v>
      </c>
      <c r="D10" s="4">
        <f>D9*1.75</f>
        <v>10500</v>
      </c>
      <c r="E10" s="2">
        <f t="shared" si="0"/>
        <v>399</v>
      </c>
      <c r="F10" s="2">
        <f>F9*1.75</f>
        <v>262.5</v>
      </c>
      <c r="G10">
        <v>260</v>
      </c>
      <c r="H10">
        <f t="shared" si="1"/>
        <v>1.5346153846153847</v>
      </c>
      <c r="J10" s="3" t="s">
        <v>14</v>
      </c>
      <c r="K10" s="4">
        <f>K9*1.75</f>
        <v>5250</v>
      </c>
    </row>
    <row r="11" spans="2:15" x14ac:dyDescent="0.25">
      <c r="B11" s="1" t="s">
        <v>15</v>
      </c>
      <c r="C11" s="4">
        <f>C10*2</f>
        <v>420</v>
      </c>
      <c r="D11" s="4">
        <f>D10*2</f>
        <v>21000</v>
      </c>
      <c r="E11" s="2">
        <f t="shared" si="0"/>
        <v>798</v>
      </c>
      <c r="F11" s="2">
        <f>F10*2</f>
        <v>525</v>
      </c>
      <c r="G11">
        <v>525</v>
      </c>
      <c r="H11">
        <f t="shared" si="1"/>
        <v>1.52</v>
      </c>
      <c r="J11" s="3" t="s">
        <v>15</v>
      </c>
      <c r="K11" s="4">
        <f>K10*2</f>
        <v>10500</v>
      </c>
    </row>
  </sheetData>
  <mergeCells count="8">
    <mergeCell ref="L2:N2"/>
    <mergeCell ref="L3:N3"/>
    <mergeCell ref="G4:I4"/>
    <mergeCell ref="B2:D2"/>
    <mergeCell ref="B3:D3"/>
    <mergeCell ref="B4:D4"/>
    <mergeCell ref="G2:I2"/>
    <mergeCell ref="G3:I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1"/>
  <sheetViews>
    <sheetView workbookViewId="0">
      <selection activeCell="I34" sqref="I34"/>
    </sheetView>
  </sheetViews>
  <sheetFormatPr defaultRowHeight="15" x14ac:dyDescent="0.25"/>
  <sheetData>
    <row r="2" spans="2:15" x14ac:dyDescent="0.25">
      <c r="B2" s="5" t="s">
        <v>1</v>
      </c>
      <c r="C2" s="5"/>
      <c r="D2" s="5"/>
      <c r="E2" s="1">
        <v>0.1</v>
      </c>
      <c r="F2" s="2"/>
      <c r="G2" s="5" t="s">
        <v>4</v>
      </c>
      <c r="H2" s="5"/>
      <c r="I2" s="5"/>
      <c r="J2" s="2">
        <f>(1-MIN(E2,0.5))*(1-MAX(E2-0.5,0))</f>
        <v>0.9</v>
      </c>
      <c r="K2" s="2"/>
      <c r="L2" s="5" t="s">
        <v>8</v>
      </c>
      <c r="M2" s="5"/>
      <c r="N2" s="5"/>
      <c r="O2" s="1">
        <f>$J$4/J2</f>
        <v>1.1111111111111112</v>
      </c>
    </row>
    <row r="3" spans="2:15" x14ac:dyDescent="0.25">
      <c r="B3" s="5" t="s">
        <v>2</v>
      </c>
      <c r="C3" s="5"/>
      <c r="D3" s="5"/>
      <c r="E3" s="1">
        <v>0.3</v>
      </c>
      <c r="F3" s="2"/>
      <c r="G3" s="5" t="s">
        <v>5</v>
      </c>
      <c r="H3" s="5"/>
      <c r="I3" s="5"/>
      <c r="J3" s="2">
        <f>(1-MIN(E3,0.5))*(1-MAX(E3-0.5,0))</f>
        <v>0.7</v>
      </c>
      <c r="K3" s="2"/>
      <c r="L3" s="5" t="s">
        <v>7</v>
      </c>
      <c r="M3" s="5"/>
      <c r="N3" s="5"/>
      <c r="O3" s="1">
        <f>$J$4/J3</f>
        <v>1.4285714285714286</v>
      </c>
    </row>
    <row r="4" spans="2:15" x14ac:dyDescent="0.25">
      <c r="B4" s="5" t="s">
        <v>3</v>
      </c>
      <c r="C4" s="5"/>
      <c r="D4" s="5"/>
      <c r="E4" s="1">
        <v>0</v>
      </c>
      <c r="F4" s="2"/>
      <c r="G4" s="5" t="s">
        <v>6</v>
      </c>
      <c r="H4" s="5"/>
      <c r="I4" s="5"/>
      <c r="J4" s="2">
        <f>1-E4</f>
        <v>1</v>
      </c>
      <c r="K4" s="2"/>
      <c r="L4" s="2"/>
      <c r="M4" s="2"/>
      <c r="N4" s="2"/>
      <c r="O4" s="2"/>
    </row>
    <row r="5" spans="2:1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2:15" x14ac:dyDescent="0.25">
      <c r="B6" s="3" t="s">
        <v>0</v>
      </c>
      <c r="C6" s="3" t="s">
        <v>20</v>
      </c>
      <c r="D6" s="3" t="s">
        <v>9</v>
      </c>
      <c r="E6" s="3" t="s">
        <v>21</v>
      </c>
      <c r="F6" s="3" t="s">
        <v>10</v>
      </c>
      <c r="G6" s="3" t="s">
        <v>16</v>
      </c>
      <c r="H6" s="3" t="s">
        <v>17</v>
      </c>
      <c r="I6" s="3" t="s">
        <v>18</v>
      </c>
      <c r="J6" s="3" t="s">
        <v>19</v>
      </c>
      <c r="L6" s="3" t="s">
        <v>0</v>
      </c>
      <c r="M6" s="3" t="s">
        <v>23</v>
      </c>
    </row>
    <row r="7" spans="2:15" x14ac:dyDescent="0.25">
      <c r="B7" s="1" t="s">
        <v>11</v>
      </c>
      <c r="C7" s="4">
        <v>5</v>
      </c>
      <c r="D7" s="4">
        <v>25</v>
      </c>
      <c r="E7" s="4">
        <v>5</v>
      </c>
      <c r="F7" s="4">
        <v>3500</v>
      </c>
      <c r="G7" s="2">
        <f>C7*1.5+D7*1.9+E7*14</f>
        <v>125</v>
      </c>
      <c r="H7" s="2">
        <f>H8/2</f>
        <v>85.714285714285708</v>
      </c>
      <c r="I7">
        <v>85</v>
      </c>
      <c r="J7">
        <f>G7/I7</f>
        <v>1.4705882352941178</v>
      </c>
      <c r="L7" s="3" t="s">
        <v>11</v>
      </c>
      <c r="M7" s="4">
        <v>850</v>
      </c>
    </row>
    <row r="8" spans="2:15" x14ac:dyDescent="0.25">
      <c r="B8" s="1" t="s">
        <v>12</v>
      </c>
      <c r="C8" s="4">
        <v>15</v>
      </c>
      <c r="D8" s="4">
        <v>50</v>
      </c>
      <c r="E8" s="4">
        <v>10</v>
      </c>
      <c r="F8" s="4">
        <v>7000</v>
      </c>
      <c r="G8" s="2">
        <f t="shared" ref="G8:G11" si="0">C8*1.5+D8*1.9+E8*14</f>
        <v>257.5</v>
      </c>
      <c r="H8" s="2">
        <f>H9/1.75</f>
        <v>171.42857142857142</v>
      </c>
      <c r="I8">
        <v>170</v>
      </c>
      <c r="J8">
        <f t="shared" ref="J8:J11" si="1">G8/I8</f>
        <v>1.5147058823529411</v>
      </c>
      <c r="L8" s="3" t="s">
        <v>12</v>
      </c>
      <c r="M8" s="4">
        <v>1700</v>
      </c>
    </row>
    <row r="9" spans="2:15" x14ac:dyDescent="0.25">
      <c r="B9" s="1" t="s">
        <v>13</v>
      </c>
      <c r="C9" s="4">
        <v>30</v>
      </c>
      <c r="D9" s="4">
        <v>80</v>
      </c>
      <c r="E9" s="4">
        <v>20</v>
      </c>
      <c r="F9" s="4">
        <v>12000</v>
      </c>
      <c r="G9" s="2">
        <f t="shared" si="0"/>
        <v>477</v>
      </c>
      <c r="H9" s="2">
        <v>300</v>
      </c>
      <c r="I9">
        <v>300</v>
      </c>
      <c r="J9">
        <f t="shared" si="1"/>
        <v>1.59</v>
      </c>
      <c r="L9" s="3" t="s">
        <v>13</v>
      </c>
      <c r="M9" s="4">
        <v>3000</v>
      </c>
    </row>
    <row r="10" spans="2:15" x14ac:dyDescent="0.25">
      <c r="B10" s="1" t="s">
        <v>14</v>
      </c>
      <c r="C10" s="4">
        <v>50</v>
      </c>
      <c r="D10" s="4">
        <f>D9*1.75</f>
        <v>140</v>
      </c>
      <c r="E10" s="4">
        <f t="shared" ref="E10" si="2">E9*1.75</f>
        <v>35</v>
      </c>
      <c r="F10" s="4">
        <f>F9*1.75</f>
        <v>21000</v>
      </c>
      <c r="G10" s="2">
        <f t="shared" si="0"/>
        <v>831</v>
      </c>
      <c r="H10" s="2">
        <f>H9*1.75</f>
        <v>525</v>
      </c>
      <c r="I10">
        <v>525</v>
      </c>
      <c r="J10">
        <f t="shared" si="1"/>
        <v>1.582857142857143</v>
      </c>
      <c r="L10" s="3" t="s">
        <v>14</v>
      </c>
      <c r="M10" s="4">
        <f>M9*1.75</f>
        <v>5250</v>
      </c>
    </row>
    <row r="11" spans="2:15" x14ac:dyDescent="0.25">
      <c r="B11" s="1" t="s">
        <v>15</v>
      </c>
      <c r="C11" s="4">
        <f t="shared" ref="C11" si="3">C10*2</f>
        <v>100</v>
      </c>
      <c r="D11" s="4">
        <f>D10*2</f>
        <v>280</v>
      </c>
      <c r="E11" s="4">
        <f t="shared" ref="E11" si="4">E10*2</f>
        <v>70</v>
      </c>
      <c r="F11" s="4">
        <f>F10*2</f>
        <v>42000</v>
      </c>
      <c r="G11" s="2">
        <f t="shared" si="0"/>
        <v>1662</v>
      </c>
      <c r="H11" s="2">
        <f>H10*2</f>
        <v>1050</v>
      </c>
      <c r="I11">
        <v>1050</v>
      </c>
      <c r="J11">
        <f t="shared" si="1"/>
        <v>1.582857142857143</v>
      </c>
      <c r="L11" s="3" t="s">
        <v>15</v>
      </c>
      <c r="M11" s="4">
        <f>M10*2</f>
        <v>10500</v>
      </c>
    </row>
  </sheetData>
  <mergeCells count="8">
    <mergeCell ref="B4:D4"/>
    <mergeCell ref="G4:I4"/>
    <mergeCell ref="B2:D2"/>
    <mergeCell ref="G2:I2"/>
    <mergeCell ref="L2:N2"/>
    <mergeCell ref="B3:D3"/>
    <mergeCell ref="G3:I3"/>
    <mergeCell ref="L3:N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1"/>
  <sheetViews>
    <sheetView tabSelected="1" workbookViewId="0">
      <selection activeCell="K28" sqref="K28"/>
    </sheetView>
  </sheetViews>
  <sheetFormatPr defaultRowHeight="15" x14ac:dyDescent="0.25"/>
  <sheetData>
    <row r="2" spans="2:15" x14ac:dyDescent="0.25">
      <c r="B2" s="5" t="s">
        <v>1</v>
      </c>
      <c r="C2" s="5"/>
      <c r="D2" s="5"/>
      <c r="E2" s="1">
        <v>0.2</v>
      </c>
      <c r="F2" s="2"/>
      <c r="G2" s="5" t="s">
        <v>4</v>
      </c>
      <c r="H2" s="5"/>
      <c r="I2" s="5"/>
      <c r="J2" s="2">
        <f>(1-MIN(E2,0.5))*(1-MAX(E2-0.5,0))</f>
        <v>0.8</v>
      </c>
      <c r="K2" s="2"/>
      <c r="L2" s="5" t="s">
        <v>8</v>
      </c>
      <c r="M2" s="5"/>
      <c r="N2" s="5"/>
      <c r="O2" s="1">
        <f>$J$4/J2</f>
        <v>1</v>
      </c>
    </row>
    <row r="3" spans="2:15" x14ac:dyDescent="0.25">
      <c r="B3" s="5" t="s">
        <v>2</v>
      </c>
      <c r="C3" s="5"/>
      <c r="D3" s="5"/>
      <c r="E3" s="1">
        <v>0.6</v>
      </c>
      <c r="F3" s="2"/>
      <c r="G3" s="5" t="s">
        <v>5</v>
      </c>
      <c r="H3" s="5"/>
      <c r="I3" s="5"/>
      <c r="J3" s="2">
        <f t="shared" ref="J3" si="0">(1-MIN(E3,0.5))*(1-MAX(E3-0.5,0))</f>
        <v>0.45</v>
      </c>
      <c r="K3" s="2"/>
      <c r="L3" s="5" t="s">
        <v>7</v>
      </c>
      <c r="M3" s="5"/>
      <c r="N3" s="5"/>
      <c r="O3" s="1">
        <f>$J$4/J3</f>
        <v>1.7777777777777779</v>
      </c>
    </row>
    <row r="4" spans="2:15" x14ac:dyDescent="0.25">
      <c r="B4" s="5" t="s">
        <v>3</v>
      </c>
      <c r="C4" s="5"/>
      <c r="D4" s="5"/>
      <c r="E4" s="1">
        <v>0.2</v>
      </c>
      <c r="F4" s="2"/>
      <c r="G4" s="5" t="s">
        <v>6</v>
      </c>
      <c r="H4" s="5"/>
      <c r="I4" s="5"/>
      <c r="J4" s="2">
        <f>1-E4</f>
        <v>0.8</v>
      </c>
      <c r="K4" s="2"/>
      <c r="L4" s="2"/>
      <c r="M4" s="2"/>
      <c r="N4" s="2"/>
      <c r="O4" s="2"/>
    </row>
    <row r="5" spans="2:1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2:15" x14ac:dyDescent="0.25">
      <c r="B6" s="3" t="s">
        <v>0</v>
      </c>
      <c r="C6" s="3" t="s">
        <v>22</v>
      </c>
      <c r="D6" s="3" t="s">
        <v>9</v>
      </c>
      <c r="E6" s="3" t="s">
        <v>21</v>
      </c>
      <c r="F6" s="3" t="s">
        <v>10</v>
      </c>
      <c r="G6" s="3" t="s">
        <v>16</v>
      </c>
      <c r="H6" s="3" t="s">
        <v>17</v>
      </c>
      <c r="I6" s="3" t="s">
        <v>18</v>
      </c>
      <c r="J6" s="3" t="s">
        <v>19</v>
      </c>
      <c r="L6" s="3" t="s">
        <v>0</v>
      </c>
      <c r="M6" s="3" t="s">
        <v>23</v>
      </c>
    </row>
    <row r="7" spans="2:15" x14ac:dyDescent="0.25">
      <c r="B7" s="1" t="s">
        <v>11</v>
      </c>
      <c r="C7" s="4">
        <v>5</v>
      </c>
      <c r="D7" s="4">
        <v>30</v>
      </c>
      <c r="E7" s="4">
        <v>15</v>
      </c>
      <c r="F7" s="4">
        <v>5000</v>
      </c>
      <c r="G7" s="2">
        <f>C7*4+D7*1.9+E7*14</f>
        <v>287</v>
      </c>
      <c r="H7" s="2">
        <f>H8/2</f>
        <v>171.42857142857142</v>
      </c>
      <c r="I7">
        <v>170</v>
      </c>
      <c r="J7">
        <f>G7/I7</f>
        <v>1.6882352941176471</v>
      </c>
      <c r="L7" s="3" t="s">
        <v>11</v>
      </c>
      <c r="M7" s="4">
        <v>1400</v>
      </c>
    </row>
    <row r="8" spans="2:15" x14ac:dyDescent="0.25">
      <c r="B8" s="1" t="s">
        <v>12</v>
      </c>
      <c r="C8" s="4">
        <v>15</v>
      </c>
      <c r="D8" s="4">
        <v>60</v>
      </c>
      <c r="E8" s="4">
        <v>30</v>
      </c>
      <c r="F8" s="4">
        <v>10000</v>
      </c>
      <c r="G8" s="2">
        <f t="shared" ref="G8:G11" si="1">C8*4+D8*1.9+E8*14</f>
        <v>594</v>
      </c>
      <c r="H8" s="2">
        <f>H9/1.75</f>
        <v>342.85714285714283</v>
      </c>
      <c r="I8">
        <v>340</v>
      </c>
      <c r="J8">
        <f t="shared" ref="J8:J11" si="2">G8/I8</f>
        <v>1.7470588235294118</v>
      </c>
      <c r="L8" s="3" t="s">
        <v>12</v>
      </c>
      <c r="M8" s="4">
        <v>2800</v>
      </c>
    </row>
    <row r="9" spans="2:15" x14ac:dyDescent="0.25">
      <c r="B9" s="1" t="s">
        <v>13</v>
      </c>
      <c r="C9" s="4">
        <v>30</v>
      </c>
      <c r="D9" s="4">
        <v>110</v>
      </c>
      <c r="E9" s="4">
        <v>50</v>
      </c>
      <c r="F9" s="4">
        <v>18000</v>
      </c>
      <c r="G9" s="2">
        <f t="shared" si="1"/>
        <v>1029</v>
      </c>
      <c r="H9" s="2">
        <v>600</v>
      </c>
      <c r="I9">
        <v>600</v>
      </c>
      <c r="J9">
        <f t="shared" si="2"/>
        <v>1.7150000000000001</v>
      </c>
      <c r="L9" s="3" t="s">
        <v>13</v>
      </c>
      <c r="M9" s="4">
        <v>5000</v>
      </c>
    </row>
    <row r="10" spans="2:15" x14ac:dyDescent="0.25">
      <c r="B10" s="1" t="s">
        <v>14</v>
      </c>
      <c r="C10" s="4">
        <v>50</v>
      </c>
      <c r="D10" s="4">
        <v>190</v>
      </c>
      <c r="E10" s="4">
        <v>90</v>
      </c>
      <c r="F10" s="4">
        <f>F9*1.75</f>
        <v>31500</v>
      </c>
      <c r="G10" s="2">
        <f t="shared" si="1"/>
        <v>1821</v>
      </c>
      <c r="H10" s="2">
        <f>H9*1.75</f>
        <v>1050</v>
      </c>
      <c r="I10">
        <v>1050</v>
      </c>
      <c r="J10">
        <f t="shared" si="2"/>
        <v>1.7342857142857142</v>
      </c>
      <c r="L10" s="3" t="s">
        <v>14</v>
      </c>
      <c r="M10" s="4">
        <f>M9*1.75</f>
        <v>8750</v>
      </c>
    </row>
    <row r="11" spans="2:15" x14ac:dyDescent="0.25">
      <c r="B11" s="1" t="s">
        <v>15</v>
      </c>
      <c r="C11" s="4">
        <v>100</v>
      </c>
      <c r="D11" s="4">
        <v>385</v>
      </c>
      <c r="E11" s="4">
        <v>175</v>
      </c>
      <c r="F11" s="4">
        <f>F10*2</f>
        <v>63000</v>
      </c>
      <c r="G11" s="2">
        <f t="shared" si="1"/>
        <v>3581.5</v>
      </c>
      <c r="H11" s="2">
        <f>H10*2</f>
        <v>2100</v>
      </c>
      <c r="I11">
        <v>2100</v>
      </c>
      <c r="J11">
        <f t="shared" si="2"/>
        <v>1.7054761904761904</v>
      </c>
      <c r="L11" s="3" t="s">
        <v>15</v>
      </c>
      <c r="M11" s="4">
        <f>M10*2</f>
        <v>17500</v>
      </c>
    </row>
  </sheetData>
  <mergeCells count="8">
    <mergeCell ref="B4:D4"/>
    <mergeCell ref="G4:I4"/>
    <mergeCell ref="B2:D2"/>
    <mergeCell ref="G2:I2"/>
    <mergeCell ref="L2:N2"/>
    <mergeCell ref="B3:D3"/>
    <mergeCell ref="G3:I3"/>
    <mergeCell ref="L3:N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Makeshift</vt:lpstr>
      <vt:lpstr>Standard</vt:lpstr>
      <vt:lpstr>Heavy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Stovell</dc:creator>
  <cp:lastModifiedBy>Daniel Stovell</cp:lastModifiedBy>
  <dcterms:created xsi:type="dcterms:W3CDTF">2018-02-20T12:33:03Z</dcterms:created>
  <dcterms:modified xsi:type="dcterms:W3CDTF">2018-02-20T15:07:03Z</dcterms:modified>
</cp:coreProperties>
</file>