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ristotti\Projects\Bristotti.Finance\ConsoleApp1\"/>
    </mc:Choice>
  </mc:AlternateContent>
  <bookViews>
    <workbookView xWindow="0" yWindow="0" windowWidth="20490" windowHeight="7905" activeTab="1"/>
  </bookViews>
  <sheets>
    <sheet name="input" sheetId="1" r:id="rId1"/>
    <sheet name="Sheet2" sheetId="2" r:id="rId2"/>
  </sheets>
  <definedNames>
    <definedName name="solver_adj" localSheetId="1" hidden="1">Sheet2!$E$2:$E$5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Sheet2!$J$6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F5" i="2"/>
  <c r="G5" i="2" s="1"/>
  <c r="F2" i="2"/>
  <c r="F3" i="2" s="1"/>
  <c r="J2" i="2"/>
  <c r="I2" i="2"/>
  <c r="C5" i="2"/>
  <c r="J4" i="2"/>
  <c r="C4" i="2"/>
  <c r="J3" i="2"/>
  <c r="C3" i="2"/>
  <c r="D5" i="1"/>
  <c r="D4" i="1"/>
  <c r="D3" i="1"/>
  <c r="G2" i="2" l="1"/>
  <c r="G4" i="2"/>
  <c r="G3" i="2"/>
  <c r="I3" i="2" s="1"/>
  <c r="H3" i="2" l="1"/>
  <c r="I4" i="2"/>
  <c r="M3" i="2" s="1"/>
  <c r="H4" i="2" l="1"/>
  <c r="I5" i="2"/>
  <c r="H5" i="2" l="1"/>
  <c r="J5" i="2" s="1"/>
  <c r="J6" i="2" s="1"/>
  <c r="M2" i="2"/>
</calcChain>
</file>

<file path=xl/sharedStrings.xml><?xml version="1.0" encoding="utf-8"?>
<sst xmlns="http://schemas.openxmlformats.org/spreadsheetml/2006/main" count="16" uniqueCount="15">
  <si>
    <t>same_fwd</t>
  </si>
  <si>
    <t>term</t>
  </si>
  <si>
    <t>term_delta</t>
  </si>
  <si>
    <t>rm</t>
  </si>
  <si>
    <t>fwd input</t>
  </si>
  <si>
    <t>SameFwd</t>
  </si>
  <si>
    <t>Term</t>
  </si>
  <si>
    <t>TermDelta</t>
  </si>
  <si>
    <t>FwdInput</t>
  </si>
  <si>
    <t>Id</t>
  </si>
  <si>
    <t>fwd</t>
  </si>
  <si>
    <t>fwd_factor</t>
  </si>
  <si>
    <t>r</t>
  </si>
  <si>
    <t>r_factor</t>
  </si>
  <si>
    <t>|r-rm|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</si>
</sst>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000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2" max="2" width="10.140625" bestFit="1" customWidth="1"/>
    <col min="3" max="3" width="5.28515625" bestFit="1" customWidth="1"/>
    <col min="4" max="4" width="10.85546875" bestFit="1" customWidth="1"/>
    <col min="5" max="5" width="6" bestFit="1" customWidth="1"/>
    <col min="6" max="6" width="12" bestFit="1" customWidth="1"/>
  </cols>
  <sheetData>
    <row r="1" spans="1:6" x14ac:dyDescent="0.25">
      <c r="A1" t="s">
        <v>9</v>
      </c>
      <c r="B1" t="s">
        <v>5</v>
      </c>
      <c r="C1" t="s">
        <v>6</v>
      </c>
      <c r="D1" t="s">
        <v>7</v>
      </c>
      <c r="E1" t="s">
        <v>3</v>
      </c>
      <c r="F1" t="s">
        <v>8</v>
      </c>
    </row>
    <row r="2" spans="1:6" x14ac:dyDescent="0.25">
      <c r="A2">
        <v>0</v>
      </c>
      <c r="B2" t="b">
        <v>0</v>
      </c>
      <c r="C2">
        <v>312</v>
      </c>
      <c r="E2">
        <v>13.37</v>
      </c>
      <c r="F2">
        <v>7.1687130840059039</v>
      </c>
    </row>
    <row r="3" spans="1:6" x14ac:dyDescent="0.25">
      <c r="A3">
        <v>1</v>
      </c>
      <c r="B3" t="b">
        <v>1</v>
      </c>
      <c r="C3">
        <v>325</v>
      </c>
      <c r="D3">
        <f>C3-C2</f>
        <v>13</v>
      </c>
      <c r="F3">
        <v>12.752825315445797</v>
      </c>
    </row>
    <row r="4" spans="1:6" x14ac:dyDescent="0.25">
      <c r="A4">
        <v>2</v>
      </c>
      <c r="B4" t="b">
        <v>0</v>
      </c>
      <c r="C4">
        <v>355</v>
      </c>
      <c r="D4">
        <f t="shared" ref="D4:D5" si="0">C4-C3</f>
        <v>30</v>
      </c>
      <c r="F4">
        <v>16.48025718371176</v>
      </c>
    </row>
    <row r="5" spans="1:6" x14ac:dyDescent="0.25">
      <c r="A5">
        <v>3</v>
      </c>
      <c r="B5" t="b">
        <v>0</v>
      </c>
      <c r="C5">
        <v>377</v>
      </c>
      <c r="D5">
        <f t="shared" si="0"/>
        <v>22</v>
      </c>
      <c r="E5">
        <v>13.32</v>
      </c>
      <c r="F5">
        <v>12.104399671615077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5" sqref="G5"/>
    </sheetView>
  </sheetViews>
  <sheetFormatPr defaultRowHeight="15" x14ac:dyDescent="0.25"/>
  <cols>
    <col min="1" max="1" width="10.140625" bestFit="1" customWidth="1"/>
    <col min="2" max="2" width="5.28515625" bestFit="1" customWidth="1"/>
    <col min="3" max="3" width="10.85546875" bestFit="1" customWidth="1"/>
    <col min="4" max="4" width="6" bestFit="1" customWidth="1"/>
    <col min="5" max="5" width="12" bestFit="1" customWidth="1"/>
    <col min="6" max="6" width="6" bestFit="1" customWidth="1"/>
    <col min="7" max="8" width="12" bestFit="1" customWidth="1"/>
    <col min="9" max="9" width="13.7109375" bestFit="1" customWidth="1"/>
    <col min="10" max="10" width="1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3" x14ac:dyDescent="0.25">
      <c r="A2" t="b">
        <v>0</v>
      </c>
      <c r="B2">
        <v>312</v>
      </c>
      <c r="D2">
        <v>13.37</v>
      </c>
      <c r="E2">
        <v>13.221613972876982</v>
      </c>
      <c r="F2">
        <f>IF(A2,F1,E2)</f>
        <v>13.221613972876982</v>
      </c>
      <c r="G2">
        <f>(1+F2/100)^(C2/252)</f>
        <v>1</v>
      </c>
      <c r="H2">
        <v>13.37</v>
      </c>
      <c r="I2" s="1">
        <f>(1+H2/100)^(B2/252)</f>
        <v>1.1680835176861268</v>
      </c>
      <c r="J2" s="2">
        <f>IF(D2="","",H2-D2)</f>
        <v>0</v>
      </c>
      <c r="M2">
        <f>I5/I2</f>
        <v>1.032215670808563</v>
      </c>
    </row>
    <row r="3" spans="1:13" x14ac:dyDescent="0.25">
      <c r="A3" t="b">
        <v>1</v>
      </c>
      <c r="B3">
        <v>325</v>
      </c>
      <c r="C3">
        <f>B3-B2</f>
        <v>13</v>
      </c>
      <c r="E3">
        <v>13.37</v>
      </c>
      <c r="F3">
        <f t="shared" ref="F3:F5" si="0">IF(A3,F2,E3)</f>
        <v>13.221613972876982</v>
      </c>
      <c r="G3">
        <f t="shared" ref="G3:G5" si="1">(1+F3/100)^(C3/252)</f>
        <v>1.0064265130598855</v>
      </c>
      <c r="H3">
        <f>(I3^(252/B3)-1)*100</f>
        <v>13.364060826751455</v>
      </c>
      <c r="I3" s="1">
        <f>G3*I2</f>
        <v>1.1755902216675738</v>
      </c>
      <c r="J3" s="2" t="str">
        <f t="shared" ref="J3:J5" si="2">IF(D3="","",H3-D3)</f>
        <v/>
      </c>
      <c r="M3">
        <f>I3*I4</f>
        <v>1.4023079862658083</v>
      </c>
    </row>
    <row r="4" spans="1:13" x14ac:dyDescent="0.25">
      <c r="A4" t="b">
        <v>0</v>
      </c>
      <c r="B4">
        <v>355</v>
      </c>
      <c r="C4">
        <f t="shared" ref="C4:C5" si="3">B4-B3</f>
        <v>30</v>
      </c>
      <c r="E4">
        <v>13.027574863105304</v>
      </c>
      <c r="F4">
        <f t="shared" si="0"/>
        <v>13.027574863105304</v>
      </c>
      <c r="G4">
        <f t="shared" si="1"/>
        <v>1.0146855537884663</v>
      </c>
      <c r="H4">
        <f>(I4^(252/B4)-1)*100</f>
        <v>13.335586685225142</v>
      </c>
      <c r="I4" s="1">
        <f>G4*I3</f>
        <v>1.1928544151010678</v>
      </c>
      <c r="J4" s="2" t="str">
        <f t="shared" si="2"/>
        <v/>
      </c>
    </row>
    <row r="5" spans="1:13" x14ac:dyDescent="0.25">
      <c r="A5" t="b">
        <v>0</v>
      </c>
      <c r="B5">
        <v>377</v>
      </c>
      <c r="C5">
        <f t="shared" si="3"/>
        <v>22</v>
      </c>
      <c r="D5">
        <v>13.32</v>
      </c>
      <c r="E5">
        <v>13.068776079289519</v>
      </c>
      <c r="F5">
        <f t="shared" si="0"/>
        <v>13.068776079289519</v>
      </c>
      <c r="G5">
        <f t="shared" si="1"/>
        <v>1.0107806086853055</v>
      </c>
      <c r="H5">
        <f>(I5^(252/B5)-1)*100</f>
        <v>13.3199995516885</v>
      </c>
      <c r="I5" s="1">
        <f>G5*I4</f>
        <v>1.2057141117688115</v>
      </c>
      <c r="J5" s="2">
        <f>IF(D5="","",H5-D5)</f>
        <v>-4.4831149992319297E-7</v>
      </c>
    </row>
    <row r="6" spans="1:13" x14ac:dyDescent="0.25">
      <c r="J6" s="2">
        <f>ABS(SUM(J2:J5))</f>
        <v>4.4831149992319297E-7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fbristotti</dc:creator>
  <cp:lastModifiedBy>fbristotti</cp:lastModifiedBy>
  <dcterms:created xsi:type="dcterms:W3CDTF">2017-10-08T17:20:48Z</dcterms:created>
  <dcterms:modified xsi:type="dcterms:W3CDTF">2017-10-08T21:29:36Z</dcterms:modified>
</cp:coreProperties>
</file>