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r 3 Sem 2\Insurance Theory and Practice\Group Paper\"/>
    </mc:Choice>
  </mc:AlternateContent>
  <bookViews>
    <workbookView xWindow="0" yWindow="0" windowWidth="7470" windowHeight="2610" tabRatio="801"/>
  </bookViews>
  <sheets>
    <sheet name="AIA" sheetId="6" r:id="rId1"/>
    <sheet name="draft-AIA" sheetId="12" state="hidden" r:id="rId2"/>
    <sheet name="AXA" sheetId="2" r:id="rId3"/>
    <sheet name="draft-AXA" sheetId="19" state="hidden" r:id="rId4"/>
    <sheet name="BOC" sheetId="3" r:id="rId5"/>
    <sheet name="draft-BOC" sheetId="13" state="hidden" r:id="rId6"/>
    <sheet name="Manualife" sheetId="7" r:id="rId7"/>
    <sheet name="Prudential" sheetId="5" r:id="rId8"/>
    <sheet name="draft" sheetId="8" state="hidden" r:id="rId9"/>
    <sheet name="draft-Manualife" sheetId="14" state="hidden" r:id="rId10"/>
    <sheet name="Sensivitity analysis - 1" sheetId="11" r:id="rId11"/>
    <sheet name="Sensitivity draft" sheetId="17" state="hidden" r:id="rId12"/>
    <sheet name="Sensivitity analysis - 2" sheetId="16" r:id="rId13"/>
    <sheet name="Sensitivity analysis - 3" sheetId="18" r:id="rId14"/>
    <sheet name="Sensitivity analysis - 4" sheetId="21" r:id="rId15"/>
    <sheet name="graph" sheetId="22" state="hidden" r:id="rId16"/>
    <sheet name="draft-Prudential" sheetId="20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20" l="1"/>
  <c r="H32" i="20"/>
  <c r="H22" i="20"/>
  <c r="F14" i="20" l="1"/>
  <c r="F15" i="20"/>
  <c r="F16" i="20"/>
  <c r="F17" i="20"/>
  <c r="F18" i="20"/>
  <c r="F19" i="20"/>
  <c r="F20" i="20"/>
  <c r="F21" i="20"/>
  <c r="F22" i="20"/>
  <c r="F13" i="20"/>
  <c r="F14" i="5"/>
  <c r="F15" i="5"/>
  <c r="F16" i="5"/>
  <c r="F17" i="5"/>
  <c r="F18" i="5"/>
  <c r="F19" i="5"/>
  <c r="F20" i="5"/>
  <c r="F21" i="5"/>
  <c r="F22" i="5"/>
  <c r="F13" i="5"/>
  <c r="N28" i="22" l="1"/>
  <c r="M29" i="22" s="1"/>
  <c r="M30" i="22" s="1"/>
  <c r="M31" i="22" s="1"/>
  <c r="M32" i="22" s="1"/>
  <c r="N23" i="22"/>
  <c r="M24" i="22" s="1"/>
  <c r="M25" i="22" s="1"/>
  <c r="M26" i="22" s="1"/>
  <c r="M27" i="22" s="1"/>
  <c r="N18" i="22"/>
  <c r="M19" i="22" s="1"/>
  <c r="M20" i="22" s="1"/>
  <c r="M21" i="22" s="1"/>
  <c r="M22" i="22" s="1"/>
  <c r="H28" i="22"/>
  <c r="AC46" i="22" s="1"/>
  <c r="AD46" i="22" s="1"/>
  <c r="AE46" i="22" s="1"/>
  <c r="AF46" i="22" s="1"/>
  <c r="H23" i="22"/>
  <c r="X46" i="22" s="1"/>
  <c r="Y46" i="22" s="1"/>
  <c r="Z46" i="22" s="1"/>
  <c r="AA46" i="22" s="1"/>
  <c r="H18" i="22"/>
  <c r="S46" i="22" s="1"/>
  <c r="T46" i="22" s="1"/>
  <c r="U46" i="22" s="1"/>
  <c r="V46" i="22" s="1"/>
  <c r="G24" i="22" l="1"/>
  <c r="G25" i="22" s="1"/>
  <c r="G26" i="22" s="1"/>
  <c r="G27" i="22" s="1"/>
  <c r="G19" i="22"/>
  <c r="G20" i="22" s="1"/>
  <c r="G21" i="22" s="1"/>
  <c r="G22" i="22" s="1"/>
  <c r="G29" i="22"/>
  <c r="G30" i="22" s="1"/>
  <c r="G31" i="22" s="1"/>
  <c r="G32" i="22" s="1"/>
  <c r="J62" i="21"/>
  <c r="K62" i="21"/>
  <c r="L62" i="21"/>
  <c r="M62" i="21"/>
  <c r="N62" i="21"/>
  <c r="O62" i="21"/>
  <c r="P62" i="21"/>
  <c r="Q62" i="21"/>
  <c r="R62" i="21"/>
  <c r="S62" i="21"/>
  <c r="I62" i="21"/>
  <c r="J24" i="21"/>
  <c r="K24" i="21"/>
  <c r="L24" i="21"/>
  <c r="M24" i="21"/>
  <c r="N24" i="21"/>
  <c r="O24" i="21"/>
  <c r="P24" i="21"/>
  <c r="Q24" i="21"/>
  <c r="R24" i="21"/>
  <c r="S24" i="21"/>
  <c r="I24" i="21"/>
  <c r="J21" i="21"/>
  <c r="J28" i="21" s="1"/>
  <c r="K21" i="21"/>
  <c r="K29" i="21" s="1"/>
  <c r="L21" i="21"/>
  <c r="M21" i="21"/>
  <c r="M27" i="21" s="1"/>
  <c r="N21" i="21"/>
  <c r="N28" i="21" s="1"/>
  <c r="O21" i="21"/>
  <c r="O29" i="21" s="1"/>
  <c r="P21" i="21"/>
  <c r="P35" i="21" s="1"/>
  <c r="Q21" i="21"/>
  <c r="Q27" i="21" s="1"/>
  <c r="R21" i="21"/>
  <c r="R28" i="21" s="1"/>
  <c r="S21" i="21"/>
  <c r="S29" i="21" s="1"/>
  <c r="I21" i="21"/>
  <c r="I36" i="21" s="1"/>
  <c r="N25" i="21" l="1"/>
  <c r="S38" i="21"/>
  <c r="K38" i="21"/>
  <c r="N37" i="21"/>
  <c r="M36" i="21"/>
  <c r="O34" i="21"/>
  <c r="O57" i="21" s="1"/>
  <c r="R33" i="21"/>
  <c r="J33" i="21"/>
  <c r="R30" i="21"/>
  <c r="J30" i="21"/>
  <c r="M29" i="21"/>
  <c r="S26" i="21"/>
  <c r="K26" i="21"/>
  <c r="O44" i="21"/>
  <c r="O49" i="21" s="1"/>
  <c r="M25" i="21"/>
  <c r="R38" i="21"/>
  <c r="J38" i="21"/>
  <c r="M37" i="21"/>
  <c r="N34" i="21"/>
  <c r="N57" i="21" s="1"/>
  <c r="Q33" i="21"/>
  <c r="Q32" i="21"/>
  <c r="O30" i="21"/>
  <c r="R29" i="21"/>
  <c r="J29" i="21"/>
  <c r="R26" i="21"/>
  <c r="J26" i="21"/>
  <c r="N44" i="21"/>
  <c r="N54" i="21" s="1"/>
  <c r="N59" i="21" s="1"/>
  <c r="R25" i="21"/>
  <c r="J25" i="21"/>
  <c r="O38" i="21"/>
  <c r="R37" i="21"/>
  <c r="J37" i="21"/>
  <c r="S34" i="21"/>
  <c r="S57" i="21" s="1"/>
  <c r="K34" i="21"/>
  <c r="K57" i="21" s="1"/>
  <c r="N33" i="21"/>
  <c r="M32" i="21"/>
  <c r="N30" i="21"/>
  <c r="Q29" i="21"/>
  <c r="Q28" i="21"/>
  <c r="O26" i="21"/>
  <c r="S44" i="21"/>
  <c r="S49" i="21" s="1"/>
  <c r="K44" i="21"/>
  <c r="K49" i="21" s="1"/>
  <c r="Q25" i="21"/>
  <c r="P39" i="21"/>
  <c r="N38" i="21"/>
  <c r="Q37" i="21"/>
  <c r="Q36" i="21"/>
  <c r="R34" i="21"/>
  <c r="R57" i="21" s="1"/>
  <c r="J34" i="21"/>
  <c r="J57" i="21" s="1"/>
  <c r="M33" i="21"/>
  <c r="S30" i="21"/>
  <c r="K30" i="21"/>
  <c r="N29" i="21"/>
  <c r="M28" i="21"/>
  <c r="N26" i="21"/>
  <c r="R44" i="21"/>
  <c r="R54" i="21" s="1"/>
  <c r="R59" i="21" s="1"/>
  <c r="J44" i="21"/>
  <c r="N49" i="21"/>
  <c r="I44" i="21"/>
  <c r="I27" i="21"/>
  <c r="I31" i="21"/>
  <c r="I35" i="21"/>
  <c r="I39" i="21"/>
  <c r="I37" i="21"/>
  <c r="I26" i="21"/>
  <c r="I30" i="21"/>
  <c r="I34" i="21"/>
  <c r="I57" i="21" s="1"/>
  <c r="I38" i="21"/>
  <c r="I25" i="21"/>
  <c r="I29" i="21"/>
  <c r="I33" i="21"/>
  <c r="I28" i="21"/>
  <c r="I32" i="21"/>
  <c r="P44" i="21"/>
  <c r="P26" i="21"/>
  <c r="P30" i="21"/>
  <c r="P34" i="21"/>
  <c r="P57" i="21" s="1"/>
  <c r="P38" i="21"/>
  <c r="P28" i="21"/>
  <c r="P32" i="21"/>
  <c r="P27" i="21"/>
  <c r="P29" i="21"/>
  <c r="P33" i="21"/>
  <c r="P37" i="21"/>
  <c r="P25" i="21"/>
  <c r="P36" i="21"/>
  <c r="P31" i="21"/>
  <c r="L44" i="21"/>
  <c r="L26" i="21"/>
  <c r="L30" i="21"/>
  <c r="L34" i="21"/>
  <c r="L57" i="21" s="1"/>
  <c r="L38" i="21"/>
  <c r="L36" i="21"/>
  <c r="L31" i="21"/>
  <c r="L29" i="21"/>
  <c r="L33" i="21"/>
  <c r="L37" i="21"/>
  <c r="L25" i="21"/>
  <c r="L28" i="21"/>
  <c r="L32" i="21"/>
  <c r="L27" i="21"/>
  <c r="L39" i="21"/>
  <c r="L35" i="21"/>
  <c r="O58" i="21"/>
  <c r="O39" i="21"/>
  <c r="K39" i="21"/>
  <c r="S35" i="21"/>
  <c r="K35" i="21"/>
  <c r="O27" i="21"/>
  <c r="J58" i="21"/>
  <c r="R39" i="21"/>
  <c r="N39" i="21"/>
  <c r="J39" i="21"/>
  <c r="Q38" i="21"/>
  <c r="M38" i="21"/>
  <c r="S36" i="21"/>
  <c r="O36" i="21"/>
  <c r="K36" i="21"/>
  <c r="R35" i="21"/>
  <c r="N35" i="21"/>
  <c r="J35" i="21"/>
  <c r="Q34" i="21"/>
  <c r="Q57" i="21" s="1"/>
  <c r="M34" i="21"/>
  <c r="M57" i="21" s="1"/>
  <c r="S32" i="21"/>
  <c r="O32" i="21"/>
  <c r="K32" i="21"/>
  <c r="R31" i="21"/>
  <c r="N31" i="21"/>
  <c r="J31" i="21"/>
  <c r="Q30" i="21"/>
  <c r="M30" i="21"/>
  <c r="S28" i="21"/>
  <c r="O28" i="21"/>
  <c r="K28" i="21"/>
  <c r="R27" i="21"/>
  <c r="N27" i="21"/>
  <c r="J27" i="21"/>
  <c r="Q26" i="21"/>
  <c r="M26" i="21"/>
  <c r="Q44" i="21"/>
  <c r="M44" i="21"/>
  <c r="S54" i="21"/>
  <c r="S59" i="21" s="1"/>
  <c r="O54" i="21"/>
  <c r="O59" i="21" s="1"/>
  <c r="K54" i="21"/>
  <c r="K59" i="21" s="1"/>
  <c r="S58" i="21"/>
  <c r="K58" i="21"/>
  <c r="S39" i="21"/>
  <c r="O35" i="21"/>
  <c r="S31" i="21"/>
  <c r="O31" i="21"/>
  <c r="K31" i="21"/>
  <c r="S27" i="21"/>
  <c r="K27" i="21"/>
  <c r="N58" i="21"/>
  <c r="S25" i="21"/>
  <c r="O25" i="21"/>
  <c r="K25" i="21"/>
  <c r="Q39" i="21"/>
  <c r="M39" i="21"/>
  <c r="S37" i="21"/>
  <c r="O37" i="21"/>
  <c r="K37" i="21"/>
  <c r="R36" i="21"/>
  <c r="N36" i="21"/>
  <c r="J36" i="21"/>
  <c r="Q35" i="21"/>
  <c r="M35" i="21"/>
  <c r="S33" i="21"/>
  <c r="O33" i="21"/>
  <c r="K33" i="21"/>
  <c r="R32" i="21"/>
  <c r="N32" i="21"/>
  <c r="J32" i="21"/>
  <c r="Q31" i="21"/>
  <c r="M31" i="21"/>
  <c r="H32" i="5"/>
  <c r="J251" i="18"/>
  <c r="K251" i="18"/>
  <c r="L251" i="18"/>
  <c r="M251" i="18"/>
  <c r="N251" i="18"/>
  <c r="O251" i="18"/>
  <c r="P251" i="18"/>
  <c r="Q251" i="18"/>
  <c r="R251" i="18"/>
  <c r="S251" i="18"/>
  <c r="J252" i="18"/>
  <c r="K252" i="18"/>
  <c r="L252" i="18"/>
  <c r="M252" i="18"/>
  <c r="N252" i="18"/>
  <c r="O252" i="18"/>
  <c r="P252" i="18"/>
  <c r="Q252" i="18"/>
  <c r="R252" i="18"/>
  <c r="S252" i="18"/>
  <c r="J253" i="18"/>
  <c r="K253" i="18"/>
  <c r="L253" i="18"/>
  <c r="M253" i="18"/>
  <c r="N253" i="18"/>
  <c r="O253" i="18"/>
  <c r="P253" i="18"/>
  <c r="Q253" i="18"/>
  <c r="R253" i="18"/>
  <c r="S253" i="18"/>
  <c r="J254" i="18"/>
  <c r="K254" i="18"/>
  <c r="L254" i="18"/>
  <c r="M254" i="18"/>
  <c r="N254" i="18"/>
  <c r="O254" i="18"/>
  <c r="P254" i="18"/>
  <c r="Q254" i="18"/>
  <c r="R254" i="18"/>
  <c r="S254" i="18"/>
  <c r="J255" i="18"/>
  <c r="K255" i="18"/>
  <c r="L255" i="18"/>
  <c r="M255" i="18"/>
  <c r="N255" i="18"/>
  <c r="O255" i="18"/>
  <c r="P255" i="18"/>
  <c r="Q255" i="18"/>
  <c r="R255" i="18"/>
  <c r="S255" i="18"/>
  <c r="J256" i="18"/>
  <c r="K256" i="18"/>
  <c r="L256" i="18"/>
  <c r="M256" i="18"/>
  <c r="N256" i="18"/>
  <c r="O256" i="18"/>
  <c r="P256" i="18"/>
  <c r="Q256" i="18"/>
  <c r="R256" i="18"/>
  <c r="S256" i="18"/>
  <c r="J257" i="18"/>
  <c r="K257" i="18"/>
  <c r="L257" i="18"/>
  <c r="M257" i="18"/>
  <c r="N257" i="18"/>
  <c r="O257" i="18"/>
  <c r="P257" i="18"/>
  <c r="Q257" i="18"/>
  <c r="R257" i="18"/>
  <c r="S257" i="18"/>
  <c r="J258" i="18"/>
  <c r="K258" i="18"/>
  <c r="L258" i="18"/>
  <c r="M258" i="18"/>
  <c r="N258" i="18"/>
  <c r="O258" i="18"/>
  <c r="P258" i="18"/>
  <c r="Q258" i="18"/>
  <c r="R258" i="18"/>
  <c r="S258" i="18"/>
  <c r="J259" i="18"/>
  <c r="K259" i="18"/>
  <c r="L259" i="18"/>
  <c r="M259" i="18"/>
  <c r="N259" i="18"/>
  <c r="O259" i="18"/>
  <c r="P259" i="18"/>
  <c r="Q259" i="18"/>
  <c r="R259" i="18"/>
  <c r="S259" i="18"/>
  <c r="J260" i="18"/>
  <c r="J287" i="18" s="1"/>
  <c r="K260" i="18"/>
  <c r="K287" i="18" s="1"/>
  <c r="L260" i="18"/>
  <c r="L287" i="18" s="1"/>
  <c r="M260" i="18"/>
  <c r="M287" i="18" s="1"/>
  <c r="N260" i="18"/>
  <c r="N287" i="18" s="1"/>
  <c r="O260" i="18"/>
  <c r="O287" i="18" s="1"/>
  <c r="P260" i="18"/>
  <c r="P287" i="18" s="1"/>
  <c r="Q260" i="18"/>
  <c r="Q287" i="18" s="1"/>
  <c r="R260" i="18"/>
  <c r="R287" i="18" s="1"/>
  <c r="S260" i="18"/>
  <c r="S287" i="18" s="1"/>
  <c r="J261" i="18"/>
  <c r="K261" i="18"/>
  <c r="L261" i="18"/>
  <c r="M261" i="18"/>
  <c r="N261" i="18"/>
  <c r="O261" i="18"/>
  <c r="P261" i="18"/>
  <c r="Q261" i="18"/>
  <c r="R261" i="18"/>
  <c r="S261" i="18"/>
  <c r="J262" i="18"/>
  <c r="K262" i="18"/>
  <c r="L262" i="18"/>
  <c r="M262" i="18"/>
  <c r="N262" i="18"/>
  <c r="O262" i="18"/>
  <c r="P262" i="18"/>
  <c r="Q262" i="18"/>
  <c r="R262" i="18"/>
  <c r="S262" i="18"/>
  <c r="J263" i="18"/>
  <c r="K263" i="18"/>
  <c r="L263" i="18"/>
  <c r="M263" i="18"/>
  <c r="N263" i="18"/>
  <c r="O263" i="18"/>
  <c r="P263" i="18"/>
  <c r="Q263" i="18"/>
  <c r="R263" i="18"/>
  <c r="S263" i="18"/>
  <c r="J264" i="18"/>
  <c r="K264" i="18"/>
  <c r="L264" i="18"/>
  <c r="M264" i="18"/>
  <c r="N264" i="18"/>
  <c r="O264" i="18"/>
  <c r="P264" i="18"/>
  <c r="Q264" i="18"/>
  <c r="R264" i="18"/>
  <c r="S264" i="18"/>
  <c r="J265" i="18"/>
  <c r="K265" i="18"/>
  <c r="L265" i="18"/>
  <c r="M265" i="18"/>
  <c r="N265" i="18"/>
  <c r="O265" i="18"/>
  <c r="P265" i="18"/>
  <c r="Q265" i="18"/>
  <c r="R265" i="18"/>
  <c r="S265" i="18"/>
  <c r="J266" i="18"/>
  <c r="K266" i="18"/>
  <c r="L266" i="18"/>
  <c r="M266" i="18"/>
  <c r="N266" i="18"/>
  <c r="O266" i="18"/>
  <c r="P266" i="18"/>
  <c r="Q266" i="18"/>
  <c r="R266" i="18"/>
  <c r="S266" i="18"/>
  <c r="J267" i="18"/>
  <c r="K267" i="18"/>
  <c r="L267" i="18"/>
  <c r="M267" i="18"/>
  <c r="N267" i="18"/>
  <c r="O267" i="18"/>
  <c r="P267" i="18"/>
  <c r="Q267" i="18"/>
  <c r="R267" i="18"/>
  <c r="S267" i="18"/>
  <c r="J268" i="18"/>
  <c r="K268" i="18"/>
  <c r="L268" i="18"/>
  <c r="M268" i="18"/>
  <c r="N268" i="18"/>
  <c r="O268" i="18"/>
  <c r="P268" i="18"/>
  <c r="Q268" i="18"/>
  <c r="R268" i="18"/>
  <c r="S268" i="18"/>
  <c r="J269" i="18"/>
  <c r="K269" i="18"/>
  <c r="L269" i="18"/>
  <c r="M269" i="18"/>
  <c r="N269" i="18"/>
  <c r="O269" i="18"/>
  <c r="P269" i="18"/>
  <c r="Q269" i="18"/>
  <c r="R269" i="18"/>
  <c r="S269" i="18"/>
  <c r="J270" i="18"/>
  <c r="J288" i="18" s="1"/>
  <c r="K270" i="18"/>
  <c r="K288" i="18" s="1"/>
  <c r="L270" i="18"/>
  <c r="L288" i="18" s="1"/>
  <c r="M270" i="18"/>
  <c r="M288" i="18" s="1"/>
  <c r="N270" i="18"/>
  <c r="N288" i="18" s="1"/>
  <c r="O270" i="18"/>
  <c r="O288" i="18" s="1"/>
  <c r="P270" i="18"/>
  <c r="P288" i="18" s="1"/>
  <c r="Q270" i="18"/>
  <c r="Q288" i="18" s="1"/>
  <c r="R270" i="18"/>
  <c r="R288" i="18" s="1"/>
  <c r="S270" i="18"/>
  <c r="S288" i="18" s="1"/>
  <c r="J271" i="18"/>
  <c r="K271" i="18"/>
  <c r="L271" i="18"/>
  <c r="M271" i="18"/>
  <c r="N271" i="18"/>
  <c r="O271" i="18"/>
  <c r="P271" i="18"/>
  <c r="Q271" i="18"/>
  <c r="R271" i="18"/>
  <c r="S271" i="18"/>
  <c r="J272" i="18"/>
  <c r="K272" i="18"/>
  <c r="L272" i="18"/>
  <c r="M272" i="18"/>
  <c r="N272" i="18"/>
  <c r="O272" i="18"/>
  <c r="P272" i="18"/>
  <c r="Q272" i="18"/>
  <c r="R272" i="18"/>
  <c r="S272" i="18"/>
  <c r="J273" i="18"/>
  <c r="K273" i="18"/>
  <c r="L273" i="18"/>
  <c r="M273" i="18"/>
  <c r="N273" i="18"/>
  <c r="O273" i="18"/>
  <c r="P273" i="18"/>
  <c r="Q273" i="18"/>
  <c r="R273" i="18"/>
  <c r="S273" i="18"/>
  <c r="J274" i="18"/>
  <c r="K274" i="18"/>
  <c r="L274" i="18"/>
  <c r="M274" i="18"/>
  <c r="N274" i="18"/>
  <c r="O274" i="18"/>
  <c r="P274" i="18"/>
  <c r="Q274" i="18"/>
  <c r="R274" i="18"/>
  <c r="S274" i="18"/>
  <c r="J275" i="18"/>
  <c r="K275" i="18"/>
  <c r="L275" i="18"/>
  <c r="M275" i="18"/>
  <c r="N275" i="18"/>
  <c r="O275" i="18"/>
  <c r="P275" i="18"/>
  <c r="Q275" i="18"/>
  <c r="R275" i="18"/>
  <c r="S275" i="18"/>
  <c r="J276" i="18"/>
  <c r="K276" i="18"/>
  <c r="L276" i="18"/>
  <c r="M276" i="18"/>
  <c r="N276" i="18"/>
  <c r="O276" i="18"/>
  <c r="P276" i="18"/>
  <c r="Q276" i="18"/>
  <c r="R276" i="18"/>
  <c r="S276" i="18"/>
  <c r="J277" i="18"/>
  <c r="K277" i="18"/>
  <c r="L277" i="18"/>
  <c r="M277" i="18"/>
  <c r="N277" i="18"/>
  <c r="O277" i="18"/>
  <c r="P277" i="18"/>
  <c r="Q277" i="18"/>
  <c r="R277" i="18"/>
  <c r="S277" i="18"/>
  <c r="J278" i="18"/>
  <c r="K278" i="18"/>
  <c r="L278" i="18"/>
  <c r="M278" i="18"/>
  <c r="N278" i="18"/>
  <c r="O278" i="18"/>
  <c r="P278" i="18"/>
  <c r="Q278" i="18"/>
  <c r="R278" i="18"/>
  <c r="S278" i="18"/>
  <c r="J279" i="18"/>
  <c r="K279" i="18"/>
  <c r="L279" i="18"/>
  <c r="M279" i="18"/>
  <c r="N279" i="18"/>
  <c r="O279" i="18"/>
  <c r="P279" i="18"/>
  <c r="Q279" i="18"/>
  <c r="R279" i="18"/>
  <c r="S279" i="18"/>
  <c r="J280" i="18"/>
  <c r="J289" i="18" s="1"/>
  <c r="K280" i="18"/>
  <c r="K289" i="18" s="1"/>
  <c r="L280" i="18"/>
  <c r="L289" i="18" s="1"/>
  <c r="M280" i="18"/>
  <c r="M289" i="18" s="1"/>
  <c r="N280" i="18"/>
  <c r="N289" i="18" s="1"/>
  <c r="O280" i="18"/>
  <c r="O289" i="18" s="1"/>
  <c r="P280" i="18"/>
  <c r="P289" i="18" s="1"/>
  <c r="Q280" i="18"/>
  <c r="Q289" i="18" s="1"/>
  <c r="R280" i="18"/>
  <c r="R289" i="18" s="1"/>
  <c r="S280" i="18"/>
  <c r="S289" i="18" s="1"/>
  <c r="I252" i="18"/>
  <c r="I253" i="18"/>
  <c r="I254" i="18"/>
  <c r="I255" i="18"/>
  <c r="I256" i="18"/>
  <c r="I257" i="18"/>
  <c r="I258" i="18"/>
  <c r="I259" i="18"/>
  <c r="I260" i="18"/>
  <c r="I287" i="18" s="1"/>
  <c r="I261" i="18"/>
  <c r="I262" i="18"/>
  <c r="I263" i="18"/>
  <c r="I264" i="18"/>
  <c r="I265" i="18"/>
  <c r="I266" i="18"/>
  <c r="I267" i="18"/>
  <c r="I268" i="18"/>
  <c r="I269" i="18"/>
  <c r="I270" i="18"/>
  <c r="I288" i="18" s="1"/>
  <c r="I271" i="18"/>
  <c r="I272" i="18"/>
  <c r="I273" i="18"/>
  <c r="I274" i="18"/>
  <c r="I275" i="18"/>
  <c r="I276" i="18"/>
  <c r="I277" i="18"/>
  <c r="I278" i="18"/>
  <c r="I279" i="18"/>
  <c r="I280" i="18"/>
  <c r="I289" i="18" s="1"/>
  <c r="I251" i="18"/>
  <c r="J250" i="18"/>
  <c r="K250" i="18"/>
  <c r="L250" i="18"/>
  <c r="M250" i="18"/>
  <c r="N250" i="18"/>
  <c r="O250" i="18"/>
  <c r="P250" i="18"/>
  <c r="Q250" i="18"/>
  <c r="R250" i="18"/>
  <c r="S250" i="18"/>
  <c r="I250" i="18"/>
  <c r="G42" i="20"/>
  <c r="G37" i="20"/>
  <c r="G32" i="20"/>
  <c r="J32" i="20" s="1"/>
  <c r="K32" i="20" s="1"/>
  <c r="H27" i="20"/>
  <c r="G27" i="20"/>
  <c r="H26" i="20"/>
  <c r="M26" i="20" s="1"/>
  <c r="G26" i="20"/>
  <c r="H25" i="20"/>
  <c r="M25" i="20" s="1"/>
  <c r="G25" i="20"/>
  <c r="H24" i="20"/>
  <c r="M24" i="20" s="1"/>
  <c r="G24" i="20"/>
  <c r="H23" i="20"/>
  <c r="J23" i="20" s="1"/>
  <c r="K23" i="20" s="1"/>
  <c r="G23" i="20"/>
  <c r="M22" i="20"/>
  <c r="G22" i="20"/>
  <c r="M21" i="20"/>
  <c r="H21" i="20"/>
  <c r="G21" i="20"/>
  <c r="H20" i="20"/>
  <c r="M20" i="20" s="1"/>
  <c r="G20" i="20"/>
  <c r="H19" i="20"/>
  <c r="G19" i="20"/>
  <c r="H18" i="20"/>
  <c r="M18" i="20" s="1"/>
  <c r="G18" i="20"/>
  <c r="H17" i="20"/>
  <c r="M17" i="20" s="1"/>
  <c r="G17" i="20"/>
  <c r="H16" i="20"/>
  <c r="M16" i="20" s="1"/>
  <c r="G16" i="20"/>
  <c r="H15" i="20"/>
  <c r="G15" i="20"/>
  <c r="H14" i="20"/>
  <c r="M14" i="20" s="1"/>
  <c r="G14" i="20"/>
  <c r="H13" i="20"/>
  <c r="M13" i="20" s="1"/>
  <c r="G13" i="20"/>
  <c r="S248" i="18"/>
  <c r="S286" i="18" s="1"/>
  <c r="R248" i="18"/>
  <c r="R286" i="18" s="1"/>
  <c r="Q248" i="18"/>
  <c r="Q286" i="18" s="1"/>
  <c r="P248" i="18"/>
  <c r="P286" i="18" s="1"/>
  <c r="O248" i="18"/>
  <c r="O286" i="18" s="1"/>
  <c r="N248" i="18"/>
  <c r="N286" i="18" s="1"/>
  <c r="M248" i="18"/>
  <c r="M286" i="18" s="1"/>
  <c r="L248" i="18"/>
  <c r="L286" i="18" s="1"/>
  <c r="K248" i="18"/>
  <c r="K286" i="18" s="1"/>
  <c r="J248" i="18"/>
  <c r="J286" i="18" s="1"/>
  <c r="I248" i="18"/>
  <c r="I286" i="18" s="1"/>
  <c r="S247" i="18"/>
  <c r="R247" i="18"/>
  <c r="Q247" i="18"/>
  <c r="P247" i="18"/>
  <c r="O247" i="18"/>
  <c r="N247" i="18"/>
  <c r="M247" i="18"/>
  <c r="L247" i="18"/>
  <c r="K247" i="18"/>
  <c r="J247" i="18"/>
  <c r="I247" i="18"/>
  <c r="S246" i="18"/>
  <c r="R246" i="18"/>
  <c r="Q246" i="18"/>
  <c r="P246" i="18"/>
  <c r="O246" i="18"/>
  <c r="N246" i="18"/>
  <c r="M246" i="18"/>
  <c r="L246" i="18"/>
  <c r="K246" i="18"/>
  <c r="J246" i="18"/>
  <c r="I246" i="18"/>
  <c r="S245" i="18"/>
  <c r="R245" i="18"/>
  <c r="Q245" i="18"/>
  <c r="P245" i="18"/>
  <c r="O245" i="18"/>
  <c r="N245" i="18"/>
  <c r="M245" i="18"/>
  <c r="L245" i="18"/>
  <c r="K245" i="18"/>
  <c r="J245" i="18"/>
  <c r="I245" i="18"/>
  <c r="S244" i="18"/>
  <c r="R244" i="18"/>
  <c r="Q244" i="18"/>
  <c r="P244" i="18"/>
  <c r="O244" i="18"/>
  <c r="N244" i="18"/>
  <c r="M244" i="18"/>
  <c r="L244" i="18"/>
  <c r="K244" i="18"/>
  <c r="J244" i="18"/>
  <c r="I244" i="18"/>
  <c r="S243" i="18"/>
  <c r="R243" i="18"/>
  <c r="Q243" i="18"/>
  <c r="P243" i="18"/>
  <c r="O243" i="18"/>
  <c r="N243" i="18"/>
  <c r="M243" i="18"/>
  <c r="L243" i="18"/>
  <c r="K243" i="18"/>
  <c r="J243" i="18"/>
  <c r="I243" i="18"/>
  <c r="S242" i="18"/>
  <c r="R242" i="18"/>
  <c r="Q242" i="18"/>
  <c r="P242" i="18"/>
  <c r="O242" i="18"/>
  <c r="N242" i="18"/>
  <c r="M242" i="18"/>
  <c r="L242" i="18"/>
  <c r="K242" i="18"/>
  <c r="J242" i="18"/>
  <c r="I242" i="18"/>
  <c r="S241" i="18"/>
  <c r="R241" i="18"/>
  <c r="Q241" i="18"/>
  <c r="P241" i="18"/>
  <c r="O241" i="18"/>
  <c r="N241" i="18"/>
  <c r="M241" i="18"/>
  <c r="L241" i="18"/>
  <c r="K241" i="18"/>
  <c r="J241" i="18"/>
  <c r="I241" i="18"/>
  <c r="S240" i="18"/>
  <c r="R240" i="18"/>
  <c r="Q240" i="18"/>
  <c r="P240" i="18"/>
  <c r="O240" i="18"/>
  <c r="N240" i="18"/>
  <c r="M240" i="18"/>
  <c r="L240" i="18"/>
  <c r="K240" i="18"/>
  <c r="J240" i="18"/>
  <c r="I240" i="18"/>
  <c r="S239" i="18"/>
  <c r="R239" i="18"/>
  <c r="Q239" i="18"/>
  <c r="P239" i="18"/>
  <c r="O239" i="18"/>
  <c r="N239" i="18"/>
  <c r="M239" i="18"/>
  <c r="L239" i="18"/>
  <c r="K239" i="18"/>
  <c r="J239" i="18"/>
  <c r="I239" i="18"/>
  <c r="S238" i="18"/>
  <c r="S285" i="18" s="1"/>
  <c r="R238" i="18"/>
  <c r="R285" i="18" s="1"/>
  <c r="Q238" i="18"/>
  <c r="Q285" i="18" s="1"/>
  <c r="P238" i="18"/>
  <c r="P285" i="18" s="1"/>
  <c r="O238" i="18"/>
  <c r="O285" i="18" s="1"/>
  <c r="N238" i="18"/>
  <c r="N285" i="18" s="1"/>
  <c r="M238" i="18"/>
  <c r="M285" i="18" s="1"/>
  <c r="L238" i="18"/>
  <c r="L285" i="18" s="1"/>
  <c r="K238" i="18"/>
  <c r="K285" i="18" s="1"/>
  <c r="J238" i="18"/>
  <c r="J285" i="18" s="1"/>
  <c r="I238" i="18"/>
  <c r="I285" i="18" s="1"/>
  <c r="S237" i="18"/>
  <c r="R237" i="18"/>
  <c r="Q237" i="18"/>
  <c r="P237" i="18"/>
  <c r="O237" i="18"/>
  <c r="N237" i="18"/>
  <c r="M237" i="18"/>
  <c r="L237" i="18"/>
  <c r="K237" i="18"/>
  <c r="J237" i="18"/>
  <c r="I237" i="18"/>
  <c r="S236" i="18"/>
  <c r="R236" i="18"/>
  <c r="Q236" i="18"/>
  <c r="P236" i="18"/>
  <c r="O236" i="18"/>
  <c r="N236" i="18"/>
  <c r="M236" i="18"/>
  <c r="L236" i="18"/>
  <c r="K236" i="18"/>
  <c r="J236" i="18"/>
  <c r="I236" i="18"/>
  <c r="S235" i="18"/>
  <c r="R235" i="18"/>
  <c r="Q235" i="18"/>
  <c r="P235" i="18"/>
  <c r="O235" i="18"/>
  <c r="N235" i="18"/>
  <c r="M235" i="18"/>
  <c r="L235" i="18"/>
  <c r="K235" i="18"/>
  <c r="J235" i="18"/>
  <c r="I235" i="18"/>
  <c r="S234" i="18"/>
  <c r="R234" i="18"/>
  <c r="Q234" i="18"/>
  <c r="P234" i="18"/>
  <c r="O234" i="18"/>
  <c r="N234" i="18"/>
  <c r="M234" i="18"/>
  <c r="L234" i="18"/>
  <c r="K234" i="18"/>
  <c r="J234" i="18"/>
  <c r="I234" i="18"/>
  <c r="S233" i="18"/>
  <c r="R233" i="18"/>
  <c r="Q233" i="18"/>
  <c r="P233" i="18"/>
  <c r="O233" i="18"/>
  <c r="N233" i="18"/>
  <c r="M233" i="18"/>
  <c r="L233" i="18"/>
  <c r="K233" i="18"/>
  <c r="J233" i="18"/>
  <c r="I233" i="18"/>
  <c r="S232" i="18"/>
  <c r="R232" i="18"/>
  <c r="Q232" i="18"/>
  <c r="P232" i="18"/>
  <c r="O232" i="18"/>
  <c r="N232" i="18"/>
  <c r="M232" i="18"/>
  <c r="L232" i="18"/>
  <c r="K232" i="18"/>
  <c r="J232" i="18"/>
  <c r="I232" i="18"/>
  <c r="S231" i="18"/>
  <c r="R231" i="18"/>
  <c r="Q231" i="18"/>
  <c r="P231" i="18"/>
  <c r="O231" i="18"/>
  <c r="N231" i="18"/>
  <c r="M231" i="18"/>
  <c r="L231" i="18"/>
  <c r="K231" i="18"/>
  <c r="J231" i="18"/>
  <c r="I231" i="18"/>
  <c r="S230" i="18"/>
  <c r="R230" i="18"/>
  <c r="Q230" i="18"/>
  <c r="P230" i="18"/>
  <c r="O230" i="18"/>
  <c r="N230" i="18"/>
  <c r="M230" i="18"/>
  <c r="L230" i="18"/>
  <c r="K230" i="18"/>
  <c r="J230" i="18"/>
  <c r="I230" i="18"/>
  <c r="S229" i="18"/>
  <c r="R229" i="18"/>
  <c r="Q229" i="18"/>
  <c r="P229" i="18"/>
  <c r="O229" i="18"/>
  <c r="N229" i="18"/>
  <c r="M229" i="18"/>
  <c r="L229" i="18"/>
  <c r="K229" i="18"/>
  <c r="J229" i="18"/>
  <c r="I229" i="18"/>
  <c r="S228" i="18"/>
  <c r="S284" i="18" s="1"/>
  <c r="R228" i="18"/>
  <c r="R284" i="18" s="1"/>
  <c r="Q228" i="18"/>
  <c r="Q284" i="18" s="1"/>
  <c r="P228" i="18"/>
  <c r="P284" i="18" s="1"/>
  <c r="O228" i="18"/>
  <c r="O284" i="18" s="1"/>
  <c r="N228" i="18"/>
  <c r="N284" i="18" s="1"/>
  <c r="M228" i="18"/>
  <c r="M284" i="18" s="1"/>
  <c r="L228" i="18"/>
  <c r="L284" i="18" s="1"/>
  <c r="K228" i="18"/>
  <c r="K284" i="18" s="1"/>
  <c r="J228" i="18"/>
  <c r="J284" i="18" s="1"/>
  <c r="I228" i="18"/>
  <c r="I284" i="18" s="1"/>
  <c r="S227" i="18"/>
  <c r="R227" i="18"/>
  <c r="Q227" i="18"/>
  <c r="P227" i="18"/>
  <c r="O227" i="18"/>
  <c r="N227" i="18"/>
  <c r="M227" i="18"/>
  <c r="L227" i="18"/>
  <c r="K227" i="18"/>
  <c r="J227" i="18"/>
  <c r="I227" i="18"/>
  <c r="S226" i="18"/>
  <c r="R226" i="18"/>
  <c r="Q226" i="18"/>
  <c r="P226" i="18"/>
  <c r="O226" i="18"/>
  <c r="N226" i="18"/>
  <c r="M226" i="18"/>
  <c r="L226" i="18"/>
  <c r="K226" i="18"/>
  <c r="J226" i="18"/>
  <c r="I226" i="18"/>
  <c r="S225" i="18"/>
  <c r="R225" i="18"/>
  <c r="Q225" i="18"/>
  <c r="P225" i="18"/>
  <c r="O225" i="18"/>
  <c r="N225" i="18"/>
  <c r="M225" i="18"/>
  <c r="L225" i="18"/>
  <c r="K225" i="18"/>
  <c r="J225" i="18"/>
  <c r="I225" i="18"/>
  <c r="S224" i="18"/>
  <c r="R224" i="18"/>
  <c r="Q224" i="18"/>
  <c r="P224" i="18"/>
  <c r="O224" i="18"/>
  <c r="N224" i="18"/>
  <c r="M224" i="18"/>
  <c r="L224" i="18"/>
  <c r="K224" i="18"/>
  <c r="J224" i="18"/>
  <c r="I224" i="18"/>
  <c r="S223" i="18"/>
  <c r="R223" i="18"/>
  <c r="Q223" i="18"/>
  <c r="P223" i="18"/>
  <c r="O223" i="18"/>
  <c r="N223" i="18"/>
  <c r="M223" i="18"/>
  <c r="L223" i="18"/>
  <c r="K223" i="18"/>
  <c r="J223" i="18"/>
  <c r="I223" i="18"/>
  <c r="S222" i="18"/>
  <c r="R222" i="18"/>
  <c r="Q222" i="18"/>
  <c r="P222" i="18"/>
  <c r="O222" i="18"/>
  <c r="N222" i="18"/>
  <c r="M222" i="18"/>
  <c r="L222" i="18"/>
  <c r="K222" i="18"/>
  <c r="J222" i="18"/>
  <c r="I222" i="18"/>
  <c r="S221" i="18"/>
  <c r="R221" i="18"/>
  <c r="Q221" i="18"/>
  <c r="P221" i="18"/>
  <c r="O221" i="18"/>
  <c r="N221" i="18"/>
  <c r="M221" i="18"/>
  <c r="L221" i="18"/>
  <c r="K221" i="18"/>
  <c r="J221" i="18"/>
  <c r="I221" i="18"/>
  <c r="S220" i="18"/>
  <c r="R220" i="18"/>
  <c r="Q220" i="18"/>
  <c r="P220" i="18"/>
  <c r="O220" i="18"/>
  <c r="N220" i="18"/>
  <c r="M220" i="18"/>
  <c r="L220" i="18"/>
  <c r="K220" i="18"/>
  <c r="J220" i="18"/>
  <c r="I220" i="18"/>
  <c r="S219" i="18"/>
  <c r="R219" i="18"/>
  <c r="Q219" i="18"/>
  <c r="P219" i="18"/>
  <c r="O219" i="18"/>
  <c r="N219" i="18"/>
  <c r="M219" i="18"/>
  <c r="L219" i="18"/>
  <c r="K219" i="18"/>
  <c r="J219" i="18"/>
  <c r="I219" i="18"/>
  <c r="S218" i="18"/>
  <c r="R218" i="18"/>
  <c r="Q218" i="18"/>
  <c r="P218" i="18"/>
  <c r="O218" i="18"/>
  <c r="N218" i="18"/>
  <c r="M218" i="18"/>
  <c r="L218" i="18"/>
  <c r="K218" i="18"/>
  <c r="J218" i="18"/>
  <c r="I218" i="18"/>
  <c r="I145" i="18"/>
  <c r="S174" i="18"/>
  <c r="S180" i="18" s="1"/>
  <c r="R174" i="18"/>
  <c r="R180" i="18" s="1"/>
  <c r="Q174" i="18"/>
  <c r="Q180" i="18" s="1"/>
  <c r="P174" i="18"/>
  <c r="P180" i="18" s="1"/>
  <c r="O174" i="18"/>
  <c r="O180" i="18" s="1"/>
  <c r="N174" i="18"/>
  <c r="N180" i="18" s="1"/>
  <c r="M174" i="18"/>
  <c r="M180" i="18" s="1"/>
  <c r="L174" i="18"/>
  <c r="L180" i="18" s="1"/>
  <c r="K174" i="18"/>
  <c r="K180" i="18" s="1"/>
  <c r="J174" i="18"/>
  <c r="J180" i="18" s="1"/>
  <c r="I174" i="18"/>
  <c r="I180" i="18" s="1"/>
  <c r="S173" i="18"/>
  <c r="R173" i="18"/>
  <c r="Q173" i="18"/>
  <c r="P173" i="18"/>
  <c r="O173" i="18"/>
  <c r="N173" i="18"/>
  <c r="M173" i="18"/>
  <c r="L173" i="18"/>
  <c r="K173" i="18"/>
  <c r="J173" i="18"/>
  <c r="I173" i="18"/>
  <c r="S172" i="18"/>
  <c r="R172" i="18"/>
  <c r="Q172" i="18"/>
  <c r="P172" i="18"/>
  <c r="O172" i="18"/>
  <c r="N172" i="18"/>
  <c r="M172" i="18"/>
  <c r="L172" i="18"/>
  <c r="K172" i="18"/>
  <c r="J172" i="18"/>
  <c r="I172" i="18"/>
  <c r="S171" i="18"/>
  <c r="R171" i="18"/>
  <c r="Q171" i="18"/>
  <c r="P171" i="18"/>
  <c r="O171" i="18"/>
  <c r="N171" i="18"/>
  <c r="M171" i="18"/>
  <c r="L171" i="18"/>
  <c r="K171" i="18"/>
  <c r="J171" i="18"/>
  <c r="I171" i="18"/>
  <c r="S170" i="18"/>
  <c r="R170" i="18"/>
  <c r="Q170" i="18"/>
  <c r="P170" i="18"/>
  <c r="O170" i="18"/>
  <c r="N170" i="18"/>
  <c r="M170" i="18"/>
  <c r="L170" i="18"/>
  <c r="K170" i="18"/>
  <c r="J170" i="18"/>
  <c r="I170" i="18"/>
  <c r="S169" i="18"/>
  <c r="R169" i="18"/>
  <c r="Q169" i="18"/>
  <c r="P169" i="18"/>
  <c r="O169" i="18"/>
  <c r="N169" i="18"/>
  <c r="M169" i="18"/>
  <c r="L169" i="18"/>
  <c r="K169" i="18"/>
  <c r="J169" i="18"/>
  <c r="I169" i="18"/>
  <c r="S168" i="18"/>
  <c r="R168" i="18"/>
  <c r="Q168" i="18"/>
  <c r="P168" i="18"/>
  <c r="O168" i="18"/>
  <c r="N168" i="18"/>
  <c r="M168" i="18"/>
  <c r="L168" i="18"/>
  <c r="K168" i="18"/>
  <c r="J168" i="18"/>
  <c r="I168" i="18"/>
  <c r="S167" i="18"/>
  <c r="R167" i="18"/>
  <c r="Q167" i="18"/>
  <c r="P167" i="18"/>
  <c r="O167" i="18"/>
  <c r="N167" i="18"/>
  <c r="M167" i="18"/>
  <c r="L167" i="18"/>
  <c r="K167" i="18"/>
  <c r="J167" i="18"/>
  <c r="I167" i="18"/>
  <c r="S166" i="18"/>
  <c r="R166" i="18"/>
  <c r="Q166" i="18"/>
  <c r="P166" i="18"/>
  <c r="O166" i="18"/>
  <c r="N166" i="18"/>
  <c r="M166" i="18"/>
  <c r="L166" i="18"/>
  <c r="K166" i="18"/>
  <c r="J166" i="18"/>
  <c r="I166" i="18"/>
  <c r="S165" i="18"/>
  <c r="R165" i="18"/>
  <c r="Q165" i="18"/>
  <c r="P165" i="18"/>
  <c r="O165" i="18"/>
  <c r="N165" i="18"/>
  <c r="M165" i="18"/>
  <c r="L165" i="18"/>
  <c r="K165" i="18"/>
  <c r="J165" i="18"/>
  <c r="I165" i="18"/>
  <c r="S164" i="18"/>
  <c r="S179" i="18" s="1"/>
  <c r="R164" i="18"/>
  <c r="R179" i="18" s="1"/>
  <c r="Q164" i="18"/>
  <c r="Q179" i="18" s="1"/>
  <c r="P164" i="18"/>
  <c r="P179" i="18" s="1"/>
  <c r="O164" i="18"/>
  <c r="O179" i="18" s="1"/>
  <c r="N164" i="18"/>
  <c r="N179" i="18" s="1"/>
  <c r="M164" i="18"/>
  <c r="M179" i="18" s="1"/>
  <c r="L164" i="18"/>
  <c r="L179" i="18" s="1"/>
  <c r="K164" i="18"/>
  <c r="K179" i="18" s="1"/>
  <c r="J164" i="18"/>
  <c r="J179" i="18" s="1"/>
  <c r="I164" i="18"/>
  <c r="I179" i="18" s="1"/>
  <c r="S163" i="18"/>
  <c r="R163" i="18"/>
  <c r="Q163" i="18"/>
  <c r="P163" i="18"/>
  <c r="O163" i="18"/>
  <c r="N163" i="18"/>
  <c r="M163" i="18"/>
  <c r="L163" i="18"/>
  <c r="K163" i="18"/>
  <c r="J163" i="18"/>
  <c r="I163" i="18"/>
  <c r="S162" i="18"/>
  <c r="R162" i="18"/>
  <c r="Q162" i="18"/>
  <c r="P162" i="18"/>
  <c r="O162" i="18"/>
  <c r="N162" i="18"/>
  <c r="M162" i="18"/>
  <c r="L162" i="18"/>
  <c r="K162" i="18"/>
  <c r="J162" i="18"/>
  <c r="I162" i="18"/>
  <c r="S161" i="18"/>
  <c r="R161" i="18"/>
  <c r="Q161" i="18"/>
  <c r="P161" i="18"/>
  <c r="O161" i="18"/>
  <c r="N161" i="18"/>
  <c r="M161" i="18"/>
  <c r="L161" i="18"/>
  <c r="K161" i="18"/>
  <c r="J161" i="18"/>
  <c r="I161" i="18"/>
  <c r="S160" i="18"/>
  <c r="R160" i="18"/>
  <c r="Q160" i="18"/>
  <c r="P160" i="18"/>
  <c r="O160" i="18"/>
  <c r="N160" i="18"/>
  <c r="M160" i="18"/>
  <c r="L160" i="18"/>
  <c r="K160" i="18"/>
  <c r="J160" i="18"/>
  <c r="I160" i="18"/>
  <c r="S159" i="18"/>
  <c r="R159" i="18"/>
  <c r="Q159" i="18"/>
  <c r="P159" i="18"/>
  <c r="O159" i="18"/>
  <c r="N159" i="18"/>
  <c r="M159" i="18"/>
  <c r="L159" i="18"/>
  <c r="K159" i="18"/>
  <c r="J159" i="18"/>
  <c r="I159" i="18"/>
  <c r="S158" i="18"/>
  <c r="R158" i="18"/>
  <c r="Q158" i="18"/>
  <c r="P158" i="18"/>
  <c r="O158" i="18"/>
  <c r="N158" i="18"/>
  <c r="M158" i="18"/>
  <c r="L158" i="18"/>
  <c r="K158" i="18"/>
  <c r="J158" i="18"/>
  <c r="I158" i="18"/>
  <c r="S157" i="18"/>
  <c r="R157" i="18"/>
  <c r="Q157" i="18"/>
  <c r="P157" i="18"/>
  <c r="O157" i="18"/>
  <c r="N157" i="18"/>
  <c r="M157" i="18"/>
  <c r="L157" i="18"/>
  <c r="K157" i="18"/>
  <c r="J157" i="18"/>
  <c r="I157" i="18"/>
  <c r="S156" i="18"/>
  <c r="R156" i="18"/>
  <c r="Q156" i="18"/>
  <c r="P156" i="18"/>
  <c r="O156" i="18"/>
  <c r="N156" i="18"/>
  <c r="M156" i="18"/>
  <c r="L156" i="18"/>
  <c r="K156" i="18"/>
  <c r="J156" i="18"/>
  <c r="I156" i="18"/>
  <c r="S155" i="18"/>
  <c r="R155" i="18"/>
  <c r="Q155" i="18"/>
  <c r="P155" i="18"/>
  <c r="O155" i="18"/>
  <c r="N155" i="18"/>
  <c r="M155" i="18"/>
  <c r="L155" i="18"/>
  <c r="K155" i="18"/>
  <c r="J155" i="18"/>
  <c r="I155" i="18"/>
  <c r="S154" i="18"/>
  <c r="S178" i="18" s="1"/>
  <c r="R154" i="18"/>
  <c r="R178" i="18" s="1"/>
  <c r="Q154" i="18"/>
  <c r="Q178" i="18" s="1"/>
  <c r="P154" i="18"/>
  <c r="P178" i="18" s="1"/>
  <c r="O154" i="18"/>
  <c r="O178" i="18" s="1"/>
  <c r="N154" i="18"/>
  <c r="N178" i="18" s="1"/>
  <c r="M154" i="18"/>
  <c r="M178" i="18" s="1"/>
  <c r="L154" i="18"/>
  <c r="L178" i="18" s="1"/>
  <c r="K154" i="18"/>
  <c r="K178" i="18" s="1"/>
  <c r="J154" i="18"/>
  <c r="J178" i="18" s="1"/>
  <c r="I154" i="18"/>
  <c r="I178" i="18" s="1"/>
  <c r="S153" i="18"/>
  <c r="R153" i="18"/>
  <c r="Q153" i="18"/>
  <c r="P153" i="18"/>
  <c r="O153" i="18"/>
  <c r="N153" i="18"/>
  <c r="M153" i="18"/>
  <c r="L153" i="18"/>
  <c r="K153" i="18"/>
  <c r="J153" i="18"/>
  <c r="I153" i="18"/>
  <c r="S152" i="18"/>
  <c r="R152" i="18"/>
  <c r="Q152" i="18"/>
  <c r="P152" i="18"/>
  <c r="O152" i="18"/>
  <c r="N152" i="18"/>
  <c r="M152" i="18"/>
  <c r="L152" i="18"/>
  <c r="K152" i="18"/>
  <c r="J152" i="18"/>
  <c r="I152" i="18"/>
  <c r="S151" i="18"/>
  <c r="R151" i="18"/>
  <c r="Q151" i="18"/>
  <c r="P151" i="18"/>
  <c r="O151" i="18"/>
  <c r="N151" i="18"/>
  <c r="M151" i="18"/>
  <c r="L151" i="18"/>
  <c r="K151" i="18"/>
  <c r="J151" i="18"/>
  <c r="I151" i="18"/>
  <c r="S150" i="18"/>
  <c r="R150" i="18"/>
  <c r="Q150" i="18"/>
  <c r="P150" i="18"/>
  <c r="O150" i="18"/>
  <c r="N150" i="18"/>
  <c r="M150" i="18"/>
  <c r="L150" i="18"/>
  <c r="K150" i="18"/>
  <c r="J150" i="18"/>
  <c r="I150" i="18"/>
  <c r="S149" i="18"/>
  <c r="R149" i="18"/>
  <c r="Q149" i="18"/>
  <c r="P149" i="18"/>
  <c r="O149" i="18"/>
  <c r="N149" i="18"/>
  <c r="M149" i="18"/>
  <c r="L149" i="18"/>
  <c r="K149" i="18"/>
  <c r="J149" i="18"/>
  <c r="I149" i="18"/>
  <c r="S148" i="18"/>
  <c r="R148" i="18"/>
  <c r="Q148" i="18"/>
  <c r="P148" i="18"/>
  <c r="O148" i="18"/>
  <c r="N148" i="18"/>
  <c r="M148" i="18"/>
  <c r="L148" i="18"/>
  <c r="K148" i="18"/>
  <c r="J148" i="18"/>
  <c r="I148" i="18"/>
  <c r="S147" i="18"/>
  <c r="R147" i="18"/>
  <c r="Q147" i="18"/>
  <c r="P147" i="18"/>
  <c r="O147" i="18"/>
  <c r="N147" i="18"/>
  <c r="M147" i="18"/>
  <c r="L147" i="18"/>
  <c r="K147" i="18"/>
  <c r="J147" i="18"/>
  <c r="I147" i="18"/>
  <c r="S146" i="18"/>
  <c r="R146" i="18"/>
  <c r="Q146" i="18"/>
  <c r="P146" i="18"/>
  <c r="O146" i="18"/>
  <c r="N146" i="18"/>
  <c r="M146" i="18"/>
  <c r="L146" i="18"/>
  <c r="K146" i="18"/>
  <c r="J146" i="18"/>
  <c r="I146" i="18"/>
  <c r="S145" i="18"/>
  <c r="R145" i="18"/>
  <c r="Q145" i="18"/>
  <c r="P145" i="18"/>
  <c r="O145" i="18"/>
  <c r="N145" i="18"/>
  <c r="M145" i="18"/>
  <c r="L145" i="18"/>
  <c r="K145" i="18"/>
  <c r="J145" i="18"/>
  <c r="S144" i="18"/>
  <c r="R144" i="18"/>
  <c r="Q144" i="18"/>
  <c r="P144" i="18"/>
  <c r="O144" i="18"/>
  <c r="N144" i="18"/>
  <c r="M144" i="18"/>
  <c r="L144" i="18"/>
  <c r="K144" i="18"/>
  <c r="J144" i="18"/>
  <c r="I144" i="18"/>
  <c r="F42" i="19"/>
  <c r="F41" i="19"/>
  <c r="F40" i="19"/>
  <c r="F39" i="19"/>
  <c r="F38" i="19"/>
  <c r="F37" i="19"/>
  <c r="F36" i="19"/>
  <c r="F35" i="19"/>
  <c r="F34" i="19"/>
  <c r="F33" i="19"/>
  <c r="G32" i="19"/>
  <c r="F32" i="19"/>
  <c r="G31" i="19"/>
  <c r="L31" i="19" s="1"/>
  <c r="F31" i="19"/>
  <c r="G30" i="19"/>
  <c r="F30" i="19"/>
  <c r="G29" i="19"/>
  <c r="F29" i="19"/>
  <c r="G28" i="19"/>
  <c r="F28" i="19"/>
  <c r="G27" i="19"/>
  <c r="L27" i="19" s="1"/>
  <c r="F27" i="19"/>
  <c r="G26" i="19"/>
  <c r="F26" i="19"/>
  <c r="G25" i="19"/>
  <c r="F25" i="19"/>
  <c r="G24" i="19"/>
  <c r="L24" i="19" s="1"/>
  <c r="F24" i="19"/>
  <c r="G23" i="19"/>
  <c r="L23" i="19" s="1"/>
  <c r="F23" i="19"/>
  <c r="G22" i="19"/>
  <c r="L22" i="19" s="1"/>
  <c r="F22" i="19"/>
  <c r="G21" i="19"/>
  <c r="M21" i="19" s="1"/>
  <c r="F21" i="19"/>
  <c r="G20" i="19"/>
  <c r="F20" i="19"/>
  <c r="L19" i="19"/>
  <c r="G19" i="19"/>
  <c r="F19" i="19"/>
  <c r="I19" i="19" s="1"/>
  <c r="J19" i="19" s="1"/>
  <c r="G18" i="19"/>
  <c r="F18" i="19"/>
  <c r="G17" i="19"/>
  <c r="F17" i="19"/>
  <c r="G16" i="19"/>
  <c r="F16" i="19"/>
  <c r="G15" i="19"/>
  <c r="L15" i="19" s="1"/>
  <c r="F15" i="19"/>
  <c r="G14" i="19"/>
  <c r="L14" i="19" s="1"/>
  <c r="F14" i="19"/>
  <c r="G13" i="19"/>
  <c r="F13" i="19"/>
  <c r="S112" i="18"/>
  <c r="S118" i="18" s="1"/>
  <c r="R112" i="18"/>
  <c r="R118" i="18" s="1"/>
  <c r="Q112" i="18"/>
  <c r="Q118" i="18" s="1"/>
  <c r="P112" i="18"/>
  <c r="P118" i="18" s="1"/>
  <c r="O112" i="18"/>
  <c r="O118" i="18" s="1"/>
  <c r="N112" i="18"/>
  <c r="N118" i="18" s="1"/>
  <c r="M112" i="18"/>
  <c r="M118" i="18" s="1"/>
  <c r="L112" i="18"/>
  <c r="L118" i="18" s="1"/>
  <c r="K112" i="18"/>
  <c r="K118" i="18" s="1"/>
  <c r="J112" i="18"/>
  <c r="J118" i="18" s="1"/>
  <c r="I112" i="18"/>
  <c r="I118" i="18" s="1"/>
  <c r="S111" i="18"/>
  <c r="R111" i="18"/>
  <c r="Q111" i="18"/>
  <c r="P111" i="18"/>
  <c r="O111" i="18"/>
  <c r="N111" i="18"/>
  <c r="M111" i="18"/>
  <c r="L111" i="18"/>
  <c r="K111" i="18"/>
  <c r="J111" i="18"/>
  <c r="I111" i="18"/>
  <c r="S110" i="18"/>
  <c r="R110" i="18"/>
  <c r="Q110" i="18"/>
  <c r="P110" i="18"/>
  <c r="O110" i="18"/>
  <c r="N110" i="18"/>
  <c r="M110" i="18"/>
  <c r="L110" i="18"/>
  <c r="K110" i="18"/>
  <c r="J110" i="18"/>
  <c r="I110" i="18"/>
  <c r="S109" i="18"/>
  <c r="R109" i="18"/>
  <c r="Q109" i="18"/>
  <c r="P109" i="18"/>
  <c r="O109" i="18"/>
  <c r="N109" i="18"/>
  <c r="M109" i="18"/>
  <c r="L109" i="18"/>
  <c r="K109" i="18"/>
  <c r="J109" i="18"/>
  <c r="I109" i="18"/>
  <c r="S108" i="18"/>
  <c r="R108" i="18"/>
  <c r="Q108" i="18"/>
  <c r="P108" i="18"/>
  <c r="O108" i="18"/>
  <c r="N108" i="18"/>
  <c r="M108" i="18"/>
  <c r="L108" i="18"/>
  <c r="K108" i="18"/>
  <c r="J108" i="18"/>
  <c r="I108" i="18"/>
  <c r="S107" i="18"/>
  <c r="R107" i="18"/>
  <c r="Q107" i="18"/>
  <c r="P107" i="18"/>
  <c r="O107" i="18"/>
  <c r="N107" i="18"/>
  <c r="M107" i="18"/>
  <c r="L107" i="18"/>
  <c r="K107" i="18"/>
  <c r="J107" i="18"/>
  <c r="I107" i="18"/>
  <c r="S106" i="18"/>
  <c r="R106" i="18"/>
  <c r="Q106" i="18"/>
  <c r="P106" i="18"/>
  <c r="O106" i="18"/>
  <c r="N106" i="18"/>
  <c r="M106" i="18"/>
  <c r="L106" i="18"/>
  <c r="K106" i="18"/>
  <c r="J106" i="18"/>
  <c r="I106" i="18"/>
  <c r="S105" i="18"/>
  <c r="R105" i="18"/>
  <c r="Q105" i="18"/>
  <c r="P105" i="18"/>
  <c r="O105" i="18"/>
  <c r="N105" i="18"/>
  <c r="M105" i="18"/>
  <c r="L105" i="18"/>
  <c r="K105" i="18"/>
  <c r="J105" i="18"/>
  <c r="I105" i="18"/>
  <c r="S104" i="18"/>
  <c r="R104" i="18"/>
  <c r="Q104" i="18"/>
  <c r="P104" i="18"/>
  <c r="O104" i="18"/>
  <c r="N104" i="18"/>
  <c r="M104" i="18"/>
  <c r="L104" i="18"/>
  <c r="K104" i="18"/>
  <c r="J104" i="18"/>
  <c r="I104" i="18"/>
  <c r="S103" i="18"/>
  <c r="R103" i="18"/>
  <c r="Q103" i="18"/>
  <c r="P103" i="18"/>
  <c r="O103" i="18"/>
  <c r="N103" i="18"/>
  <c r="M103" i="18"/>
  <c r="L103" i="18"/>
  <c r="K103" i="18"/>
  <c r="J103" i="18"/>
  <c r="I103" i="18"/>
  <c r="S102" i="18"/>
  <c r="S117" i="18" s="1"/>
  <c r="R102" i="18"/>
  <c r="R117" i="18" s="1"/>
  <c r="Q102" i="18"/>
  <c r="Q117" i="18" s="1"/>
  <c r="P102" i="18"/>
  <c r="P117" i="18" s="1"/>
  <c r="O102" i="18"/>
  <c r="O117" i="18" s="1"/>
  <c r="N102" i="18"/>
  <c r="N117" i="18" s="1"/>
  <c r="M102" i="18"/>
  <c r="M117" i="18" s="1"/>
  <c r="L102" i="18"/>
  <c r="L117" i="18" s="1"/>
  <c r="K102" i="18"/>
  <c r="K117" i="18" s="1"/>
  <c r="J102" i="18"/>
  <c r="J117" i="18" s="1"/>
  <c r="I102" i="18"/>
  <c r="I117" i="18" s="1"/>
  <c r="S101" i="18"/>
  <c r="R101" i="18"/>
  <c r="Q101" i="18"/>
  <c r="P101" i="18"/>
  <c r="O101" i="18"/>
  <c r="N101" i="18"/>
  <c r="M101" i="18"/>
  <c r="L101" i="18"/>
  <c r="K101" i="18"/>
  <c r="J101" i="18"/>
  <c r="I101" i="18"/>
  <c r="S100" i="18"/>
  <c r="R100" i="18"/>
  <c r="Q100" i="18"/>
  <c r="P100" i="18"/>
  <c r="O100" i="18"/>
  <c r="N100" i="18"/>
  <c r="M100" i="18"/>
  <c r="L100" i="18"/>
  <c r="K100" i="18"/>
  <c r="J100" i="18"/>
  <c r="I100" i="18"/>
  <c r="S99" i="18"/>
  <c r="R99" i="18"/>
  <c r="Q99" i="18"/>
  <c r="P99" i="18"/>
  <c r="O99" i="18"/>
  <c r="N99" i="18"/>
  <c r="M99" i="18"/>
  <c r="L99" i="18"/>
  <c r="K99" i="18"/>
  <c r="J99" i="18"/>
  <c r="I99" i="18"/>
  <c r="S98" i="18"/>
  <c r="R98" i="18"/>
  <c r="Q98" i="18"/>
  <c r="P98" i="18"/>
  <c r="O98" i="18"/>
  <c r="N98" i="18"/>
  <c r="M98" i="18"/>
  <c r="L98" i="18"/>
  <c r="K98" i="18"/>
  <c r="J98" i="18"/>
  <c r="I98" i="18"/>
  <c r="S97" i="18"/>
  <c r="R97" i="18"/>
  <c r="Q97" i="18"/>
  <c r="P97" i="18"/>
  <c r="O97" i="18"/>
  <c r="N97" i="18"/>
  <c r="M97" i="18"/>
  <c r="L97" i="18"/>
  <c r="K97" i="18"/>
  <c r="J97" i="18"/>
  <c r="I97" i="18"/>
  <c r="S96" i="18"/>
  <c r="R96" i="18"/>
  <c r="Q96" i="18"/>
  <c r="P96" i="18"/>
  <c r="O96" i="18"/>
  <c r="N96" i="18"/>
  <c r="M96" i="18"/>
  <c r="L96" i="18"/>
  <c r="K96" i="18"/>
  <c r="J96" i="18"/>
  <c r="I96" i="18"/>
  <c r="S95" i="18"/>
  <c r="R95" i="18"/>
  <c r="Q95" i="18"/>
  <c r="P95" i="18"/>
  <c r="O95" i="18"/>
  <c r="N95" i="18"/>
  <c r="M95" i="18"/>
  <c r="L95" i="18"/>
  <c r="K95" i="18"/>
  <c r="J95" i="18"/>
  <c r="I95" i="18"/>
  <c r="S94" i="18"/>
  <c r="R94" i="18"/>
  <c r="Q94" i="18"/>
  <c r="P94" i="18"/>
  <c r="O94" i="18"/>
  <c r="N94" i="18"/>
  <c r="M94" i="18"/>
  <c r="L94" i="18"/>
  <c r="K94" i="18"/>
  <c r="J94" i="18"/>
  <c r="I94" i="18"/>
  <c r="S93" i="18"/>
  <c r="R93" i="18"/>
  <c r="Q93" i="18"/>
  <c r="P93" i="18"/>
  <c r="O93" i="18"/>
  <c r="N93" i="18"/>
  <c r="M93" i="18"/>
  <c r="L93" i="18"/>
  <c r="K93" i="18"/>
  <c r="J93" i="18"/>
  <c r="I93" i="18"/>
  <c r="S92" i="18"/>
  <c r="S116" i="18" s="1"/>
  <c r="R92" i="18"/>
  <c r="R116" i="18" s="1"/>
  <c r="Q92" i="18"/>
  <c r="Q116" i="18" s="1"/>
  <c r="P92" i="18"/>
  <c r="P116" i="18" s="1"/>
  <c r="O92" i="18"/>
  <c r="O116" i="18" s="1"/>
  <c r="N92" i="18"/>
  <c r="N116" i="18" s="1"/>
  <c r="M92" i="18"/>
  <c r="M116" i="18" s="1"/>
  <c r="L92" i="18"/>
  <c r="L116" i="18" s="1"/>
  <c r="K92" i="18"/>
  <c r="K116" i="18" s="1"/>
  <c r="J92" i="18"/>
  <c r="J116" i="18" s="1"/>
  <c r="I92" i="18"/>
  <c r="I116" i="18" s="1"/>
  <c r="S91" i="18"/>
  <c r="R91" i="18"/>
  <c r="Q91" i="18"/>
  <c r="P91" i="18"/>
  <c r="O91" i="18"/>
  <c r="N91" i="18"/>
  <c r="M91" i="18"/>
  <c r="L91" i="18"/>
  <c r="K91" i="18"/>
  <c r="J91" i="18"/>
  <c r="I91" i="18"/>
  <c r="S90" i="18"/>
  <c r="R90" i="18"/>
  <c r="Q90" i="18"/>
  <c r="P90" i="18"/>
  <c r="O90" i="18"/>
  <c r="N90" i="18"/>
  <c r="M90" i="18"/>
  <c r="L90" i="18"/>
  <c r="K90" i="18"/>
  <c r="J90" i="18"/>
  <c r="I90" i="18"/>
  <c r="S89" i="18"/>
  <c r="R89" i="18"/>
  <c r="Q89" i="18"/>
  <c r="P89" i="18"/>
  <c r="O89" i="18"/>
  <c r="N89" i="18"/>
  <c r="M89" i="18"/>
  <c r="L89" i="18"/>
  <c r="K89" i="18"/>
  <c r="J89" i="18"/>
  <c r="I89" i="18"/>
  <c r="S88" i="18"/>
  <c r="R88" i="18"/>
  <c r="Q88" i="18"/>
  <c r="P88" i="18"/>
  <c r="O88" i="18"/>
  <c r="N88" i="18"/>
  <c r="M88" i="18"/>
  <c r="L88" i="18"/>
  <c r="K88" i="18"/>
  <c r="J88" i="18"/>
  <c r="I88" i="18"/>
  <c r="S87" i="18"/>
  <c r="R87" i="18"/>
  <c r="Q87" i="18"/>
  <c r="P87" i="18"/>
  <c r="O87" i="18"/>
  <c r="N87" i="18"/>
  <c r="M87" i="18"/>
  <c r="L87" i="18"/>
  <c r="K87" i="18"/>
  <c r="J87" i="18"/>
  <c r="I87" i="18"/>
  <c r="S86" i="18"/>
  <c r="R86" i="18"/>
  <c r="Q86" i="18"/>
  <c r="P86" i="18"/>
  <c r="O86" i="18"/>
  <c r="N86" i="18"/>
  <c r="M86" i="18"/>
  <c r="L86" i="18"/>
  <c r="K86" i="18"/>
  <c r="J86" i="18"/>
  <c r="I86" i="18"/>
  <c r="S85" i="18"/>
  <c r="R85" i="18"/>
  <c r="Q85" i="18"/>
  <c r="P85" i="18"/>
  <c r="O85" i="18"/>
  <c r="N85" i="18"/>
  <c r="M85" i="18"/>
  <c r="L85" i="18"/>
  <c r="K85" i="18"/>
  <c r="J85" i="18"/>
  <c r="I85" i="18"/>
  <c r="S84" i="18"/>
  <c r="R84" i="18"/>
  <c r="Q84" i="18"/>
  <c r="P84" i="18"/>
  <c r="O84" i="18"/>
  <c r="N84" i="18"/>
  <c r="M84" i="18"/>
  <c r="L84" i="18"/>
  <c r="K84" i="18"/>
  <c r="J84" i="18"/>
  <c r="I84" i="18"/>
  <c r="S83" i="18"/>
  <c r="R83" i="18"/>
  <c r="Q83" i="18"/>
  <c r="P83" i="18"/>
  <c r="O83" i="18"/>
  <c r="N83" i="18"/>
  <c r="M83" i="18"/>
  <c r="L83" i="18"/>
  <c r="K83" i="18"/>
  <c r="J83" i="18"/>
  <c r="I83" i="18"/>
  <c r="S82" i="18"/>
  <c r="R82" i="18"/>
  <c r="Q82" i="18"/>
  <c r="P82" i="18"/>
  <c r="O82" i="18"/>
  <c r="N82" i="18"/>
  <c r="M82" i="18"/>
  <c r="L82" i="18"/>
  <c r="K82" i="18"/>
  <c r="J82" i="18"/>
  <c r="I82" i="18"/>
  <c r="J21" i="18"/>
  <c r="K21" i="18"/>
  <c r="L21" i="18"/>
  <c r="M21" i="18"/>
  <c r="N21" i="18"/>
  <c r="O21" i="18"/>
  <c r="P21" i="18"/>
  <c r="Q21" i="18"/>
  <c r="R21" i="18"/>
  <c r="S21" i="18"/>
  <c r="J22" i="18"/>
  <c r="K22" i="18"/>
  <c r="L22" i="18"/>
  <c r="M22" i="18"/>
  <c r="N22" i="18"/>
  <c r="O22" i="18"/>
  <c r="P22" i="18"/>
  <c r="Q22" i="18"/>
  <c r="R22" i="18"/>
  <c r="S22" i="18"/>
  <c r="J23" i="18"/>
  <c r="K23" i="18"/>
  <c r="L23" i="18"/>
  <c r="M23" i="18"/>
  <c r="N23" i="18"/>
  <c r="O23" i="18"/>
  <c r="P23" i="18"/>
  <c r="Q23" i="18"/>
  <c r="R23" i="18"/>
  <c r="S23" i="18"/>
  <c r="J24" i="18"/>
  <c r="K24" i="18"/>
  <c r="L24" i="18"/>
  <c r="M24" i="18"/>
  <c r="N24" i="18"/>
  <c r="O24" i="18"/>
  <c r="P24" i="18"/>
  <c r="Q24" i="18"/>
  <c r="R24" i="18"/>
  <c r="S24" i="18"/>
  <c r="J25" i="18"/>
  <c r="K25" i="18"/>
  <c r="L25" i="18"/>
  <c r="M25" i="18"/>
  <c r="N25" i="18"/>
  <c r="O25" i="18"/>
  <c r="P25" i="18"/>
  <c r="Q25" i="18"/>
  <c r="R25" i="18"/>
  <c r="S25" i="18"/>
  <c r="J26" i="18"/>
  <c r="K26" i="18"/>
  <c r="L26" i="18"/>
  <c r="M26" i="18"/>
  <c r="N26" i="18"/>
  <c r="O26" i="18"/>
  <c r="P26" i="18"/>
  <c r="Q26" i="18"/>
  <c r="R26" i="18"/>
  <c r="S26" i="18"/>
  <c r="J27" i="18"/>
  <c r="K27" i="18"/>
  <c r="L27" i="18"/>
  <c r="M27" i="18"/>
  <c r="N27" i="18"/>
  <c r="O27" i="18"/>
  <c r="P27" i="18"/>
  <c r="Q27" i="18"/>
  <c r="R27" i="18"/>
  <c r="S27" i="18"/>
  <c r="J28" i="18"/>
  <c r="K28" i="18"/>
  <c r="L28" i="18"/>
  <c r="M28" i="18"/>
  <c r="N28" i="18"/>
  <c r="O28" i="18"/>
  <c r="P28" i="18"/>
  <c r="Q28" i="18"/>
  <c r="R28" i="18"/>
  <c r="S28" i="18"/>
  <c r="J29" i="18"/>
  <c r="K29" i="18"/>
  <c r="L29" i="18"/>
  <c r="M29" i="18"/>
  <c r="N29" i="18"/>
  <c r="O29" i="18"/>
  <c r="P29" i="18"/>
  <c r="Q29" i="18"/>
  <c r="R29" i="18"/>
  <c r="S29" i="18"/>
  <c r="J30" i="18"/>
  <c r="J54" i="18" s="1"/>
  <c r="K30" i="18"/>
  <c r="K54" i="18" s="1"/>
  <c r="L30" i="18"/>
  <c r="L54" i="18" s="1"/>
  <c r="M30" i="18"/>
  <c r="M54" i="18" s="1"/>
  <c r="N30" i="18"/>
  <c r="N54" i="18" s="1"/>
  <c r="O30" i="18"/>
  <c r="O54" i="18" s="1"/>
  <c r="P30" i="18"/>
  <c r="P54" i="18" s="1"/>
  <c r="Q30" i="18"/>
  <c r="Q54" i="18" s="1"/>
  <c r="R30" i="18"/>
  <c r="R54" i="18" s="1"/>
  <c r="S30" i="18"/>
  <c r="S54" i="18" s="1"/>
  <c r="J31" i="18"/>
  <c r="K31" i="18"/>
  <c r="L31" i="18"/>
  <c r="M31" i="18"/>
  <c r="N31" i="18"/>
  <c r="O31" i="18"/>
  <c r="P31" i="18"/>
  <c r="Q31" i="18"/>
  <c r="R31" i="18"/>
  <c r="S31" i="18"/>
  <c r="J32" i="18"/>
  <c r="K32" i="18"/>
  <c r="L32" i="18"/>
  <c r="M32" i="18"/>
  <c r="N32" i="18"/>
  <c r="O32" i="18"/>
  <c r="P32" i="18"/>
  <c r="Q32" i="18"/>
  <c r="R32" i="18"/>
  <c r="S32" i="18"/>
  <c r="J33" i="18"/>
  <c r="K33" i="18"/>
  <c r="L33" i="18"/>
  <c r="M33" i="18"/>
  <c r="N33" i="18"/>
  <c r="O33" i="18"/>
  <c r="P33" i="18"/>
  <c r="Q33" i="18"/>
  <c r="R33" i="18"/>
  <c r="S33" i="18"/>
  <c r="J34" i="18"/>
  <c r="K34" i="18"/>
  <c r="L34" i="18"/>
  <c r="M34" i="18"/>
  <c r="N34" i="18"/>
  <c r="O34" i="18"/>
  <c r="P34" i="18"/>
  <c r="Q34" i="18"/>
  <c r="R34" i="18"/>
  <c r="S34" i="18"/>
  <c r="J35" i="18"/>
  <c r="K35" i="18"/>
  <c r="L35" i="18"/>
  <c r="M35" i="18"/>
  <c r="N35" i="18"/>
  <c r="O35" i="18"/>
  <c r="P35" i="18"/>
  <c r="Q35" i="18"/>
  <c r="R35" i="18"/>
  <c r="S35" i="18"/>
  <c r="J36" i="18"/>
  <c r="K36" i="18"/>
  <c r="L36" i="18"/>
  <c r="M36" i="18"/>
  <c r="N36" i="18"/>
  <c r="O36" i="18"/>
  <c r="P36" i="18"/>
  <c r="Q36" i="18"/>
  <c r="R36" i="18"/>
  <c r="S36" i="18"/>
  <c r="J37" i="18"/>
  <c r="K37" i="18"/>
  <c r="L37" i="18"/>
  <c r="M37" i="18"/>
  <c r="N37" i="18"/>
  <c r="O37" i="18"/>
  <c r="P37" i="18"/>
  <c r="Q37" i="18"/>
  <c r="R37" i="18"/>
  <c r="S37" i="18"/>
  <c r="J38" i="18"/>
  <c r="K38" i="18"/>
  <c r="L38" i="18"/>
  <c r="M38" i="18"/>
  <c r="N38" i="18"/>
  <c r="O38" i="18"/>
  <c r="P38" i="18"/>
  <c r="Q38" i="18"/>
  <c r="R38" i="18"/>
  <c r="S38" i="18"/>
  <c r="J39" i="18"/>
  <c r="K39" i="18"/>
  <c r="L39" i="18"/>
  <c r="M39" i="18"/>
  <c r="N39" i="18"/>
  <c r="O39" i="18"/>
  <c r="P39" i="18"/>
  <c r="Q39" i="18"/>
  <c r="R39" i="18"/>
  <c r="S39" i="18"/>
  <c r="J40" i="18"/>
  <c r="J55" i="18" s="1"/>
  <c r="K40" i="18"/>
  <c r="K55" i="18" s="1"/>
  <c r="L40" i="18"/>
  <c r="L55" i="18" s="1"/>
  <c r="M40" i="18"/>
  <c r="M55" i="18" s="1"/>
  <c r="N40" i="18"/>
  <c r="N55" i="18" s="1"/>
  <c r="O40" i="18"/>
  <c r="O55" i="18" s="1"/>
  <c r="P40" i="18"/>
  <c r="P55" i="18" s="1"/>
  <c r="Q40" i="18"/>
  <c r="Q55" i="18" s="1"/>
  <c r="R40" i="18"/>
  <c r="R55" i="18" s="1"/>
  <c r="S40" i="18"/>
  <c r="S55" i="18" s="1"/>
  <c r="J41" i="18"/>
  <c r="K41" i="18"/>
  <c r="L41" i="18"/>
  <c r="M41" i="18"/>
  <c r="N41" i="18"/>
  <c r="O41" i="18"/>
  <c r="P41" i="18"/>
  <c r="Q41" i="18"/>
  <c r="R41" i="18"/>
  <c r="S41" i="18"/>
  <c r="J42" i="18"/>
  <c r="K42" i="18"/>
  <c r="L42" i="18"/>
  <c r="M42" i="18"/>
  <c r="N42" i="18"/>
  <c r="O42" i="18"/>
  <c r="P42" i="18"/>
  <c r="Q42" i="18"/>
  <c r="R42" i="18"/>
  <c r="S42" i="18"/>
  <c r="J43" i="18"/>
  <c r="K43" i="18"/>
  <c r="L43" i="18"/>
  <c r="M43" i="18"/>
  <c r="N43" i="18"/>
  <c r="O43" i="18"/>
  <c r="P43" i="18"/>
  <c r="Q43" i="18"/>
  <c r="R43" i="18"/>
  <c r="S43" i="18"/>
  <c r="J44" i="18"/>
  <c r="K44" i="18"/>
  <c r="L44" i="18"/>
  <c r="M44" i="18"/>
  <c r="N44" i="18"/>
  <c r="O44" i="18"/>
  <c r="P44" i="18"/>
  <c r="Q44" i="18"/>
  <c r="R44" i="18"/>
  <c r="S44" i="18"/>
  <c r="J45" i="18"/>
  <c r="K45" i="18"/>
  <c r="L45" i="18"/>
  <c r="M45" i="18"/>
  <c r="N45" i="18"/>
  <c r="O45" i="18"/>
  <c r="P45" i="18"/>
  <c r="Q45" i="18"/>
  <c r="R45" i="18"/>
  <c r="S45" i="18"/>
  <c r="J46" i="18"/>
  <c r="K46" i="18"/>
  <c r="L46" i="18"/>
  <c r="M46" i="18"/>
  <c r="N46" i="18"/>
  <c r="O46" i="18"/>
  <c r="P46" i="18"/>
  <c r="Q46" i="18"/>
  <c r="R46" i="18"/>
  <c r="S46" i="18"/>
  <c r="J47" i="18"/>
  <c r="K47" i="18"/>
  <c r="L47" i="18"/>
  <c r="M47" i="18"/>
  <c r="N47" i="18"/>
  <c r="O47" i="18"/>
  <c r="P47" i="18"/>
  <c r="Q47" i="18"/>
  <c r="R47" i="18"/>
  <c r="S47" i="18"/>
  <c r="J48" i="18"/>
  <c r="K48" i="18"/>
  <c r="L48" i="18"/>
  <c r="M48" i="18"/>
  <c r="N48" i="18"/>
  <c r="O48" i="18"/>
  <c r="P48" i="18"/>
  <c r="Q48" i="18"/>
  <c r="R48" i="18"/>
  <c r="S48" i="18"/>
  <c r="J49" i="18"/>
  <c r="K49" i="18"/>
  <c r="L49" i="18"/>
  <c r="M49" i="18"/>
  <c r="N49" i="18"/>
  <c r="O49" i="18"/>
  <c r="P49" i="18"/>
  <c r="Q49" i="18"/>
  <c r="R49" i="18"/>
  <c r="S49" i="18"/>
  <c r="J50" i="18"/>
  <c r="J56" i="18" s="1"/>
  <c r="K50" i="18"/>
  <c r="K56" i="18" s="1"/>
  <c r="L50" i="18"/>
  <c r="L56" i="18" s="1"/>
  <c r="M50" i="18"/>
  <c r="M56" i="18" s="1"/>
  <c r="N50" i="18"/>
  <c r="N56" i="18" s="1"/>
  <c r="O50" i="18"/>
  <c r="O56" i="18" s="1"/>
  <c r="P50" i="18"/>
  <c r="P56" i="18" s="1"/>
  <c r="Q50" i="18"/>
  <c r="Q56" i="18" s="1"/>
  <c r="R50" i="18"/>
  <c r="R56" i="18" s="1"/>
  <c r="S50" i="18"/>
  <c r="S56" i="18" s="1"/>
  <c r="I22" i="18"/>
  <c r="I23" i="18"/>
  <c r="I24" i="18"/>
  <c r="I25" i="18"/>
  <c r="I26" i="18"/>
  <c r="I27" i="18"/>
  <c r="I28" i="18"/>
  <c r="I29" i="18"/>
  <c r="I30" i="18"/>
  <c r="I54" i="18" s="1"/>
  <c r="I31" i="18"/>
  <c r="I32" i="18"/>
  <c r="I33" i="18"/>
  <c r="I34" i="18"/>
  <c r="I35" i="18"/>
  <c r="I36" i="18"/>
  <c r="I37" i="18"/>
  <c r="I38" i="18"/>
  <c r="I39" i="18"/>
  <c r="I40" i="18"/>
  <c r="I55" i="18" s="1"/>
  <c r="I41" i="18"/>
  <c r="I42" i="18"/>
  <c r="I43" i="18"/>
  <c r="I44" i="18"/>
  <c r="I45" i="18"/>
  <c r="I46" i="18"/>
  <c r="I47" i="18"/>
  <c r="I48" i="18"/>
  <c r="I49" i="18"/>
  <c r="I50" i="18"/>
  <c r="I56" i="18" s="1"/>
  <c r="I21" i="18"/>
  <c r="S20" i="18"/>
  <c r="S121" i="18" s="1"/>
  <c r="R20" i="18"/>
  <c r="R121" i="18" s="1"/>
  <c r="Q20" i="18"/>
  <c r="Q121" i="18" s="1"/>
  <c r="P20" i="18"/>
  <c r="P121" i="18" s="1"/>
  <c r="O20" i="18"/>
  <c r="O121" i="18" s="1"/>
  <c r="N20" i="18"/>
  <c r="N121" i="18" s="1"/>
  <c r="M20" i="18"/>
  <c r="M121" i="18" s="1"/>
  <c r="L20" i="18"/>
  <c r="L121" i="18" s="1"/>
  <c r="K20" i="18"/>
  <c r="K121" i="18" s="1"/>
  <c r="J20" i="18"/>
  <c r="J121" i="18" s="1"/>
  <c r="I20" i="18"/>
  <c r="I121" i="18" s="1"/>
  <c r="S625" i="17"/>
  <c r="R625" i="17"/>
  <c r="Q625" i="17"/>
  <c r="P625" i="17"/>
  <c r="O625" i="17"/>
  <c r="N625" i="17"/>
  <c r="M625" i="17"/>
  <c r="L625" i="17"/>
  <c r="K625" i="17"/>
  <c r="J625" i="17"/>
  <c r="I625" i="17"/>
  <c r="D587" i="17"/>
  <c r="P589" i="17" s="1"/>
  <c r="D586" i="17"/>
  <c r="D585" i="17"/>
  <c r="I587" i="17" s="1"/>
  <c r="D584" i="17"/>
  <c r="O586" i="17" s="1"/>
  <c r="D583" i="17"/>
  <c r="D582" i="17"/>
  <c r="P584" i="17" s="1"/>
  <c r="D581" i="17"/>
  <c r="D580" i="17"/>
  <c r="D579" i="17"/>
  <c r="I581" i="17" s="1"/>
  <c r="D578" i="17"/>
  <c r="Q580" i="17" s="1"/>
  <c r="D577" i="17"/>
  <c r="O579" i="17" s="1"/>
  <c r="D576" i="17"/>
  <c r="I578" i="17" s="1"/>
  <c r="D575" i="17"/>
  <c r="I577" i="17" s="1"/>
  <c r="D574" i="17"/>
  <c r="Q576" i="17" s="1"/>
  <c r="D573" i="17"/>
  <c r="M575" i="17" s="1"/>
  <c r="D572" i="17"/>
  <c r="P574" i="17" s="1"/>
  <c r="D571" i="17"/>
  <c r="Q573" i="17" s="1"/>
  <c r="D570" i="17"/>
  <c r="P572" i="17" s="1"/>
  <c r="D569" i="17"/>
  <c r="J571" i="17" s="1"/>
  <c r="D568" i="17"/>
  <c r="P570" i="17" s="1"/>
  <c r="D567" i="17"/>
  <c r="P569" i="17" s="1"/>
  <c r="D566" i="17"/>
  <c r="P568" i="17" s="1"/>
  <c r="D565" i="17"/>
  <c r="P567" i="17" s="1"/>
  <c r="S564" i="17"/>
  <c r="R564" i="17"/>
  <c r="Q564" i="17"/>
  <c r="P564" i="17"/>
  <c r="O564" i="17"/>
  <c r="N564" i="17"/>
  <c r="M564" i="17"/>
  <c r="L564" i="17"/>
  <c r="K564" i="17"/>
  <c r="J564" i="17"/>
  <c r="I564" i="17"/>
  <c r="D564" i="17"/>
  <c r="P566" i="17" s="1"/>
  <c r="D563" i="17"/>
  <c r="P565" i="17" s="1"/>
  <c r="P592" i="17" s="1"/>
  <c r="S539" i="17"/>
  <c r="R539" i="17"/>
  <c r="Q539" i="17"/>
  <c r="P539" i="17"/>
  <c r="O539" i="17"/>
  <c r="N539" i="17"/>
  <c r="M539" i="17"/>
  <c r="L539" i="17"/>
  <c r="K539" i="17"/>
  <c r="J539" i="17"/>
  <c r="I539" i="17"/>
  <c r="D496" i="17"/>
  <c r="Q498" i="17" s="1"/>
  <c r="D495" i="17"/>
  <c r="I497" i="17" s="1"/>
  <c r="D494" i="17"/>
  <c r="K496" i="17" s="1"/>
  <c r="D493" i="17"/>
  <c r="P495" i="17" s="1"/>
  <c r="D492" i="17"/>
  <c r="S494" i="17" s="1"/>
  <c r="D491" i="17"/>
  <c r="D490" i="17"/>
  <c r="L492" i="17" s="1"/>
  <c r="D489" i="17"/>
  <c r="D488" i="17"/>
  <c r="S490" i="17" s="1"/>
  <c r="D487" i="17"/>
  <c r="D486" i="17"/>
  <c r="L488" i="17" s="1"/>
  <c r="D485" i="17"/>
  <c r="D484" i="17"/>
  <c r="S486" i="17" s="1"/>
  <c r="D483" i="17"/>
  <c r="D482" i="17"/>
  <c r="L484" i="17" s="1"/>
  <c r="D481" i="17"/>
  <c r="D480" i="17"/>
  <c r="S482" i="17" s="1"/>
  <c r="D479" i="17"/>
  <c r="D478" i="17"/>
  <c r="L480" i="17" s="1"/>
  <c r="D477" i="17"/>
  <c r="P479" i="17" s="1"/>
  <c r="D476" i="17"/>
  <c r="D475" i="17"/>
  <c r="D474" i="17"/>
  <c r="O476" i="17" s="1"/>
  <c r="D473" i="17"/>
  <c r="D472" i="17"/>
  <c r="D471" i="17"/>
  <c r="D470" i="17"/>
  <c r="S472" i="17" s="1"/>
  <c r="D469" i="17"/>
  <c r="P471" i="17" s="1"/>
  <c r="S468" i="17"/>
  <c r="R468" i="17"/>
  <c r="Q468" i="17"/>
  <c r="P468" i="17"/>
  <c r="O468" i="17"/>
  <c r="N468" i="17"/>
  <c r="M468" i="17"/>
  <c r="L468" i="17"/>
  <c r="K468" i="17"/>
  <c r="J468" i="17"/>
  <c r="I468" i="17"/>
  <c r="D468" i="17"/>
  <c r="L470" i="17" s="1"/>
  <c r="D467" i="17"/>
  <c r="L469" i="17" s="1"/>
  <c r="L501" i="17" s="1"/>
  <c r="S427" i="17"/>
  <c r="R427" i="17"/>
  <c r="Q427" i="17"/>
  <c r="P427" i="17"/>
  <c r="O427" i="17"/>
  <c r="N427" i="17"/>
  <c r="M427" i="17"/>
  <c r="L427" i="17"/>
  <c r="K427" i="17"/>
  <c r="J427" i="17"/>
  <c r="I427" i="17"/>
  <c r="D384" i="17"/>
  <c r="D383" i="17"/>
  <c r="D382" i="17"/>
  <c r="M384" i="17" s="1"/>
  <c r="D381" i="17"/>
  <c r="D380" i="17"/>
  <c r="M382" i="17" s="1"/>
  <c r="D379" i="17"/>
  <c r="D378" i="17"/>
  <c r="M380" i="17" s="1"/>
  <c r="D377" i="17"/>
  <c r="D376" i="17"/>
  <c r="M378" i="17" s="1"/>
  <c r="D375" i="17"/>
  <c r="D374" i="17"/>
  <c r="M376" i="17" s="1"/>
  <c r="D373" i="17"/>
  <c r="D372" i="17"/>
  <c r="M374" i="17" s="1"/>
  <c r="D371" i="17"/>
  <c r="D370" i="17"/>
  <c r="M372" i="17" s="1"/>
  <c r="D369" i="17"/>
  <c r="D368" i="17"/>
  <c r="M370" i="17" s="1"/>
  <c r="D367" i="17"/>
  <c r="D366" i="17"/>
  <c r="M368" i="17" s="1"/>
  <c r="D365" i="17"/>
  <c r="D364" i="17"/>
  <c r="M366" i="17" s="1"/>
  <c r="D363" i="17"/>
  <c r="D362" i="17"/>
  <c r="M364" i="17" s="1"/>
  <c r="D361" i="17"/>
  <c r="D360" i="17"/>
  <c r="M362" i="17" s="1"/>
  <c r="D359" i="17"/>
  <c r="D358" i="17"/>
  <c r="M360" i="17" s="1"/>
  <c r="D357" i="17"/>
  <c r="S356" i="17"/>
  <c r="R356" i="17"/>
  <c r="Q356" i="17"/>
  <c r="P356" i="17"/>
  <c r="O356" i="17"/>
  <c r="N356" i="17"/>
  <c r="M356" i="17"/>
  <c r="L356" i="17"/>
  <c r="K356" i="17"/>
  <c r="J356" i="17"/>
  <c r="I356" i="17"/>
  <c r="D356" i="17"/>
  <c r="L358" i="17" s="1"/>
  <c r="D355" i="17"/>
  <c r="S357" i="17" s="1"/>
  <c r="S389" i="17" s="1"/>
  <c r="S308" i="17"/>
  <c r="R308" i="17"/>
  <c r="Q308" i="17"/>
  <c r="P308" i="17"/>
  <c r="O308" i="17"/>
  <c r="N308" i="17"/>
  <c r="M308" i="17"/>
  <c r="L308" i="17"/>
  <c r="K308" i="17"/>
  <c r="J308" i="17"/>
  <c r="I308" i="17"/>
  <c r="S279" i="17"/>
  <c r="R279" i="17"/>
  <c r="Q279" i="17"/>
  <c r="P279" i="17"/>
  <c r="O279" i="17"/>
  <c r="N279" i="17"/>
  <c r="M279" i="17"/>
  <c r="L279" i="17"/>
  <c r="K279" i="17"/>
  <c r="J279" i="17"/>
  <c r="I279" i="17"/>
  <c r="D261" i="17"/>
  <c r="D260" i="17"/>
  <c r="D259" i="17"/>
  <c r="D258" i="17"/>
  <c r="D257" i="17"/>
  <c r="S256" i="17"/>
  <c r="R256" i="17"/>
  <c r="Q256" i="17"/>
  <c r="P256" i="17"/>
  <c r="O256" i="17"/>
  <c r="N256" i="17"/>
  <c r="M256" i="17"/>
  <c r="L256" i="17"/>
  <c r="K256" i="17"/>
  <c r="J256" i="17"/>
  <c r="I256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S243" i="17"/>
  <c r="R243" i="17"/>
  <c r="Q243" i="17"/>
  <c r="P243" i="17"/>
  <c r="O243" i="17"/>
  <c r="N243" i="17"/>
  <c r="M243" i="17"/>
  <c r="L243" i="17"/>
  <c r="K243" i="17"/>
  <c r="J243" i="17"/>
  <c r="I243" i="17"/>
  <c r="D243" i="17"/>
  <c r="D242" i="17"/>
  <c r="S241" i="17"/>
  <c r="S301" i="17" s="1"/>
  <c r="R241" i="17"/>
  <c r="R268" i="17" s="1"/>
  <c r="Q241" i="17"/>
  <c r="Q301" i="17" s="1"/>
  <c r="P241" i="17"/>
  <c r="P300" i="17" s="1"/>
  <c r="O241" i="17"/>
  <c r="O297" i="17" s="1"/>
  <c r="N241" i="17"/>
  <c r="M241" i="17"/>
  <c r="M281" i="17" s="1"/>
  <c r="L241" i="17"/>
  <c r="L296" i="17" s="1"/>
  <c r="K241" i="17"/>
  <c r="K301" i="17" s="1"/>
  <c r="J241" i="17"/>
  <c r="J282" i="17" s="1"/>
  <c r="I241" i="17"/>
  <c r="I263" i="17" s="1"/>
  <c r="D241" i="17"/>
  <c r="D240" i="17"/>
  <c r="D239" i="17"/>
  <c r="D238" i="17"/>
  <c r="D237" i="17"/>
  <c r="S212" i="17"/>
  <c r="R212" i="17"/>
  <c r="Q212" i="17"/>
  <c r="P212" i="17"/>
  <c r="O212" i="17"/>
  <c r="N212" i="17"/>
  <c r="M212" i="17"/>
  <c r="L212" i="17"/>
  <c r="K212" i="17"/>
  <c r="J212" i="17"/>
  <c r="I212" i="17"/>
  <c r="S178" i="17"/>
  <c r="R178" i="17"/>
  <c r="Q178" i="17"/>
  <c r="P178" i="17"/>
  <c r="O178" i="17"/>
  <c r="N178" i="17"/>
  <c r="M178" i="17"/>
  <c r="L178" i="17"/>
  <c r="K178" i="17"/>
  <c r="J178" i="17"/>
  <c r="I178" i="17"/>
  <c r="D165" i="17"/>
  <c r="D164" i="17"/>
  <c r="D163" i="17"/>
  <c r="D162" i="17"/>
  <c r="D161" i="17"/>
  <c r="D160" i="17"/>
  <c r="D159" i="17"/>
  <c r="D158" i="17"/>
  <c r="D157" i="17"/>
  <c r="D156" i="17"/>
  <c r="S155" i="17"/>
  <c r="R155" i="17"/>
  <c r="Q155" i="17"/>
  <c r="P155" i="17"/>
  <c r="O155" i="17"/>
  <c r="N155" i="17"/>
  <c r="M155" i="17"/>
  <c r="L155" i="17"/>
  <c r="K155" i="17"/>
  <c r="J155" i="17"/>
  <c r="I155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S142" i="17"/>
  <c r="R142" i="17"/>
  <c r="Q142" i="17"/>
  <c r="P142" i="17"/>
  <c r="O142" i="17"/>
  <c r="N142" i="17"/>
  <c r="M142" i="17"/>
  <c r="L142" i="17"/>
  <c r="K142" i="17"/>
  <c r="J142" i="17"/>
  <c r="I142" i="17"/>
  <c r="D142" i="17"/>
  <c r="D141" i="17"/>
  <c r="S140" i="17"/>
  <c r="S167" i="17" s="1"/>
  <c r="R140" i="17"/>
  <c r="Q140" i="17"/>
  <c r="Q194" i="17" s="1"/>
  <c r="P140" i="17"/>
  <c r="P189" i="17" s="1"/>
  <c r="O140" i="17"/>
  <c r="N140" i="17"/>
  <c r="N149" i="17" s="1"/>
  <c r="M140" i="17"/>
  <c r="M170" i="17" s="1"/>
  <c r="L140" i="17"/>
  <c r="L159" i="17" s="1"/>
  <c r="K140" i="17"/>
  <c r="J140" i="17"/>
  <c r="I140" i="17"/>
  <c r="I190" i="17" s="1"/>
  <c r="D140" i="17"/>
  <c r="D139" i="17"/>
  <c r="D138" i="17"/>
  <c r="D137" i="17"/>
  <c r="D136" i="17"/>
  <c r="S95" i="17"/>
  <c r="R95" i="17"/>
  <c r="Q95" i="17"/>
  <c r="P95" i="17"/>
  <c r="O95" i="17"/>
  <c r="N95" i="17"/>
  <c r="M95" i="17"/>
  <c r="L95" i="17"/>
  <c r="K95" i="17"/>
  <c r="J95" i="17"/>
  <c r="I95" i="17"/>
  <c r="S61" i="17"/>
  <c r="R61" i="17"/>
  <c r="Q61" i="17"/>
  <c r="P61" i="17"/>
  <c r="O61" i="17"/>
  <c r="N61" i="17"/>
  <c r="M61" i="17"/>
  <c r="L61" i="17"/>
  <c r="K61" i="17"/>
  <c r="J61" i="17"/>
  <c r="I61" i="17"/>
  <c r="D48" i="17"/>
  <c r="D47" i="17"/>
  <c r="D46" i="17"/>
  <c r="D45" i="17"/>
  <c r="D44" i="17"/>
  <c r="D43" i="17"/>
  <c r="D42" i="17"/>
  <c r="D41" i="17"/>
  <c r="D40" i="17"/>
  <c r="D39" i="17"/>
  <c r="S38" i="17"/>
  <c r="R38" i="17"/>
  <c r="Q38" i="17"/>
  <c r="P38" i="17"/>
  <c r="O38" i="17"/>
  <c r="N38" i="17"/>
  <c r="M38" i="17"/>
  <c r="L38" i="17"/>
  <c r="K38" i="17"/>
  <c r="J38" i="17"/>
  <c r="I38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S25" i="17"/>
  <c r="R25" i="17"/>
  <c r="Q25" i="17"/>
  <c r="P25" i="17"/>
  <c r="O25" i="17"/>
  <c r="N25" i="17"/>
  <c r="M25" i="17"/>
  <c r="L25" i="17"/>
  <c r="K25" i="17"/>
  <c r="J25" i="17"/>
  <c r="I25" i="17"/>
  <c r="D25" i="17"/>
  <c r="D24" i="17"/>
  <c r="S23" i="17"/>
  <c r="R23" i="17"/>
  <c r="R89" i="17" s="1"/>
  <c r="Q23" i="17"/>
  <c r="Q83" i="17" s="1"/>
  <c r="P23" i="17"/>
  <c r="O23" i="17"/>
  <c r="O81" i="17" s="1"/>
  <c r="N23" i="17"/>
  <c r="N69" i="17" s="1"/>
  <c r="M23" i="17"/>
  <c r="M51" i="17" s="1"/>
  <c r="L23" i="17"/>
  <c r="L86" i="17" s="1"/>
  <c r="K23" i="17"/>
  <c r="K85" i="17" s="1"/>
  <c r="J23" i="17"/>
  <c r="J72" i="17" s="1"/>
  <c r="I23" i="17"/>
  <c r="I76" i="17" s="1"/>
  <c r="D23" i="17"/>
  <c r="D22" i="17"/>
  <c r="D21" i="17"/>
  <c r="D20" i="17"/>
  <c r="D19" i="17"/>
  <c r="J293" i="16"/>
  <c r="K293" i="16"/>
  <c r="L293" i="16"/>
  <c r="M293" i="16"/>
  <c r="N293" i="16"/>
  <c r="O293" i="16"/>
  <c r="P293" i="16"/>
  <c r="Q293" i="16"/>
  <c r="R293" i="16"/>
  <c r="S293" i="16"/>
  <c r="I293" i="16"/>
  <c r="D233" i="16"/>
  <c r="D234" i="16"/>
  <c r="D235" i="16"/>
  <c r="D236" i="16"/>
  <c r="Q238" i="16" s="1"/>
  <c r="D237" i="16"/>
  <c r="D238" i="16"/>
  <c r="Q240" i="16" s="1"/>
  <c r="D239" i="16"/>
  <c r="D240" i="16"/>
  <c r="Q242" i="16" s="1"/>
  <c r="D241" i="16"/>
  <c r="D242" i="16"/>
  <c r="Q244" i="16" s="1"/>
  <c r="D243" i="16"/>
  <c r="D244" i="16"/>
  <c r="Q246" i="16" s="1"/>
  <c r="D245" i="16"/>
  <c r="D246" i="16"/>
  <c r="Q248" i="16" s="1"/>
  <c r="D247" i="16"/>
  <c r="D248" i="16"/>
  <c r="Q250" i="16" s="1"/>
  <c r="D249" i="16"/>
  <c r="D250" i="16"/>
  <c r="Q252" i="16" s="1"/>
  <c r="D251" i="16"/>
  <c r="D252" i="16"/>
  <c r="Q254" i="16" s="1"/>
  <c r="D253" i="16"/>
  <c r="Q255" i="16" s="1"/>
  <c r="D254" i="16"/>
  <c r="R256" i="16" s="1"/>
  <c r="D255" i="16"/>
  <c r="K257" i="16" s="1"/>
  <c r="D232" i="16"/>
  <c r="Q234" i="16" s="1"/>
  <c r="J206" i="16"/>
  <c r="K206" i="16"/>
  <c r="L206" i="16"/>
  <c r="M206" i="16"/>
  <c r="N206" i="16"/>
  <c r="O206" i="16"/>
  <c r="P206" i="16"/>
  <c r="Q206" i="16"/>
  <c r="R206" i="16"/>
  <c r="S206" i="16"/>
  <c r="I206" i="16"/>
  <c r="D136" i="16"/>
  <c r="R138" i="16" s="1"/>
  <c r="D137" i="16"/>
  <c r="D138" i="16"/>
  <c r="D139" i="16"/>
  <c r="R141" i="16" s="1"/>
  <c r="D140" i="16"/>
  <c r="D141" i="16"/>
  <c r="R143" i="16" s="1"/>
  <c r="D142" i="16"/>
  <c r="R144" i="16" s="1"/>
  <c r="D143" i="16"/>
  <c r="R145" i="16" s="1"/>
  <c r="D144" i="16"/>
  <c r="D145" i="16"/>
  <c r="R147" i="16" s="1"/>
  <c r="D146" i="16"/>
  <c r="R148" i="16" s="1"/>
  <c r="D147" i="16"/>
  <c r="R149" i="16" s="1"/>
  <c r="D148" i="16"/>
  <c r="D149" i="16"/>
  <c r="R151" i="16" s="1"/>
  <c r="D150" i="16"/>
  <c r="R152" i="16" s="1"/>
  <c r="D151" i="16"/>
  <c r="R153" i="16" s="1"/>
  <c r="D152" i="16"/>
  <c r="D153" i="16"/>
  <c r="D154" i="16"/>
  <c r="R156" i="16" s="1"/>
  <c r="D155" i="16"/>
  <c r="R157" i="16" s="1"/>
  <c r="D156" i="16"/>
  <c r="D157" i="16"/>
  <c r="R159" i="16" s="1"/>
  <c r="D158" i="16"/>
  <c r="R160" i="16" s="1"/>
  <c r="D159" i="16"/>
  <c r="R161" i="16" s="1"/>
  <c r="D160" i="16"/>
  <c r="D161" i="16"/>
  <c r="D162" i="16"/>
  <c r="S164" i="16" s="1"/>
  <c r="D163" i="16"/>
  <c r="P165" i="16" s="1"/>
  <c r="D135" i="16"/>
  <c r="R137" i="16" s="1"/>
  <c r="J93" i="16"/>
  <c r="K93" i="16"/>
  <c r="L93" i="16"/>
  <c r="M93" i="16"/>
  <c r="N93" i="16"/>
  <c r="O93" i="16"/>
  <c r="P93" i="16"/>
  <c r="Q93" i="16"/>
  <c r="R93" i="16"/>
  <c r="S93" i="16"/>
  <c r="I93" i="16"/>
  <c r="D23" i="16"/>
  <c r="L25" i="16" s="1"/>
  <c r="D24" i="16"/>
  <c r="L26" i="16" s="1"/>
  <c r="D25" i="16"/>
  <c r="L27" i="16" s="1"/>
  <c r="D26" i="16"/>
  <c r="P28" i="16" s="1"/>
  <c r="D27" i="16"/>
  <c r="L29" i="16" s="1"/>
  <c r="D28" i="16"/>
  <c r="L30" i="16" s="1"/>
  <c r="D29" i="16"/>
  <c r="L31" i="16" s="1"/>
  <c r="D30" i="16"/>
  <c r="D31" i="16"/>
  <c r="L33" i="16" s="1"/>
  <c r="D32" i="16"/>
  <c r="L34" i="16" s="1"/>
  <c r="D33" i="16"/>
  <c r="L35" i="16" s="1"/>
  <c r="D34" i="16"/>
  <c r="P36" i="16" s="1"/>
  <c r="D35" i="16"/>
  <c r="L37" i="16" s="1"/>
  <c r="D36" i="16"/>
  <c r="L38" i="16" s="1"/>
  <c r="D37" i="16"/>
  <c r="L39" i="16" s="1"/>
  <c r="D38" i="16"/>
  <c r="D39" i="16"/>
  <c r="L41" i="16" s="1"/>
  <c r="D40" i="16"/>
  <c r="L42" i="16" s="1"/>
  <c r="D41" i="16"/>
  <c r="L43" i="16" s="1"/>
  <c r="D42" i="16"/>
  <c r="D43" i="16"/>
  <c r="L45" i="16" s="1"/>
  <c r="D44" i="16"/>
  <c r="L46" i="16" s="1"/>
  <c r="D45" i="16"/>
  <c r="L47" i="16" s="1"/>
  <c r="D46" i="16"/>
  <c r="D47" i="16"/>
  <c r="L49" i="16" s="1"/>
  <c r="D48" i="16"/>
  <c r="L50" i="16" s="1"/>
  <c r="D49" i="16"/>
  <c r="M51" i="16" s="1"/>
  <c r="D50" i="16"/>
  <c r="D22" i="16"/>
  <c r="P24" i="16" s="1"/>
  <c r="Q236" i="16"/>
  <c r="Q235" i="16"/>
  <c r="S232" i="16"/>
  <c r="R232" i="16"/>
  <c r="Q232" i="16"/>
  <c r="P232" i="16"/>
  <c r="O232" i="16"/>
  <c r="N232" i="16"/>
  <c r="M232" i="16"/>
  <c r="L232" i="16"/>
  <c r="K232" i="16"/>
  <c r="J232" i="16"/>
  <c r="I232" i="16"/>
  <c r="D231" i="16"/>
  <c r="Q233" i="16" s="1"/>
  <c r="Q260" i="16" s="1"/>
  <c r="R163" i="16"/>
  <c r="R155" i="16"/>
  <c r="R139" i="16"/>
  <c r="S135" i="16"/>
  <c r="R135" i="16"/>
  <c r="Q135" i="16"/>
  <c r="P135" i="16"/>
  <c r="O135" i="16"/>
  <c r="N135" i="16"/>
  <c r="M135" i="16"/>
  <c r="L135" i="16"/>
  <c r="K135" i="16"/>
  <c r="J135" i="16"/>
  <c r="I135" i="16"/>
  <c r="D134" i="16"/>
  <c r="P44" i="16"/>
  <c r="S22" i="16"/>
  <c r="R22" i="16"/>
  <c r="Q22" i="16"/>
  <c r="P22" i="16"/>
  <c r="O22" i="16"/>
  <c r="N22" i="16"/>
  <c r="M22" i="16"/>
  <c r="L22" i="16"/>
  <c r="K22" i="16"/>
  <c r="J22" i="16"/>
  <c r="I22" i="16"/>
  <c r="D21" i="16"/>
  <c r="S23" i="16" s="1"/>
  <c r="S55" i="16" s="1"/>
  <c r="G37" i="14"/>
  <c r="E37" i="14"/>
  <c r="G36" i="14"/>
  <c r="E36" i="14"/>
  <c r="G35" i="14"/>
  <c r="E35" i="14"/>
  <c r="G34" i="14"/>
  <c r="E34" i="14"/>
  <c r="G33" i="14"/>
  <c r="E33" i="14"/>
  <c r="H32" i="14"/>
  <c r="G32" i="14"/>
  <c r="E32" i="14"/>
  <c r="H31" i="14"/>
  <c r="G31" i="14"/>
  <c r="E31" i="14"/>
  <c r="H30" i="14"/>
  <c r="M30" i="14" s="1"/>
  <c r="G30" i="14"/>
  <c r="E30" i="14"/>
  <c r="H29" i="14"/>
  <c r="M29" i="14" s="1"/>
  <c r="G29" i="14"/>
  <c r="E29" i="14"/>
  <c r="H28" i="14"/>
  <c r="M28" i="14" s="1"/>
  <c r="G28" i="14"/>
  <c r="E28" i="14"/>
  <c r="H27" i="14"/>
  <c r="G27" i="14"/>
  <c r="E27" i="14"/>
  <c r="H26" i="14"/>
  <c r="M26" i="14" s="1"/>
  <c r="G26" i="14"/>
  <c r="E26" i="14"/>
  <c r="H25" i="14"/>
  <c r="M25" i="14" s="1"/>
  <c r="G25" i="14"/>
  <c r="E25" i="14"/>
  <c r="H24" i="14"/>
  <c r="M24" i="14" s="1"/>
  <c r="G24" i="14"/>
  <c r="E24" i="14"/>
  <c r="H23" i="14"/>
  <c r="G23" i="14"/>
  <c r="E23" i="14"/>
  <c r="H22" i="14"/>
  <c r="M22" i="14" s="1"/>
  <c r="G22" i="14"/>
  <c r="E22" i="14"/>
  <c r="H21" i="14"/>
  <c r="M21" i="14" s="1"/>
  <c r="G21" i="14"/>
  <c r="E21" i="14"/>
  <c r="H20" i="14"/>
  <c r="M20" i="14" s="1"/>
  <c r="G20" i="14"/>
  <c r="E20" i="14"/>
  <c r="H19" i="14"/>
  <c r="G19" i="14"/>
  <c r="E19" i="14"/>
  <c r="H18" i="14"/>
  <c r="M18" i="14" s="1"/>
  <c r="G18" i="14"/>
  <c r="E18" i="14"/>
  <c r="H17" i="14"/>
  <c r="M17" i="14" s="1"/>
  <c r="G17" i="14"/>
  <c r="E17" i="14"/>
  <c r="H16" i="14"/>
  <c r="M16" i="14" s="1"/>
  <c r="G16" i="14"/>
  <c r="E16" i="14"/>
  <c r="H15" i="14"/>
  <c r="M15" i="14" s="1"/>
  <c r="G15" i="14"/>
  <c r="E15" i="14"/>
  <c r="H14" i="14"/>
  <c r="M14" i="14" s="1"/>
  <c r="G14" i="14"/>
  <c r="E14" i="14"/>
  <c r="H13" i="14"/>
  <c r="M13" i="14" s="1"/>
  <c r="G13" i="14"/>
  <c r="E13" i="14"/>
  <c r="J308" i="11"/>
  <c r="K308" i="11"/>
  <c r="L308" i="11"/>
  <c r="M308" i="11"/>
  <c r="N308" i="11"/>
  <c r="O308" i="11"/>
  <c r="P308" i="11"/>
  <c r="Q308" i="11"/>
  <c r="R308" i="11"/>
  <c r="S308" i="11"/>
  <c r="I308" i="11"/>
  <c r="S279" i="11"/>
  <c r="R279" i="11"/>
  <c r="Q279" i="11"/>
  <c r="P279" i="11"/>
  <c r="O279" i="11"/>
  <c r="N279" i="11"/>
  <c r="M279" i="11"/>
  <c r="L279" i="11"/>
  <c r="K279" i="11"/>
  <c r="J279" i="11"/>
  <c r="I279" i="11"/>
  <c r="S256" i="11"/>
  <c r="R256" i="11"/>
  <c r="Q256" i="11"/>
  <c r="P256" i="11"/>
  <c r="O256" i="11"/>
  <c r="N256" i="11"/>
  <c r="M256" i="11"/>
  <c r="L256" i="11"/>
  <c r="K256" i="11"/>
  <c r="J256" i="11"/>
  <c r="I256" i="11"/>
  <c r="S243" i="11"/>
  <c r="R243" i="11"/>
  <c r="Q243" i="11"/>
  <c r="P243" i="11"/>
  <c r="O243" i="11"/>
  <c r="N243" i="11"/>
  <c r="M243" i="11"/>
  <c r="L243" i="11"/>
  <c r="K243" i="11"/>
  <c r="J243" i="11"/>
  <c r="I243" i="11"/>
  <c r="J241" i="11"/>
  <c r="K241" i="11"/>
  <c r="K257" i="11" s="1"/>
  <c r="L241" i="11"/>
  <c r="L283" i="11" s="1"/>
  <c r="M241" i="11"/>
  <c r="M244" i="11" s="1"/>
  <c r="N241" i="11"/>
  <c r="N284" i="11" s="1"/>
  <c r="O241" i="11"/>
  <c r="O253" i="11" s="1"/>
  <c r="P241" i="11"/>
  <c r="P281" i="11" s="1"/>
  <c r="Q241" i="11"/>
  <c r="Q246" i="11" s="1"/>
  <c r="R241" i="11"/>
  <c r="R284" i="11" s="1"/>
  <c r="S241" i="11"/>
  <c r="S249" i="11" s="1"/>
  <c r="I241" i="11"/>
  <c r="I287" i="11" s="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38" i="11"/>
  <c r="D237" i="11"/>
  <c r="H42" i="13"/>
  <c r="E42" i="13"/>
  <c r="H41" i="13"/>
  <c r="E41" i="13"/>
  <c r="H40" i="13"/>
  <c r="E40" i="13"/>
  <c r="H39" i="13"/>
  <c r="E39" i="13"/>
  <c r="H38" i="13"/>
  <c r="E38" i="13"/>
  <c r="H37" i="13"/>
  <c r="E37" i="13"/>
  <c r="H36" i="13"/>
  <c r="E36" i="13"/>
  <c r="H35" i="13"/>
  <c r="E35" i="13"/>
  <c r="H34" i="13"/>
  <c r="E34" i="13"/>
  <c r="H33" i="13"/>
  <c r="E33" i="13"/>
  <c r="I32" i="13"/>
  <c r="H32" i="13"/>
  <c r="E32" i="13"/>
  <c r="I31" i="13"/>
  <c r="N31" i="13" s="1"/>
  <c r="H31" i="13"/>
  <c r="E31" i="13"/>
  <c r="I30" i="13"/>
  <c r="N30" i="13" s="1"/>
  <c r="H30" i="13"/>
  <c r="E30" i="13"/>
  <c r="I29" i="13"/>
  <c r="N29" i="13" s="1"/>
  <c r="H29" i="13"/>
  <c r="E29" i="13"/>
  <c r="I28" i="13"/>
  <c r="H28" i="13"/>
  <c r="E28" i="13"/>
  <c r="I27" i="13"/>
  <c r="N27" i="13" s="1"/>
  <c r="H27" i="13"/>
  <c r="E27" i="13"/>
  <c r="I26" i="13"/>
  <c r="N26" i="13" s="1"/>
  <c r="H26" i="13"/>
  <c r="E26" i="13"/>
  <c r="I25" i="13"/>
  <c r="H25" i="13"/>
  <c r="E25" i="13"/>
  <c r="I24" i="13"/>
  <c r="H24" i="13"/>
  <c r="E24" i="13"/>
  <c r="I23" i="13"/>
  <c r="N23" i="13" s="1"/>
  <c r="H23" i="13"/>
  <c r="E23" i="13"/>
  <c r="I22" i="13"/>
  <c r="N22" i="13" s="1"/>
  <c r="H22" i="13"/>
  <c r="E22" i="13"/>
  <c r="I21" i="13"/>
  <c r="N21" i="13" s="1"/>
  <c r="H21" i="13"/>
  <c r="E21" i="13"/>
  <c r="I20" i="13"/>
  <c r="N20" i="13" s="1"/>
  <c r="H20" i="13"/>
  <c r="E20" i="13"/>
  <c r="I19" i="13"/>
  <c r="N19" i="13" s="1"/>
  <c r="H19" i="13"/>
  <c r="E19" i="13"/>
  <c r="I18" i="13"/>
  <c r="N18" i="13" s="1"/>
  <c r="H18" i="13"/>
  <c r="E18" i="13"/>
  <c r="I17" i="13"/>
  <c r="H17" i="13"/>
  <c r="E17" i="13"/>
  <c r="I16" i="13"/>
  <c r="H16" i="13"/>
  <c r="E16" i="13"/>
  <c r="I15" i="13"/>
  <c r="N15" i="13" s="1"/>
  <c r="H15" i="13"/>
  <c r="E15" i="13"/>
  <c r="I14" i="13"/>
  <c r="N14" i="13" s="1"/>
  <c r="H14" i="13"/>
  <c r="E14" i="13"/>
  <c r="I13" i="13"/>
  <c r="H13" i="13"/>
  <c r="E13" i="13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37" i="11"/>
  <c r="S212" i="11"/>
  <c r="R212" i="11"/>
  <c r="Q212" i="11"/>
  <c r="P212" i="11"/>
  <c r="O212" i="11"/>
  <c r="N212" i="11"/>
  <c r="M212" i="11"/>
  <c r="L212" i="11"/>
  <c r="K212" i="11"/>
  <c r="J212" i="11"/>
  <c r="I212" i="11"/>
  <c r="S178" i="11"/>
  <c r="R178" i="11"/>
  <c r="Q178" i="11"/>
  <c r="P178" i="11"/>
  <c r="O178" i="11"/>
  <c r="N178" i="11"/>
  <c r="M178" i="11"/>
  <c r="L178" i="11"/>
  <c r="K178" i="11"/>
  <c r="J178" i="11"/>
  <c r="I178" i="11"/>
  <c r="S155" i="11"/>
  <c r="R155" i="11"/>
  <c r="Q155" i="11"/>
  <c r="P155" i="11"/>
  <c r="O155" i="11"/>
  <c r="N155" i="11"/>
  <c r="M155" i="11"/>
  <c r="L155" i="11"/>
  <c r="K155" i="11"/>
  <c r="J155" i="11"/>
  <c r="I155" i="11"/>
  <c r="S142" i="11"/>
  <c r="R142" i="11"/>
  <c r="Q142" i="11"/>
  <c r="P142" i="11"/>
  <c r="O142" i="11"/>
  <c r="N142" i="11"/>
  <c r="M142" i="11"/>
  <c r="L142" i="11"/>
  <c r="K142" i="11"/>
  <c r="J142" i="11"/>
  <c r="I142" i="11"/>
  <c r="J140" i="11"/>
  <c r="J159" i="11" s="1"/>
  <c r="K140" i="11"/>
  <c r="K201" i="11" s="1"/>
  <c r="L140" i="11"/>
  <c r="L162" i="11" s="1"/>
  <c r="M140" i="11"/>
  <c r="M188" i="11" s="1"/>
  <c r="N140" i="11"/>
  <c r="N157" i="11" s="1"/>
  <c r="O140" i="11"/>
  <c r="O207" i="11" s="1"/>
  <c r="P140" i="11"/>
  <c r="Q140" i="11"/>
  <c r="Q182" i="11" s="1"/>
  <c r="R140" i="11"/>
  <c r="R163" i="11" s="1"/>
  <c r="S140" i="11"/>
  <c r="S181" i="11" s="1"/>
  <c r="I140" i="11"/>
  <c r="D136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20" i="11"/>
  <c r="J95" i="11"/>
  <c r="K95" i="11"/>
  <c r="L95" i="11"/>
  <c r="M95" i="11"/>
  <c r="N95" i="11"/>
  <c r="O95" i="11"/>
  <c r="P95" i="11"/>
  <c r="Q95" i="11"/>
  <c r="R95" i="11"/>
  <c r="S95" i="11"/>
  <c r="I95" i="11"/>
  <c r="J61" i="11"/>
  <c r="K61" i="11"/>
  <c r="L61" i="11"/>
  <c r="M61" i="11"/>
  <c r="N61" i="11"/>
  <c r="O61" i="11"/>
  <c r="P61" i="11"/>
  <c r="Q61" i="11"/>
  <c r="R61" i="11"/>
  <c r="S61" i="11"/>
  <c r="I61" i="11"/>
  <c r="J38" i="11"/>
  <c r="K38" i="11"/>
  <c r="L38" i="11"/>
  <c r="M38" i="11"/>
  <c r="N38" i="11"/>
  <c r="O38" i="11"/>
  <c r="P38" i="11"/>
  <c r="Q38" i="11"/>
  <c r="R38" i="11"/>
  <c r="S38" i="11"/>
  <c r="I38" i="11"/>
  <c r="J25" i="11"/>
  <c r="K25" i="11"/>
  <c r="L25" i="11"/>
  <c r="M25" i="11"/>
  <c r="N25" i="11"/>
  <c r="O25" i="11"/>
  <c r="P25" i="11"/>
  <c r="Q25" i="11"/>
  <c r="R25" i="11"/>
  <c r="S25" i="11"/>
  <c r="I25" i="11"/>
  <c r="G42" i="12"/>
  <c r="E42" i="12"/>
  <c r="G41" i="12"/>
  <c r="E41" i="12"/>
  <c r="G40" i="12"/>
  <c r="E40" i="12"/>
  <c r="G39" i="12"/>
  <c r="E39" i="12"/>
  <c r="G38" i="12"/>
  <c r="E38" i="12"/>
  <c r="G37" i="12"/>
  <c r="E37" i="12"/>
  <c r="G36" i="12"/>
  <c r="E36" i="12"/>
  <c r="G35" i="12"/>
  <c r="E35" i="12"/>
  <c r="G34" i="12"/>
  <c r="E34" i="12"/>
  <c r="G33" i="12"/>
  <c r="E33" i="12"/>
  <c r="G32" i="12"/>
  <c r="E32" i="12"/>
  <c r="G31" i="12"/>
  <c r="E31" i="12"/>
  <c r="H30" i="12"/>
  <c r="G30" i="12"/>
  <c r="E30" i="12"/>
  <c r="H29" i="12"/>
  <c r="G29" i="12"/>
  <c r="E29" i="12"/>
  <c r="H28" i="12"/>
  <c r="G28" i="12"/>
  <c r="E28" i="12"/>
  <c r="H27" i="12"/>
  <c r="G27" i="12"/>
  <c r="E27" i="12"/>
  <c r="H26" i="12"/>
  <c r="M26" i="12" s="1"/>
  <c r="G26" i="12"/>
  <c r="E26" i="12"/>
  <c r="H25" i="12"/>
  <c r="M25" i="12" s="1"/>
  <c r="G25" i="12"/>
  <c r="E25" i="12"/>
  <c r="H24" i="12"/>
  <c r="G24" i="12"/>
  <c r="E24" i="12"/>
  <c r="H23" i="12"/>
  <c r="G23" i="12"/>
  <c r="E23" i="12"/>
  <c r="H22" i="12"/>
  <c r="M22" i="12" s="1"/>
  <c r="G22" i="12"/>
  <c r="E22" i="12"/>
  <c r="H21" i="12"/>
  <c r="M21" i="12" s="1"/>
  <c r="G21" i="12"/>
  <c r="E21" i="12"/>
  <c r="H20" i="12"/>
  <c r="G20" i="12"/>
  <c r="E20" i="12"/>
  <c r="H19" i="12"/>
  <c r="G19" i="12"/>
  <c r="E19" i="12"/>
  <c r="H18" i="12"/>
  <c r="M18" i="12" s="1"/>
  <c r="G18" i="12"/>
  <c r="E18" i="12"/>
  <c r="H17" i="12"/>
  <c r="M17" i="12" s="1"/>
  <c r="G17" i="12"/>
  <c r="E17" i="12"/>
  <c r="H16" i="12"/>
  <c r="G16" i="12"/>
  <c r="E16" i="12"/>
  <c r="H15" i="12"/>
  <c r="G15" i="12"/>
  <c r="E15" i="12"/>
  <c r="H14" i="12"/>
  <c r="M14" i="12" s="1"/>
  <c r="G14" i="12"/>
  <c r="E14" i="12"/>
  <c r="H13" i="12"/>
  <c r="M13" i="12" s="1"/>
  <c r="G13" i="12"/>
  <c r="E13" i="12"/>
  <c r="D19" i="11"/>
  <c r="S23" i="11"/>
  <c r="S43" i="11" s="1"/>
  <c r="R23" i="11"/>
  <c r="R80" i="11" s="1"/>
  <c r="Q23" i="11"/>
  <c r="Q45" i="11" s="1"/>
  <c r="P23" i="11"/>
  <c r="O23" i="11"/>
  <c r="O74" i="11" s="1"/>
  <c r="N23" i="11"/>
  <c r="N76" i="11" s="1"/>
  <c r="M23" i="11"/>
  <c r="M48" i="11" s="1"/>
  <c r="L23" i="11"/>
  <c r="K23" i="11"/>
  <c r="K86" i="11" s="1"/>
  <c r="J23" i="11"/>
  <c r="J88" i="11" s="1"/>
  <c r="I23" i="11"/>
  <c r="I62" i="11" s="1"/>
  <c r="N16" i="20" l="1"/>
  <c r="M20" i="19"/>
  <c r="I18" i="19"/>
  <c r="J18" i="19" s="1"/>
  <c r="I27" i="19"/>
  <c r="J27" i="19" s="1"/>
  <c r="I31" i="19"/>
  <c r="J31" i="19" s="1"/>
  <c r="N20" i="20"/>
  <c r="J27" i="20"/>
  <c r="K27" i="20" s="1"/>
  <c r="R58" i="21"/>
  <c r="R49" i="21"/>
  <c r="J54" i="21"/>
  <c r="J59" i="21" s="1"/>
  <c r="J49" i="21"/>
  <c r="I570" i="17"/>
  <c r="N15" i="14"/>
  <c r="O21" i="13"/>
  <c r="O20" i="13"/>
  <c r="O31" i="13"/>
  <c r="J15" i="20"/>
  <c r="K15" i="20" s="1"/>
  <c r="N24" i="20"/>
  <c r="J19" i="20"/>
  <c r="K19" i="20" s="1"/>
  <c r="M49" i="21"/>
  <c r="M54" i="21"/>
  <c r="M59" i="21" s="1"/>
  <c r="M58" i="21"/>
  <c r="P58" i="21"/>
  <c r="P54" i="21"/>
  <c r="P59" i="21" s="1"/>
  <c r="P49" i="21"/>
  <c r="L58" i="21"/>
  <c r="L49" i="21"/>
  <c r="L54" i="21"/>
  <c r="L59" i="21" s="1"/>
  <c r="Q58" i="21"/>
  <c r="Q49" i="21"/>
  <c r="Q54" i="21"/>
  <c r="Q59" i="21" s="1"/>
  <c r="I58" i="21"/>
  <c r="I49" i="21"/>
  <c r="I54" i="21"/>
  <c r="I59" i="21" s="1"/>
  <c r="L362" i="17"/>
  <c r="N14" i="14"/>
  <c r="J18" i="14"/>
  <c r="K18" i="14" s="1"/>
  <c r="J26" i="14"/>
  <c r="K26" i="14" s="1"/>
  <c r="O15" i="13"/>
  <c r="O18" i="13"/>
  <c r="K19" i="13"/>
  <c r="L19" i="13" s="1"/>
  <c r="O19" i="13"/>
  <c r="I15" i="19"/>
  <c r="J15" i="19" s="1"/>
  <c r="M16" i="19"/>
  <c r="I14" i="19"/>
  <c r="J14" i="19" s="1"/>
  <c r="I30" i="19"/>
  <c r="J30" i="19" s="1"/>
  <c r="J16" i="12"/>
  <c r="K16" i="12" s="1"/>
  <c r="J20" i="12"/>
  <c r="K20" i="12" s="1"/>
  <c r="J24" i="12"/>
  <c r="K24" i="12" s="1"/>
  <c r="J28" i="12"/>
  <c r="K28" i="12" s="1"/>
  <c r="L47" i="20"/>
  <c r="L75" i="20"/>
  <c r="J40" i="17"/>
  <c r="N41" i="17"/>
  <c r="R42" i="17"/>
  <c r="R55" i="17"/>
  <c r="N64" i="17"/>
  <c r="M79" i="17"/>
  <c r="M143" i="17"/>
  <c r="M145" i="17"/>
  <c r="M147" i="17"/>
  <c r="M149" i="17"/>
  <c r="M151" i="17"/>
  <c r="L158" i="17"/>
  <c r="P159" i="17"/>
  <c r="L169" i="17"/>
  <c r="M174" i="17"/>
  <c r="M179" i="17"/>
  <c r="P185" i="17"/>
  <c r="Q190" i="17"/>
  <c r="S257" i="17"/>
  <c r="K259" i="17"/>
  <c r="O264" i="17"/>
  <c r="O269" i="17"/>
  <c r="P288" i="17"/>
  <c r="I357" i="17"/>
  <c r="I389" i="17" s="1"/>
  <c r="I390" i="17" s="1"/>
  <c r="I391" i="17" s="1"/>
  <c r="L370" i="17"/>
  <c r="S476" i="17"/>
  <c r="O484" i="17"/>
  <c r="O492" i="17"/>
  <c r="I566" i="17"/>
  <c r="R567" i="17"/>
  <c r="N569" i="17"/>
  <c r="S586" i="17"/>
  <c r="J39" i="17"/>
  <c r="N40" i="17"/>
  <c r="J44" i="17"/>
  <c r="N48" i="17"/>
  <c r="Q68" i="17"/>
  <c r="L157" i="17"/>
  <c r="P158" i="17"/>
  <c r="L161" i="17"/>
  <c r="L163" i="17"/>
  <c r="L165" i="17"/>
  <c r="I170" i="17"/>
  <c r="L181" i="17"/>
  <c r="P186" i="17"/>
  <c r="L194" i="17"/>
  <c r="L244" i="17"/>
  <c r="P249" i="17"/>
  <c r="L252" i="17"/>
  <c r="S259" i="17"/>
  <c r="K261" i="17"/>
  <c r="L265" i="17"/>
  <c r="P270" i="17"/>
  <c r="L292" i="17"/>
  <c r="Q357" i="17"/>
  <c r="Q389" i="17" s="1"/>
  <c r="L378" i="17"/>
  <c r="K482" i="17"/>
  <c r="K490" i="17"/>
  <c r="I565" i="17"/>
  <c r="I592" i="17" s="1"/>
  <c r="Q566" i="17"/>
  <c r="R571" i="17"/>
  <c r="P573" i="17"/>
  <c r="O577" i="17"/>
  <c r="L579" i="17"/>
  <c r="O581" i="17"/>
  <c r="Q584" i="17"/>
  <c r="R39" i="17"/>
  <c r="R40" i="17"/>
  <c r="J42" i="17"/>
  <c r="J43" i="17"/>
  <c r="N44" i="17"/>
  <c r="N46" i="17"/>
  <c r="J51" i="17"/>
  <c r="R72" i="17"/>
  <c r="J88" i="17"/>
  <c r="M144" i="17"/>
  <c r="M146" i="17"/>
  <c r="M148" i="17"/>
  <c r="M150" i="17"/>
  <c r="M152" i="17"/>
  <c r="L156" i="17"/>
  <c r="P157" i="17"/>
  <c r="L160" i="17"/>
  <c r="I166" i="17"/>
  <c r="L172" i="17"/>
  <c r="M182" i="17"/>
  <c r="Q187" i="17"/>
  <c r="M198" i="17"/>
  <c r="O258" i="17"/>
  <c r="S261" i="17"/>
  <c r="L266" i="17"/>
  <c r="O272" i="17"/>
  <c r="K295" i="17"/>
  <c r="O480" i="17"/>
  <c r="O488" i="17"/>
  <c r="L496" i="17"/>
  <c r="N565" i="17"/>
  <c r="N592" i="17" s="1"/>
  <c r="M568" i="17"/>
  <c r="M579" i="17"/>
  <c r="O589" i="17"/>
  <c r="N42" i="17"/>
  <c r="R43" i="17"/>
  <c r="R44" i="17"/>
  <c r="J52" i="17"/>
  <c r="J77" i="17"/>
  <c r="P156" i="17"/>
  <c r="P160" i="17"/>
  <c r="P162" i="17"/>
  <c r="P164" i="17"/>
  <c r="M173" i="17"/>
  <c r="M183" i="17"/>
  <c r="I206" i="17"/>
  <c r="P245" i="17"/>
  <c r="L248" i="17"/>
  <c r="P253" i="17"/>
  <c r="K257" i="17"/>
  <c r="O260" i="17"/>
  <c r="M263" i="17"/>
  <c r="J268" i="17"/>
  <c r="P275" i="17"/>
  <c r="I285" i="17"/>
  <c r="K486" i="17"/>
  <c r="K494" i="17"/>
  <c r="J498" i="17"/>
  <c r="J567" i="17"/>
  <c r="Q570" i="17"/>
  <c r="M572" i="17"/>
  <c r="O574" i="17"/>
  <c r="K576" i="17"/>
  <c r="M578" i="17"/>
  <c r="J20" i="20"/>
  <c r="K20" i="20" s="1"/>
  <c r="M32" i="20"/>
  <c r="N32" i="20" s="1"/>
  <c r="M42" i="20"/>
  <c r="N42" i="20" s="1"/>
  <c r="H37" i="20"/>
  <c r="M37" i="20" s="1"/>
  <c r="N37" i="20" s="1"/>
  <c r="J16" i="20"/>
  <c r="K16" i="20" s="1"/>
  <c r="J24" i="20"/>
  <c r="K24" i="20" s="1"/>
  <c r="J13" i="14"/>
  <c r="K13" i="14" s="1"/>
  <c r="J23" i="14"/>
  <c r="K23" i="14" s="1"/>
  <c r="M32" i="14"/>
  <c r="H36" i="14"/>
  <c r="M36" i="14" s="1"/>
  <c r="N36" i="14" s="1"/>
  <c r="H35" i="14"/>
  <c r="M35" i="14" s="1"/>
  <c r="N35" i="14" s="1"/>
  <c r="H37" i="14"/>
  <c r="M37" i="14" s="1"/>
  <c r="N37" i="14" s="1"/>
  <c r="H34" i="14"/>
  <c r="M34" i="14" s="1"/>
  <c r="N34" i="14" s="1"/>
  <c r="H33" i="14"/>
  <c r="J35" i="14"/>
  <c r="K35" i="14" s="1"/>
  <c r="J14" i="14"/>
  <c r="K14" i="14" s="1"/>
  <c r="N18" i="14"/>
  <c r="J31" i="14"/>
  <c r="K31" i="14" s="1"/>
  <c r="N24" i="14"/>
  <c r="J25" i="14"/>
  <c r="K25" i="14" s="1"/>
  <c r="H42" i="5"/>
  <c r="H37" i="5"/>
  <c r="K17" i="13"/>
  <c r="L17" i="13" s="1"/>
  <c r="K16" i="13"/>
  <c r="L16" i="13" s="1"/>
  <c r="N32" i="13"/>
  <c r="O32" i="13" s="1"/>
  <c r="L114" i="13" s="1"/>
  <c r="I36" i="13"/>
  <c r="N36" i="13" s="1"/>
  <c r="O36" i="13" s="1"/>
  <c r="I40" i="13"/>
  <c r="N40" i="13" s="1"/>
  <c r="O40" i="13" s="1"/>
  <c r="I35" i="13"/>
  <c r="I37" i="13"/>
  <c r="N37" i="13" s="1"/>
  <c r="O37" i="13" s="1"/>
  <c r="I41" i="13"/>
  <c r="N41" i="13" s="1"/>
  <c r="O41" i="13" s="1"/>
  <c r="I42" i="13"/>
  <c r="N42" i="13" s="1"/>
  <c r="O42" i="13" s="1"/>
  <c r="O114" i="13" s="1"/>
  <c r="I39" i="13"/>
  <c r="N39" i="13" s="1"/>
  <c r="I34" i="13"/>
  <c r="N34" i="13" s="1"/>
  <c r="O34" i="13" s="1"/>
  <c r="I38" i="13"/>
  <c r="N38" i="13" s="1"/>
  <c r="O38" i="13" s="1"/>
  <c r="I33" i="13"/>
  <c r="K33" i="13" s="1"/>
  <c r="L33" i="13" s="1"/>
  <c r="L16" i="19"/>
  <c r="I23" i="19"/>
  <c r="J23" i="19" s="1"/>
  <c r="M24" i="19"/>
  <c r="I26" i="19"/>
  <c r="J26" i="19" s="1"/>
  <c r="M29" i="19"/>
  <c r="L30" i="19"/>
  <c r="G36" i="19"/>
  <c r="M36" i="19" s="1"/>
  <c r="G40" i="19"/>
  <c r="L40" i="19" s="1"/>
  <c r="G42" i="19"/>
  <c r="G37" i="19"/>
  <c r="M37" i="19" s="1"/>
  <c r="G41" i="19"/>
  <c r="M41" i="19" s="1"/>
  <c r="G38" i="19"/>
  <c r="M38" i="19" s="1"/>
  <c r="G34" i="19"/>
  <c r="G35" i="19"/>
  <c r="L35" i="19" s="1"/>
  <c r="G39" i="19"/>
  <c r="L39" i="19" s="1"/>
  <c r="G33" i="19"/>
  <c r="I33" i="19" s="1"/>
  <c r="J33" i="19" s="1"/>
  <c r="M13" i="19"/>
  <c r="M17" i="19"/>
  <c r="I22" i="19"/>
  <c r="J22" i="19" s="1"/>
  <c r="H46" i="19" s="1"/>
  <c r="M28" i="19"/>
  <c r="L32" i="19"/>
  <c r="I41" i="19"/>
  <c r="J41" i="19" s="1"/>
  <c r="M25" i="19"/>
  <c r="J15" i="12"/>
  <c r="K15" i="12" s="1"/>
  <c r="J19" i="12"/>
  <c r="K19" i="12" s="1"/>
  <c r="J23" i="12"/>
  <c r="K23" i="12" s="1"/>
  <c r="J27" i="12"/>
  <c r="K27" i="12" s="1"/>
  <c r="J30" i="12"/>
  <c r="K30" i="12" s="1"/>
  <c r="H34" i="12"/>
  <c r="J34" i="12" s="1"/>
  <c r="K34" i="12" s="1"/>
  <c r="H38" i="12"/>
  <c r="J38" i="12" s="1"/>
  <c r="K38" i="12" s="1"/>
  <c r="H42" i="12"/>
  <c r="J42" i="12" s="1"/>
  <c r="K42" i="12" s="1"/>
  <c r="P101" i="12" s="1"/>
  <c r="H35" i="12"/>
  <c r="H39" i="12"/>
  <c r="M39" i="12" s="1"/>
  <c r="N39" i="12" s="1"/>
  <c r="O39" i="12" s="1"/>
  <c r="H31" i="12"/>
  <c r="J31" i="12" s="1"/>
  <c r="K31" i="12" s="1"/>
  <c r="H32" i="12"/>
  <c r="M32" i="12" s="1"/>
  <c r="N32" i="12" s="1"/>
  <c r="O32" i="12" s="1"/>
  <c r="M114" i="12" s="1"/>
  <c r="H36" i="12"/>
  <c r="H40" i="12"/>
  <c r="M40" i="12" s="1"/>
  <c r="N40" i="12" s="1"/>
  <c r="O40" i="12" s="1"/>
  <c r="H33" i="12"/>
  <c r="J33" i="12" s="1"/>
  <c r="K33" i="12" s="1"/>
  <c r="H37" i="12"/>
  <c r="J37" i="12" s="1"/>
  <c r="K37" i="12" s="1"/>
  <c r="H41" i="12"/>
  <c r="J41" i="12" s="1"/>
  <c r="K41" i="12" s="1"/>
  <c r="J29" i="12"/>
  <c r="K29" i="12" s="1"/>
  <c r="N14" i="20"/>
  <c r="M15" i="20"/>
  <c r="N15" i="20" s="1"/>
  <c r="N18" i="20"/>
  <c r="M19" i="20"/>
  <c r="N19" i="20" s="1"/>
  <c r="N22" i="20"/>
  <c r="M23" i="20"/>
  <c r="N23" i="20" s="1"/>
  <c r="N26" i="20"/>
  <c r="M27" i="20"/>
  <c r="N27" i="20" s="1"/>
  <c r="J13" i="20"/>
  <c r="K13" i="20" s="1"/>
  <c r="J14" i="20"/>
  <c r="K14" i="20" s="1"/>
  <c r="J17" i="20"/>
  <c r="K17" i="20" s="1"/>
  <c r="J18" i="20"/>
  <c r="K18" i="20" s="1"/>
  <c r="J21" i="20"/>
  <c r="K21" i="20" s="1"/>
  <c r="J22" i="20"/>
  <c r="K22" i="20" s="1"/>
  <c r="J25" i="20"/>
  <c r="K25" i="20" s="1"/>
  <c r="J26" i="20"/>
  <c r="K26" i="20" s="1"/>
  <c r="N13" i="20"/>
  <c r="N17" i="20"/>
  <c r="N21" i="20"/>
  <c r="N25" i="20"/>
  <c r="O292" i="18"/>
  <c r="K292" i="18"/>
  <c r="S292" i="18"/>
  <c r="K13" i="13"/>
  <c r="L13" i="13" s="1"/>
  <c r="O14" i="13"/>
  <c r="K15" i="13"/>
  <c r="L15" i="13" s="1"/>
  <c r="N16" i="13"/>
  <c r="O16" i="13" s="1"/>
  <c r="N17" i="13"/>
  <c r="O17" i="13" s="1"/>
  <c r="O27" i="13"/>
  <c r="K28" i="13"/>
  <c r="L28" i="13" s="1"/>
  <c r="K29" i="13"/>
  <c r="L29" i="13" s="1"/>
  <c r="O30" i="13"/>
  <c r="K31" i="13"/>
  <c r="L31" i="13" s="1"/>
  <c r="N33" i="13"/>
  <c r="O33" i="13" s="1"/>
  <c r="N13" i="13"/>
  <c r="O13" i="13" s="1"/>
  <c r="O23" i="13"/>
  <c r="K24" i="13"/>
  <c r="L24" i="13" s="1"/>
  <c r="K25" i="13"/>
  <c r="L25" i="13" s="1"/>
  <c r="O26" i="13"/>
  <c r="K27" i="13"/>
  <c r="L27" i="13" s="1"/>
  <c r="N28" i="13"/>
  <c r="O28" i="13" s="1"/>
  <c r="O29" i="13"/>
  <c r="O39" i="13"/>
  <c r="K20" i="13"/>
  <c r="L20" i="13" s="1"/>
  <c r="K21" i="13"/>
  <c r="L21" i="13" s="1"/>
  <c r="K23" i="13"/>
  <c r="L23" i="13" s="1"/>
  <c r="N24" i="13"/>
  <c r="O24" i="13" s="1"/>
  <c r="N25" i="13"/>
  <c r="O25" i="13" s="1"/>
  <c r="K39" i="13"/>
  <c r="L39" i="13" s="1"/>
  <c r="L13" i="19"/>
  <c r="I17" i="19"/>
  <c r="J17" i="19" s="1"/>
  <c r="M18" i="19"/>
  <c r="M19" i="19"/>
  <c r="I20" i="19"/>
  <c r="J20" i="19" s="1"/>
  <c r="L21" i="19"/>
  <c r="I25" i="19"/>
  <c r="J25" i="19" s="1"/>
  <c r="M26" i="19"/>
  <c r="M27" i="19"/>
  <c r="I28" i="19"/>
  <c r="J28" i="19" s="1"/>
  <c r="L29" i="19"/>
  <c r="M34" i="19"/>
  <c r="M42" i="19"/>
  <c r="N59" i="19" s="1"/>
  <c r="L20" i="19"/>
  <c r="L28" i="19"/>
  <c r="M32" i="19"/>
  <c r="K59" i="19" s="1"/>
  <c r="I34" i="19"/>
  <c r="J34" i="19" s="1"/>
  <c r="I42" i="19"/>
  <c r="J42" i="19" s="1"/>
  <c r="N46" i="19" s="1"/>
  <c r="I13" i="19"/>
  <c r="J13" i="19" s="1"/>
  <c r="M14" i="19"/>
  <c r="M15" i="19"/>
  <c r="I16" i="19"/>
  <c r="J16" i="19" s="1"/>
  <c r="L17" i="19"/>
  <c r="L18" i="19"/>
  <c r="I21" i="19"/>
  <c r="J21" i="19" s="1"/>
  <c r="M22" i="19"/>
  <c r="H59" i="19" s="1"/>
  <c r="M23" i="19"/>
  <c r="I24" i="19"/>
  <c r="J24" i="19" s="1"/>
  <c r="L25" i="19"/>
  <c r="L26" i="19"/>
  <c r="I29" i="19"/>
  <c r="J29" i="19" s="1"/>
  <c r="M30" i="19"/>
  <c r="M31" i="19"/>
  <c r="I32" i="19"/>
  <c r="J32" i="19" s="1"/>
  <c r="K46" i="19" s="1"/>
  <c r="L34" i="19"/>
  <c r="M19" i="12"/>
  <c r="M23" i="12"/>
  <c r="N23" i="12" s="1"/>
  <c r="O23" i="12" s="1"/>
  <c r="M27" i="12"/>
  <c r="N27" i="12" s="1"/>
  <c r="O27" i="12" s="1"/>
  <c r="M29" i="12"/>
  <c r="N29" i="12" s="1"/>
  <c r="O29" i="12" s="1"/>
  <c r="J35" i="12"/>
  <c r="K35" i="12" s="1"/>
  <c r="M15" i="12"/>
  <c r="N15" i="12" s="1"/>
  <c r="O15" i="12" s="1"/>
  <c r="M16" i="12"/>
  <c r="N16" i="12" s="1"/>
  <c r="O16" i="12" s="1"/>
  <c r="M20" i="12"/>
  <c r="M24" i="12"/>
  <c r="M28" i="12"/>
  <c r="N28" i="12" s="1"/>
  <c r="O28" i="12" s="1"/>
  <c r="M30" i="12"/>
  <c r="N30" i="12" s="1"/>
  <c r="O30" i="12" s="1"/>
  <c r="J36" i="12"/>
  <c r="K36" i="12" s="1"/>
  <c r="J40" i="12"/>
  <c r="K40" i="12" s="1"/>
  <c r="Q261" i="16"/>
  <c r="Q262" i="16" s="1"/>
  <c r="Q263" i="16" s="1"/>
  <c r="S89" i="17"/>
  <c r="S77" i="17"/>
  <c r="S74" i="17"/>
  <c r="S55" i="17"/>
  <c r="S52" i="17"/>
  <c r="S78" i="17"/>
  <c r="S69" i="17"/>
  <c r="S66" i="17"/>
  <c r="S56" i="17"/>
  <c r="S51" i="17"/>
  <c r="S48" i="17"/>
  <c r="O26" i="17"/>
  <c r="O28" i="17"/>
  <c r="O31" i="17"/>
  <c r="O33" i="17"/>
  <c r="O35" i="17"/>
  <c r="O39" i="17"/>
  <c r="O43" i="17"/>
  <c r="O386" i="17"/>
  <c r="N386" i="17"/>
  <c r="S26" i="17"/>
  <c r="S27" i="17"/>
  <c r="S28" i="17"/>
  <c r="S29" i="17"/>
  <c r="S30" i="17"/>
  <c r="S31" i="17"/>
  <c r="S32" i="17"/>
  <c r="S33" i="17"/>
  <c r="S34" i="17"/>
  <c r="S35" i="17"/>
  <c r="K40" i="17"/>
  <c r="S40" i="17"/>
  <c r="O42" i="17"/>
  <c r="K44" i="17"/>
  <c r="S44" i="17"/>
  <c r="N45" i="17"/>
  <c r="O46" i="17"/>
  <c r="J47" i="17"/>
  <c r="S47" i="17"/>
  <c r="R48" i="17"/>
  <c r="N52" i="17"/>
  <c r="J55" i="17"/>
  <c r="J56" i="17"/>
  <c r="S57" i="17"/>
  <c r="K62" i="17"/>
  <c r="R64" i="17"/>
  <c r="O66" i="17"/>
  <c r="J69" i="17"/>
  <c r="S70" i="17"/>
  <c r="K73" i="17"/>
  <c r="N77" i="17"/>
  <c r="R80" i="17"/>
  <c r="J89" i="17"/>
  <c r="S582" i="17"/>
  <c r="O582" i="17"/>
  <c r="M582" i="17"/>
  <c r="I582" i="17"/>
  <c r="K89" i="17"/>
  <c r="K86" i="17"/>
  <c r="K77" i="17"/>
  <c r="K66" i="17"/>
  <c r="K52" i="17"/>
  <c r="K51" i="17"/>
  <c r="K74" i="17"/>
  <c r="K69" i="17"/>
  <c r="K56" i="17"/>
  <c r="K55" i="17"/>
  <c r="K48" i="17"/>
  <c r="O30" i="17"/>
  <c r="S45" i="17"/>
  <c r="O47" i="17"/>
  <c r="K474" i="17"/>
  <c r="S474" i="17"/>
  <c r="O474" i="17"/>
  <c r="I64" i="17"/>
  <c r="I55" i="17"/>
  <c r="I83" i="17"/>
  <c r="I72" i="17"/>
  <c r="I51" i="17"/>
  <c r="M88" i="17"/>
  <c r="M72" i="17"/>
  <c r="M87" i="17"/>
  <c r="M64" i="17"/>
  <c r="Q64" i="17"/>
  <c r="Q51" i="17"/>
  <c r="Q91" i="17"/>
  <c r="Q72" i="17"/>
  <c r="Q55" i="17"/>
  <c r="K39" i="17"/>
  <c r="S39" i="17"/>
  <c r="O41" i="17"/>
  <c r="K43" i="17"/>
  <c r="S43" i="17"/>
  <c r="O45" i="17"/>
  <c r="J46" i="17"/>
  <c r="R46" i="17"/>
  <c r="K47" i="17"/>
  <c r="K49" i="17"/>
  <c r="O51" i="17"/>
  <c r="R52" i="17"/>
  <c r="M55" i="17"/>
  <c r="N56" i="17"/>
  <c r="S62" i="17"/>
  <c r="K65" i="17"/>
  <c r="I68" i="17"/>
  <c r="O73" i="17"/>
  <c r="M76" i="17"/>
  <c r="R77" i="17"/>
  <c r="S85" i="17"/>
  <c r="K167" i="17"/>
  <c r="K196" i="17"/>
  <c r="K180" i="17"/>
  <c r="K175" i="17"/>
  <c r="K188" i="17"/>
  <c r="O200" i="17"/>
  <c r="O171" i="17"/>
  <c r="O192" i="17"/>
  <c r="O184" i="17"/>
  <c r="S204" i="17"/>
  <c r="S180" i="17"/>
  <c r="S175" i="17"/>
  <c r="S188" i="17"/>
  <c r="O85" i="17"/>
  <c r="O90" i="17"/>
  <c r="O70" i="17"/>
  <c r="O69" i="17"/>
  <c r="O57" i="17"/>
  <c r="O56" i="17"/>
  <c r="O49" i="17"/>
  <c r="O48" i="17"/>
  <c r="O89" i="17"/>
  <c r="O77" i="17"/>
  <c r="O62" i="17"/>
  <c r="O53" i="17"/>
  <c r="O52" i="17"/>
  <c r="O27" i="17"/>
  <c r="O29" i="17"/>
  <c r="O32" i="17"/>
  <c r="O34" i="17"/>
  <c r="K41" i="17"/>
  <c r="S41" i="17"/>
  <c r="K45" i="17"/>
  <c r="S53" i="17"/>
  <c r="K57" i="17"/>
  <c r="S65" i="17"/>
  <c r="K70" i="17"/>
  <c r="O74" i="17"/>
  <c r="J80" i="17"/>
  <c r="J73" i="17"/>
  <c r="J68" i="17"/>
  <c r="J81" i="17"/>
  <c r="J76" i="17"/>
  <c r="J65" i="17"/>
  <c r="N84" i="17"/>
  <c r="N76" i="17"/>
  <c r="N65" i="17"/>
  <c r="N55" i="17"/>
  <c r="N85" i="17"/>
  <c r="N73" i="17"/>
  <c r="N68" i="17"/>
  <c r="N51" i="17"/>
  <c r="R88" i="17"/>
  <c r="R81" i="17"/>
  <c r="R73" i="17"/>
  <c r="R68" i="17"/>
  <c r="R76" i="17"/>
  <c r="R65" i="17"/>
  <c r="R47" i="17"/>
  <c r="K26" i="17"/>
  <c r="K27" i="17"/>
  <c r="K28" i="17"/>
  <c r="K29" i="17"/>
  <c r="K30" i="17"/>
  <c r="K31" i="17"/>
  <c r="K32" i="17"/>
  <c r="K33" i="17"/>
  <c r="K34" i="17"/>
  <c r="K35" i="17"/>
  <c r="N39" i="17"/>
  <c r="O40" i="17"/>
  <c r="J41" i="17"/>
  <c r="R41" i="17"/>
  <c r="K42" i="17"/>
  <c r="S42" i="17"/>
  <c r="N43" i="17"/>
  <c r="O44" i="17"/>
  <c r="J45" i="17"/>
  <c r="R45" i="17"/>
  <c r="K46" i="17"/>
  <c r="S46" i="17"/>
  <c r="N47" i="17"/>
  <c r="J48" i="17"/>
  <c r="S49" i="17"/>
  <c r="R51" i="17"/>
  <c r="K53" i="17"/>
  <c r="O55" i="17"/>
  <c r="R56" i="17"/>
  <c r="J64" i="17"/>
  <c r="O65" i="17"/>
  <c r="M68" i="17"/>
  <c r="R69" i="17"/>
  <c r="N72" i="17"/>
  <c r="S73" i="17"/>
  <c r="Q76" i="17"/>
  <c r="Q78" i="17"/>
  <c r="O82" i="17"/>
  <c r="S86" i="17"/>
  <c r="I91" i="17"/>
  <c r="L474" i="17"/>
  <c r="L206" i="17"/>
  <c r="L205" i="17"/>
  <c r="L197" i="17"/>
  <c r="L193" i="17"/>
  <c r="P206" i="17"/>
  <c r="P205" i="17"/>
  <c r="P197" i="17"/>
  <c r="P194" i="17"/>
  <c r="P193" i="17"/>
  <c r="Q143" i="17"/>
  <c r="Q144" i="17"/>
  <c r="Q145" i="17"/>
  <c r="Q146" i="17"/>
  <c r="Q147" i="17"/>
  <c r="Q148" i="17"/>
  <c r="Q149" i="17"/>
  <c r="Q150" i="17"/>
  <c r="Q151" i="17"/>
  <c r="Q152" i="17"/>
  <c r="I156" i="17"/>
  <c r="Q156" i="17"/>
  <c r="M157" i="17"/>
  <c r="I158" i="17"/>
  <c r="Q158" i="17"/>
  <c r="M159" i="17"/>
  <c r="I160" i="17"/>
  <c r="Q160" i="17"/>
  <c r="M161" i="17"/>
  <c r="I162" i="17"/>
  <c r="Q162" i="17"/>
  <c r="M163" i="17"/>
  <c r="I164" i="17"/>
  <c r="Q164" i="17"/>
  <c r="M165" i="17"/>
  <c r="M166" i="17"/>
  <c r="L168" i="17"/>
  <c r="M169" i="17"/>
  <c r="P172" i="17"/>
  <c r="P173" i="17"/>
  <c r="Q174" i="17"/>
  <c r="Q179" i="17"/>
  <c r="P181" i="17"/>
  <c r="P182" i="17"/>
  <c r="Q183" i="17"/>
  <c r="I186" i="17"/>
  <c r="Q186" i="17"/>
  <c r="Q191" i="17"/>
  <c r="L201" i="17"/>
  <c r="O575" i="17"/>
  <c r="L575" i="17"/>
  <c r="S575" i="17"/>
  <c r="Q575" i="17"/>
  <c r="O583" i="17"/>
  <c r="Q583" i="17"/>
  <c r="M583" i="17"/>
  <c r="L583" i="17"/>
  <c r="I585" i="17"/>
  <c r="P585" i="17"/>
  <c r="O585" i="17"/>
  <c r="I207" i="17"/>
  <c r="I202" i="17"/>
  <c r="I191" i="17"/>
  <c r="M207" i="17"/>
  <c r="M202" i="17"/>
  <c r="M191" i="17"/>
  <c r="M190" i="17"/>
  <c r="M194" i="17"/>
  <c r="M206" i="17"/>
  <c r="Q207" i="17"/>
  <c r="Q206" i="17"/>
  <c r="Q198" i="17"/>
  <c r="P161" i="17"/>
  <c r="L162" i="17"/>
  <c r="P163" i="17"/>
  <c r="L164" i="17"/>
  <c r="P165" i="17"/>
  <c r="Q166" i="17"/>
  <c r="P168" i="17"/>
  <c r="P169" i="17"/>
  <c r="Q170" i="17"/>
  <c r="I173" i="17"/>
  <c r="Q173" i="17"/>
  <c r="I182" i="17"/>
  <c r="Q182" i="17"/>
  <c r="L186" i="17"/>
  <c r="I187" i="17"/>
  <c r="L190" i="17"/>
  <c r="P201" i="17"/>
  <c r="J298" i="17"/>
  <c r="J290" i="17"/>
  <c r="J264" i="17"/>
  <c r="N294" i="17"/>
  <c r="N275" i="17"/>
  <c r="N264" i="17"/>
  <c r="N268" i="17"/>
  <c r="N286" i="17"/>
  <c r="R271" i="17"/>
  <c r="R290" i="17"/>
  <c r="R282" i="17"/>
  <c r="R264" i="17"/>
  <c r="R298" i="17"/>
  <c r="O472" i="17"/>
  <c r="L472" i="17"/>
  <c r="K472" i="17"/>
  <c r="K478" i="17"/>
  <c r="S478" i="17"/>
  <c r="O478" i="17"/>
  <c r="L478" i="17"/>
  <c r="S583" i="17"/>
  <c r="I143" i="17"/>
  <c r="I144" i="17"/>
  <c r="I145" i="17"/>
  <c r="I146" i="17"/>
  <c r="I147" i="17"/>
  <c r="I148" i="17"/>
  <c r="I149" i="17"/>
  <c r="I150" i="17"/>
  <c r="I151" i="17"/>
  <c r="I152" i="17"/>
  <c r="M156" i="17"/>
  <c r="I157" i="17"/>
  <c r="Q157" i="17"/>
  <c r="M158" i="17"/>
  <c r="I159" i="17"/>
  <c r="Q159" i="17"/>
  <c r="M160" i="17"/>
  <c r="I161" i="17"/>
  <c r="Q161" i="17"/>
  <c r="M162" i="17"/>
  <c r="I163" i="17"/>
  <c r="Q163" i="17"/>
  <c r="M164" i="17"/>
  <c r="I165" i="17"/>
  <c r="Q165" i="17"/>
  <c r="I169" i="17"/>
  <c r="Q169" i="17"/>
  <c r="L173" i="17"/>
  <c r="I174" i="17"/>
  <c r="I179" i="17"/>
  <c r="L182" i="17"/>
  <c r="I183" i="17"/>
  <c r="L185" i="17"/>
  <c r="M186" i="17"/>
  <c r="M187" i="17"/>
  <c r="L189" i="17"/>
  <c r="P190" i="17"/>
  <c r="I194" i="17"/>
  <c r="I198" i="17"/>
  <c r="Q202" i="17"/>
  <c r="N302" i="17"/>
  <c r="P571" i="17"/>
  <c r="Q571" i="17"/>
  <c r="I571" i="17"/>
  <c r="N571" i="17"/>
  <c r="M571" i="17"/>
  <c r="P244" i="17"/>
  <c r="L247" i="17"/>
  <c r="P248" i="17"/>
  <c r="L251" i="17"/>
  <c r="P252" i="17"/>
  <c r="L257" i="17"/>
  <c r="P258" i="17"/>
  <c r="L259" i="17"/>
  <c r="P260" i="17"/>
  <c r="L261" i="17"/>
  <c r="L262" i="17"/>
  <c r="O265" i="17"/>
  <c r="P266" i="17"/>
  <c r="K268" i="17"/>
  <c r="S268" i="17"/>
  <c r="P269" i="17"/>
  <c r="I271" i="17"/>
  <c r="L273" i="17"/>
  <c r="K276" i="17"/>
  <c r="I293" i="17"/>
  <c r="S295" i="17"/>
  <c r="O299" i="17"/>
  <c r="K303" i="17"/>
  <c r="L357" i="17"/>
  <c r="L389" i="17" s="1"/>
  <c r="L390" i="17" s="1"/>
  <c r="L360" i="17"/>
  <c r="L368" i="17"/>
  <c r="L376" i="17"/>
  <c r="L384" i="17"/>
  <c r="K469" i="17"/>
  <c r="K501" i="17" s="1"/>
  <c r="K476" i="17"/>
  <c r="S480" i="17"/>
  <c r="L482" i="17"/>
  <c r="S484" i="17"/>
  <c r="L486" i="17"/>
  <c r="S488" i="17"/>
  <c r="L490" i="17"/>
  <c r="S492" i="17"/>
  <c r="L494" i="17"/>
  <c r="O496" i="17"/>
  <c r="P498" i="17"/>
  <c r="J565" i="17"/>
  <c r="J592" i="17" s="1"/>
  <c r="Q565" i="17"/>
  <c r="Q592" i="17" s="1"/>
  <c r="J566" i="17"/>
  <c r="R566" i="17"/>
  <c r="M567" i="17"/>
  <c r="N568" i="17"/>
  <c r="I569" i="17"/>
  <c r="Q569" i="17"/>
  <c r="J570" i="17"/>
  <c r="R570" i="17"/>
  <c r="N572" i="17"/>
  <c r="I573" i="17"/>
  <c r="S574" i="17"/>
  <c r="P576" i="17"/>
  <c r="P577" i="17"/>
  <c r="O578" i="17"/>
  <c r="K580" i="17"/>
  <c r="I586" i="17"/>
  <c r="L246" i="17"/>
  <c r="P247" i="17"/>
  <c r="L250" i="17"/>
  <c r="P251" i="17"/>
  <c r="O257" i="17"/>
  <c r="K258" i="17"/>
  <c r="S258" i="17"/>
  <c r="O259" i="17"/>
  <c r="K260" i="17"/>
  <c r="S260" i="17"/>
  <c r="O261" i="17"/>
  <c r="P262" i="17"/>
  <c r="K264" i="17"/>
  <c r="S264" i="17"/>
  <c r="P265" i="17"/>
  <c r="I267" i="17"/>
  <c r="K269" i="17"/>
  <c r="S269" i="17"/>
  <c r="M271" i="17"/>
  <c r="I274" i="17"/>
  <c r="S276" i="17"/>
  <c r="P280" i="17"/>
  <c r="O283" i="17"/>
  <c r="K287" i="17"/>
  <c r="Q293" i="17"/>
  <c r="P296" i="17"/>
  <c r="L300" i="17"/>
  <c r="S303" i="17"/>
  <c r="M357" i="17"/>
  <c r="M389" i="17" s="1"/>
  <c r="L366" i="17"/>
  <c r="L374" i="17"/>
  <c r="L382" i="17"/>
  <c r="P469" i="17"/>
  <c r="P501" i="17" s="1"/>
  <c r="L476" i="17"/>
  <c r="K480" i="17"/>
  <c r="O482" i="17"/>
  <c r="K484" i="17"/>
  <c r="O486" i="17"/>
  <c r="K488" i="17"/>
  <c r="O490" i="17"/>
  <c r="K492" i="17"/>
  <c r="O494" i="17"/>
  <c r="S496" i="17"/>
  <c r="L565" i="17"/>
  <c r="L592" i="17" s="1"/>
  <c r="R565" i="17"/>
  <c r="R592" i="17" s="1"/>
  <c r="M566" i="17"/>
  <c r="N567" i="17"/>
  <c r="I568" i="17"/>
  <c r="Q568" i="17"/>
  <c r="J569" i="17"/>
  <c r="R569" i="17"/>
  <c r="M570" i="17"/>
  <c r="I572" i="17"/>
  <c r="Q572" i="17"/>
  <c r="K573" i="17"/>
  <c r="I574" i="17"/>
  <c r="S578" i="17"/>
  <c r="Q579" i="17"/>
  <c r="P580" i="17"/>
  <c r="P581" i="17"/>
  <c r="K584" i="17"/>
  <c r="M586" i="17"/>
  <c r="N587" i="17"/>
  <c r="L245" i="17"/>
  <c r="P246" i="17"/>
  <c r="L249" i="17"/>
  <c r="P250" i="17"/>
  <c r="L253" i="17"/>
  <c r="P257" i="17"/>
  <c r="L258" i="17"/>
  <c r="P259" i="17"/>
  <c r="L260" i="17"/>
  <c r="P261" i="17"/>
  <c r="K265" i="17"/>
  <c r="S265" i="17"/>
  <c r="M267" i="17"/>
  <c r="O268" i="17"/>
  <c r="L269" i="17"/>
  <c r="L270" i="17"/>
  <c r="L284" i="17"/>
  <c r="S287" i="17"/>
  <c r="O291" i="17"/>
  <c r="P357" i="17"/>
  <c r="P389" i="17" s="1"/>
  <c r="L364" i="17"/>
  <c r="L372" i="17"/>
  <c r="L380" i="17"/>
  <c r="L502" i="17"/>
  <c r="S469" i="17"/>
  <c r="S501" i="17" s="1"/>
  <c r="M565" i="17"/>
  <c r="M592" i="17" s="1"/>
  <c r="N566" i="17"/>
  <c r="I567" i="17"/>
  <c r="Q567" i="17"/>
  <c r="J568" i="17"/>
  <c r="R568" i="17"/>
  <c r="M569" i="17"/>
  <c r="N570" i="17"/>
  <c r="J572" i="17"/>
  <c r="R572" i="17"/>
  <c r="O573" i="17"/>
  <c r="M574" i="17"/>
  <c r="S579" i="17"/>
  <c r="Q587" i="17"/>
  <c r="M23" i="14"/>
  <c r="N23" i="14" s="1"/>
  <c r="N30" i="14"/>
  <c r="M31" i="14"/>
  <c r="N31" i="14" s="1"/>
  <c r="N17" i="14"/>
  <c r="J19" i="14"/>
  <c r="K19" i="14" s="1"/>
  <c r="N20" i="14"/>
  <c r="J21" i="14"/>
  <c r="K21" i="14" s="1"/>
  <c r="J27" i="14"/>
  <c r="K27" i="14" s="1"/>
  <c r="N28" i="14"/>
  <c r="J29" i="14"/>
  <c r="K29" i="14" s="1"/>
  <c r="N21" i="14"/>
  <c r="N29" i="14"/>
  <c r="N13" i="14"/>
  <c r="J15" i="14"/>
  <c r="K15" i="14" s="1"/>
  <c r="N16" i="14"/>
  <c r="J17" i="14"/>
  <c r="K17" i="14" s="1"/>
  <c r="M19" i="14"/>
  <c r="N19" i="14" s="1"/>
  <c r="J22" i="14"/>
  <c r="K22" i="14" s="1"/>
  <c r="I45" i="14" s="1"/>
  <c r="N25" i="14"/>
  <c r="N26" i="14"/>
  <c r="M27" i="14"/>
  <c r="N27" i="14" s="1"/>
  <c r="J30" i="14"/>
  <c r="K30" i="14" s="1"/>
  <c r="R292" i="18"/>
  <c r="N292" i="18"/>
  <c r="J292" i="18"/>
  <c r="Q292" i="18"/>
  <c r="M292" i="18"/>
  <c r="I292" i="18"/>
  <c r="P292" i="18"/>
  <c r="L292" i="18"/>
  <c r="K183" i="18"/>
  <c r="O183" i="18"/>
  <c r="S183" i="18"/>
  <c r="L183" i="18"/>
  <c r="P183" i="18"/>
  <c r="I183" i="18"/>
  <c r="M183" i="18"/>
  <c r="Q183" i="18"/>
  <c r="J183" i="18"/>
  <c r="N183" i="18"/>
  <c r="R183" i="18"/>
  <c r="Q59" i="18"/>
  <c r="I59" i="18"/>
  <c r="M59" i="18"/>
  <c r="J59" i="18"/>
  <c r="N59" i="18"/>
  <c r="R59" i="18"/>
  <c r="K59" i="18"/>
  <c r="O59" i="18"/>
  <c r="S59" i="18"/>
  <c r="L59" i="18"/>
  <c r="P59" i="18"/>
  <c r="L42" i="19"/>
  <c r="P88" i="17"/>
  <c r="P84" i="17"/>
  <c r="P80" i="17"/>
  <c r="P89" i="17"/>
  <c r="P85" i="17"/>
  <c r="P81" i="17"/>
  <c r="L50" i="17"/>
  <c r="P50" i="17"/>
  <c r="L54" i="17"/>
  <c r="L63" i="17"/>
  <c r="L67" i="17"/>
  <c r="P67" i="17"/>
  <c r="L71" i="17"/>
  <c r="P71" i="17"/>
  <c r="L75" i="17"/>
  <c r="P75" i="17"/>
  <c r="J208" i="17"/>
  <c r="J204" i="17"/>
  <c r="J200" i="17"/>
  <c r="J196" i="17"/>
  <c r="J205" i="17"/>
  <c r="J201" i="17"/>
  <c r="J197" i="17"/>
  <c r="J193" i="17"/>
  <c r="J189" i="17"/>
  <c r="J185" i="17"/>
  <c r="J181" i="17"/>
  <c r="J172" i="17"/>
  <c r="J168" i="17"/>
  <c r="J206" i="17"/>
  <c r="J202" i="17"/>
  <c r="J198" i="17"/>
  <c r="J194" i="17"/>
  <c r="J190" i="17"/>
  <c r="J186" i="17"/>
  <c r="J182" i="17"/>
  <c r="J173" i="17"/>
  <c r="J169" i="17"/>
  <c r="J165" i="17"/>
  <c r="J164" i="17"/>
  <c r="J163" i="17"/>
  <c r="J162" i="17"/>
  <c r="J161" i="17"/>
  <c r="J160" i="17"/>
  <c r="J159" i="17"/>
  <c r="J158" i="17"/>
  <c r="J157" i="17"/>
  <c r="J156" i="17"/>
  <c r="R208" i="17"/>
  <c r="R204" i="17"/>
  <c r="R200" i="17"/>
  <c r="R196" i="17"/>
  <c r="R205" i="17"/>
  <c r="R201" i="17"/>
  <c r="R197" i="17"/>
  <c r="R193" i="17"/>
  <c r="R189" i="17"/>
  <c r="R185" i="17"/>
  <c r="R181" i="17"/>
  <c r="R172" i="17"/>
  <c r="R168" i="17"/>
  <c r="R206" i="17"/>
  <c r="R202" i="17"/>
  <c r="R198" i="17"/>
  <c r="R194" i="17"/>
  <c r="R190" i="17"/>
  <c r="R186" i="17"/>
  <c r="R182" i="17"/>
  <c r="R173" i="17"/>
  <c r="R169" i="17"/>
  <c r="R165" i="17"/>
  <c r="R164" i="17"/>
  <c r="R163" i="17"/>
  <c r="R162" i="17"/>
  <c r="R161" i="17"/>
  <c r="R160" i="17"/>
  <c r="R159" i="17"/>
  <c r="R158" i="17"/>
  <c r="R157" i="17"/>
  <c r="R156" i="17"/>
  <c r="N150" i="17"/>
  <c r="J152" i="17"/>
  <c r="R152" i="17"/>
  <c r="N166" i="17"/>
  <c r="J170" i="17"/>
  <c r="R170" i="17"/>
  <c r="N174" i="17"/>
  <c r="J183" i="17"/>
  <c r="R183" i="17"/>
  <c r="N187" i="17"/>
  <c r="J191" i="17"/>
  <c r="R191" i="17"/>
  <c r="J199" i="17"/>
  <c r="N203" i="17"/>
  <c r="R207" i="17"/>
  <c r="I89" i="17"/>
  <c r="I85" i="17"/>
  <c r="I81" i="17"/>
  <c r="I90" i="17"/>
  <c r="I86" i="17"/>
  <c r="I82" i="17"/>
  <c r="Q89" i="17"/>
  <c r="Q85" i="17"/>
  <c r="Q81" i="17"/>
  <c r="Q90" i="17"/>
  <c r="Q86" i="17"/>
  <c r="Q82" i="17"/>
  <c r="L26" i="17"/>
  <c r="P26" i="17"/>
  <c r="P29" i="17"/>
  <c r="L30" i="17"/>
  <c r="P30" i="17"/>
  <c r="L31" i="17"/>
  <c r="P31" i="17"/>
  <c r="P33" i="17"/>
  <c r="P49" i="17"/>
  <c r="M50" i="17"/>
  <c r="P53" i="17"/>
  <c r="Q54" i="17"/>
  <c r="L57" i="17"/>
  <c r="P57" i="17"/>
  <c r="I58" i="17"/>
  <c r="M58" i="17"/>
  <c r="Q58" i="17"/>
  <c r="P62" i="17"/>
  <c r="M63" i="17"/>
  <c r="P66" i="17"/>
  <c r="M67" i="17"/>
  <c r="L70" i="17"/>
  <c r="I71" i="17"/>
  <c r="Q71" i="17"/>
  <c r="M78" i="17"/>
  <c r="I84" i="17"/>
  <c r="Q84" i="17"/>
  <c r="O205" i="17"/>
  <c r="O201" i="17"/>
  <c r="O197" i="17"/>
  <c r="O206" i="17"/>
  <c r="O202" i="17"/>
  <c r="O198" i="17"/>
  <c r="O194" i="17"/>
  <c r="O190" i="17"/>
  <c r="O186" i="17"/>
  <c r="O182" i="17"/>
  <c r="O173" i="17"/>
  <c r="O169" i="17"/>
  <c r="O165" i="17"/>
  <c r="O164" i="17"/>
  <c r="O163" i="17"/>
  <c r="O162" i="17"/>
  <c r="O161" i="17"/>
  <c r="O160" i="17"/>
  <c r="O159" i="17"/>
  <c r="O158" i="17"/>
  <c r="O157" i="17"/>
  <c r="O156" i="17"/>
  <c r="O207" i="17"/>
  <c r="O203" i="17"/>
  <c r="O199" i="17"/>
  <c r="O195" i="17"/>
  <c r="O191" i="17"/>
  <c r="O187" i="17"/>
  <c r="O183" i="17"/>
  <c r="O179" i="17"/>
  <c r="O174" i="17"/>
  <c r="O170" i="17"/>
  <c r="O166" i="17"/>
  <c r="O152" i="17"/>
  <c r="O151" i="17"/>
  <c r="O150" i="17"/>
  <c r="O149" i="17"/>
  <c r="O148" i="17"/>
  <c r="O147" i="17"/>
  <c r="O146" i="17"/>
  <c r="O145" i="17"/>
  <c r="O144" i="17"/>
  <c r="O143" i="17"/>
  <c r="J143" i="17"/>
  <c r="R143" i="17"/>
  <c r="J147" i="17"/>
  <c r="J151" i="17"/>
  <c r="R151" i="17"/>
  <c r="P54" i="17"/>
  <c r="L58" i="17"/>
  <c r="P58" i="17"/>
  <c r="P63" i="17"/>
  <c r="L78" i="17"/>
  <c r="L82" i="17"/>
  <c r="P86" i="17"/>
  <c r="L90" i="17"/>
  <c r="N208" i="17"/>
  <c r="N204" i="17"/>
  <c r="N200" i="17"/>
  <c r="N196" i="17"/>
  <c r="N205" i="17"/>
  <c r="N201" i="17"/>
  <c r="N197" i="17"/>
  <c r="N193" i="17"/>
  <c r="N189" i="17"/>
  <c r="N185" i="17"/>
  <c r="N181" i="17"/>
  <c r="N172" i="17"/>
  <c r="N168" i="17"/>
  <c r="N206" i="17"/>
  <c r="N202" i="17"/>
  <c r="N198" i="17"/>
  <c r="N194" i="17"/>
  <c r="N190" i="17"/>
  <c r="N186" i="17"/>
  <c r="N182" i="17"/>
  <c r="N173" i="17"/>
  <c r="N169" i="17"/>
  <c r="N165" i="17"/>
  <c r="N164" i="17"/>
  <c r="N163" i="17"/>
  <c r="N162" i="17"/>
  <c r="N161" i="17"/>
  <c r="N160" i="17"/>
  <c r="N159" i="17"/>
  <c r="N158" i="17"/>
  <c r="N157" i="17"/>
  <c r="N156" i="17"/>
  <c r="J144" i="17"/>
  <c r="R144" i="17"/>
  <c r="N146" i="17"/>
  <c r="J148" i="17"/>
  <c r="R148" i="17"/>
  <c r="N179" i="17"/>
  <c r="M89" i="17"/>
  <c r="M85" i="17"/>
  <c r="M81" i="17"/>
  <c r="M90" i="17"/>
  <c r="M86" i="17"/>
  <c r="M82" i="17"/>
  <c r="L27" i="17"/>
  <c r="P27" i="17"/>
  <c r="L28" i="17"/>
  <c r="P28" i="17"/>
  <c r="L29" i="17"/>
  <c r="L32" i="17"/>
  <c r="P32" i="17"/>
  <c r="L33" i="17"/>
  <c r="L34" i="17"/>
  <c r="P34" i="17"/>
  <c r="L35" i="17"/>
  <c r="P35" i="17"/>
  <c r="L49" i="17"/>
  <c r="I50" i="17"/>
  <c r="Q50" i="17"/>
  <c r="L53" i="17"/>
  <c r="I54" i="17"/>
  <c r="M54" i="17"/>
  <c r="L62" i="17"/>
  <c r="I63" i="17"/>
  <c r="Q63" i="17"/>
  <c r="L66" i="17"/>
  <c r="I67" i="17"/>
  <c r="Q67" i="17"/>
  <c r="P70" i="17"/>
  <c r="M71" i="17"/>
  <c r="L74" i="17"/>
  <c r="P74" i="17"/>
  <c r="I75" i="17"/>
  <c r="M75" i="17"/>
  <c r="Q75" i="17"/>
  <c r="P79" i="17"/>
  <c r="M80" i="17"/>
  <c r="L83" i="17"/>
  <c r="P87" i="17"/>
  <c r="L91" i="17"/>
  <c r="K205" i="17"/>
  <c r="K201" i="17"/>
  <c r="K197" i="17"/>
  <c r="K206" i="17"/>
  <c r="K202" i="17"/>
  <c r="K198" i="17"/>
  <c r="K194" i="17"/>
  <c r="K190" i="17"/>
  <c r="K186" i="17"/>
  <c r="K182" i="17"/>
  <c r="K173" i="17"/>
  <c r="K169" i="17"/>
  <c r="K165" i="17"/>
  <c r="K164" i="17"/>
  <c r="K163" i="17"/>
  <c r="K162" i="17"/>
  <c r="K161" i="17"/>
  <c r="K160" i="17"/>
  <c r="K159" i="17"/>
  <c r="K158" i="17"/>
  <c r="K157" i="17"/>
  <c r="K156" i="17"/>
  <c r="K207" i="17"/>
  <c r="K203" i="17"/>
  <c r="K199" i="17"/>
  <c r="K195" i="17"/>
  <c r="K191" i="17"/>
  <c r="K187" i="17"/>
  <c r="K183" i="17"/>
  <c r="K179" i="17"/>
  <c r="K174" i="17"/>
  <c r="K170" i="17"/>
  <c r="K166" i="17"/>
  <c r="K152" i="17"/>
  <c r="K151" i="17"/>
  <c r="K150" i="17"/>
  <c r="K149" i="17"/>
  <c r="K148" i="17"/>
  <c r="K147" i="17"/>
  <c r="K146" i="17"/>
  <c r="K145" i="17"/>
  <c r="K144" i="17"/>
  <c r="K143" i="17"/>
  <c r="S205" i="17"/>
  <c r="S201" i="17"/>
  <c r="S197" i="17"/>
  <c r="S206" i="17"/>
  <c r="S202" i="17"/>
  <c r="S198" i="17"/>
  <c r="S194" i="17"/>
  <c r="S190" i="17"/>
  <c r="S186" i="17"/>
  <c r="S182" i="17"/>
  <c r="S173" i="17"/>
  <c r="S169" i="17"/>
  <c r="S165" i="17"/>
  <c r="S164" i="17"/>
  <c r="S163" i="17"/>
  <c r="S162" i="17"/>
  <c r="S161" i="17"/>
  <c r="S160" i="17"/>
  <c r="S159" i="17"/>
  <c r="S158" i="17"/>
  <c r="S157" i="17"/>
  <c r="S156" i="17"/>
  <c r="S207" i="17"/>
  <c r="S203" i="17"/>
  <c r="S199" i="17"/>
  <c r="S195" i="17"/>
  <c r="S191" i="17"/>
  <c r="S187" i="17"/>
  <c r="S183" i="17"/>
  <c r="S179" i="17"/>
  <c r="S174" i="17"/>
  <c r="S170" i="17"/>
  <c r="S166" i="17"/>
  <c r="S152" i="17"/>
  <c r="S151" i="17"/>
  <c r="S150" i="17"/>
  <c r="S149" i="17"/>
  <c r="S148" i="17"/>
  <c r="S147" i="17"/>
  <c r="S146" i="17"/>
  <c r="S145" i="17"/>
  <c r="S144" i="17"/>
  <c r="S143" i="17"/>
  <c r="N145" i="17"/>
  <c r="R147" i="17"/>
  <c r="N167" i="17"/>
  <c r="K168" i="17"/>
  <c r="S168" i="17"/>
  <c r="J171" i="17"/>
  <c r="R171" i="17"/>
  <c r="O172" i="17"/>
  <c r="N175" i="17"/>
  <c r="K181" i="17"/>
  <c r="S181" i="17"/>
  <c r="R184" i="17"/>
  <c r="O185" i="17"/>
  <c r="N188" i="17"/>
  <c r="S189" i="17"/>
  <c r="J192" i="17"/>
  <c r="R192" i="17"/>
  <c r="O193" i="17"/>
  <c r="J195" i="17"/>
  <c r="O196" i="17"/>
  <c r="K208" i="17"/>
  <c r="J90" i="17"/>
  <c r="J86" i="17"/>
  <c r="J82" i="17"/>
  <c r="J78" i="17"/>
  <c r="J91" i="17"/>
  <c r="J87" i="17"/>
  <c r="J83" i="17"/>
  <c r="J79" i="17"/>
  <c r="N90" i="17"/>
  <c r="N86" i="17"/>
  <c r="N82" i="17"/>
  <c r="N78" i="17"/>
  <c r="N91" i="17"/>
  <c r="N87" i="17"/>
  <c r="N83" i="17"/>
  <c r="N79" i="17"/>
  <c r="R90" i="17"/>
  <c r="R86" i="17"/>
  <c r="R82" i="17"/>
  <c r="R78" i="17"/>
  <c r="R91" i="17"/>
  <c r="R87" i="17"/>
  <c r="R83" i="17"/>
  <c r="R79" i="17"/>
  <c r="I26" i="17"/>
  <c r="M26" i="17"/>
  <c r="Q26" i="17"/>
  <c r="I27" i="17"/>
  <c r="M27" i="17"/>
  <c r="Q27" i="17"/>
  <c r="I28" i="17"/>
  <c r="M28" i="17"/>
  <c r="Q28" i="17"/>
  <c r="I29" i="17"/>
  <c r="M29" i="17"/>
  <c r="Q29" i="17"/>
  <c r="I30" i="17"/>
  <c r="M30" i="17"/>
  <c r="Q30" i="17"/>
  <c r="I31" i="17"/>
  <c r="M31" i="17"/>
  <c r="Q31" i="17"/>
  <c r="I32" i="17"/>
  <c r="M32" i="17"/>
  <c r="Q32" i="17"/>
  <c r="I33" i="17"/>
  <c r="M33" i="17"/>
  <c r="Q33" i="17"/>
  <c r="I34" i="17"/>
  <c r="M34" i="17"/>
  <c r="Q34" i="17"/>
  <c r="I35" i="17"/>
  <c r="M35" i="17"/>
  <c r="Q35" i="17"/>
  <c r="L39" i="17"/>
  <c r="P39" i="17"/>
  <c r="L40" i="17"/>
  <c r="P40" i="17"/>
  <c r="L41" i="17"/>
  <c r="P41" i="17"/>
  <c r="L42" i="17"/>
  <c r="P42" i="17"/>
  <c r="L43" i="17"/>
  <c r="P43" i="17"/>
  <c r="L44" i="17"/>
  <c r="P44" i="17"/>
  <c r="L45" i="17"/>
  <c r="P45" i="17"/>
  <c r="L46" i="17"/>
  <c r="P46" i="17"/>
  <c r="L47" i="17"/>
  <c r="P47" i="17"/>
  <c r="L48" i="17"/>
  <c r="P48" i="17"/>
  <c r="I49" i="17"/>
  <c r="M49" i="17"/>
  <c r="Q49" i="17"/>
  <c r="J50" i="17"/>
  <c r="N50" i="17"/>
  <c r="R50" i="17"/>
  <c r="L52" i="17"/>
  <c r="P52" i="17"/>
  <c r="I53" i="17"/>
  <c r="M53" i="17"/>
  <c r="Q53" i="17"/>
  <c r="J54" i="17"/>
  <c r="N54" i="17"/>
  <c r="R54" i="17"/>
  <c r="L56" i="17"/>
  <c r="P56" i="17"/>
  <c r="I57" i="17"/>
  <c r="M57" i="17"/>
  <c r="Q57" i="17"/>
  <c r="J58" i="17"/>
  <c r="N58" i="17"/>
  <c r="R58" i="17"/>
  <c r="I62" i="17"/>
  <c r="M62" i="17"/>
  <c r="Q62" i="17"/>
  <c r="J63" i="17"/>
  <c r="N63" i="17"/>
  <c r="R63" i="17"/>
  <c r="K64" i="17"/>
  <c r="O64" i="17"/>
  <c r="S64" i="17"/>
  <c r="L65" i="17"/>
  <c r="P65" i="17"/>
  <c r="I66" i="17"/>
  <c r="M66" i="17"/>
  <c r="Q66" i="17"/>
  <c r="J67" i="17"/>
  <c r="N67" i="17"/>
  <c r="R67" i="17"/>
  <c r="K68" i="17"/>
  <c r="O68" i="17"/>
  <c r="S68" i="17"/>
  <c r="L69" i="17"/>
  <c r="P69" i="17"/>
  <c r="I70" i="17"/>
  <c r="M70" i="17"/>
  <c r="Q70" i="17"/>
  <c r="J71" i="17"/>
  <c r="N71" i="17"/>
  <c r="R71" i="17"/>
  <c r="K72" i="17"/>
  <c r="O72" i="17"/>
  <c r="S72" i="17"/>
  <c r="L73" i="17"/>
  <c r="P73" i="17"/>
  <c r="I74" i="17"/>
  <c r="M74" i="17"/>
  <c r="Q74" i="17"/>
  <c r="J75" i="17"/>
  <c r="N75" i="17"/>
  <c r="R75" i="17"/>
  <c r="K76" i="17"/>
  <c r="O76" i="17"/>
  <c r="S76" i="17"/>
  <c r="L77" i="17"/>
  <c r="P77" i="17"/>
  <c r="I78" i="17"/>
  <c r="O78" i="17"/>
  <c r="I79" i="17"/>
  <c r="Q79" i="17"/>
  <c r="N80" i="17"/>
  <c r="K81" i="17"/>
  <c r="S81" i="17"/>
  <c r="P82" i="17"/>
  <c r="M83" i="17"/>
  <c r="J84" i="17"/>
  <c r="R84" i="17"/>
  <c r="I87" i="17"/>
  <c r="Q87" i="17"/>
  <c r="N88" i="17"/>
  <c r="P90" i="17"/>
  <c r="M91" i="17"/>
  <c r="N144" i="17"/>
  <c r="J146" i="17"/>
  <c r="R146" i="17"/>
  <c r="N148" i="17"/>
  <c r="J150" i="17"/>
  <c r="R150" i="17"/>
  <c r="N152" i="17"/>
  <c r="J166" i="17"/>
  <c r="R166" i="17"/>
  <c r="O167" i="17"/>
  <c r="N170" i="17"/>
  <c r="K171" i="17"/>
  <c r="S171" i="17"/>
  <c r="J174" i="17"/>
  <c r="R174" i="17"/>
  <c r="O175" i="17"/>
  <c r="J179" i="17"/>
  <c r="R179" i="17"/>
  <c r="O180" i="17"/>
  <c r="N183" i="17"/>
  <c r="K184" i="17"/>
  <c r="S184" i="17"/>
  <c r="J187" i="17"/>
  <c r="R187" i="17"/>
  <c r="O188" i="17"/>
  <c r="N191" i="17"/>
  <c r="K192" i="17"/>
  <c r="S192" i="17"/>
  <c r="N195" i="17"/>
  <c r="S196" i="17"/>
  <c r="R199" i="17"/>
  <c r="K204" i="17"/>
  <c r="J207" i="17"/>
  <c r="O208" i="17"/>
  <c r="I304" i="17"/>
  <c r="I300" i="17"/>
  <c r="I296" i="17"/>
  <c r="I292" i="17"/>
  <c r="I288" i="17"/>
  <c r="I284" i="17"/>
  <c r="I280" i="17"/>
  <c r="I275" i="17"/>
  <c r="I302" i="17"/>
  <c r="I298" i="17"/>
  <c r="I294" i="17"/>
  <c r="I290" i="17"/>
  <c r="I286" i="17"/>
  <c r="I282" i="17"/>
  <c r="I273" i="17"/>
  <c r="I303" i="17"/>
  <c r="I295" i="17"/>
  <c r="I287" i="17"/>
  <c r="I276" i="17"/>
  <c r="I268" i="17"/>
  <c r="I264" i="17"/>
  <c r="I297" i="17"/>
  <c r="I289" i="17"/>
  <c r="I281" i="17"/>
  <c r="I269" i="17"/>
  <c r="I265" i="17"/>
  <c r="I261" i="17"/>
  <c r="I260" i="17"/>
  <c r="I259" i="17"/>
  <c r="I258" i="17"/>
  <c r="I257" i="17"/>
  <c r="I299" i="17"/>
  <c r="I291" i="17"/>
  <c r="I283" i="17"/>
  <c r="I272" i="17"/>
  <c r="I270" i="17"/>
  <c r="I266" i="17"/>
  <c r="I262" i="17"/>
  <c r="I253" i="17"/>
  <c r="I252" i="17"/>
  <c r="I251" i="17"/>
  <c r="I250" i="17"/>
  <c r="I249" i="17"/>
  <c r="I248" i="17"/>
  <c r="I247" i="17"/>
  <c r="I246" i="17"/>
  <c r="I245" i="17"/>
  <c r="I244" i="17"/>
  <c r="M304" i="17"/>
  <c r="M300" i="17"/>
  <c r="M296" i="17"/>
  <c r="M292" i="17"/>
  <c r="M288" i="17"/>
  <c r="M284" i="17"/>
  <c r="M280" i="17"/>
  <c r="M275" i="17"/>
  <c r="M302" i="17"/>
  <c r="M298" i="17"/>
  <c r="M294" i="17"/>
  <c r="M290" i="17"/>
  <c r="M286" i="17"/>
  <c r="M282" i="17"/>
  <c r="M273" i="17"/>
  <c r="M299" i="17"/>
  <c r="M291" i="17"/>
  <c r="M283" i="17"/>
  <c r="M272" i="17"/>
  <c r="M268" i="17"/>
  <c r="M264" i="17"/>
  <c r="M301" i="17"/>
  <c r="M293" i="17"/>
  <c r="M285" i="17"/>
  <c r="M274" i="17"/>
  <c r="M269" i="17"/>
  <c r="M265" i="17"/>
  <c r="M261" i="17"/>
  <c r="M260" i="17"/>
  <c r="M259" i="17"/>
  <c r="M258" i="17"/>
  <c r="M257" i="17"/>
  <c r="M303" i="17"/>
  <c r="M295" i="17"/>
  <c r="M287" i="17"/>
  <c r="M276" i="17"/>
  <c r="M270" i="17"/>
  <c r="M266" i="17"/>
  <c r="M262" i="17"/>
  <c r="M253" i="17"/>
  <c r="M252" i="17"/>
  <c r="M251" i="17"/>
  <c r="M250" i="17"/>
  <c r="M249" i="17"/>
  <c r="M248" i="17"/>
  <c r="M247" i="17"/>
  <c r="M246" i="17"/>
  <c r="M245" i="17"/>
  <c r="M244" i="17"/>
  <c r="Q304" i="17"/>
  <c r="Q300" i="17"/>
  <c r="Q296" i="17"/>
  <c r="Q292" i="17"/>
  <c r="Q288" i="17"/>
  <c r="Q284" i="17"/>
  <c r="Q280" i="17"/>
  <c r="Q275" i="17"/>
  <c r="Q271" i="17"/>
  <c r="Q302" i="17"/>
  <c r="Q298" i="17"/>
  <c r="Q294" i="17"/>
  <c r="Q290" i="17"/>
  <c r="Q286" i="17"/>
  <c r="Q282" i="17"/>
  <c r="Q273" i="17"/>
  <c r="Q303" i="17"/>
  <c r="Q295" i="17"/>
  <c r="Q287" i="17"/>
  <c r="Q276" i="17"/>
  <c r="Q268" i="17"/>
  <c r="Q264" i="17"/>
  <c r="Q297" i="17"/>
  <c r="Q289" i="17"/>
  <c r="Q281" i="17"/>
  <c r="Q269" i="17"/>
  <c r="Q265" i="17"/>
  <c r="Q261" i="17"/>
  <c r="Q260" i="17"/>
  <c r="Q259" i="17"/>
  <c r="Q258" i="17"/>
  <c r="Q257" i="17"/>
  <c r="Q299" i="17"/>
  <c r="Q291" i="17"/>
  <c r="Q283" i="17"/>
  <c r="Q272" i="17"/>
  <c r="Q270" i="17"/>
  <c r="Q266" i="17"/>
  <c r="Q262" i="17"/>
  <c r="Q253" i="17"/>
  <c r="Q252" i="17"/>
  <c r="Q251" i="17"/>
  <c r="Q250" i="17"/>
  <c r="Q249" i="17"/>
  <c r="Q248" i="17"/>
  <c r="Q247" i="17"/>
  <c r="Q246" i="17"/>
  <c r="Q245" i="17"/>
  <c r="Q244" i="17"/>
  <c r="Q263" i="17"/>
  <c r="Q267" i="17"/>
  <c r="Q274" i="17"/>
  <c r="Q285" i="17"/>
  <c r="M297" i="17"/>
  <c r="L88" i="17"/>
  <c r="L84" i="17"/>
  <c r="L80" i="17"/>
  <c r="L89" i="17"/>
  <c r="L85" i="17"/>
  <c r="L81" i="17"/>
  <c r="N180" i="17"/>
  <c r="J184" i="17"/>
  <c r="K189" i="17"/>
  <c r="N199" i="17"/>
  <c r="S200" i="17"/>
  <c r="R203" i="17"/>
  <c r="K91" i="17"/>
  <c r="K87" i="17"/>
  <c r="K83" i="17"/>
  <c r="K79" i="17"/>
  <c r="K88" i="17"/>
  <c r="K84" i="17"/>
  <c r="K80" i="17"/>
  <c r="O91" i="17"/>
  <c r="O87" i="17"/>
  <c r="O83" i="17"/>
  <c r="O79" i="17"/>
  <c r="O88" i="17"/>
  <c r="O84" i="17"/>
  <c r="O80" i="17"/>
  <c r="S91" i="17"/>
  <c r="S87" i="17"/>
  <c r="S83" i="17"/>
  <c r="S79" i="17"/>
  <c r="S88" i="17"/>
  <c r="S84" i="17"/>
  <c r="S80" i="17"/>
  <c r="J26" i="17"/>
  <c r="N26" i="17"/>
  <c r="R26" i="17"/>
  <c r="J27" i="17"/>
  <c r="N27" i="17"/>
  <c r="R27" i="17"/>
  <c r="J28" i="17"/>
  <c r="N28" i="17"/>
  <c r="R28" i="17"/>
  <c r="J29" i="17"/>
  <c r="N29" i="17"/>
  <c r="R29" i="17"/>
  <c r="J30" i="17"/>
  <c r="N30" i="17"/>
  <c r="R30" i="17"/>
  <c r="J31" i="17"/>
  <c r="N31" i="17"/>
  <c r="R31" i="17"/>
  <c r="J32" i="17"/>
  <c r="N32" i="17"/>
  <c r="R32" i="17"/>
  <c r="J33" i="17"/>
  <c r="N33" i="17"/>
  <c r="R33" i="17"/>
  <c r="J34" i="17"/>
  <c r="N34" i="17"/>
  <c r="R34" i="17"/>
  <c r="J35" i="17"/>
  <c r="N35" i="17"/>
  <c r="R35" i="17"/>
  <c r="I39" i="17"/>
  <c r="M39" i="17"/>
  <c r="Q39" i="17"/>
  <c r="I40" i="17"/>
  <c r="M40" i="17"/>
  <c r="Q40" i="17"/>
  <c r="I41" i="17"/>
  <c r="M41" i="17"/>
  <c r="Q41" i="17"/>
  <c r="I42" i="17"/>
  <c r="M42" i="17"/>
  <c r="Q42" i="17"/>
  <c r="I43" i="17"/>
  <c r="M43" i="17"/>
  <c r="Q43" i="17"/>
  <c r="I44" i="17"/>
  <c r="M44" i="17"/>
  <c r="Q44" i="17"/>
  <c r="I45" i="17"/>
  <c r="M45" i="17"/>
  <c r="Q45" i="17"/>
  <c r="I46" i="17"/>
  <c r="M46" i="17"/>
  <c r="Q46" i="17"/>
  <c r="I47" i="17"/>
  <c r="M47" i="17"/>
  <c r="Q47" i="17"/>
  <c r="I48" i="17"/>
  <c r="M48" i="17"/>
  <c r="Q48" i="17"/>
  <c r="J49" i="17"/>
  <c r="N49" i="17"/>
  <c r="R49" i="17"/>
  <c r="K50" i="17"/>
  <c r="O50" i="17"/>
  <c r="S50" i="17"/>
  <c r="L51" i="17"/>
  <c r="P51" i="17"/>
  <c r="I52" i="17"/>
  <c r="M52" i="17"/>
  <c r="Q52" i="17"/>
  <c r="J53" i="17"/>
  <c r="N53" i="17"/>
  <c r="R53" i="17"/>
  <c r="K54" i="17"/>
  <c r="O54" i="17"/>
  <c r="S54" i="17"/>
  <c r="L55" i="17"/>
  <c r="P55" i="17"/>
  <c r="I56" i="17"/>
  <c r="M56" i="17"/>
  <c r="Q56" i="17"/>
  <c r="J57" i="17"/>
  <c r="N57" i="17"/>
  <c r="R57" i="17"/>
  <c r="K58" i="17"/>
  <c r="O58" i="17"/>
  <c r="S58" i="17"/>
  <c r="J62" i="17"/>
  <c r="N62" i="17"/>
  <c r="R62" i="17"/>
  <c r="K63" i="17"/>
  <c r="O63" i="17"/>
  <c r="S63" i="17"/>
  <c r="L64" i="17"/>
  <c r="P64" i="17"/>
  <c r="I65" i="17"/>
  <c r="M65" i="17"/>
  <c r="Q65" i="17"/>
  <c r="J66" i="17"/>
  <c r="N66" i="17"/>
  <c r="R66" i="17"/>
  <c r="K67" i="17"/>
  <c r="O67" i="17"/>
  <c r="S67" i="17"/>
  <c r="L68" i="17"/>
  <c r="P68" i="17"/>
  <c r="I69" i="17"/>
  <c r="M69" i="17"/>
  <c r="Q69" i="17"/>
  <c r="J70" i="17"/>
  <c r="N70" i="17"/>
  <c r="R70" i="17"/>
  <c r="K71" i="17"/>
  <c r="O71" i="17"/>
  <c r="S71" i="17"/>
  <c r="L72" i="17"/>
  <c r="P72" i="17"/>
  <c r="I73" i="17"/>
  <c r="M73" i="17"/>
  <c r="Q73" i="17"/>
  <c r="J74" i="17"/>
  <c r="N74" i="17"/>
  <c r="R74" i="17"/>
  <c r="K75" i="17"/>
  <c r="O75" i="17"/>
  <c r="S75" i="17"/>
  <c r="L76" i="17"/>
  <c r="P76" i="17"/>
  <c r="I77" i="17"/>
  <c r="M77" i="17"/>
  <c r="Q77" i="17"/>
  <c r="K78" i="17"/>
  <c r="P78" i="17"/>
  <c r="L79" i="17"/>
  <c r="I80" i="17"/>
  <c r="Q80" i="17"/>
  <c r="N81" i="17"/>
  <c r="K82" i="17"/>
  <c r="S82" i="17"/>
  <c r="P83" i="17"/>
  <c r="M84" i="17"/>
  <c r="J85" i="17"/>
  <c r="R85" i="17"/>
  <c r="O86" i="17"/>
  <c r="L87" i="17"/>
  <c r="I88" i="17"/>
  <c r="Q88" i="17"/>
  <c r="N89" i="17"/>
  <c r="K90" i="17"/>
  <c r="S90" i="17"/>
  <c r="P91" i="17"/>
  <c r="N143" i="17"/>
  <c r="J145" i="17"/>
  <c r="R145" i="17"/>
  <c r="N147" i="17"/>
  <c r="J149" i="17"/>
  <c r="R149" i="17"/>
  <c r="N151" i="17"/>
  <c r="J167" i="17"/>
  <c r="R167" i="17"/>
  <c r="O168" i="17"/>
  <c r="N171" i="17"/>
  <c r="K172" i="17"/>
  <c r="S172" i="17"/>
  <c r="J175" i="17"/>
  <c r="R175" i="17"/>
  <c r="J180" i="17"/>
  <c r="R180" i="17"/>
  <c r="O181" i="17"/>
  <c r="N184" i="17"/>
  <c r="K185" i="17"/>
  <c r="S185" i="17"/>
  <c r="J188" i="17"/>
  <c r="R188" i="17"/>
  <c r="O189" i="17"/>
  <c r="N192" i="17"/>
  <c r="K193" i="17"/>
  <c r="S193" i="17"/>
  <c r="R195" i="17"/>
  <c r="K200" i="17"/>
  <c r="J203" i="17"/>
  <c r="O204" i="17"/>
  <c r="N207" i="17"/>
  <c r="S208" i="17"/>
  <c r="M289" i="17"/>
  <c r="I301" i="17"/>
  <c r="R487" i="17"/>
  <c r="N487" i="17"/>
  <c r="J487" i="17"/>
  <c r="Q487" i="17"/>
  <c r="M487" i="17"/>
  <c r="I487" i="17"/>
  <c r="O487" i="17"/>
  <c r="L487" i="17"/>
  <c r="S487" i="17"/>
  <c r="K487" i="17"/>
  <c r="P487" i="17"/>
  <c r="L167" i="17"/>
  <c r="P167" i="17"/>
  <c r="I168" i="17"/>
  <c r="M168" i="17"/>
  <c r="Q168" i="17"/>
  <c r="L171" i="17"/>
  <c r="P171" i="17"/>
  <c r="I172" i="17"/>
  <c r="M172" i="17"/>
  <c r="Q172" i="17"/>
  <c r="L175" i="17"/>
  <c r="P175" i="17"/>
  <c r="L180" i="17"/>
  <c r="P180" i="17"/>
  <c r="I181" i="17"/>
  <c r="M181" i="17"/>
  <c r="Q181" i="17"/>
  <c r="L184" i="17"/>
  <c r="P184" i="17"/>
  <c r="I185" i="17"/>
  <c r="M185" i="17"/>
  <c r="Q185" i="17"/>
  <c r="L188" i="17"/>
  <c r="P188" i="17"/>
  <c r="I189" i="17"/>
  <c r="M189" i="17"/>
  <c r="Q189" i="17"/>
  <c r="L192" i="17"/>
  <c r="P192" i="17"/>
  <c r="I193" i="17"/>
  <c r="M193" i="17"/>
  <c r="Q193" i="17"/>
  <c r="L196" i="17"/>
  <c r="P196" i="17"/>
  <c r="I197" i="17"/>
  <c r="M197" i="17"/>
  <c r="Q197" i="17"/>
  <c r="L200" i="17"/>
  <c r="P200" i="17"/>
  <c r="I201" i="17"/>
  <c r="M201" i="17"/>
  <c r="Q201" i="17"/>
  <c r="L204" i="17"/>
  <c r="P204" i="17"/>
  <c r="I205" i="17"/>
  <c r="M205" i="17"/>
  <c r="Q205" i="17"/>
  <c r="L208" i="17"/>
  <c r="P208" i="17"/>
  <c r="J301" i="17"/>
  <c r="J297" i="17"/>
  <c r="J293" i="17"/>
  <c r="J289" i="17"/>
  <c r="J285" i="17"/>
  <c r="J281" i="17"/>
  <c r="J276" i="17"/>
  <c r="J272" i="17"/>
  <c r="J303" i="17"/>
  <c r="J299" i="17"/>
  <c r="J295" i="17"/>
  <c r="J291" i="17"/>
  <c r="J287" i="17"/>
  <c r="J283" i="17"/>
  <c r="J274" i="17"/>
  <c r="N301" i="17"/>
  <c r="N297" i="17"/>
  <c r="N293" i="17"/>
  <c r="N289" i="17"/>
  <c r="N285" i="17"/>
  <c r="N281" i="17"/>
  <c r="N276" i="17"/>
  <c r="N272" i="17"/>
  <c r="N303" i="17"/>
  <c r="N299" i="17"/>
  <c r="N295" i="17"/>
  <c r="N291" i="17"/>
  <c r="N287" i="17"/>
  <c r="N283" i="17"/>
  <c r="N274" i="17"/>
  <c r="R301" i="17"/>
  <c r="R297" i="17"/>
  <c r="R293" i="17"/>
  <c r="R289" i="17"/>
  <c r="R285" i="17"/>
  <c r="R281" i="17"/>
  <c r="R276" i="17"/>
  <c r="R272" i="17"/>
  <c r="R303" i="17"/>
  <c r="R299" i="17"/>
  <c r="R295" i="17"/>
  <c r="R291" i="17"/>
  <c r="R287" i="17"/>
  <c r="R283" i="17"/>
  <c r="R274" i="17"/>
  <c r="J263" i="17"/>
  <c r="N263" i="17"/>
  <c r="R263" i="17"/>
  <c r="J267" i="17"/>
  <c r="N267" i="17"/>
  <c r="R267" i="17"/>
  <c r="J271" i="17"/>
  <c r="N271" i="17"/>
  <c r="N273" i="17"/>
  <c r="K274" i="17"/>
  <c r="S274" i="17"/>
  <c r="J280" i="17"/>
  <c r="R280" i="17"/>
  <c r="O281" i="17"/>
  <c r="L282" i="17"/>
  <c r="N284" i="17"/>
  <c r="K285" i="17"/>
  <c r="S285" i="17"/>
  <c r="P286" i="17"/>
  <c r="J288" i="17"/>
  <c r="R288" i="17"/>
  <c r="O289" i="17"/>
  <c r="L290" i="17"/>
  <c r="N292" i="17"/>
  <c r="K293" i="17"/>
  <c r="S293" i="17"/>
  <c r="P294" i="17"/>
  <c r="J296" i="17"/>
  <c r="R296" i="17"/>
  <c r="L298" i="17"/>
  <c r="N300" i="17"/>
  <c r="P302" i="17"/>
  <c r="J304" i="17"/>
  <c r="R495" i="17"/>
  <c r="N495" i="17"/>
  <c r="J495" i="17"/>
  <c r="Q495" i="17"/>
  <c r="M495" i="17"/>
  <c r="I495" i="17"/>
  <c r="O495" i="17"/>
  <c r="L495" i="17"/>
  <c r="S495" i="17"/>
  <c r="K495" i="17"/>
  <c r="L143" i="17"/>
  <c r="P143" i="17"/>
  <c r="L144" i="17"/>
  <c r="P144" i="17"/>
  <c r="L145" i="17"/>
  <c r="P145" i="17"/>
  <c r="L146" i="17"/>
  <c r="P146" i="17"/>
  <c r="L147" i="17"/>
  <c r="P147" i="17"/>
  <c r="L148" i="17"/>
  <c r="P148" i="17"/>
  <c r="L149" i="17"/>
  <c r="P149" i="17"/>
  <c r="L150" i="17"/>
  <c r="P150" i="17"/>
  <c r="L151" i="17"/>
  <c r="P151" i="17"/>
  <c r="L152" i="17"/>
  <c r="P152" i="17"/>
  <c r="L166" i="17"/>
  <c r="P166" i="17"/>
  <c r="I167" i="17"/>
  <c r="M167" i="17"/>
  <c r="Q167" i="17"/>
  <c r="L170" i="17"/>
  <c r="P170" i="17"/>
  <c r="I171" i="17"/>
  <c r="M171" i="17"/>
  <c r="Q171" i="17"/>
  <c r="L174" i="17"/>
  <c r="P174" i="17"/>
  <c r="I175" i="17"/>
  <c r="M175" i="17"/>
  <c r="Q175" i="17"/>
  <c r="L179" i="17"/>
  <c r="P179" i="17"/>
  <c r="I180" i="17"/>
  <c r="M180" i="17"/>
  <c r="Q180" i="17"/>
  <c r="L183" i="17"/>
  <c r="P183" i="17"/>
  <c r="I184" i="17"/>
  <c r="M184" i="17"/>
  <c r="Q184" i="17"/>
  <c r="L187" i="17"/>
  <c r="P187" i="17"/>
  <c r="I188" i="17"/>
  <c r="M188" i="17"/>
  <c r="Q188" i="17"/>
  <c r="L191" i="17"/>
  <c r="P191" i="17"/>
  <c r="I192" i="17"/>
  <c r="M192" i="17"/>
  <c r="Q192" i="17"/>
  <c r="L195" i="17"/>
  <c r="P195" i="17"/>
  <c r="I196" i="17"/>
  <c r="M196" i="17"/>
  <c r="Q196" i="17"/>
  <c r="L199" i="17"/>
  <c r="P199" i="17"/>
  <c r="I200" i="17"/>
  <c r="M200" i="17"/>
  <c r="Q200" i="17"/>
  <c r="L203" i="17"/>
  <c r="P203" i="17"/>
  <c r="I204" i="17"/>
  <c r="M204" i="17"/>
  <c r="Q204" i="17"/>
  <c r="L207" i="17"/>
  <c r="P207" i="17"/>
  <c r="I208" i="17"/>
  <c r="M208" i="17"/>
  <c r="Q208" i="17"/>
  <c r="K302" i="17"/>
  <c r="K298" i="17"/>
  <c r="K294" i="17"/>
  <c r="K290" i="17"/>
  <c r="K286" i="17"/>
  <c r="K282" i="17"/>
  <c r="K273" i="17"/>
  <c r="K304" i="17"/>
  <c r="K300" i="17"/>
  <c r="K296" i="17"/>
  <c r="K292" i="17"/>
  <c r="K288" i="17"/>
  <c r="K284" i="17"/>
  <c r="K280" i="17"/>
  <c r="K275" i="17"/>
  <c r="O302" i="17"/>
  <c r="O298" i="17"/>
  <c r="O294" i="17"/>
  <c r="O290" i="17"/>
  <c r="O286" i="17"/>
  <c r="O282" i="17"/>
  <c r="O273" i="17"/>
  <c r="O304" i="17"/>
  <c r="O300" i="17"/>
  <c r="O296" i="17"/>
  <c r="O292" i="17"/>
  <c r="O288" i="17"/>
  <c r="O284" i="17"/>
  <c r="O280" i="17"/>
  <c r="O275" i="17"/>
  <c r="S302" i="17"/>
  <c r="S298" i="17"/>
  <c r="S294" i="17"/>
  <c r="S290" i="17"/>
  <c r="S286" i="17"/>
  <c r="S282" i="17"/>
  <c r="S273" i="17"/>
  <c r="S304" i="17"/>
  <c r="S300" i="17"/>
  <c r="S296" i="17"/>
  <c r="S292" i="17"/>
  <c r="S288" i="17"/>
  <c r="S284" i="17"/>
  <c r="S280" i="17"/>
  <c r="S275" i="17"/>
  <c r="S271" i="17"/>
  <c r="J244" i="17"/>
  <c r="N244" i="17"/>
  <c r="R244" i="17"/>
  <c r="J245" i="17"/>
  <c r="N245" i="17"/>
  <c r="R245" i="17"/>
  <c r="J246" i="17"/>
  <c r="N246" i="17"/>
  <c r="R246" i="17"/>
  <c r="J247" i="17"/>
  <c r="N247" i="17"/>
  <c r="R247" i="17"/>
  <c r="J248" i="17"/>
  <c r="N248" i="17"/>
  <c r="R248" i="17"/>
  <c r="J249" i="17"/>
  <c r="N249" i="17"/>
  <c r="R249" i="17"/>
  <c r="J250" i="17"/>
  <c r="N250" i="17"/>
  <c r="R250" i="17"/>
  <c r="J251" i="17"/>
  <c r="N251" i="17"/>
  <c r="R251" i="17"/>
  <c r="J252" i="17"/>
  <c r="N252" i="17"/>
  <c r="R252" i="17"/>
  <c r="J253" i="17"/>
  <c r="N253" i="17"/>
  <c r="R253" i="17"/>
  <c r="J262" i="17"/>
  <c r="N262" i="17"/>
  <c r="R262" i="17"/>
  <c r="K263" i="17"/>
  <c r="O263" i="17"/>
  <c r="S263" i="17"/>
  <c r="L264" i="17"/>
  <c r="P264" i="17"/>
  <c r="J266" i="17"/>
  <c r="N266" i="17"/>
  <c r="R266" i="17"/>
  <c r="K267" i="17"/>
  <c r="O267" i="17"/>
  <c r="S267" i="17"/>
  <c r="L268" i="17"/>
  <c r="P268" i="17"/>
  <c r="J270" i="17"/>
  <c r="N270" i="17"/>
  <c r="R270" i="17"/>
  <c r="K271" i="17"/>
  <c r="O271" i="17"/>
  <c r="K272" i="17"/>
  <c r="S272" i="17"/>
  <c r="P273" i="17"/>
  <c r="J275" i="17"/>
  <c r="R275" i="17"/>
  <c r="O276" i="17"/>
  <c r="L280" i="17"/>
  <c r="N282" i="17"/>
  <c r="K283" i="17"/>
  <c r="S283" i="17"/>
  <c r="P284" i="17"/>
  <c r="J286" i="17"/>
  <c r="R286" i="17"/>
  <c r="O287" i="17"/>
  <c r="L288" i="17"/>
  <c r="N290" i="17"/>
  <c r="K291" i="17"/>
  <c r="S291" i="17"/>
  <c r="P292" i="17"/>
  <c r="J294" i="17"/>
  <c r="R294" i="17"/>
  <c r="O295" i="17"/>
  <c r="N298" i="17"/>
  <c r="K299" i="17"/>
  <c r="S299" i="17"/>
  <c r="J302" i="17"/>
  <c r="R302" i="17"/>
  <c r="O303" i="17"/>
  <c r="N304" i="17"/>
  <c r="S358" i="17"/>
  <c r="S390" i="17" s="1"/>
  <c r="O358" i="17"/>
  <c r="K358" i="17"/>
  <c r="R358" i="17"/>
  <c r="N358" i="17"/>
  <c r="J358" i="17"/>
  <c r="Q358" i="17"/>
  <c r="Q390" i="17" s="1"/>
  <c r="I358" i="17"/>
  <c r="P358" i="17"/>
  <c r="P390" i="17" s="1"/>
  <c r="M358" i="17"/>
  <c r="M390" i="17" s="1"/>
  <c r="S359" i="17"/>
  <c r="O359" i="17"/>
  <c r="K359" i="17"/>
  <c r="R359" i="17"/>
  <c r="N359" i="17"/>
  <c r="J359" i="17"/>
  <c r="M359" i="17"/>
  <c r="L359" i="17"/>
  <c r="Q359" i="17"/>
  <c r="I359" i="17"/>
  <c r="S361" i="17"/>
  <c r="O361" i="17"/>
  <c r="K361" i="17"/>
  <c r="R361" i="17"/>
  <c r="N361" i="17"/>
  <c r="J361" i="17"/>
  <c r="M361" i="17"/>
  <c r="L361" i="17"/>
  <c r="Q361" i="17"/>
  <c r="I361" i="17"/>
  <c r="S363" i="17"/>
  <c r="O363" i="17"/>
  <c r="K363" i="17"/>
  <c r="R363" i="17"/>
  <c r="N363" i="17"/>
  <c r="J363" i="17"/>
  <c r="M363" i="17"/>
  <c r="L363" i="17"/>
  <c r="Q363" i="17"/>
  <c r="I363" i="17"/>
  <c r="S365" i="17"/>
  <c r="O365" i="17"/>
  <c r="K365" i="17"/>
  <c r="R365" i="17"/>
  <c r="N365" i="17"/>
  <c r="J365" i="17"/>
  <c r="M365" i="17"/>
  <c r="L365" i="17"/>
  <c r="Q365" i="17"/>
  <c r="I365" i="17"/>
  <c r="S367" i="17"/>
  <c r="O367" i="17"/>
  <c r="K367" i="17"/>
  <c r="R367" i="17"/>
  <c r="N367" i="17"/>
  <c r="J367" i="17"/>
  <c r="M367" i="17"/>
  <c r="L367" i="17"/>
  <c r="Q367" i="17"/>
  <c r="I367" i="17"/>
  <c r="S369" i="17"/>
  <c r="O369" i="17"/>
  <c r="K369" i="17"/>
  <c r="R369" i="17"/>
  <c r="N369" i="17"/>
  <c r="J369" i="17"/>
  <c r="M369" i="17"/>
  <c r="L369" i="17"/>
  <c r="Q369" i="17"/>
  <c r="I369" i="17"/>
  <c r="S371" i="17"/>
  <c r="O371" i="17"/>
  <c r="K371" i="17"/>
  <c r="R371" i="17"/>
  <c r="N371" i="17"/>
  <c r="J371" i="17"/>
  <c r="M371" i="17"/>
  <c r="L371" i="17"/>
  <c r="Q371" i="17"/>
  <c r="I371" i="17"/>
  <c r="S373" i="17"/>
  <c r="O373" i="17"/>
  <c r="K373" i="17"/>
  <c r="R373" i="17"/>
  <c r="N373" i="17"/>
  <c r="J373" i="17"/>
  <c r="M373" i="17"/>
  <c r="L373" i="17"/>
  <c r="Q373" i="17"/>
  <c r="I373" i="17"/>
  <c r="S375" i="17"/>
  <c r="O375" i="17"/>
  <c r="K375" i="17"/>
  <c r="R375" i="17"/>
  <c r="N375" i="17"/>
  <c r="J375" i="17"/>
  <c r="M375" i="17"/>
  <c r="L375" i="17"/>
  <c r="Q375" i="17"/>
  <c r="I375" i="17"/>
  <c r="S377" i="17"/>
  <c r="O377" i="17"/>
  <c r="K377" i="17"/>
  <c r="R377" i="17"/>
  <c r="N377" i="17"/>
  <c r="J377" i="17"/>
  <c r="M377" i="17"/>
  <c r="L377" i="17"/>
  <c r="Q377" i="17"/>
  <c r="I377" i="17"/>
  <c r="S379" i="17"/>
  <c r="O379" i="17"/>
  <c r="K379" i="17"/>
  <c r="R379" i="17"/>
  <c r="N379" i="17"/>
  <c r="J379" i="17"/>
  <c r="M379" i="17"/>
  <c r="L379" i="17"/>
  <c r="Q379" i="17"/>
  <c r="I379" i="17"/>
  <c r="S381" i="17"/>
  <c r="O381" i="17"/>
  <c r="K381" i="17"/>
  <c r="R381" i="17"/>
  <c r="N381" i="17"/>
  <c r="J381" i="17"/>
  <c r="M381" i="17"/>
  <c r="L381" i="17"/>
  <c r="Q381" i="17"/>
  <c r="I381" i="17"/>
  <c r="S383" i="17"/>
  <c r="O383" i="17"/>
  <c r="K383" i="17"/>
  <c r="R383" i="17"/>
  <c r="N383" i="17"/>
  <c r="J383" i="17"/>
  <c r="M383" i="17"/>
  <c r="L383" i="17"/>
  <c r="Q383" i="17"/>
  <c r="I383" i="17"/>
  <c r="P385" i="17"/>
  <c r="L385" i="17"/>
  <c r="S385" i="17"/>
  <c r="O385" i="17"/>
  <c r="K385" i="17"/>
  <c r="N385" i="17"/>
  <c r="M385" i="17"/>
  <c r="R385" i="17"/>
  <c r="J385" i="17"/>
  <c r="I385" i="17"/>
  <c r="I195" i="17"/>
  <c r="M195" i="17"/>
  <c r="Q195" i="17"/>
  <c r="L198" i="17"/>
  <c r="P198" i="17"/>
  <c r="I199" i="17"/>
  <c r="M199" i="17"/>
  <c r="Q199" i="17"/>
  <c r="L202" i="17"/>
  <c r="P202" i="17"/>
  <c r="I203" i="17"/>
  <c r="M203" i="17"/>
  <c r="Q203" i="17"/>
  <c r="L303" i="17"/>
  <c r="L299" i="17"/>
  <c r="L295" i="17"/>
  <c r="L291" i="17"/>
  <c r="L287" i="17"/>
  <c r="L283" i="17"/>
  <c r="L274" i="17"/>
  <c r="L304" i="17"/>
  <c r="L301" i="17"/>
  <c r="L297" i="17"/>
  <c r="L293" i="17"/>
  <c r="L289" i="17"/>
  <c r="L285" i="17"/>
  <c r="L281" i="17"/>
  <c r="L276" i="17"/>
  <c r="L272" i="17"/>
  <c r="P303" i="17"/>
  <c r="P299" i="17"/>
  <c r="P295" i="17"/>
  <c r="P291" i="17"/>
  <c r="P287" i="17"/>
  <c r="P283" i="17"/>
  <c r="P274" i="17"/>
  <c r="P304" i="17"/>
  <c r="P301" i="17"/>
  <c r="P297" i="17"/>
  <c r="P293" i="17"/>
  <c r="P289" i="17"/>
  <c r="P285" i="17"/>
  <c r="P281" i="17"/>
  <c r="P276" i="17"/>
  <c r="P272" i="17"/>
  <c r="K244" i="17"/>
  <c r="O244" i="17"/>
  <c r="S244" i="17"/>
  <c r="K245" i="17"/>
  <c r="O245" i="17"/>
  <c r="S245" i="17"/>
  <c r="K246" i="17"/>
  <c r="O246" i="17"/>
  <c r="S246" i="17"/>
  <c r="K247" i="17"/>
  <c r="O247" i="17"/>
  <c r="S247" i="17"/>
  <c r="K248" i="17"/>
  <c r="O248" i="17"/>
  <c r="S248" i="17"/>
  <c r="K249" i="17"/>
  <c r="O249" i="17"/>
  <c r="S249" i="17"/>
  <c r="K250" i="17"/>
  <c r="O250" i="17"/>
  <c r="S250" i="17"/>
  <c r="K251" i="17"/>
  <c r="O251" i="17"/>
  <c r="S251" i="17"/>
  <c r="K252" i="17"/>
  <c r="O252" i="17"/>
  <c r="S252" i="17"/>
  <c r="K253" i="17"/>
  <c r="O253" i="17"/>
  <c r="S253" i="17"/>
  <c r="J257" i="17"/>
  <c r="N257" i="17"/>
  <c r="R257" i="17"/>
  <c r="J258" i="17"/>
  <c r="N258" i="17"/>
  <c r="R258" i="17"/>
  <c r="J259" i="17"/>
  <c r="N259" i="17"/>
  <c r="R259" i="17"/>
  <c r="J260" i="17"/>
  <c r="N260" i="17"/>
  <c r="R260" i="17"/>
  <c r="J261" i="17"/>
  <c r="N261" i="17"/>
  <c r="R261" i="17"/>
  <c r="K262" i="17"/>
  <c r="O262" i="17"/>
  <c r="S262" i="17"/>
  <c r="L263" i="17"/>
  <c r="P263" i="17"/>
  <c r="J265" i="17"/>
  <c r="N265" i="17"/>
  <c r="R265" i="17"/>
  <c r="K266" i="17"/>
  <c r="O266" i="17"/>
  <c r="S266" i="17"/>
  <c r="L267" i="17"/>
  <c r="P267" i="17"/>
  <c r="J269" i="17"/>
  <c r="N269" i="17"/>
  <c r="R269" i="17"/>
  <c r="K270" i="17"/>
  <c r="O270" i="17"/>
  <c r="S270" i="17"/>
  <c r="L271" i="17"/>
  <c r="P271" i="17"/>
  <c r="J273" i="17"/>
  <c r="R273" i="17"/>
  <c r="O274" i="17"/>
  <c r="L275" i="17"/>
  <c r="N280" i="17"/>
  <c r="K281" i="17"/>
  <c r="S281" i="17"/>
  <c r="P282" i="17"/>
  <c r="J284" i="17"/>
  <c r="R284" i="17"/>
  <c r="O285" i="17"/>
  <c r="L286" i="17"/>
  <c r="N288" i="17"/>
  <c r="K289" i="17"/>
  <c r="S289" i="17"/>
  <c r="P290" i="17"/>
  <c r="J292" i="17"/>
  <c r="R292" i="17"/>
  <c r="O293" i="17"/>
  <c r="L294" i="17"/>
  <c r="N296" i="17"/>
  <c r="K297" i="17"/>
  <c r="S297" i="17"/>
  <c r="P298" i="17"/>
  <c r="J300" i="17"/>
  <c r="R300" i="17"/>
  <c r="O301" i="17"/>
  <c r="L302" i="17"/>
  <c r="R304" i="17"/>
  <c r="P359" i="17"/>
  <c r="P361" i="17"/>
  <c r="P363" i="17"/>
  <c r="P365" i="17"/>
  <c r="P367" i="17"/>
  <c r="P369" i="17"/>
  <c r="P371" i="17"/>
  <c r="P373" i="17"/>
  <c r="P375" i="17"/>
  <c r="P377" i="17"/>
  <c r="P379" i="17"/>
  <c r="P381" i="17"/>
  <c r="P383" i="17"/>
  <c r="Q385" i="17"/>
  <c r="R479" i="17"/>
  <c r="N479" i="17"/>
  <c r="J479" i="17"/>
  <c r="Q479" i="17"/>
  <c r="M479" i="17"/>
  <c r="I479" i="17"/>
  <c r="O479" i="17"/>
  <c r="L479" i="17"/>
  <c r="S479" i="17"/>
  <c r="K479" i="17"/>
  <c r="R470" i="17"/>
  <c r="N470" i="17"/>
  <c r="J470" i="17"/>
  <c r="Q470" i="17"/>
  <c r="M470" i="17"/>
  <c r="I470" i="17"/>
  <c r="S470" i="17"/>
  <c r="K470" i="17"/>
  <c r="P470" i="17"/>
  <c r="O470" i="17"/>
  <c r="R471" i="17"/>
  <c r="N471" i="17"/>
  <c r="J471" i="17"/>
  <c r="Q471" i="17"/>
  <c r="M471" i="17"/>
  <c r="I471" i="17"/>
  <c r="O471" i="17"/>
  <c r="L471" i="17"/>
  <c r="L503" i="17" s="1"/>
  <c r="S471" i="17"/>
  <c r="K471" i="17"/>
  <c r="R477" i="17"/>
  <c r="N477" i="17"/>
  <c r="J477" i="17"/>
  <c r="Q477" i="17"/>
  <c r="M477" i="17"/>
  <c r="I477" i="17"/>
  <c r="O477" i="17"/>
  <c r="L477" i="17"/>
  <c r="S477" i="17"/>
  <c r="K477" i="17"/>
  <c r="P477" i="17"/>
  <c r="R485" i="17"/>
  <c r="N485" i="17"/>
  <c r="J485" i="17"/>
  <c r="Q485" i="17"/>
  <c r="M485" i="17"/>
  <c r="I485" i="17"/>
  <c r="O485" i="17"/>
  <c r="L485" i="17"/>
  <c r="S485" i="17"/>
  <c r="K485" i="17"/>
  <c r="P485" i="17"/>
  <c r="R493" i="17"/>
  <c r="N493" i="17"/>
  <c r="J493" i="17"/>
  <c r="Q493" i="17"/>
  <c r="M493" i="17"/>
  <c r="I493" i="17"/>
  <c r="O493" i="17"/>
  <c r="L493" i="17"/>
  <c r="S493" i="17"/>
  <c r="K493" i="17"/>
  <c r="P493" i="17"/>
  <c r="S360" i="17"/>
  <c r="O360" i="17"/>
  <c r="K360" i="17"/>
  <c r="R360" i="17"/>
  <c r="N360" i="17"/>
  <c r="J360" i="17"/>
  <c r="S362" i="17"/>
  <c r="O362" i="17"/>
  <c r="K362" i="17"/>
  <c r="R362" i="17"/>
  <c r="N362" i="17"/>
  <c r="J362" i="17"/>
  <c r="P360" i="17"/>
  <c r="S364" i="17"/>
  <c r="O364" i="17"/>
  <c r="K364" i="17"/>
  <c r="R364" i="17"/>
  <c r="N364" i="17"/>
  <c r="J364" i="17"/>
  <c r="P362" i="17"/>
  <c r="S366" i="17"/>
  <c r="O366" i="17"/>
  <c r="K366" i="17"/>
  <c r="R366" i="17"/>
  <c r="N366" i="17"/>
  <c r="J366" i="17"/>
  <c r="P364" i="17"/>
  <c r="S368" i="17"/>
  <c r="O368" i="17"/>
  <c r="K368" i="17"/>
  <c r="R368" i="17"/>
  <c r="N368" i="17"/>
  <c r="J368" i="17"/>
  <c r="P366" i="17"/>
  <c r="S370" i="17"/>
  <c r="O370" i="17"/>
  <c r="K370" i="17"/>
  <c r="R370" i="17"/>
  <c r="N370" i="17"/>
  <c r="J370" i="17"/>
  <c r="P368" i="17"/>
  <c r="S372" i="17"/>
  <c r="O372" i="17"/>
  <c r="K372" i="17"/>
  <c r="R372" i="17"/>
  <c r="N372" i="17"/>
  <c r="J372" i="17"/>
  <c r="P370" i="17"/>
  <c r="S374" i="17"/>
  <c r="O374" i="17"/>
  <c r="K374" i="17"/>
  <c r="R374" i="17"/>
  <c r="N374" i="17"/>
  <c r="J374" i="17"/>
  <c r="P372" i="17"/>
  <c r="S376" i="17"/>
  <c r="O376" i="17"/>
  <c r="K376" i="17"/>
  <c r="R376" i="17"/>
  <c r="N376" i="17"/>
  <c r="J376" i="17"/>
  <c r="P374" i="17"/>
  <c r="S378" i="17"/>
  <c r="O378" i="17"/>
  <c r="K378" i="17"/>
  <c r="R378" i="17"/>
  <c r="N378" i="17"/>
  <c r="J378" i="17"/>
  <c r="P376" i="17"/>
  <c r="S380" i="17"/>
  <c r="O380" i="17"/>
  <c r="K380" i="17"/>
  <c r="R380" i="17"/>
  <c r="N380" i="17"/>
  <c r="J380" i="17"/>
  <c r="P378" i="17"/>
  <c r="S382" i="17"/>
  <c r="O382" i="17"/>
  <c r="K382" i="17"/>
  <c r="R382" i="17"/>
  <c r="N382" i="17"/>
  <c r="J382" i="17"/>
  <c r="P380" i="17"/>
  <c r="S384" i="17"/>
  <c r="O384" i="17"/>
  <c r="K384" i="17"/>
  <c r="R384" i="17"/>
  <c r="N384" i="17"/>
  <c r="J384" i="17"/>
  <c r="P382" i="17"/>
  <c r="Q386" i="17"/>
  <c r="M386" i="17"/>
  <c r="I386" i="17"/>
  <c r="P386" i="17"/>
  <c r="L386" i="17"/>
  <c r="P384" i="17"/>
  <c r="J386" i="17"/>
  <c r="R386" i="17"/>
  <c r="K502" i="17"/>
  <c r="K503" i="17" s="1"/>
  <c r="K504" i="17" s="1"/>
  <c r="R475" i="17"/>
  <c r="N475" i="17"/>
  <c r="J475" i="17"/>
  <c r="Q475" i="17"/>
  <c r="M475" i="17"/>
  <c r="I475" i="17"/>
  <c r="O475" i="17"/>
  <c r="L475" i="17"/>
  <c r="S475" i="17"/>
  <c r="K475" i="17"/>
  <c r="P475" i="17"/>
  <c r="R483" i="17"/>
  <c r="N483" i="17"/>
  <c r="J483" i="17"/>
  <c r="Q483" i="17"/>
  <c r="M483" i="17"/>
  <c r="I483" i="17"/>
  <c r="O483" i="17"/>
  <c r="L483" i="17"/>
  <c r="S483" i="17"/>
  <c r="K483" i="17"/>
  <c r="P483" i="17"/>
  <c r="R491" i="17"/>
  <c r="N491" i="17"/>
  <c r="J491" i="17"/>
  <c r="Q491" i="17"/>
  <c r="M491" i="17"/>
  <c r="I491" i="17"/>
  <c r="O491" i="17"/>
  <c r="L491" i="17"/>
  <c r="S491" i="17"/>
  <c r="K491" i="17"/>
  <c r="P491" i="17"/>
  <c r="I360" i="17"/>
  <c r="Q360" i="17"/>
  <c r="I362" i="17"/>
  <c r="Q362" i="17"/>
  <c r="I364" i="17"/>
  <c r="Q364" i="17"/>
  <c r="I366" i="17"/>
  <c r="Q366" i="17"/>
  <c r="I368" i="17"/>
  <c r="Q368" i="17"/>
  <c r="I370" i="17"/>
  <c r="Q370" i="17"/>
  <c r="I372" i="17"/>
  <c r="Q372" i="17"/>
  <c r="I374" i="17"/>
  <c r="Q374" i="17"/>
  <c r="I376" i="17"/>
  <c r="Q376" i="17"/>
  <c r="I378" i="17"/>
  <c r="Q378" i="17"/>
  <c r="I380" i="17"/>
  <c r="Q380" i="17"/>
  <c r="I382" i="17"/>
  <c r="Q382" i="17"/>
  <c r="I384" i="17"/>
  <c r="Q384" i="17"/>
  <c r="K386" i="17"/>
  <c r="S386" i="17"/>
  <c r="R473" i="17"/>
  <c r="N473" i="17"/>
  <c r="J473" i="17"/>
  <c r="Q473" i="17"/>
  <c r="M473" i="17"/>
  <c r="I473" i="17"/>
  <c r="O473" i="17"/>
  <c r="L473" i="17"/>
  <c r="S473" i="17"/>
  <c r="K473" i="17"/>
  <c r="P473" i="17"/>
  <c r="R481" i="17"/>
  <c r="N481" i="17"/>
  <c r="J481" i="17"/>
  <c r="Q481" i="17"/>
  <c r="M481" i="17"/>
  <c r="I481" i="17"/>
  <c r="O481" i="17"/>
  <c r="L481" i="17"/>
  <c r="S481" i="17"/>
  <c r="K481" i="17"/>
  <c r="P481" i="17"/>
  <c r="R489" i="17"/>
  <c r="N489" i="17"/>
  <c r="J489" i="17"/>
  <c r="Q489" i="17"/>
  <c r="M489" i="17"/>
  <c r="I489" i="17"/>
  <c r="O489" i="17"/>
  <c r="L489" i="17"/>
  <c r="S489" i="17"/>
  <c r="K489" i="17"/>
  <c r="P489" i="17"/>
  <c r="R497" i="17"/>
  <c r="O497" i="17"/>
  <c r="K497" i="17"/>
  <c r="S497" i="17"/>
  <c r="N497" i="17"/>
  <c r="J497" i="17"/>
  <c r="P497" i="17"/>
  <c r="M497" i="17"/>
  <c r="L497" i="17"/>
  <c r="Q497" i="17"/>
  <c r="J357" i="17"/>
  <c r="J389" i="17" s="1"/>
  <c r="N357" i="17"/>
  <c r="N389" i="17" s="1"/>
  <c r="R357" i="17"/>
  <c r="R389" i="17" s="1"/>
  <c r="R472" i="17"/>
  <c r="N472" i="17"/>
  <c r="J472" i="17"/>
  <c r="Q472" i="17"/>
  <c r="M472" i="17"/>
  <c r="I472" i="17"/>
  <c r="R474" i="17"/>
  <c r="N474" i="17"/>
  <c r="J474" i="17"/>
  <c r="Q474" i="17"/>
  <c r="M474" i="17"/>
  <c r="I474" i="17"/>
  <c r="P472" i="17"/>
  <c r="R476" i="17"/>
  <c r="N476" i="17"/>
  <c r="J476" i="17"/>
  <c r="Q476" i="17"/>
  <c r="M476" i="17"/>
  <c r="I476" i="17"/>
  <c r="P474" i="17"/>
  <c r="R478" i="17"/>
  <c r="N478" i="17"/>
  <c r="J478" i="17"/>
  <c r="Q478" i="17"/>
  <c r="M478" i="17"/>
  <c r="I478" i="17"/>
  <c r="P476" i="17"/>
  <c r="R480" i="17"/>
  <c r="N480" i="17"/>
  <c r="J480" i="17"/>
  <c r="Q480" i="17"/>
  <c r="M480" i="17"/>
  <c r="I480" i="17"/>
  <c r="P478" i="17"/>
  <c r="R482" i="17"/>
  <c r="N482" i="17"/>
  <c r="J482" i="17"/>
  <c r="Q482" i="17"/>
  <c r="M482" i="17"/>
  <c r="I482" i="17"/>
  <c r="P480" i="17"/>
  <c r="R484" i="17"/>
  <c r="N484" i="17"/>
  <c r="J484" i="17"/>
  <c r="Q484" i="17"/>
  <c r="M484" i="17"/>
  <c r="I484" i="17"/>
  <c r="P482" i="17"/>
  <c r="R486" i="17"/>
  <c r="N486" i="17"/>
  <c r="J486" i="17"/>
  <c r="Q486" i="17"/>
  <c r="M486" i="17"/>
  <c r="I486" i="17"/>
  <c r="P484" i="17"/>
  <c r="R488" i="17"/>
  <c r="N488" i="17"/>
  <c r="J488" i="17"/>
  <c r="Q488" i="17"/>
  <c r="M488" i="17"/>
  <c r="I488" i="17"/>
  <c r="P486" i="17"/>
  <c r="R490" i="17"/>
  <c r="N490" i="17"/>
  <c r="J490" i="17"/>
  <c r="Q490" i="17"/>
  <c r="M490" i="17"/>
  <c r="I490" i="17"/>
  <c r="P488" i="17"/>
  <c r="R492" i="17"/>
  <c r="N492" i="17"/>
  <c r="J492" i="17"/>
  <c r="Q492" i="17"/>
  <c r="M492" i="17"/>
  <c r="I492" i="17"/>
  <c r="P490" i="17"/>
  <c r="R494" i="17"/>
  <c r="N494" i="17"/>
  <c r="J494" i="17"/>
  <c r="Q494" i="17"/>
  <c r="M494" i="17"/>
  <c r="I494" i="17"/>
  <c r="P492" i="17"/>
  <c r="R496" i="17"/>
  <c r="N496" i="17"/>
  <c r="J496" i="17"/>
  <c r="Q496" i="17"/>
  <c r="M496" i="17"/>
  <c r="I496" i="17"/>
  <c r="P494" i="17"/>
  <c r="S498" i="17"/>
  <c r="O498" i="17"/>
  <c r="K498" i="17"/>
  <c r="N498" i="17"/>
  <c r="I498" i="17"/>
  <c r="R498" i="17"/>
  <c r="M498" i="17"/>
  <c r="P496" i="17"/>
  <c r="L498" i="17"/>
  <c r="P593" i="17"/>
  <c r="P594" i="17" s="1"/>
  <c r="P595" i="17" s="1"/>
  <c r="P596" i="17" s="1"/>
  <c r="P597" i="17" s="1"/>
  <c r="K357" i="17"/>
  <c r="K389" i="17" s="1"/>
  <c r="O357" i="17"/>
  <c r="O389" i="17" s="1"/>
  <c r="R469" i="17"/>
  <c r="R501" i="17" s="1"/>
  <c r="N469" i="17"/>
  <c r="N501" i="17" s="1"/>
  <c r="J469" i="17"/>
  <c r="J501" i="17" s="1"/>
  <c r="Q469" i="17"/>
  <c r="Q501" i="17" s="1"/>
  <c r="M469" i="17"/>
  <c r="M501" i="17" s="1"/>
  <c r="I469" i="17"/>
  <c r="I501" i="17" s="1"/>
  <c r="O469" i="17"/>
  <c r="O501" i="17" s="1"/>
  <c r="R576" i="17"/>
  <c r="N576" i="17"/>
  <c r="J576" i="17"/>
  <c r="O576" i="17"/>
  <c r="I576" i="17"/>
  <c r="S576" i="17"/>
  <c r="M576" i="17"/>
  <c r="L576" i="17"/>
  <c r="R580" i="17"/>
  <c r="N580" i="17"/>
  <c r="J580" i="17"/>
  <c r="O580" i="17"/>
  <c r="I580" i="17"/>
  <c r="S580" i="17"/>
  <c r="M580" i="17"/>
  <c r="L580" i="17"/>
  <c r="R584" i="17"/>
  <c r="N584" i="17"/>
  <c r="J584" i="17"/>
  <c r="O584" i="17"/>
  <c r="I584" i="17"/>
  <c r="S584" i="17"/>
  <c r="M584" i="17"/>
  <c r="L584" i="17"/>
  <c r="Q588" i="17"/>
  <c r="M588" i="17"/>
  <c r="I588" i="17"/>
  <c r="P588" i="17"/>
  <c r="L588" i="17"/>
  <c r="O588" i="17"/>
  <c r="K588" i="17"/>
  <c r="S588" i="17"/>
  <c r="J588" i="17"/>
  <c r="N588" i="17"/>
  <c r="R577" i="17"/>
  <c r="N577" i="17"/>
  <c r="J577" i="17"/>
  <c r="S577" i="17"/>
  <c r="M577" i="17"/>
  <c r="Q577" i="17"/>
  <c r="L577" i="17"/>
  <c r="K577" i="17"/>
  <c r="R581" i="17"/>
  <c r="N581" i="17"/>
  <c r="J581" i="17"/>
  <c r="S581" i="17"/>
  <c r="M581" i="17"/>
  <c r="Q581" i="17"/>
  <c r="L581" i="17"/>
  <c r="K581" i="17"/>
  <c r="R585" i="17"/>
  <c r="N585" i="17"/>
  <c r="J585" i="17"/>
  <c r="S585" i="17"/>
  <c r="M585" i="17"/>
  <c r="Q585" i="17"/>
  <c r="L585" i="17"/>
  <c r="K585" i="17"/>
  <c r="R589" i="17"/>
  <c r="N589" i="17"/>
  <c r="J589" i="17"/>
  <c r="Q589" i="17"/>
  <c r="M589" i="17"/>
  <c r="I589" i="17"/>
  <c r="L589" i="17"/>
  <c r="K589" i="17"/>
  <c r="S589" i="17"/>
  <c r="R588" i="17"/>
  <c r="K565" i="17"/>
  <c r="K592" i="17" s="1"/>
  <c r="O565" i="17"/>
  <c r="O592" i="17" s="1"/>
  <c r="S565" i="17"/>
  <c r="S592" i="17" s="1"/>
  <c r="K566" i="17"/>
  <c r="O566" i="17"/>
  <c r="S566" i="17"/>
  <c r="K567" i="17"/>
  <c r="O567" i="17"/>
  <c r="S567" i="17"/>
  <c r="K568" i="17"/>
  <c r="O568" i="17"/>
  <c r="S568" i="17"/>
  <c r="K569" i="17"/>
  <c r="O569" i="17"/>
  <c r="S569" i="17"/>
  <c r="K570" i="17"/>
  <c r="O570" i="17"/>
  <c r="S570" i="17"/>
  <c r="K571" i="17"/>
  <c r="O571" i="17"/>
  <c r="S571" i="17"/>
  <c r="K572" i="17"/>
  <c r="O572" i="17"/>
  <c r="S572" i="17"/>
  <c r="L573" i="17"/>
  <c r="K574" i="17"/>
  <c r="I575" i="17"/>
  <c r="R578" i="17"/>
  <c r="N578" i="17"/>
  <c r="J578" i="17"/>
  <c r="K578" i="17"/>
  <c r="P578" i="17"/>
  <c r="I579" i="17"/>
  <c r="R582" i="17"/>
  <c r="N582" i="17"/>
  <c r="J582" i="17"/>
  <c r="K582" i="17"/>
  <c r="P582" i="17"/>
  <c r="I583" i="17"/>
  <c r="R586" i="17"/>
  <c r="N586" i="17"/>
  <c r="J586" i="17"/>
  <c r="K586" i="17"/>
  <c r="P586" i="17"/>
  <c r="L566" i="17"/>
  <c r="L593" i="17" s="1"/>
  <c r="L567" i="17"/>
  <c r="L568" i="17"/>
  <c r="L569" i="17"/>
  <c r="L570" i="17"/>
  <c r="R573" i="17"/>
  <c r="N573" i="17"/>
  <c r="J573" i="17"/>
  <c r="L571" i="17"/>
  <c r="R574" i="17"/>
  <c r="N574" i="17"/>
  <c r="J574" i="17"/>
  <c r="L572" i="17"/>
  <c r="R575" i="17"/>
  <c r="N575" i="17"/>
  <c r="J575" i="17"/>
  <c r="M573" i="17"/>
  <c r="S573" i="17"/>
  <c r="L574" i="17"/>
  <c r="Q574" i="17"/>
  <c r="K575" i="17"/>
  <c r="P575" i="17"/>
  <c r="R579" i="17"/>
  <c r="N579" i="17"/>
  <c r="J579" i="17"/>
  <c r="L578" i="17"/>
  <c r="Q578" i="17"/>
  <c r="K579" i="17"/>
  <c r="P579" i="17"/>
  <c r="R583" i="17"/>
  <c r="N583" i="17"/>
  <c r="J583" i="17"/>
  <c r="L582" i="17"/>
  <c r="Q582" i="17"/>
  <c r="K583" i="17"/>
  <c r="P583" i="17"/>
  <c r="P587" i="17"/>
  <c r="L587" i="17"/>
  <c r="S587" i="17"/>
  <c r="O587" i="17"/>
  <c r="K587" i="17"/>
  <c r="R587" i="17"/>
  <c r="J587" i="17"/>
  <c r="L586" i="17"/>
  <c r="Q586" i="17"/>
  <c r="M587" i="17"/>
  <c r="O145" i="16"/>
  <c r="I165" i="16"/>
  <c r="O161" i="16"/>
  <c r="O141" i="16"/>
  <c r="O148" i="16"/>
  <c r="O155" i="16"/>
  <c r="O157" i="16"/>
  <c r="O152" i="16"/>
  <c r="O159" i="16"/>
  <c r="O139" i="16"/>
  <c r="O144" i="16"/>
  <c r="O151" i="16"/>
  <c r="O153" i="16"/>
  <c r="O160" i="16"/>
  <c r="L233" i="16"/>
  <c r="L260" i="16" s="1"/>
  <c r="O143" i="16"/>
  <c r="P23" i="16"/>
  <c r="P55" i="16" s="1"/>
  <c r="P56" i="16" s="1"/>
  <c r="O147" i="16"/>
  <c r="O149" i="16"/>
  <c r="O156" i="16"/>
  <c r="O163" i="16"/>
  <c r="R140" i="16"/>
  <c r="O140" i="16"/>
  <c r="S140" i="16"/>
  <c r="Q239" i="16"/>
  <c r="R239" i="16"/>
  <c r="Q243" i="16"/>
  <c r="R243" i="16"/>
  <c r="Q247" i="16"/>
  <c r="R247" i="16"/>
  <c r="Q251" i="16"/>
  <c r="R251" i="16"/>
  <c r="R146" i="16"/>
  <c r="O146" i="16"/>
  <c r="R150" i="16"/>
  <c r="O150" i="16"/>
  <c r="R154" i="16"/>
  <c r="O154" i="16"/>
  <c r="R158" i="16"/>
  <c r="O158" i="16"/>
  <c r="R162" i="16"/>
  <c r="O162" i="16"/>
  <c r="Q237" i="16"/>
  <c r="R237" i="16"/>
  <c r="Q241" i="16"/>
  <c r="R241" i="16"/>
  <c r="Q245" i="16"/>
  <c r="R245" i="16"/>
  <c r="Q249" i="16"/>
  <c r="R249" i="16"/>
  <c r="Q253" i="16"/>
  <c r="R253" i="16"/>
  <c r="K136" i="16"/>
  <c r="K168" i="16" s="1"/>
  <c r="O136" i="16"/>
  <c r="O168" i="16" s="1"/>
  <c r="R142" i="16"/>
  <c r="O142" i="16"/>
  <c r="S142" i="16"/>
  <c r="S146" i="16"/>
  <c r="S150" i="16"/>
  <c r="S154" i="16"/>
  <c r="S158" i="16"/>
  <c r="S162" i="16"/>
  <c r="M165" i="16"/>
  <c r="R233" i="16"/>
  <c r="R260" i="16" s="1"/>
  <c r="R235" i="16"/>
  <c r="S145" i="16"/>
  <c r="S161" i="16"/>
  <c r="S144" i="16"/>
  <c r="S148" i="16"/>
  <c r="S152" i="16"/>
  <c r="S156" i="16"/>
  <c r="S160" i="16"/>
  <c r="S141" i="16"/>
  <c r="S149" i="16"/>
  <c r="S153" i="16"/>
  <c r="S157" i="16"/>
  <c r="S139" i="16"/>
  <c r="S143" i="16"/>
  <c r="S147" i="16"/>
  <c r="S151" i="16"/>
  <c r="S155" i="16"/>
  <c r="S159" i="16"/>
  <c r="S163" i="16"/>
  <c r="J233" i="16"/>
  <c r="J260" i="16" s="1"/>
  <c r="R234" i="16"/>
  <c r="R236" i="16"/>
  <c r="R238" i="16"/>
  <c r="R240" i="16"/>
  <c r="R242" i="16"/>
  <c r="R244" i="16"/>
  <c r="R246" i="16"/>
  <c r="R248" i="16"/>
  <c r="R250" i="16"/>
  <c r="R252" i="16"/>
  <c r="R254" i="16"/>
  <c r="S138" i="16"/>
  <c r="L164" i="16"/>
  <c r="Q165" i="16"/>
  <c r="N233" i="16"/>
  <c r="N260" i="16" s="1"/>
  <c r="J234" i="16"/>
  <c r="J235" i="16"/>
  <c r="J236" i="16"/>
  <c r="J237" i="16"/>
  <c r="J238" i="16"/>
  <c r="J239" i="16"/>
  <c r="J240" i="16"/>
  <c r="J241" i="16"/>
  <c r="J242" i="16"/>
  <c r="J243" i="16"/>
  <c r="J244" i="16"/>
  <c r="J245" i="16"/>
  <c r="J246" i="16"/>
  <c r="J247" i="16"/>
  <c r="J248" i="16"/>
  <c r="J249" i="16"/>
  <c r="J250" i="16"/>
  <c r="J251" i="16"/>
  <c r="J252" i="16"/>
  <c r="J253" i="16"/>
  <c r="J254" i="16"/>
  <c r="M255" i="16"/>
  <c r="O137" i="16"/>
  <c r="O169" i="16" s="1"/>
  <c r="O138" i="16"/>
  <c r="S137" i="16"/>
  <c r="L23" i="16"/>
  <c r="L55" i="16" s="1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P164" i="16"/>
  <c r="P233" i="16"/>
  <c r="P260" i="16" s="1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S40" i="16"/>
  <c r="O40" i="16"/>
  <c r="K40" i="16"/>
  <c r="R40" i="16"/>
  <c r="N40" i="16"/>
  <c r="J40" i="16"/>
  <c r="Q40" i="16"/>
  <c r="M40" i="16"/>
  <c r="I40" i="16"/>
  <c r="L40" i="16"/>
  <c r="Q52" i="16"/>
  <c r="M52" i="16"/>
  <c r="I52" i="16"/>
  <c r="P52" i="16"/>
  <c r="L52" i="16"/>
  <c r="S52" i="16"/>
  <c r="O52" i="16"/>
  <c r="K52" i="16"/>
  <c r="N52" i="16"/>
  <c r="J52" i="16"/>
  <c r="S36" i="16"/>
  <c r="O36" i="16"/>
  <c r="K36" i="16"/>
  <c r="R36" i="16"/>
  <c r="N36" i="16"/>
  <c r="J36" i="16"/>
  <c r="Q36" i="16"/>
  <c r="M36" i="16"/>
  <c r="I36" i="16"/>
  <c r="L36" i="16"/>
  <c r="P40" i="16"/>
  <c r="S32" i="16"/>
  <c r="O32" i="16"/>
  <c r="K32" i="16"/>
  <c r="R32" i="16"/>
  <c r="N32" i="16"/>
  <c r="J32" i="16"/>
  <c r="Q32" i="16"/>
  <c r="M32" i="16"/>
  <c r="I32" i="16"/>
  <c r="L32" i="16"/>
  <c r="S48" i="16"/>
  <c r="O48" i="16"/>
  <c r="K48" i="16"/>
  <c r="R48" i="16"/>
  <c r="N48" i="16"/>
  <c r="J48" i="16"/>
  <c r="Q48" i="16"/>
  <c r="M48" i="16"/>
  <c r="I48" i="16"/>
  <c r="L48" i="16"/>
  <c r="P48" i="16"/>
  <c r="R52" i="16"/>
  <c r="S28" i="16"/>
  <c r="O28" i="16"/>
  <c r="K28" i="16"/>
  <c r="R28" i="16"/>
  <c r="N28" i="16"/>
  <c r="J28" i="16"/>
  <c r="Q28" i="16"/>
  <c r="M28" i="16"/>
  <c r="I28" i="16"/>
  <c r="L28" i="16"/>
  <c r="P32" i="16"/>
  <c r="S44" i="16"/>
  <c r="O44" i="16"/>
  <c r="K44" i="16"/>
  <c r="R44" i="16"/>
  <c r="N44" i="16"/>
  <c r="J44" i="16"/>
  <c r="Q44" i="16"/>
  <c r="M44" i="16"/>
  <c r="I44" i="16"/>
  <c r="L44" i="16"/>
  <c r="S27" i="16"/>
  <c r="O27" i="16"/>
  <c r="K27" i="16"/>
  <c r="R27" i="16"/>
  <c r="N27" i="16"/>
  <c r="J27" i="16"/>
  <c r="Q27" i="16"/>
  <c r="M27" i="16"/>
  <c r="I27" i="16"/>
  <c r="P27" i="16"/>
  <c r="S31" i="16"/>
  <c r="O31" i="16"/>
  <c r="K31" i="16"/>
  <c r="R31" i="16"/>
  <c r="N31" i="16"/>
  <c r="J31" i="16"/>
  <c r="Q31" i="16"/>
  <c r="M31" i="16"/>
  <c r="I31" i="16"/>
  <c r="P31" i="16"/>
  <c r="S35" i="16"/>
  <c r="O35" i="16"/>
  <c r="K35" i="16"/>
  <c r="R35" i="16"/>
  <c r="N35" i="16"/>
  <c r="J35" i="16"/>
  <c r="Q35" i="16"/>
  <c r="M35" i="16"/>
  <c r="I35" i="16"/>
  <c r="P35" i="16"/>
  <c r="S39" i="16"/>
  <c r="O39" i="16"/>
  <c r="K39" i="16"/>
  <c r="R39" i="16"/>
  <c r="N39" i="16"/>
  <c r="J39" i="16"/>
  <c r="Q39" i="16"/>
  <c r="M39" i="16"/>
  <c r="I39" i="16"/>
  <c r="P39" i="16"/>
  <c r="S43" i="16"/>
  <c r="O43" i="16"/>
  <c r="K43" i="16"/>
  <c r="R43" i="16"/>
  <c r="N43" i="16"/>
  <c r="J43" i="16"/>
  <c r="Q43" i="16"/>
  <c r="M43" i="16"/>
  <c r="I43" i="16"/>
  <c r="P43" i="16"/>
  <c r="S47" i="16"/>
  <c r="O47" i="16"/>
  <c r="K47" i="16"/>
  <c r="R47" i="16"/>
  <c r="N47" i="16"/>
  <c r="J47" i="16"/>
  <c r="Q47" i="16"/>
  <c r="M47" i="16"/>
  <c r="I47" i="16"/>
  <c r="P47" i="16"/>
  <c r="P51" i="16"/>
  <c r="L51" i="16"/>
  <c r="S51" i="16"/>
  <c r="O51" i="16"/>
  <c r="K51" i="16"/>
  <c r="R51" i="16"/>
  <c r="N51" i="16"/>
  <c r="J51" i="16"/>
  <c r="Q51" i="16"/>
  <c r="S26" i="16"/>
  <c r="O26" i="16"/>
  <c r="K26" i="16"/>
  <c r="R26" i="16"/>
  <c r="N26" i="16"/>
  <c r="J26" i="16"/>
  <c r="Q26" i="16"/>
  <c r="M26" i="16"/>
  <c r="I26" i="16"/>
  <c r="P26" i="16"/>
  <c r="S30" i="16"/>
  <c r="O30" i="16"/>
  <c r="K30" i="16"/>
  <c r="R30" i="16"/>
  <c r="N30" i="16"/>
  <c r="J30" i="16"/>
  <c r="Q30" i="16"/>
  <c r="M30" i="16"/>
  <c r="I30" i="16"/>
  <c r="P30" i="16"/>
  <c r="S34" i="16"/>
  <c r="O34" i="16"/>
  <c r="K34" i="16"/>
  <c r="R34" i="16"/>
  <c r="N34" i="16"/>
  <c r="J34" i="16"/>
  <c r="Q34" i="16"/>
  <c r="M34" i="16"/>
  <c r="I34" i="16"/>
  <c r="P34" i="16"/>
  <c r="S38" i="16"/>
  <c r="O38" i="16"/>
  <c r="K38" i="16"/>
  <c r="R38" i="16"/>
  <c r="N38" i="16"/>
  <c r="J38" i="16"/>
  <c r="Q38" i="16"/>
  <c r="M38" i="16"/>
  <c r="I38" i="16"/>
  <c r="P38" i="16"/>
  <c r="S42" i="16"/>
  <c r="O42" i="16"/>
  <c r="K42" i="16"/>
  <c r="R42" i="16"/>
  <c r="N42" i="16"/>
  <c r="J42" i="16"/>
  <c r="Q42" i="16"/>
  <c r="M42" i="16"/>
  <c r="I42" i="16"/>
  <c r="P42" i="16"/>
  <c r="S46" i="16"/>
  <c r="O46" i="16"/>
  <c r="K46" i="16"/>
  <c r="R46" i="16"/>
  <c r="N46" i="16"/>
  <c r="J46" i="16"/>
  <c r="Q46" i="16"/>
  <c r="M46" i="16"/>
  <c r="I46" i="16"/>
  <c r="P46" i="16"/>
  <c r="S50" i="16"/>
  <c r="O50" i="16"/>
  <c r="K50" i="16"/>
  <c r="R50" i="16"/>
  <c r="N50" i="16"/>
  <c r="J50" i="16"/>
  <c r="Q50" i="16"/>
  <c r="M50" i="16"/>
  <c r="I50" i="16"/>
  <c r="P50" i="16"/>
  <c r="S24" i="16"/>
  <c r="S56" i="16" s="1"/>
  <c r="O24" i="16"/>
  <c r="K24" i="16"/>
  <c r="R24" i="16"/>
  <c r="N24" i="16"/>
  <c r="J24" i="16"/>
  <c r="Q24" i="16"/>
  <c r="M24" i="16"/>
  <c r="I24" i="16"/>
  <c r="S25" i="16"/>
  <c r="O25" i="16"/>
  <c r="K25" i="16"/>
  <c r="R25" i="16"/>
  <c r="N25" i="16"/>
  <c r="J25" i="16"/>
  <c r="Q25" i="16"/>
  <c r="M25" i="16"/>
  <c r="I25" i="16"/>
  <c r="L24" i="16"/>
  <c r="P25" i="16"/>
  <c r="S29" i="16"/>
  <c r="O29" i="16"/>
  <c r="K29" i="16"/>
  <c r="R29" i="16"/>
  <c r="N29" i="16"/>
  <c r="J29" i="16"/>
  <c r="Q29" i="16"/>
  <c r="M29" i="16"/>
  <c r="I29" i="16"/>
  <c r="P29" i="16"/>
  <c r="S33" i="16"/>
  <c r="O33" i="16"/>
  <c r="K33" i="16"/>
  <c r="R33" i="16"/>
  <c r="N33" i="16"/>
  <c r="J33" i="16"/>
  <c r="Q33" i="16"/>
  <c r="M33" i="16"/>
  <c r="I33" i="16"/>
  <c r="P33" i="16"/>
  <c r="S37" i="16"/>
  <c r="O37" i="16"/>
  <c r="K37" i="16"/>
  <c r="R37" i="16"/>
  <c r="N37" i="16"/>
  <c r="J37" i="16"/>
  <c r="Q37" i="16"/>
  <c r="M37" i="16"/>
  <c r="I37" i="16"/>
  <c r="P37" i="16"/>
  <c r="S41" i="16"/>
  <c r="O41" i="16"/>
  <c r="K41" i="16"/>
  <c r="R41" i="16"/>
  <c r="N41" i="16"/>
  <c r="J41" i="16"/>
  <c r="Q41" i="16"/>
  <c r="M41" i="16"/>
  <c r="I41" i="16"/>
  <c r="P41" i="16"/>
  <c r="S45" i="16"/>
  <c r="O45" i="16"/>
  <c r="K45" i="16"/>
  <c r="R45" i="16"/>
  <c r="N45" i="16"/>
  <c r="J45" i="16"/>
  <c r="Q45" i="16"/>
  <c r="M45" i="16"/>
  <c r="I45" i="16"/>
  <c r="P45" i="16"/>
  <c r="S49" i="16"/>
  <c r="O49" i="16"/>
  <c r="K49" i="16"/>
  <c r="R49" i="16"/>
  <c r="N49" i="16"/>
  <c r="J49" i="16"/>
  <c r="Q49" i="16"/>
  <c r="M49" i="16"/>
  <c r="I49" i="16"/>
  <c r="P49" i="16"/>
  <c r="I51" i="16"/>
  <c r="I23" i="16"/>
  <c r="I55" i="16" s="1"/>
  <c r="M23" i="16"/>
  <c r="M55" i="16" s="1"/>
  <c r="Q23" i="16"/>
  <c r="Q55" i="16" s="1"/>
  <c r="J23" i="16"/>
  <c r="J55" i="16" s="1"/>
  <c r="J56" i="16" s="1"/>
  <c r="N23" i="16"/>
  <c r="N55" i="16" s="1"/>
  <c r="R23" i="16"/>
  <c r="R55" i="16" s="1"/>
  <c r="K23" i="16"/>
  <c r="K55" i="16" s="1"/>
  <c r="O23" i="16"/>
  <c r="O55" i="16" s="1"/>
  <c r="O56" i="16" s="1"/>
  <c r="R136" i="16"/>
  <c r="R168" i="16" s="1"/>
  <c r="R169" i="16" s="1"/>
  <c r="R170" i="16" s="1"/>
  <c r="R171" i="16" s="1"/>
  <c r="N136" i="16"/>
  <c r="N168" i="16" s="1"/>
  <c r="J136" i="16"/>
  <c r="J168" i="16" s="1"/>
  <c r="Q136" i="16"/>
  <c r="Q168" i="16" s="1"/>
  <c r="M136" i="16"/>
  <c r="M168" i="16" s="1"/>
  <c r="I136" i="16"/>
  <c r="I168" i="16" s="1"/>
  <c r="P136" i="16"/>
  <c r="P168" i="16" s="1"/>
  <c r="L136" i="16"/>
  <c r="L168" i="16" s="1"/>
  <c r="S136" i="16"/>
  <c r="S168" i="16" s="1"/>
  <c r="L137" i="16"/>
  <c r="P137" i="16"/>
  <c r="L138" i="16"/>
  <c r="P138" i="16"/>
  <c r="L139" i="16"/>
  <c r="P139" i="16"/>
  <c r="L140" i="16"/>
  <c r="P140" i="16"/>
  <c r="L141" i="16"/>
  <c r="P141" i="16"/>
  <c r="L142" i="16"/>
  <c r="P142" i="16"/>
  <c r="L143" i="16"/>
  <c r="P143" i="16"/>
  <c r="L144" i="16"/>
  <c r="P144" i="16"/>
  <c r="L145" i="16"/>
  <c r="P145" i="16"/>
  <c r="L146" i="16"/>
  <c r="P146" i="16"/>
  <c r="L147" i="16"/>
  <c r="P147" i="16"/>
  <c r="L148" i="16"/>
  <c r="P148" i="16"/>
  <c r="L149" i="16"/>
  <c r="P149" i="16"/>
  <c r="L150" i="16"/>
  <c r="P150" i="16"/>
  <c r="L151" i="16"/>
  <c r="P151" i="16"/>
  <c r="L152" i="16"/>
  <c r="P152" i="16"/>
  <c r="L153" i="16"/>
  <c r="P153" i="16"/>
  <c r="L154" i="16"/>
  <c r="P154" i="16"/>
  <c r="L155" i="16"/>
  <c r="P155" i="16"/>
  <c r="L156" i="16"/>
  <c r="P156" i="16"/>
  <c r="L157" i="16"/>
  <c r="P157" i="16"/>
  <c r="L158" i="16"/>
  <c r="P158" i="16"/>
  <c r="L159" i="16"/>
  <c r="P159" i="16"/>
  <c r="L160" i="16"/>
  <c r="P160" i="16"/>
  <c r="L161" i="16"/>
  <c r="P161" i="16"/>
  <c r="L162" i="16"/>
  <c r="P162" i="16"/>
  <c r="L163" i="16"/>
  <c r="P163" i="16"/>
  <c r="I164" i="16"/>
  <c r="M164" i="16"/>
  <c r="Q164" i="16"/>
  <c r="J165" i="16"/>
  <c r="N165" i="16"/>
  <c r="R165" i="16"/>
  <c r="I137" i="16"/>
  <c r="I169" i="16" s="1"/>
  <c r="M137" i="16"/>
  <c r="M169" i="16" s="1"/>
  <c r="Q137" i="16"/>
  <c r="Q169" i="16" s="1"/>
  <c r="I138" i="16"/>
  <c r="M138" i="16"/>
  <c r="Q138" i="16"/>
  <c r="I139" i="16"/>
  <c r="M139" i="16"/>
  <c r="Q139" i="16"/>
  <c r="I140" i="16"/>
  <c r="M140" i="16"/>
  <c r="Q140" i="16"/>
  <c r="I141" i="16"/>
  <c r="M141" i="16"/>
  <c r="Q141" i="16"/>
  <c r="I142" i="16"/>
  <c r="M142" i="16"/>
  <c r="Q142" i="16"/>
  <c r="I143" i="16"/>
  <c r="M143" i="16"/>
  <c r="Q143" i="16"/>
  <c r="I144" i="16"/>
  <c r="M144" i="16"/>
  <c r="Q144" i="16"/>
  <c r="I145" i="16"/>
  <c r="M145" i="16"/>
  <c r="Q145" i="16"/>
  <c r="I146" i="16"/>
  <c r="M146" i="16"/>
  <c r="Q146" i="16"/>
  <c r="I147" i="16"/>
  <c r="M147" i="16"/>
  <c r="Q147" i="16"/>
  <c r="I148" i="16"/>
  <c r="M148" i="16"/>
  <c r="Q148" i="16"/>
  <c r="I149" i="16"/>
  <c r="M149" i="16"/>
  <c r="Q149" i="16"/>
  <c r="I150" i="16"/>
  <c r="M150" i="16"/>
  <c r="Q150" i="16"/>
  <c r="I151" i="16"/>
  <c r="M151" i="16"/>
  <c r="Q151" i="16"/>
  <c r="I152" i="16"/>
  <c r="M152" i="16"/>
  <c r="Q152" i="16"/>
  <c r="I153" i="16"/>
  <c r="M153" i="16"/>
  <c r="Q153" i="16"/>
  <c r="I154" i="16"/>
  <c r="M154" i="16"/>
  <c r="Q154" i="16"/>
  <c r="I155" i="16"/>
  <c r="M155" i="16"/>
  <c r="Q155" i="16"/>
  <c r="I156" i="16"/>
  <c r="M156" i="16"/>
  <c r="Q156" i="16"/>
  <c r="I157" i="16"/>
  <c r="M157" i="16"/>
  <c r="Q157" i="16"/>
  <c r="I158" i="16"/>
  <c r="M158" i="16"/>
  <c r="Q158" i="16"/>
  <c r="I159" i="16"/>
  <c r="M159" i="16"/>
  <c r="Q159" i="16"/>
  <c r="I160" i="16"/>
  <c r="M160" i="16"/>
  <c r="Q160" i="16"/>
  <c r="I161" i="16"/>
  <c r="M161" i="16"/>
  <c r="Q161" i="16"/>
  <c r="I162" i="16"/>
  <c r="M162" i="16"/>
  <c r="Q162" i="16"/>
  <c r="I163" i="16"/>
  <c r="M163" i="16"/>
  <c r="Q163" i="16"/>
  <c r="J164" i="16"/>
  <c r="N164" i="16"/>
  <c r="R164" i="16"/>
  <c r="K165" i="16"/>
  <c r="O165" i="16"/>
  <c r="S165" i="16"/>
  <c r="J137" i="16"/>
  <c r="N137" i="16"/>
  <c r="N169" i="16" s="1"/>
  <c r="J138" i="16"/>
  <c r="N138" i="16"/>
  <c r="J139" i="16"/>
  <c r="N139" i="16"/>
  <c r="J140" i="16"/>
  <c r="N140" i="16"/>
  <c r="J141" i="16"/>
  <c r="N141" i="16"/>
  <c r="J142" i="16"/>
  <c r="N142" i="16"/>
  <c r="J143" i="16"/>
  <c r="N143" i="16"/>
  <c r="J144" i="16"/>
  <c r="N144" i="16"/>
  <c r="J145" i="16"/>
  <c r="N145" i="16"/>
  <c r="J146" i="16"/>
  <c r="N146" i="16"/>
  <c r="J147" i="16"/>
  <c r="N147" i="16"/>
  <c r="J148" i="16"/>
  <c r="N148" i="16"/>
  <c r="J149" i="16"/>
  <c r="N149" i="16"/>
  <c r="J150" i="16"/>
  <c r="N150" i="16"/>
  <c r="J151" i="16"/>
  <c r="N151" i="16"/>
  <c r="J152" i="16"/>
  <c r="N152" i="16"/>
  <c r="J153" i="16"/>
  <c r="N153" i="16"/>
  <c r="J154" i="16"/>
  <c r="N154" i="16"/>
  <c r="J155" i="16"/>
  <c r="N155" i="16"/>
  <c r="J156" i="16"/>
  <c r="N156" i="16"/>
  <c r="J157" i="16"/>
  <c r="N157" i="16"/>
  <c r="J158" i="16"/>
  <c r="N158" i="16"/>
  <c r="J159" i="16"/>
  <c r="N159" i="16"/>
  <c r="J160" i="16"/>
  <c r="N160" i="16"/>
  <c r="J161" i="16"/>
  <c r="N161" i="16"/>
  <c r="J162" i="16"/>
  <c r="N162" i="16"/>
  <c r="J163" i="16"/>
  <c r="N163" i="16"/>
  <c r="K164" i="16"/>
  <c r="O164" i="16"/>
  <c r="L165" i="16"/>
  <c r="K233" i="16"/>
  <c r="K260" i="16" s="1"/>
  <c r="O233" i="16"/>
  <c r="O260" i="16" s="1"/>
  <c r="S233" i="16"/>
  <c r="S260" i="16" s="1"/>
  <c r="K234" i="16"/>
  <c r="O234" i="16"/>
  <c r="S234" i="16"/>
  <c r="K235" i="16"/>
  <c r="O235" i="16"/>
  <c r="S235" i="16"/>
  <c r="K236" i="16"/>
  <c r="O236" i="16"/>
  <c r="S236" i="16"/>
  <c r="K237" i="16"/>
  <c r="O237" i="16"/>
  <c r="S237" i="16"/>
  <c r="K238" i="16"/>
  <c r="O238" i="16"/>
  <c r="S238" i="16"/>
  <c r="K239" i="16"/>
  <c r="O239" i="16"/>
  <c r="S239" i="16"/>
  <c r="K240" i="16"/>
  <c r="O240" i="16"/>
  <c r="S240" i="16"/>
  <c r="K241" i="16"/>
  <c r="O241" i="16"/>
  <c r="S241" i="16"/>
  <c r="K242" i="16"/>
  <c r="O242" i="16"/>
  <c r="S242" i="16"/>
  <c r="K243" i="16"/>
  <c r="O243" i="16"/>
  <c r="S243" i="16"/>
  <c r="K244" i="16"/>
  <c r="O244" i="16"/>
  <c r="S244" i="16"/>
  <c r="K245" i="16"/>
  <c r="O245" i="16"/>
  <c r="S245" i="16"/>
  <c r="K246" i="16"/>
  <c r="O246" i="16"/>
  <c r="S246" i="16"/>
  <c r="K247" i="16"/>
  <c r="O247" i="16"/>
  <c r="S247" i="16"/>
  <c r="K248" i="16"/>
  <c r="O248" i="16"/>
  <c r="S248" i="16"/>
  <c r="K249" i="16"/>
  <c r="O249" i="16"/>
  <c r="S249" i="16"/>
  <c r="K250" i="16"/>
  <c r="O250" i="16"/>
  <c r="S250" i="16"/>
  <c r="K251" i="16"/>
  <c r="O251" i="16"/>
  <c r="S251" i="16"/>
  <c r="K252" i="16"/>
  <c r="O252" i="16"/>
  <c r="S252" i="16"/>
  <c r="K253" i="16"/>
  <c r="O253" i="16"/>
  <c r="S253" i="16"/>
  <c r="K254" i="16"/>
  <c r="O254" i="16"/>
  <c r="S254" i="16"/>
  <c r="L234" i="16"/>
  <c r="P234" i="16"/>
  <c r="L235" i="16"/>
  <c r="P235" i="16"/>
  <c r="L236" i="16"/>
  <c r="P236" i="16"/>
  <c r="L237" i="16"/>
  <c r="P237" i="16"/>
  <c r="L238" i="16"/>
  <c r="P238" i="16"/>
  <c r="L239" i="16"/>
  <c r="P239" i="16"/>
  <c r="L240" i="16"/>
  <c r="P240" i="16"/>
  <c r="L241" i="16"/>
  <c r="P241" i="16"/>
  <c r="L242" i="16"/>
  <c r="P242" i="16"/>
  <c r="L243" i="16"/>
  <c r="P243" i="16"/>
  <c r="L244" i="16"/>
  <c r="P244" i="16"/>
  <c r="L245" i="16"/>
  <c r="P245" i="16"/>
  <c r="L246" i="16"/>
  <c r="P246" i="16"/>
  <c r="L247" i="16"/>
  <c r="P247" i="16"/>
  <c r="L248" i="16"/>
  <c r="P248" i="16"/>
  <c r="L249" i="16"/>
  <c r="P249" i="16"/>
  <c r="L250" i="16"/>
  <c r="P250" i="16"/>
  <c r="L251" i="16"/>
  <c r="P251" i="16"/>
  <c r="L252" i="16"/>
  <c r="P252" i="16"/>
  <c r="P255" i="16"/>
  <c r="L255" i="16"/>
  <c r="S255" i="16"/>
  <c r="O255" i="16"/>
  <c r="K255" i="16"/>
  <c r="R255" i="16"/>
  <c r="N255" i="16"/>
  <c r="J255" i="16"/>
  <c r="L253" i="16"/>
  <c r="P253" i="16"/>
  <c r="Q256" i="16"/>
  <c r="M256" i="16"/>
  <c r="I256" i="16"/>
  <c r="P256" i="16"/>
  <c r="L256" i="16"/>
  <c r="S256" i="16"/>
  <c r="O256" i="16"/>
  <c r="K256" i="16"/>
  <c r="L254" i="16"/>
  <c r="P254" i="16"/>
  <c r="R257" i="16"/>
  <c r="N257" i="16"/>
  <c r="J257" i="16"/>
  <c r="Q257" i="16"/>
  <c r="M257" i="16"/>
  <c r="I257" i="16"/>
  <c r="P257" i="16"/>
  <c r="L257" i="16"/>
  <c r="J256" i="16"/>
  <c r="O257" i="16"/>
  <c r="I233" i="16"/>
  <c r="I260" i="16" s="1"/>
  <c r="M233" i="16"/>
  <c r="M260" i="16" s="1"/>
  <c r="I234" i="16"/>
  <c r="M234" i="16"/>
  <c r="I235" i="16"/>
  <c r="M235" i="16"/>
  <c r="I236" i="16"/>
  <c r="M236" i="16"/>
  <c r="I237" i="16"/>
  <c r="M237" i="16"/>
  <c r="I238" i="16"/>
  <c r="M238" i="16"/>
  <c r="I239" i="16"/>
  <c r="M239" i="16"/>
  <c r="I240" i="16"/>
  <c r="M240" i="16"/>
  <c r="I241" i="16"/>
  <c r="M241" i="16"/>
  <c r="I242" i="16"/>
  <c r="M242" i="16"/>
  <c r="I243" i="16"/>
  <c r="M243" i="16"/>
  <c r="I244" i="16"/>
  <c r="M244" i="16"/>
  <c r="I245" i="16"/>
  <c r="M245" i="16"/>
  <c r="I246" i="16"/>
  <c r="M246" i="16"/>
  <c r="I247" i="16"/>
  <c r="M247" i="16"/>
  <c r="I248" i="16"/>
  <c r="M248" i="16"/>
  <c r="I249" i="16"/>
  <c r="M249" i="16"/>
  <c r="I250" i="16"/>
  <c r="M250" i="16"/>
  <c r="I251" i="16"/>
  <c r="M251" i="16"/>
  <c r="I252" i="16"/>
  <c r="M252" i="16"/>
  <c r="I253" i="16"/>
  <c r="M253" i="16"/>
  <c r="I254" i="16"/>
  <c r="M254" i="16"/>
  <c r="I255" i="16"/>
  <c r="N256" i="16"/>
  <c r="S257" i="16"/>
  <c r="J147" i="11"/>
  <c r="P299" i="11"/>
  <c r="I252" i="11"/>
  <c r="L285" i="11"/>
  <c r="R149" i="11"/>
  <c r="O245" i="11"/>
  <c r="R145" i="11"/>
  <c r="N175" i="11"/>
  <c r="S251" i="11"/>
  <c r="J151" i="11"/>
  <c r="L301" i="11"/>
  <c r="M180" i="11"/>
  <c r="P283" i="11"/>
  <c r="J149" i="11"/>
  <c r="N171" i="11"/>
  <c r="K249" i="11"/>
  <c r="S274" i="11"/>
  <c r="L293" i="11"/>
  <c r="R151" i="11"/>
  <c r="R147" i="11"/>
  <c r="R165" i="11"/>
  <c r="Q186" i="11"/>
  <c r="S247" i="11"/>
  <c r="I262" i="11"/>
  <c r="I291" i="11"/>
  <c r="P291" i="11"/>
  <c r="J263" i="11"/>
  <c r="J260" i="11"/>
  <c r="J281" i="11"/>
  <c r="J283" i="11"/>
  <c r="J285" i="11"/>
  <c r="J287" i="11"/>
  <c r="J289" i="11"/>
  <c r="J291" i="11"/>
  <c r="J293" i="11"/>
  <c r="J295" i="11"/>
  <c r="J297" i="11"/>
  <c r="J299" i="11"/>
  <c r="J301" i="11"/>
  <c r="J303" i="11"/>
  <c r="J258" i="11"/>
  <c r="J261" i="11"/>
  <c r="J264" i="11"/>
  <c r="J270" i="11"/>
  <c r="J267" i="11"/>
  <c r="J274" i="11"/>
  <c r="J257" i="11"/>
  <c r="N250" i="11"/>
  <c r="N270" i="11"/>
  <c r="N304" i="11"/>
  <c r="R302" i="11"/>
  <c r="J298" i="11"/>
  <c r="N296" i="11"/>
  <c r="R294" i="11"/>
  <c r="N288" i="11"/>
  <c r="S152" i="11"/>
  <c r="Q151" i="11"/>
  <c r="S150" i="11"/>
  <c r="Q149" i="11"/>
  <c r="S148" i="11"/>
  <c r="Q147" i="11"/>
  <c r="S146" i="11"/>
  <c r="Q145" i="11"/>
  <c r="R173" i="11"/>
  <c r="R169" i="11"/>
  <c r="J161" i="11"/>
  <c r="M204" i="11"/>
  <c r="S197" i="11"/>
  <c r="O191" i="11"/>
  <c r="K185" i="11"/>
  <c r="Q250" i="11"/>
  <c r="Q281" i="11"/>
  <c r="Q283" i="11"/>
  <c r="Q285" i="11"/>
  <c r="Q287" i="11"/>
  <c r="Q289" i="11"/>
  <c r="Q291" i="11"/>
  <c r="Q293" i="11"/>
  <c r="Q295" i="11"/>
  <c r="Q297" i="11"/>
  <c r="Q299" i="11"/>
  <c r="Q301" i="11"/>
  <c r="Q303" i="11"/>
  <c r="Q276" i="11"/>
  <c r="Q280" i="11"/>
  <c r="Q282" i="11"/>
  <c r="Q284" i="11"/>
  <c r="Q286" i="11"/>
  <c r="Q288" i="11"/>
  <c r="Q290" i="11"/>
  <c r="Q292" i="11"/>
  <c r="Q294" i="11"/>
  <c r="Q296" i="11"/>
  <c r="Q298" i="11"/>
  <c r="Q300" i="11"/>
  <c r="Q302" i="11"/>
  <c r="Q304" i="11"/>
  <c r="M248" i="11"/>
  <c r="M281" i="11"/>
  <c r="M283" i="11"/>
  <c r="M285" i="11"/>
  <c r="M287" i="11"/>
  <c r="M289" i="11"/>
  <c r="M291" i="11"/>
  <c r="M293" i="11"/>
  <c r="M295" i="11"/>
  <c r="M297" i="11"/>
  <c r="M299" i="11"/>
  <c r="M301" i="11"/>
  <c r="M303" i="11"/>
  <c r="M280" i="11"/>
  <c r="M282" i="11"/>
  <c r="M284" i="11"/>
  <c r="M286" i="11"/>
  <c r="M288" i="11"/>
  <c r="M290" i="11"/>
  <c r="M292" i="11"/>
  <c r="M294" i="11"/>
  <c r="M296" i="11"/>
  <c r="M298" i="11"/>
  <c r="M300" i="11"/>
  <c r="M302" i="11"/>
  <c r="M304" i="11"/>
  <c r="S253" i="11"/>
  <c r="N252" i="11"/>
  <c r="O251" i="11"/>
  <c r="J250" i="11"/>
  <c r="R248" i="11"/>
  <c r="O247" i="11"/>
  <c r="N246" i="11"/>
  <c r="K245" i="11"/>
  <c r="J244" i="11"/>
  <c r="S257" i="11"/>
  <c r="K274" i="11"/>
  <c r="L269" i="11"/>
  <c r="K259" i="11"/>
  <c r="I303" i="11"/>
  <c r="J304" i="11"/>
  <c r="N302" i="11"/>
  <c r="R300" i="11"/>
  <c r="L299" i="11"/>
  <c r="P297" i="11"/>
  <c r="J296" i="11"/>
  <c r="N294" i="11"/>
  <c r="R292" i="11"/>
  <c r="L291" i="11"/>
  <c r="P289" i="11"/>
  <c r="J288" i="11"/>
  <c r="N286" i="11"/>
  <c r="J280" i="11"/>
  <c r="S205" i="11"/>
  <c r="K193" i="11"/>
  <c r="R263" i="11"/>
  <c r="R269" i="11"/>
  <c r="R281" i="11"/>
  <c r="R283" i="11"/>
  <c r="R285" i="11"/>
  <c r="R287" i="11"/>
  <c r="R289" i="11"/>
  <c r="R291" i="11"/>
  <c r="R293" i="11"/>
  <c r="R295" i="11"/>
  <c r="R297" i="11"/>
  <c r="R299" i="11"/>
  <c r="R301" i="11"/>
  <c r="R303" i="11"/>
  <c r="R270" i="11"/>
  <c r="R273" i="11"/>
  <c r="R274" i="11"/>
  <c r="R257" i="11"/>
  <c r="J290" i="11"/>
  <c r="N280" i="11"/>
  <c r="O152" i="11"/>
  <c r="N151" i="11"/>
  <c r="O150" i="11"/>
  <c r="N149" i="11"/>
  <c r="O148" i="11"/>
  <c r="N147" i="11"/>
  <c r="O146" i="11"/>
  <c r="J145" i="11"/>
  <c r="J173" i="11"/>
  <c r="J169" i="11"/>
  <c r="N159" i="11"/>
  <c r="Q202" i="11"/>
  <c r="M196" i="11"/>
  <c r="S189" i="11"/>
  <c r="O183" i="11"/>
  <c r="I284" i="11"/>
  <c r="I288" i="11"/>
  <c r="I292" i="11"/>
  <c r="I296" i="11"/>
  <c r="I300" i="11"/>
  <c r="I304" i="11"/>
  <c r="I276" i="11"/>
  <c r="I281" i="11"/>
  <c r="I285" i="11"/>
  <c r="I289" i="11"/>
  <c r="I293" i="11"/>
  <c r="I297" i="11"/>
  <c r="I301" i="11"/>
  <c r="I280" i="11"/>
  <c r="I282" i="11"/>
  <c r="I286" i="11"/>
  <c r="I290" i="11"/>
  <c r="I294" i="11"/>
  <c r="I298" i="11"/>
  <c r="I302" i="11"/>
  <c r="P280" i="11"/>
  <c r="P282" i="11"/>
  <c r="P284" i="11"/>
  <c r="P286" i="11"/>
  <c r="P288" i="11"/>
  <c r="P290" i="11"/>
  <c r="P292" i="11"/>
  <c r="P294" i="11"/>
  <c r="P296" i="11"/>
  <c r="P298" i="11"/>
  <c r="P300" i="11"/>
  <c r="P302" i="11"/>
  <c r="P304" i="11"/>
  <c r="P271" i="11"/>
  <c r="L280" i="11"/>
  <c r="L282" i="11"/>
  <c r="L284" i="11"/>
  <c r="L286" i="11"/>
  <c r="L288" i="11"/>
  <c r="L290" i="11"/>
  <c r="L292" i="11"/>
  <c r="L294" i="11"/>
  <c r="L296" i="11"/>
  <c r="L298" i="11"/>
  <c r="L300" i="11"/>
  <c r="L302" i="11"/>
  <c r="L304" i="11"/>
  <c r="L275" i="11"/>
  <c r="M252" i="11"/>
  <c r="K251" i="11"/>
  <c r="N248" i="11"/>
  <c r="K247" i="11"/>
  <c r="J246" i="11"/>
  <c r="R244" i="11"/>
  <c r="J273" i="11"/>
  <c r="R267" i="11"/>
  <c r="I299" i="11"/>
  <c r="I283" i="11"/>
  <c r="P303" i="11"/>
  <c r="J302" i="11"/>
  <c r="N300" i="11"/>
  <c r="R298" i="11"/>
  <c r="L297" i="11"/>
  <c r="P295" i="11"/>
  <c r="J294" i="11"/>
  <c r="N292" i="11"/>
  <c r="R290" i="11"/>
  <c r="L289" i="11"/>
  <c r="P287" i="11"/>
  <c r="J286" i="11"/>
  <c r="R282" i="11"/>
  <c r="L281" i="11"/>
  <c r="K144" i="11"/>
  <c r="O199" i="11"/>
  <c r="N267" i="11"/>
  <c r="N263" i="11"/>
  <c r="N268" i="11"/>
  <c r="N273" i="11"/>
  <c r="N274" i="11"/>
  <c r="N257" i="11"/>
  <c r="N281" i="11"/>
  <c r="N283" i="11"/>
  <c r="N285" i="11"/>
  <c r="N287" i="11"/>
  <c r="N289" i="11"/>
  <c r="N291" i="11"/>
  <c r="N293" i="11"/>
  <c r="N295" i="11"/>
  <c r="N297" i="11"/>
  <c r="N299" i="11"/>
  <c r="N301" i="11"/>
  <c r="N303" i="11"/>
  <c r="R252" i="11"/>
  <c r="R286" i="11"/>
  <c r="J282" i="11"/>
  <c r="K152" i="11"/>
  <c r="M151" i="11"/>
  <c r="K150" i="11"/>
  <c r="M149" i="11"/>
  <c r="K148" i="11"/>
  <c r="M147" i="11"/>
  <c r="K146" i="11"/>
  <c r="S144" i="11"/>
  <c r="L172" i="11"/>
  <c r="N167" i="11"/>
  <c r="R157" i="11"/>
  <c r="Q194" i="11"/>
  <c r="S280" i="11"/>
  <c r="S282" i="11"/>
  <c r="S284" i="11"/>
  <c r="S286" i="11"/>
  <c r="S288" i="11"/>
  <c r="S290" i="11"/>
  <c r="S292" i="11"/>
  <c r="S294" i="11"/>
  <c r="S296" i="11"/>
  <c r="S298" i="11"/>
  <c r="S300" i="11"/>
  <c r="S302" i="11"/>
  <c r="S304" i="11"/>
  <c r="S264" i="11"/>
  <c r="S281" i="11"/>
  <c r="S283" i="11"/>
  <c r="S285" i="11"/>
  <c r="S287" i="11"/>
  <c r="S289" i="11"/>
  <c r="S291" i="11"/>
  <c r="S293" i="11"/>
  <c r="S295" i="11"/>
  <c r="S297" i="11"/>
  <c r="S299" i="11"/>
  <c r="S301" i="11"/>
  <c r="S303" i="11"/>
  <c r="S261" i="11"/>
  <c r="S270" i="11"/>
  <c r="S271" i="11"/>
  <c r="O280" i="11"/>
  <c r="O282" i="11"/>
  <c r="O284" i="11"/>
  <c r="O286" i="11"/>
  <c r="O288" i="11"/>
  <c r="O290" i="11"/>
  <c r="O292" i="11"/>
  <c r="O294" i="11"/>
  <c r="O296" i="11"/>
  <c r="O298" i="11"/>
  <c r="O300" i="11"/>
  <c r="O302" i="11"/>
  <c r="O304" i="11"/>
  <c r="O270" i="11"/>
  <c r="O271" i="11"/>
  <c r="O265" i="11"/>
  <c r="O268" i="11"/>
  <c r="O274" i="11"/>
  <c r="O257" i="11"/>
  <c r="O281" i="11"/>
  <c r="O283" i="11"/>
  <c r="O285" i="11"/>
  <c r="O287" i="11"/>
  <c r="O289" i="11"/>
  <c r="O291" i="11"/>
  <c r="O293" i="11"/>
  <c r="O295" i="11"/>
  <c r="O297" i="11"/>
  <c r="O299" i="11"/>
  <c r="O301" i="11"/>
  <c r="O303" i="11"/>
  <c r="O275" i="11"/>
  <c r="K280" i="11"/>
  <c r="K282" i="11"/>
  <c r="K284" i="11"/>
  <c r="K286" i="11"/>
  <c r="K288" i="11"/>
  <c r="K290" i="11"/>
  <c r="K292" i="11"/>
  <c r="K294" i="11"/>
  <c r="K296" i="11"/>
  <c r="K298" i="11"/>
  <c r="K300" i="11"/>
  <c r="K302" i="11"/>
  <c r="K304" i="11"/>
  <c r="K275" i="11"/>
  <c r="K281" i="11"/>
  <c r="K283" i="11"/>
  <c r="K285" i="11"/>
  <c r="K287" i="11"/>
  <c r="K289" i="11"/>
  <c r="K291" i="11"/>
  <c r="K293" i="11"/>
  <c r="K295" i="11"/>
  <c r="K297" i="11"/>
  <c r="K299" i="11"/>
  <c r="K301" i="11"/>
  <c r="K303" i="11"/>
  <c r="K258" i="11"/>
  <c r="K264" i="11"/>
  <c r="K269" i="11"/>
  <c r="K270" i="11"/>
  <c r="K253" i="11"/>
  <c r="J252" i="11"/>
  <c r="R250" i="11"/>
  <c r="O249" i="11"/>
  <c r="J248" i="11"/>
  <c r="R246" i="11"/>
  <c r="S245" i="11"/>
  <c r="N244" i="11"/>
  <c r="S275" i="11"/>
  <c r="K271" i="11"/>
  <c r="R264" i="11"/>
  <c r="I295" i="11"/>
  <c r="R304" i="11"/>
  <c r="L303" i="11"/>
  <c r="P301" i="11"/>
  <c r="J300" i="11"/>
  <c r="N298" i="11"/>
  <c r="R296" i="11"/>
  <c r="L295" i="11"/>
  <c r="P293" i="11"/>
  <c r="J292" i="11"/>
  <c r="N290" i="11"/>
  <c r="R288" i="11"/>
  <c r="L287" i="11"/>
  <c r="P285" i="11"/>
  <c r="J284" i="11"/>
  <c r="N282" i="11"/>
  <c r="R280" i="11"/>
  <c r="N32" i="14"/>
  <c r="N22" i="14"/>
  <c r="J16" i="14"/>
  <c r="K16" i="14" s="1"/>
  <c r="J20" i="14"/>
  <c r="K20" i="14" s="1"/>
  <c r="J24" i="14"/>
  <c r="K24" i="14" s="1"/>
  <c r="J28" i="14"/>
  <c r="K28" i="14" s="1"/>
  <c r="J32" i="14"/>
  <c r="K32" i="14" s="1"/>
  <c r="L73" i="14" s="1"/>
  <c r="P179" i="11"/>
  <c r="P181" i="11"/>
  <c r="P183" i="11"/>
  <c r="P185" i="11"/>
  <c r="P187" i="11"/>
  <c r="P189" i="11"/>
  <c r="P191" i="11"/>
  <c r="P193" i="11"/>
  <c r="P195" i="11"/>
  <c r="P197" i="11"/>
  <c r="P199" i="11"/>
  <c r="P201" i="11"/>
  <c r="P203" i="11"/>
  <c r="P205" i="11"/>
  <c r="P207" i="11"/>
  <c r="P157" i="11"/>
  <c r="P159" i="11"/>
  <c r="P161" i="11"/>
  <c r="P163" i="11"/>
  <c r="P165" i="11"/>
  <c r="P167" i="11"/>
  <c r="P169" i="11"/>
  <c r="P171" i="11"/>
  <c r="P173" i="11"/>
  <c r="P175" i="11"/>
  <c r="P143" i="11"/>
  <c r="P145" i="11"/>
  <c r="P180" i="11"/>
  <c r="P182" i="11"/>
  <c r="P184" i="11"/>
  <c r="P186" i="11"/>
  <c r="P188" i="11"/>
  <c r="P190" i="11"/>
  <c r="P192" i="11"/>
  <c r="P194" i="11"/>
  <c r="P196" i="11"/>
  <c r="P198" i="11"/>
  <c r="P200" i="11"/>
  <c r="P202" i="11"/>
  <c r="P204" i="11"/>
  <c r="P206" i="11"/>
  <c r="P208" i="11"/>
  <c r="I175" i="11"/>
  <c r="P174" i="11"/>
  <c r="P170" i="11"/>
  <c r="P162" i="11"/>
  <c r="I197" i="11"/>
  <c r="S157" i="11"/>
  <c r="S159" i="11"/>
  <c r="S161" i="11"/>
  <c r="S163" i="11"/>
  <c r="S165" i="11"/>
  <c r="S167" i="11"/>
  <c r="S169" i="11"/>
  <c r="S171" i="11"/>
  <c r="S173" i="11"/>
  <c r="S175" i="11"/>
  <c r="S143" i="11"/>
  <c r="S180" i="11"/>
  <c r="S182" i="11"/>
  <c r="S184" i="11"/>
  <c r="S186" i="11"/>
  <c r="S188" i="11"/>
  <c r="S190" i="11"/>
  <c r="S192" i="11"/>
  <c r="S194" i="11"/>
  <c r="S196" i="11"/>
  <c r="S198" i="11"/>
  <c r="S200" i="11"/>
  <c r="S202" i="11"/>
  <c r="S204" i="11"/>
  <c r="S206" i="11"/>
  <c r="S208" i="11"/>
  <c r="S156" i="11"/>
  <c r="S158" i="11"/>
  <c r="S160" i="11"/>
  <c r="S162" i="11"/>
  <c r="S164" i="11"/>
  <c r="S166" i="11"/>
  <c r="O179" i="11"/>
  <c r="O157" i="11"/>
  <c r="O159" i="11"/>
  <c r="O161" i="11"/>
  <c r="O163" i="11"/>
  <c r="O165" i="11"/>
  <c r="O167" i="11"/>
  <c r="O169" i="11"/>
  <c r="O171" i="11"/>
  <c r="O173" i="11"/>
  <c r="O175" i="11"/>
  <c r="O143" i="11"/>
  <c r="O145" i="11"/>
  <c r="O180" i="11"/>
  <c r="O182" i="11"/>
  <c r="O184" i="11"/>
  <c r="O186" i="11"/>
  <c r="O188" i="11"/>
  <c r="O190" i="11"/>
  <c r="O192" i="11"/>
  <c r="O194" i="11"/>
  <c r="O196" i="11"/>
  <c r="O198" i="11"/>
  <c r="O200" i="11"/>
  <c r="O202" i="11"/>
  <c r="O204" i="11"/>
  <c r="O206" i="11"/>
  <c r="O208" i="11"/>
  <c r="O156" i="11"/>
  <c r="O158" i="11"/>
  <c r="O160" i="11"/>
  <c r="O162" i="11"/>
  <c r="O164" i="11"/>
  <c r="O166" i="11"/>
  <c r="K179" i="11"/>
  <c r="K157" i="11"/>
  <c r="K159" i="11"/>
  <c r="K161" i="11"/>
  <c r="K163" i="11"/>
  <c r="K165" i="11"/>
  <c r="K167" i="11"/>
  <c r="K169" i="11"/>
  <c r="K171" i="11"/>
  <c r="K173" i="11"/>
  <c r="K175" i="11"/>
  <c r="K145" i="11"/>
  <c r="K180" i="11"/>
  <c r="K182" i="11"/>
  <c r="K184" i="11"/>
  <c r="K186" i="11"/>
  <c r="K188" i="11"/>
  <c r="K190" i="11"/>
  <c r="K192" i="11"/>
  <c r="K194" i="11"/>
  <c r="K196" i="11"/>
  <c r="K198" i="11"/>
  <c r="K200" i="11"/>
  <c r="K202" i="11"/>
  <c r="K204" i="11"/>
  <c r="K206" i="11"/>
  <c r="K208" i="11"/>
  <c r="K143" i="11"/>
  <c r="K156" i="11"/>
  <c r="K158" i="11"/>
  <c r="K160" i="11"/>
  <c r="K162" i="11"/>
  <c r="K164" i="11"/>
  <c r="K166" i="11"/>
  <c r="I151" i="11"/>
  <c r="I147" i="11"/>
  <c r="R152" i="11"/>
  <c r="N152" i="11"/>
  <c r="J152" i="11"/>
  <c r="P151" i="11"/>
  <c r="L151" i="11"/>
  <c r="R150" i="11"/>
  <c r="N150" i="11"/>
  <c r="J150" i="11"/>
  <c r="P149" i="11"/>
  <c r="L149" i="11"/>
  <c r="R148" i="11"/>
  <c r="N148" i="11"/>
  <c r="J148" i="11"/>
  <c r="P147" i="11"/>
  <c r="L147" i="11"/>
  <c r="R146" i="11"/>
  <c r="N146" i="11"/>
  <c r="J146" i="11"/>
  <c r="N145" i="11"/>
  <c r="P144" i="11"/>
  <c r="R143" i="11"/>
  <c r="I174" i="11"/>
  <c r="I166" i="11"/>
  <c r="I158" i="11"/>
  <c r="M175" i="11"/>
  <c r="O174" i="11"/>
  <c r="Q173" i="11"/>
  <c r="S172" i="11"/>
  <c r="K172" i="11"/>
  <c r="M171" i="11"/>
  <c r="O170" i="11"/>
  <c r="Q169" i="11"/>
  <c r="S168" i="11"/>
  <c r="K168" i="11"/>
  <c r="J167" i="11"/>
  <c r="N165" i="11"/>
  <c r="P160" i="11"/>
  <c r="I179" i="11"/>
  <c r="I193" i="11"/>
  <c r="Q208" i="11"/>
  <c r="K207" i="11"/>
  <c r="O205" i="11"/>
  <c r="S203" i="11"/>
  <c r="M202" i="11"/>
  <c r="Q200" i="11"/>
  <c r="K199" i="11"/>
  <c r="O197" i="11"/>
  <c r="S195" i="11"/>
  <c r="M194" i="11"/>
  <c r="Q192" i="11"/>
  <c r="K191" i="11"/>
  <c r="O189" i="11"/>
  <c r="S187" i="11"/>
  <c r="M186" i="11"/>
  <c r="Q184" i="11"/>
  <c r="K183" i="11"/>
  <c r="O181" i="11"/>
  <c r="S179" i="11"/>
  <c r="M266" i="11"/>
  <c r="I182" i="11"/>
  <c r="I186" i="11"/>
  <c r="I190" i="11"/>
  <c r="I194" i="11"/>
  <c r="I198" i="11"/>
  <c r="I202" i="11"/>
  <c r="I206" i="11"/>
  <c r="I160" i="11"/>
  <c r="I164" i="11"/>
  <c r="I168" i="11"/>
  <c r="I172" i="11"/>
  <c r="I156" i="11"/>
  <c r="I183" i="11"/>
  <c r="I187" i="11"/>
  <c r="I191" i="11"/>
  <c r="I195" i="11"/>
  <c r="I199" i="11"/>
  <c r="I203" i="11"/>
  <c r="I207" i="11"/>
  <c r="I157" i="11"/>
  <c r="I161" i="11"/>
  <c r="I165" i="11"/>
  <c r="I169" i="11"/>
  <c r="I173" i="11"/>
  <c r="I180" i="11"/>
  <c r="I184" i="11"/>
  <c r="I188" i="11"/>
  <c r="I192" i="11"/>
  <c r="I196" i="11"/>
  <c r="I200" i="11"/>
  <c r="I204" i="11"/>
  <c r="I208" i="11"/>
  <c r="L179" i="11"/>
  <c r="L181" i="11"/>
  <c r="L183" i="11"/>
  <c r="L185" i="11"/>
  <c r="L187" i="11"/>
  <c r="L189" i="11"/>
  <c r="L191" i="11"/>
  <c r="L193" i="11"/>
  <c r="L195" i="11"/>
  <c r="L197" i="11"/>
  <c r="L199" i="11"/>
  <c r="L201" i="11"/>
  <c r="L203" i="11"/>
  <c r="L205" i="11"/>
  <c r="L207" i="11"/>
  <c r="L157" i="11"/>
  <c r="L159" i="11"/>
  <c r="L161" i="11"/>
  <c r="L163" i="11"/>
  <c r="L165" i="11"/>
  <c r="L167" i="11"/>
  <c r="L169" i="11"/>
  <c r="L171" i="11"/>
  <c r="L173" i="11"/>
  <c r="L175" i="11"/>
  <c r="L145" i="11"/>
  <c r="L180" i="11"/>
  <c r="L182" i="11"/>
  <c r="L184" i="11"/>
  <c r="L186" i="11"/>
  <c r="L188" i="11"/>
  <c r="L190" i="11"/>
  <c r="L192" i="11"/>
  <c r="L194" i="11"/>
  <c r="L196" i="11"/>
  <c r="L198" i="11"/>
  <c r="L200" i="11"/>
  <c r="L202" i="11"/>
  <c r="L204" i="11"/>
  <c r="L206" i="11"/>
  <c r="L208" i="11"/>
  <c r="I152" i="11"/>
  <c r="I148" i="11"/>
  <c r="L143" i="11"/>
  <c r="I167" i="11"/>
  <c r="I159" i="11"/>
  <c r="R180" i="11"/>
  <c r="R182" i="11"/>
  <c r="R184" i="11"/>
  <c r="R186" i="11"/>
  <c r="R188" i="11"/>
  <c r="R190" i="11"/>
  <c r="R192" i="11"/>
  <c r="R194" i="11"/>
  <c r="R196" i="11"/>
  <c r="R198" i="11"/>
  <c r="R200" i="11"/>
  <c r="R202" i="11"/>
  <c r="R204" i="11"/>
  <c r="R206" i="11"/>
  <c r="R208" i="11"/>
  <c r="R156" i="11"/>
  <c r="R158" i="11"/>
  <c r="R160" i="11"/>
  <c r="R162" i="11"/>
  <c r="R164" i="11"/>
  <c r="R166" i="11"/>
  <c r="R168" i="11"/>
  <c r="R170" i="11"/>
  <c r="R172" i="11"/>
  <c r="R174" i="11"/>
  <c r="R144" i="11"/>
  <c r="R179" i="11"/>
  <c r="R181" i="11"/>
  <c r="R183" i="11"/>
  <c r="R185" i="11"/>
  <c r="R187" i="11"/>
  <c r="R189" i="11"/>
  <c r="R191" i="11"/>
  <c r="R193" i="11"/>
  <c r="R195" i="11"/>
  <c r="R197" i="11"/>
  <c r="R199" i="11"/>
  <c r="R201" i="11"/>
  <c r="R203" i="11"/>
  <c r="R205" i="11"/>
  <c r="R207" i="11"/>
  <c r="N143" i="11"/>
  <c r="N179" i="11"/>
  <c r="N180" i="11"/>
  <c r="N182" i="11"/>
  <c r="N184" i="11"/>
  <c r="N186" i="11"/>
  <c r="N188" i="11"/>
  <c r="N190" i="11"/>
  <c r="N192" i="11"/>
  <c r="N194" i="11"/>
  <c r="N196" i="11"/>
  <c r="N198" i="11"/>
  <c r="N200" i="11"/>
  <c r="N202" i="11"/>
  <c r="N204" i="11"/>
  <c r="N206" i="11"/>
  <c r="N208" i="11"/>
  <c r="N156" i="11"/>
  <c r="N158" i="11"/>
  <c r="N160" i="11"/>
  <c r="N162" i="11"/>
  <c r="N164" i="11"/>
  <c r="N166" i="11"/>
  <c r="N168" i="11"/>
  <c r="N170" i="11"/>
  <c r="N172" i="11"/>
  <c r="N174" i="11"/>
  <c r="N144" i="11"/>
  <c r="N181" i="11"/>
  <c r="N183" i="11"/>
  <c r="N185" i="11"/>
  <c r="N187" i="11"/>
  <c r="N189" i="11"/>
  <c r="N191" i="11"/>
  <c r="N193" i="11"/>
  <c r="N195" i="11"/>
  <c r="N197" i="11"/>
  <c r="N199" i="11"/>
  <c r="N201" i="11"/>
  <c r="N203" i="11"/>
  <c r="N205" i="11"/>
  <c r="N207" i="11"/>
  <c r="J180" i="11"/>
  <c r="J182" i="11"/>
  <c r="J184" i="11"/>
  <c r="J186" i="11"/>
  <c r="J188" i="11"/>
  <c r="J190" i="11"/>
  <c r="J192" i="11"/>
  <c r="J194" i="11"/>
  <c r="J196" i="11"/>
  <c r="J198" i="11"/>
  <c r="J200" i="11"/>
  <c r="J202" i="11"/>
  <c r="J204" i="11"/>
  <c r="J206" i="11"/>
  <c r="J208" i="11"/>
  <c r="J143" i="11"/>
  <c r="J156" i="11"/>
  <c r="J158" i="11"/>
  <c r="J160" i="11"/>
  <c r="J162" i="11"/>
  <c r="J164" i="11"/>
  <c r="J166" i="11"/>
  <c r="J168" i="11"/>
  <c r="J170" i="11"/>
  <c r="J172" i="11"/>
  <c r="J174" i="11"/>
  <c r="J144" i="11"/>
  <c r="J179" i="11"/>
  <c r="J181" i="11"/>
  <c r="J183" i="11"/>
  <c r="J185" i="11"/>
  <c r="J187" i="11"/>
  <c r="J189" i="11"/>
  <c r="J191" i="11"/>
  <c r="J193" i="11"/>
  <c r="J195" i="11"/>
  <c r="J197" i="11"/>
  <c r="J199" i="11"/>
  <c r="J201" i="11"/>
  <c r="J203" i="11"/>
  <c r="J205" i="11"/>
  <c r="J207" i="11"/>
  <c r="I144" i="11"/>
  <c r="I150" i="11"/>
  <c r="I146" i="11"/>
  <c r="Q152" i="11"/>
  <c r="M152" i="11"/>
  <c r="S151" i="11"/>
  <c r="O151" i="11"/>
  <c r="K151" i="11"/>
  <c r="Q150" i="11"/>
  <c r="M150" i="11"/>
  <c r="S149" i="11"/>
  <c r="O149" i="11"/>
  <c r="K149" i="11"/>
  <c r="Q148" i="11"/>
  <c r="M148" i="11"/>
  <c r="S147" i="11"/>
  <c r="O147" i="11"/>
  <c r="K147" i="11"/>
  <c r="Q146" i="11"/>
  <c r="M146" i="11"/>
  <c r="S145" i="11"/>
  <c r="M145" i="11"/>
  <c r="O144" i="11"/>
  <c r="Q143" i="11"/>
  <c r="I171" i="11"/>
  <c r="I163" i="11"/>
  <c r="R175" i="11"/>
  <c r="J175" i="11"/>
  <c r="L174" i="11"/>
  <c r="N173" i="11"/>
  <c r="P172" i="11"/>
  <c r="R171" i="11"/>
  <c r="J171" i="11"/>
  <c r="L170" i="11"/>
  <c r="N169" i="11"/>
  <c r="P168" i="11"/>
  <c r="R167" i="11"/>
  <c r="P166" i="11"/>
  <c r="J165" i="11"/>
  <c r="N163" i="11"/>
  <c r="R161" i="11"/>
  <c r="L160" i="11"/>
  <c r="P158" i="11"/>
  <c r="J157" i="11"/>
  <c r="I205" i="11"/>
  <c r="I189" i="11"/>
  <c r="M208" i="11"/>
  <c r="Q206" i="11"/>
  <c r="K205" i="11"/>
  <c r="O203" i="11"/>
  <c r="S201" i="11"/>
  <c r="M200" i="11"/>
  <c r="Q198" i="11"/>
  <c r="K197" i="11"/>
  <c r="O195" i="11"/>
  <c r="S193" i="11"/>
  <c r="M192" i="11"/>
  <c r="Q190" i="11"/>
  <c r="K189" i="11"/>
  <c r="O187" i="11"/>
  <c r="S185" i="11"/>
  <c r="M184" i="11"/>
  <c r="K181" i="11"/>
  <c r="M179" i="11"/>
  <c r="L168" i="11"/>
  <c r="L164" i="11"/>
  <c r="L156" i="11"/>
  <c r="I181" i="11"/>
  <c r="Q156" i="11"/>
  <c r="Q158" i="11"/>
  <c r="Q160" i="11"/>
  <c r="Q162" i="11"/>
  <c r="Q164" i="11"/>
  <c r="Q166" i="11"/>
  <c r="Q168" i="11"/>
  <c r="Q170" i="11"/>
  <c r="Q172" i="11"/>
  <c r="Q174" i="11"/>
  <c r="Q144" i="11"/>
  <c r="Q179" i="11"/>
  <c r="Q181" i="11"/>
  <c r="Q183" i="11"/>
  <c r="Q185" i="11"/>
  <c r="Q187" i="11"/>
  <c r="Q189" i="11"/>
  <c r="Q191" i="11"/>
  <c r="Q193" i="11"/>
  <c r="Q195" i="11"/>
  <c r="Q197" i="11"/>
  <c r="Q199" i="11"/>
  <c r="Q201" i="11"/>
  <c r="Q203" i="11"/>
  <c r="Q205" i="11"/>
  <c r="Q207" i="11"/>
  <c r="Q157" i="11"/>
  <c r="Q159" i="11"/>
  <c r="Q161" i="11"/>
  <c r="Q163" i="11"/>
  <c r="Q165" i="11"/>
  <c r="M156" i="11"/>
  <c r="M158" i="11"/>
  <c r="M160" i="11"/>
  <c r="M162" i="11"/>
  <c r="M164" i="11"/>
  <c r="M166" i="11"/>
  <c r="M168" i="11"/>
  <c r="M170" i="11"/>
  <c r="M172" i="11"/>
  <c r="M174" i="11"/>
  <c r="M144" i="11"/>
  <c r="M181" i="11"/>
  <c r="M183" i="11"/>
  <c r="M185" i="11"/>
  <c r="M187" i="11"/>
  <c r="M189" i="11"/>
  <c r="M191" i="11"/>
  <c r="M193" i="11"/>
  <c r="M195" i="11"/>
  <c r="M197" i="11"/>
  <c r="M199" i="11"/>
  <c r="M201" i="11"/>
  <c r="M203" i="11"/>
  <c r="M205" i="11"/>
  <c r="M207" i="11"/>
  <c r="M157" i="11"/>
  <c r="M159" i="11"/>
  <c r="M161" i="11"/>
  <c r="M163" i="11"/>
  <c r="M165" i="11"/>
  <c r="M167" i="11"/>
  <c r="I143" i="11"/>
  <c r="I149" i="11"/>
  <c r="I145" i="11"/>
  <c r="P152" i="11"/>
  <c r="L152" i="11"/>
  <c r="P150" i="11"/>
  <c r="L150" i="11"/>
  <c r="P148" i="11"/>
  <c r="L148" i="11"/>
  <c r="P146" i="11"/>
  <c r="L146" i="11"/>
  <c r="L144" i="11"/>
  <c r="M143" i="11"/>
  <c r="I170" i="11"/>
  <c r="I162" i="11"/>
  <c r="Q175" i="11"/>
  <c r="S174" i="11"/>
  <c r="K174" i="11"/>
  <c r="M173" i="11"/>
  <c r="O172" i="11"/>
  <c r="Q171" i="11"/>
  <c r="S170" i="11"/>
  <c r="K170" i="11"/>
  <c r="M169" i="11"/>
  <c r="O168" i="11"/>
  <c r="Q167" i="11"/>
  <c r="L166" i="11"/>
  <c r="P164" i="11"/>
  <c r="J163" i="11"/>
  <c r="N161" i="11"/>
  <c r="R159" i="11"/>
  <c r="L158" i="11"/>
  <c r="P156" i="11"/>
  <c r="I201" i="11"/>
  <c r="I185" i="11"/>
  <c r="S207" i="11"/>
  <c r="M206" i="11"/>
  <c r="Q204" i="11"/>
  <c r="K203" i="11"/>
  <c r="O201" i="11"/>
  <c r="S199" i="11"/>
  <c r="M198" i="11"/>
  <c r="Q196" i="11"/>
  <c r="K195" i="11"/>
  <c r="O193" i="11"/>
  <c r="S191" i="11"/>
  <c r="M190" i="11"/>
  <c r="Q188" i="11"/>
  <c r="K187" i="11"/>
  <c r="O185" i="11"/>
  <c r="S183" i="11"/>
  <c r="M182" i="11"/>
  <c r="Q180" i="11"/>
  <c r="Q258" i="11"/>
  <c r="Q259" i="11"/>
  <c r="Q260" i="11"/>
  <c r="Q261" i="11"/>
  <c r="Q265" i="11"/>
  <c r="Q264" i="11"/>
  <c r="Q268" i="11"/>
  <c r="Q263" i="11"/>
  <c r="Q271" i="11"/>
  <c r="Q275" i="11"/>
  <c r="Q245" i="11"/>
  <c r="Q247" i="11"/>
  <c r="Q249" i="11"/>
  <c r="Q251" i="11"/>
  <c r="Q253" i="11"/>
  <c r="Q266" i="11"/>
  <c r="Q270" i="11"/>
  <c r="Q274" i="11"/>
  <c r="Q257" i="11"/>
  <c r="Q269" i="11"/>
  <c r="Q262" i="11"/>
  <c r="Q272" i="11"/>
  <c r="Q244" i="11"/>
  <c r="Q248" i="11"/>
  <c r="Q252" i="11"/>
  <c r="Q267" i="11"/>
  <c r="Q273" i="11"/>
  <c r="M258" i="11"/>
  <c r="M265" i="11"/>
  <c r="M269" i="11"/>
  <c r="M259" i="11"/>
  <c r="M260" i="11"/>
  <c r="M261" i="11"/>
  <c r="M264" i="11"/>
  <c r="M268" i="11"/>
  <c r="M267" i="11"/>
  <c r="M271" i="11"/>
  <c r="M275" i="11"/>
  <c r="M245" i="11"/>
  <c r="M247" i="11"/>
  <c r="M249" i="11"/>
  <c r="M251" i="11"/>
  <c r="M253" i="11"/>
  <c r="M262" i="11"/>
  <c r="M270" i="11"/>
  <c r="M274" i="11"/>
  <c r="M257" i="11"/>
  <c r="M273" i="11"/>
  <c r="M276" i="11"/>
  <c r="M246" i="11"/>
  <c r="M250" i="11"/>
  <c r="M263" i="11"/>
  <c r="M272" i="11"/>
  <c r="I258" i="11"/>
  <c r="I265" i="11"/>
  <c r="I269" i="11"/>
  <c r="I264" i="11"/>
  <c r="I268" i="11"/>
  <c r="I263" i="11"/>
  <c r="I271" i="11"/>
  <c r="I275" i="11"/>
  <c r="I257" i="11"/>
  <c r="I246" i="11"/>
  <c r="I250" i="11"/>
  <c r="I244" i="11"/>
  <c r="I266" i="11"/>
  <c r="I270" i="11"/>
  <c r="I274" i="11"/>
  <c r="I247" i="11"/>
  <c r="I251" i="11"/>
  <c r="P261" i="11"/>
  <c r="P264" i="11"/>
  <c r="P268" i="11"/>
  <c r="P263" i="11"/>
  <c r="P267" i="11"/>
  <c r="P266" i="11"/>
  <c r="P270" i="11"/>
  <c r="P274" i="11"/>
  <c r="P257" i="11"/>
  <c r="P258" i="11"/>
  <c r="P259" i="11"/>
  <c r="P260" i="11"/>
  <c r="P269" i="11"/>
  <c r="P273" i="11"/>
  <c r="P244" i="11"/>
  <c r="P246" i="11"/>
  <c r="P248" i="11"/>
  <c r="P250" i="11"/>
  <c r="P252" i="11"/>
  <c r="L261" i="11"/>
  <c r="L258" i="11"/>
  <c r="L259" i="11"/>
  <c r="L260" i="11"/>
  <c r="L264" i="11"/>
  <c r="L268" i="11"/>
  <c r="L263" i="11"/>
  <c r="L267" i="11"/>
  <c r="L262" i="11"/>
  <c r="L270" i="11"/>
  <c r="L274" i="11"/>
  <c r="L257" i="11"/>
  <c r="L265" i="11"/>
  <c r="L273" i="11"/>
  <c r="L244" i="11"/>
  <c r="L246" i="11"/>
  <c r="L248" i="11"/>
  <c r="L250" i="11"/>
  <c r="L252" i="11"/>
  <c r="I249" i="11"/>
  <c r="P253" i="11"/>
  <c r="L251" i="11"/>
  <c r="P249" i="11"/>
  <c r="L247" i="11"/>
  <c r="P245" i="11"/>
  <c r="P276" i="11"/>
  <c r="I273" i="11"/>
  <c r="L272" i="11"/>
  <c r="L266" i="11"/>
  <c r="I260" i="11"/>
  <c r="I248" i="11"/>
  <c r="P275" i="11"/>
  <c r="I272" i="11"/>
  <c r="L271" i="11"/>
  <c r="P265" i="11"/>
  <c r="I253" i="11"/>
  <c r="I245" i="11"/>
  <c r="L253" i="11"/>
  <c r="P251" i="11"/>
  <c r="L249" i="11"/>
  <c r="P247" i="11"/>
  <c r="L245" i="11"/>
  <c r="L276" i="11"/>
  <c r="P272" i="11"/>
  <c r="I267" i="11"/>
  <c r="P262" i="11"/>
  <c r="I261" i="11"/>
  <c r="I259" i="11"/>
  <c r="S260" i="11"/>
  <c r="S263" i="11"/>
  <c r="S267" i="11"/>
  <c r="S258" i="11"/>
  <c r="S259" i="11"/>
  <c r="S262" i="11"/>
  <c r="S266" i="11"/>
  <c r="O260" i="11"/>
  <c r="O263" i="11"/>
  <c r="O267" i="11"/>
  <c r="O262" i="11"/>
  <c r="O266" i="11"/>
  <c r="K260" i="11"/>
  <c r="K261" i="11"/>
  <c r="K263" i="11"/>
  <c r="K267" i="11"/>
  <c r="K262" i="11"/>
  <c r="K266" i="11"/>
  <c r="R253" i="11"/>
  <c r="N253" i="11"/>
  <c r="J253" i="11"/>
  <c r="R251" i="11"/>
  <c r="N251" i="11"/>
  <c r="J251" i="11"/>
  <c r="R249" i="11"/>
  <c r="N249" i="11"/>
  <c r="J249" i="11"/>
  <c r="R247" i="11"/>
  <c r="N247" i="11"/>
  <c r="J247" i="11"/>
  <c r="R245" i="11"/>
  <c r="N245" i="11"/>
  <c r="J245" i="11"/>
  <c r="S276" i="11"/>
  <c r="O276" i="11"/>
  <c r="K276" i="11"/>
  <c r="R275" i="11"/>
  <c r="N275" i="11"/>
  <c r="J275" i="11"/>
  <c r="S272" i="11"/>
  <c r="O272" i="11"/>
  <c r="K272" i="11"/>
  <c r="R271" i="11"/>
  <c r="N271" i="11"/>
  <c r="J271" i="11"/>
  <c r="S268" i="11"/>
  <c r="K268" i="11"/>
  <c r="O264" i="11"/>
  <c r="O261" i="11"/>
  <c r="R259" i="11"/>
  <c r="R258" i="11"/>
  <c r="R262" i="11"/>
  <c r="R266" i="11"/>
  <c r="R260" i="11"/>
  <c r="R261" i="11"/>
  <c r="R265" i="11"/>
  <c r="N259" i="11"/>
  <c r="N262" i="11"/>
  <c r="N266" i="11"/>
  <c r="N258" i="11"/>
  <c r="N265" i="11"/>
  <c r="N269" i="11"/>
  <c r="J259" i="11"/>
  <c r="J262" i="11"/>
  <c r="J266" i="11"/>
  <c r="J265" i="11"/>
  <c r="J269" i="11"/>
  <c r="S252" i="11"/>
  <c r="O252" i="11"/>
  <c r="K252" i="11"/>
  <c r="S250" i="11"/>
  <c r="O250" i="11"/>
  <c r="K250" i="11"/>
  <c r="S248" i="11"/>
  <c r="O248" i="11"/>
  <c r="K248" i="11"/>
  <c r="S246" i="11"/>
  <c r="O246" i="11"/>
  <c r="K246" i="11"/>
  <c r="S244" i="11"/>
  <c r="O244" i="11"/>
  <c r="K244" i="11"/>
  <c r="R276" i="11"/>
  <c r="N276" i="11"/>
  <c r="J276" i="11"/>
  <c r="S273" i="11"/>
  <c r="O273" i="11"/>
  <c r="K273" i="11"/>
  <c r="R272" i="11"/>
  <c r="N272" i="11"/>
  <c r="J272" i="11"/>
  <c r="S269" i="11"/>
  <c r="O269" i="11"/>
  <c r="R268" i="11"/>
  <c r="J268" i="11"/>
  <c r="S265" i="11"/>
  <c r="K265" i="11"/>
  <c r="N264" i="11"/>
  <c r="N261" i="11"/>
  <c r="N260" i="11"/>
  <c r="O259" i="11"/>
  <c r="O258" i="11"/>
  <c r="K32" i="13"/>
  <c r="L32" i="13" s="1"/>
  <c r="L101" i="13" s="1"/>
  <c r="O22" i="13"/>
  <c r="I114" i="13" s="1"/>
  <c r="K18" i="13"/>
  <c r="L18" i="13" s="1"/>
  <c r="K22" i="13"/>
  <c r="L22" i="13" s="1"/>
  <c r="I101" i="13" s="1"/>
  <c r="K26" i="13"/>
  <c r="L26" i="13" s="1"/>
  <c r="K42" i="13"/>
  <c r="L42" i="13" s="1"/>
  <c r="O101" i="13" s="1"/>
  <c r="K14" i="13"/>
  <c r="L14" i="13" s="1"/>
  <c r="K30" i="13"/>
  <c r="L30" i="13" s="1"/>
  <c r="N13" i="12"/>
  <c r="O13" i="12" s="1"/>
  <c r="N21" i="12"/>
  <c r="O21" i="12" s="1"/>
  <c r="N25" i="12"/>
  <c r="O25" i="12" s="1"/>
  <c r="N22" i="12"/>
  <c r="N26" i="12"/>
  <c r="O26" i="12" s="1"/>
  <c r="N17" i="12"/>
  <c r="O17" i="12" s="1"/>
  <c r="N14" i="12"/>
  <c r="O14" i="12" s="1"/>
  <c r="N18" i="12"/>
  <c r="O18" i="12" s="1"/>
  <c r="J13" i="12"/>
  <c r="K13" i="12" s="1"/>
  <c r="J17" i="12"/>
  <c r="K17" i="12" s="1"/>
  <c r="N19" i="12"/>
  <c r="O19" i="12" s="1"/>
  <c r="J21" i="12"/>
  <c r="K21" i="12" s="1"/>
  <c r="J25" i="12"/>
  <c r="K25" i="12" s="1"/>
  <c r="J14" i="12"/>
  <c r="K14" i="12" s="1"/>
  <c r="J18" i="12"/>
  <c r="K18" i="12" s="1"/>
  <c r="N20" i="12"/>
  <c r="O20" i="12" s="1"/>
  <c r="J22" i="12"/>
  <c r="K22" i="12" s="1"/>
  <c r="N24" i="12"/>
  <c r="O24" i="12" s="1"/>
  <c r="J26" i="12"/>
  <c r="K26" i="12" s="1"/>
  <c r="M35" i="12"/>
  <c r="N35" i="12" s="1"/>
  <c r="O35" i="12" s="1"/>
  <c r="M36" i="12"/>
  <c r="N36" i="12" s="1"/>
  <c r="O36" i="12" s="1"/>
  <c r="M41" i="12"/>
  <c r="N41" i="12" s="1"/>
  <c r="O41" i="12" s="1"/>
  <c r="O50" i="11"/>
  <c r="J49" i="11"/>
  <c r="N57" i="11"/>
  <c r="S46" i="11"/>
  <c r="K54" i="11"/>
  <c r="O73" i="11"/>
  <c r="M56" i="11"/>
  <c r="I45" i="11"/>
  <c r="S35" i="11"/>
  <c r="J57" i="11"/>
  <c r="I56" i="11"/>
  <c r="R53" i="11"/>
  <c r="M52" i="11"/>
  <c r="K50" i="11"/>
  <c r="Q48" i="11"/>
  <c r="O46" i="11"/>
  <c r="O43" i="11"/>
  <c r="S58" i="11"/>
  <c r="J89" i="11"/>
  <c r="M79" i="11"/>
  <c r="Q69" i="11"/>
  <c r="Q52" i="11"/>
  <c r="M41" i="11"/>
  <c r="M81" i="11"/>
  <c r="I39" i="11"/>
  <c r="S56" i="11"/>
  <c r="S54" i="11"/>
  <c r="N53" i="11"/>
  <c r="I52" i="11"/>
  <c r="R49" i="11"/>
  <c r="K46" i="11"/>
  <c r="R42" i="11"/>
  <c r="K58" i="11"/>
  <c r="K87" i="11"/>
  <c r="N77" i="11"/>
  <c r="Q67" i="11"/>
  <c r="I91" i="11"/>
  <c r="R57" i="11"/>
  <c r="Q56" i="11"/>
  <c r="O54" i="11"/>
  <c r="J53" i="11"/>
  <c r="S50" i="11"/>
  <c r="N49" i="11"/>
  <c r="I48" i="11"/>
  <c r="J42" i="11"/>
  <c r="K85" i="11"/>
  <c r="O75" i="11"/>
  <c r="S63" i="11"/>
  <c r="L27" i="11"/>
  <c r="L65" i="11"/>
  <c r="L69" i="11"/>
  <c r="L73" i="11"/>
  <c r="L77" i="11"/>
  <c r="L81" i="11"/>
  <c r="L85" i="11"/>
  <c r="L89" i="11"/>
  <c r="L62" i="11"/>
  <c r="L70" i="11"/>
  <c r="L71" i="11"/>
  <c r="L72" i="11"/>
  <c r="L86" i="11"/>
  <c r="L87" i="11"/>
  <c r="L88" i="11"/>
  <c r="L41" i="11"/>
  <c r="L45" i="11"/>
  <c r="L74" i="11"/>
  <c r="L75" i="11"/>
  <c r="L76" i="11"/>
  <c r="L90" i="11"/>
  <c r="L91" i="11"/>
  <c r="L63" i="11"/>
  <c r="L64" i="11"/>
  <c r="L78" i="11"/>
  <c r="L79" i="11"/>
  <c r="L80" i="11"/>
  <c r="L58" i="11"/>
  <c r="L43" i="11"/>
  <c r="P27" i="11"/>
  <c r="P65" i="11"/>
  <c r="P69" i="11"/>
  <c r="P73" i="11"/>
  <c r="P77" i="11"/>
  <c r="P81" i="11"/>
  <c r="P85" i="11"/>
  <c r="P89" i="11"/>
  <c r="P62" i="11"/>
  <c r="P74" i="11"/>
  <c r="P75" i="11"/>
  <c r="P76" i="11"/>
  <c r="P90" i="11"/>
  <c r="P91" i="11"/>
  <c r="P41" i="11"/>
  <c r="P45" i="11"/>
  <c r="P63" i="11"/>
  <c r="P64" i="11"/>
  <c r="P78" i="11"/>
  <c r="P79" i="11"/>
  <c r="P80" i="11"/>
  <c r="P66" i="11"/>
  <c r="P67" i="11"/>
  <c r="P68" i="11"/>
  <c r="P82" i="11"/>
  <c r="P83" i="11"/>
  <c r="P84" i="11"/>
  <c r="P58" i="11"/>
  <c r="P43" i="11"/>
  <c r="L39" i="11"/>
  <c r="P51" i="11"/>
  <c r="P47" i="11"/>
  <c r="L47" i="11"/>
  <c r="P71" i="11"/>
  <c r="R65" i="11"/>
  <c r="I27" i="11"/>
  <c r="I66" i="11"/>
  <c r="I70" i="11"/>
  <c r="I74" i="11"/>
  <c r="I78" i="11"/>
  <c r="I82" i="11"/>
  <c r="I86" i="11"/>
  <c r="I90" i="11"/>
  <c r="I63" i="11"/>
  <c r="I64" i="11"/>
  <c r="I65" i="11"/>
  <c r="I79" i="11"/>
  <c r="I80" i="11"/>
  <c r="I81" i="11"/>
  <c r="I42" i="11"/>
  <c r="I46" i="11"/>
  <c r="I67" i="11"/>
  <c r="I68" i="11"/>
  <c r="I69" i="11"/>
  <c r="I83" i="11"/>
  <c r="I84" i="11"/>
  <c r="I85" i="11"/>
  <c r="I71" i="11"/>
  <c r="I72" i="11"/>
  <c r="I73" i="11"/>
  <c r="I87" i="11"/>
  <c r="I88" i="11"/>
  <c r="I89" i="11"/>
  <c r="I40" i="11"/>
  <c r="I44" i="11"/>
  <c r="M27" i="11"/>
  <c r="M66" i="11"/>
  <c r="M70" i="11"/>
  <c r="M74" i="11"/>
  <c r="M78" i="11"/>
  <c r="M82" i="11"/>
  <c r="M86" i="11"/>
  <c r="M90" i="11"/>
  <c r="M67" i="11"/>
  <c r="M68" i="11"/>
  <c r="M69" i="11"/>
  <c r="M83" i="11"/>
  <c r="M84" i="11"/>
  <c r="M85" i="11"/>
  <c r="M42" i="11"/>
  <c r="M71" i="11"/>
  <c r="M72" i="11"/>
  <c r="M73" i="11"/>
  <c r="M87" i="11"/>
  <c r="M88" i="11"/>
  <c r="M89" i="11"/>
  <c r="M62" i="11"/>
  <c r="M75" i="11"/>
  <c r="M76" i="11"/>
  <c r="M77" i="11"/>
  <c r="M91" i="11"/>
  <c r="M40" i="11"/>
  <c r="M44" i="11"/>
  <c r="Q27" i="11"/>
  <c r="Q66" i="11"/>
  <c r="Q70" i="11"/>
  <c r="Q74" i="11"/>
  <c r="Q78" i="11"/>
  <c r="Q82" i="11"/>
  <c r="Q86" i="11"/>
  <c r="Q90" i="11"/>
  <c r="Q71" i="11"/>
  <c r="Q72" i="11"/>
  <c r="Q73" i="11"/>
  <c r="Q87" i="11"/>
  <c r="Q88" i="11"/>
  <c r="Q89" i="11"/>
  <c r="Q62" i="11"/>
  <c r="Q42" i="11"/>
  <c r="Q75" i="11"/>
  <c r="Q76" i="11"/>
  <c r="Q77" i="11"/>
  <c r="Q91" i="11"/>
  <c r="Q63" i="11"/>
  <c r="Q64" i="11"/>
  <c r="Q65" i="11"/>
  <c r="Q79" i="11"/>
  <c r="Q80" i="11"/>
  <c r="Q81" i="11"/>
  <c r="Q40" i="11"/>
  <c r="Q44" i="11"/>
  <c r="S39" i="11"/>
  <c r="O39" i="11"/>
  <c r="K39" i="11"/>
  <c r="Q57" i="11"/>
  <c r="M57" i="11"/>
  <c r="I57" i="11"/>
  <c r="P56" i="11"/>
  <c r="L56" i="11"/>
  <c r="S55" i="11"/>
  <c r="O55" i="11"/>
  <c r="K55" i="11"/>
  <c r="R54" i="11"/>
  <c r="N54" i="11"/>
  <c r="J54" i="11"/>
  <c r="Q53" i="11"/>
  <c r="M53" i="11"/>
  <c r="I53" i="11"/>
  <c r="P52" i="11"/>
  <c r="L52" i="11"/>
  <c r="S51" i="11"/>
  <c r="O51" i="11"/>
  <c r="K51" i="11"/>
  <c r="R50" i="11"/>
  <c r="N50" i="11"/>
  <c r="J50" i="11"/>
  <c r="Q49" i="11"/>
  <c r="M49" i="11"/>
  <c r="I49" i="11"/>
  <c r="P48" i="11"/>
  <c r="L48" i="11"/>
  <c r="S47" i="11"/>
  <c r="O47" i="11"/>
  <c r="K47" i="11"/>
  <c r="R46" i="11"/>
  <c r="N46" i="11"/>
  <c r="J46" i="11"/>
  <c r="O45" i="11"/>
  <c r="R44" i="11"/>
  <c r="J44" i="11"/>
  <c r="M43" i="11"/>
  <c r="P42" i="11"/>
  <c r="S41" i="11"/>
  <c r="K41" i="11"/>
  <c r="N40" i="11"/>
  <c r="Q58" i="11"/>
  <c r="I58" i="11"/>
  <c r="O62" i="11"/>
  <c r="O90" i="11"/>
  <c r="P88" i="11"/>
  <c r="P86" i="11"/>
  <c r="Q84" i="11"/>
  <c r="R82" i="11"/>
  <c r="S78" i="11"/>
  <c r="I77" i="11"/>
  <c r="I75" i="11"/>
  <c r="J73" i="11"/>
  <c r="K71" i="11"/>
  <c r="K69" i="11"/>
  <c r="L67" i="11"/>
  <c r="M65" i="11"/>
  <c r="M63" i="11"/>
  <c r="P39" i="11"/>
  <c r="L51" i="11"/>
  <c r="L44" i="11"/>
  <c r="L83" i="11"/>
  <c r="R26" i="11"/>
  <c r="R63" i="11"/>
  <c r="R67" i="11"/>
  <c r="R71" i="11"/>
  <c r="R75" i="11"/>
  <c r="R79" i="11"/>
  <c r="R83" i="11"/>
  <c r="R87" i="11"/>
  <c r="R91" i="11"/>
  <c r="R68" i="11"/>
  <c r="R69" i="11"/>
  <c r="R70" i="11"/>
  <c r="R84" i="11"/>
  <c r="R85" i="11"/>
  <c r="R86" i="11"/>
  <c r="R58" i="11"/>
  <c r="R43" i="11"/>
  <c r="R72" i="11"/>
  <c r="R73" i="11"/>
  <c r="R74" i="11"/>
  <c r="R88" i="11"/>
  <c r="R89" i="11"/>
  <c r="R90" i="11"/>
  <c r="R62" i="11"/>
  <c r="R76" i="11"/>
  <c r="R77" i="11"/>
  <c r="R78" i="11"/>
  <c r="R41" i="11"/>
  <c r="R39" i="11"/>
  <c r="N39" i="11"/>
  <c r="J39" i="11"/>
  <c r="P57" i="11"/>
  <c r="L57" i="11"/>
  <c r="O56" i="11"/>
  <c r="K56" i="11"/>
  <c r="R55" i="11"/>
  <c r="N55" i="11"/>
  <c r="J55" i="11"/>
  <c r="Q54" i="11"/>
  <c r="M54" i="11"/>
  <c r="I54" i="11"/>
  <c r="P53" i="11"/>
  <c r="L53" i="11"/>
  <c r="S52" i="11"/>
  <c r="O52" i="11"/>
  <c r="K52" i="11"/>
  <c r="R51" i="11"/>
  <c r="N51" i="11"/>
  <c r="J51" i="11"/>
  <c r="Q50" i="11"/>
  <c r="M50" i="11"/>
  <c r="I50" i="11"/>
  <c r="P49" i="11"/>
  <c r="L49" i="11"/>
  <c r="S48" i="11"/>
  <c r="O48" i="11"/>
  <c r="K48" i="11"/>
  <c r="R47" i="11"/>
  <c r="N47" i="11"/>
  <c r="J47" i="11"/>
  <c r="Q46" i="11"/>
  <c r="M46" i="11"/>
  <c r="S45" i="11"/>
  <c r="M45" i="11"/>
  <c r="P44" i="11"/>
  <c r="K43" i="11"/>
  <c r="N42" i="11"/>
  <c r="Q41" i="11"/>
  <c r="I41" i="11"/>
  <c r="L40" i="11"/>
  <c r="O58" i="11"/>
  <c r="J62" i="11"/>
  <c r="J90" i="11"/>
  <c r="L84" i="11"/>
  <c r="L82" i="11"/>
  <c r="M80" i="11"/>
  <c r="N78" i="11"/>
  <c r="P72" i="11"/>
  <c r="P70" i="11"/>
  <c r="Q68" i="11"/>
  <c r="R66" i="11"/>
  <c r="R64" i="11"/>
  <c r="P55" i="11"/>
  <c r="L55" i="11"/>
  <c r="P40" i="11"/>
  <c r="J26" i="11"/>
  <c r="J63" i="11"/>
  <c r="J67" i="11"/>
  <c r="J71" i="11"/>
  <c r="J75" i="11"/>
  <c r="J79" i="11"/>
  <c r="J83" i="11"/>
  <c r="J87" i="11"/>
  <c r="J91" i="11"/>
  <c r="J76" i="11"/>
  <c r="J77" i="11"/>
  <c r="J78" i="11"/>
  <c r="J58" i="11"/>
  <c r="J43" i="11"/>
  <c r="J64" i="11"/>
  <c r="J65" i="11"/>
  <c r="J66" i="11"/>
  <c r="J80" i="11"/>
  <c r="J81" i="11"/>
  <c r="J82" i="11"/>
  <c r="J68" i="11"/>
  <c r="J69" i="11"/>
  <c r="J70" i="11"/>
  <c r="J84" i="11"/>
  <c r="J85" i="11"/>
  <c r="J86" i="11"/>
  <c r="J41" i="11"/>
  <c r="J45" i="11"/>
  <c r="N26" i="11"/>
  <c r="N63" i="11"/>
  <c r="N67" i="11"/>
  <c r="N71" i="11"/>
  <c r="N75" i="11"/>
  <c r="N79" i="11"/>
  <c r="N83" i="11"/>
  <c r="N87" i="11"/>
  <c r="N91" i="11"/>
  <c r="N64" i="11"/>
  <c r="N65" i="11"/>
  <c r="N66" i="11"/>
  <c r="N80" i="11"/>
  <c r="N81" i="11"/>
  <c r="N82" i="11"/>
  <c r="N58" i="11"/>
  <c r="N43" i="11"/>
  <c r="N68" i="11"/>
  <c r="N69" i="11"/>
  <c r="N70" i="11"/>
  <c r="N84" i="11"/>
  <c r="N85" i="11"/>
  <c r="N86" i="11"/>
  <c r="N72" i="11"/>
  <c r="N73" i="11"/>
  <c r="N74" i="11"/>
  <c r="N88" i="11"/>
  <c r="N89" i="11"/>
  <c r="N90" i="11"/>
  <c r="N62" i="11"/>
  <c r="N41" i="11"/>
  <c r="N45" i="11"/>
  <c r="K26" i="11"/>
  <c r="K64" i="11"/>
  <c r="K68" i="11"/>
  <c r="K72" i="11"/>
  <c r="K76" i="11"/>
  <c r="K80" i="11"/>
  <c r="K84" i="11"/>
  <c r="K88" i="11"/>
  <c r="K73" i="11"/>
  <c r="K74" i="11"/>
  <c r="K75" i="11"/>
  <c r="K89" i="11"/>
  <c r="K90" i="11"/>
  <c r="K91" i="11"/>
  <c r="K62" i="11"/>
  <c r="K40" i="11"/>
  <c r="K44" i="11"/>
  <c r="K63" i="11"/>
  <c r="K77" i="11"/>
  <c r="K78" i="11"/>
  <c r="K79" i="11"/>
  <c r="K65" i="11"/>
  <c r="K66" i="11"/>
  <c r="K67" i="11"/>
  <c r="K81" i="11"/>
  <c r="K82" i="11"/>
  <c r="K83" i="11"/>
  <c r="K42" i="11"/>
  <c r="O26" i="11"/>
  <c r="O64" i="11"/>
  <c r="O68" i="11"/>
  <c r="O72" i="11"/>
  <c r="O76" i="11"/>
  <c r="O80" i="11"/>
  <c r="O84" i="11"/>
  <c r="O88" i="11"/>
  <c r="O63" i="11"/>
  <c r="O77" i="11"/>
  <c r="O78" i="11"/>
  <c r="O79" i="11"/>
  <c r="O40" i="11"/>
  <c r="O44" i="11"/>
  <c r="O65" i="11"/>
  <c r="O66" i="11"/>
  <c r="O67" i="11"/>
  <c r="O81" i="11"/>
  <c r="O82" i="11"/>
  <c r="O83" i="11"/>
  <c r="O69" i="11"/>
  <c r="O70" i="11"/>
  <c r="O71" i="11"/>
  <c r="O85" i="11"/>
  <c r="O86" i="11"/>
  <c r="O87" i="11"/>
  <c r="O42" i="11"/>
  <c r="S26" i="11"/>
  <c r="S64" i="11"/>
  <c r="S68" i="11"/>
  <c r="S72" i="11"/>
  <c r="S76" i="11"/>
  <c r="S80" i="11"/>
  <c r="S84" i="11"/>
  <c r="S88" i="11"/>
  <c r="S65" i="11"/>
  <c r="S66" i="11"/>
  <c r="S67" i="11"/>
  <c r="S81" i="11"/>
  <c r="S82" i="11"/>
  <c r="S83" i="11"/>
  <c r="S40" i="11"/>
  <c r="S44" i="11"/>
  <c r="S69" i="11"/>
  <c r="S70" i="11"/>
  <c r="S71" i="11"/>
  <c r="S85" i="11"/>
  <c r="S86" i="11"/>
  <c r="S87" i="11"/>
  <c r="S73" i="11"/>
  <c r="S74" i="11"/>
  <c r="S75" i="11"/>
  <c r="S89" i="11"/>
  <c r="S90" i="11"/>
  <c r="S91" i="11"/>
  <c r="S62" i="11"/>
  <c r="S42" i="11"/>
  <c r="S31" i="11"/>
  <c r="Q39" i="11"/>
  <c r="M39" i="11"/>
  <c r="S57" i="11"/>
  <c r="O57" i="11"/>
  <c r="K57" i="11"/>
  <c r="R56" i="11"/>
  <c r="N56" i="11"/>
  <c r="J56" i="11"/>
  <c r="Q55" i="11"/>
  <c r="M55" i="11"/>
  <c r="I55" i="11"/>
  <c r="P54" i="11"/>
  <c r="L54" i="11"/>
  <c r="S53" i="11"/>
  <c r="O53" i="11"/>
  <c r="K53" i="11"/>
  <c r="R52" i="11"/>
  <c r="N52" i="11"/>
  <c r="J52" i="11"/>
  <c r="Q51" i="11"/>
  <c r="M51" i="11"/>
  <c r="I51" i="11"/>
  <c r="P50" i="11"/>
  <c r="L50" i="11"/>
  <c r="S49" i="11"/>
  <c r="O49" i="11"/>
  <c r="K49" i="11"/>
  <c r="R48" i="11"/>
  <c r="N48" i="11"/>
  <c r="J48" i="11"/>
  <c r="Q47" i="11"/>
  <c r="M47" i="11"/>
  <c r="I47" i="11"/>
  <c r="P46" i="11"/>
  <c r="L46" i="11"/>
  <c r="R45" i="11"/>
  <c r="K45" i="11"/>
  <c r="N44" i="11"/>
  <c r="Q43" i="11"/>
  <c r="I43" i="11"/>
  <c r="L42" i="11"/>
  <c r="O41" i="11"/>
  <c r="R40" i="11"/>
  <c r="J40" i="11"/>
  <c r="M58" i="11"/>
  <c r="O91" i="11"/>
  <c r="O89" i="11"/>
  <c r="P87" i="11"/>
  <c r="Q85" i="11"/>
  <c r="Q83" i="11"/>
  <c r="R81" i="11"/>
  <c r="S79" i="11"/>
  <c r="S77" i="11"/>
  <c r="I76" i="11"/>
  <c r="J74" i="11"/>
  <c r="J72" i="11"/>
  <c r="K70" i="11"/>
  <c r="L68" i="11"/>
  <c r="L66" i="11"/>
  <c r="M64" i="11"/>
  <c r="K35" i="11"/>
  <c r="K31" i="11"/>
  <c r="K27" i="11"/>
  <c r="S33" i="11"/>
  <c r="S29" i="11"/>
  <c r="K33" i="11"/>
  <c r="K29" i="11"/>
  <c r="S27" i="11"/>
  <c r="R35" i="11"/>
  <c r="J35" i="11"/>
  <c r="R33" i="11"/>
  <c r="J33" i="11"/>
  <c r="R31" i="11"/>
  <c r="J31" i="11"/>
  <c r="R29" i="11"/>
  <c r="J29" i="11"/>
  <c r="R27" i="11"/>
  <c r="J27" i="11"/>
  <c r="I34" i="11"/>
  <c r="O35" i="11"/>
  <c r="Q34" i="11"/>
  <c r="O33" i="11"/>
  <c r="Q32" i="11"/>
  <c r="O31" i="11"/>
  <c r="Q30" i="11"/>
  <c r="O29" i="11"/>
  <c r="Q28" i="11"/>
  <c r="O27" i="11"/>
  <c r="Q26" i="11"/>
  <c r="I30" i="11"/>
  <c r="N35" i="11"/>
  <c r="M34" i="11"/>
  <c r="N33" i="11"/>
  <c r="M32" i="11"/>
  <c r="N31" i="11"/>
  <c r="M30" i="11"/>
  <c r="N29" i="11"/>
  <c r="M28" i="11"/>
  <c r="N27" i="11"/>
  <c r="M26" i="11"/>
  <c r="I33" i="11"/>
  <c r="P34" i="11"/>
  <c r="P30" i="11"/>
  <c r="L28" i="11"/>
  <c r="P26" i="11"/>
  <c r="L26" i="11"/>
  <c r="I29" i="11"/>
  <c r="L34" i="11"/>
  <c r="L32" i="11"/>
  <c r="L30" i="11"/>
  <c r="I26" i="11"/>
  <c r="I32" i="11"/>
  <c r="I28" i="11"/>
  <c r="Q35" i="11"/>
  <c r="M35" i="11"/>
  <c r="S34" i="11"/>
  <c r="O34" i="11"/>
  <c r="K34" i="11"/>
  <c r="Q33" i="11"/>
  <c r="M33" i="11"/>
  <c r="S32" i="11"/>
  <c r="O32" i="11"/>
  <c r="K32" i="11"/>
  <c r="Q31" i="11"/>
  <c r="M31" i="11"/>
  <c r="S30" i="11"/>
  <c r="O30" i="11"/>
  <c r="K30" i="11"/>
  <c r="Q29" i="11"/>
  <c r="M29" i="11"/>
  <c r="S28" i="11"/>
  <c r="O28" i="11"/>
  <c r="K28" i="11"/>
  <c r="P32" i="11"/>
  <c r="P28" i="11"/>
  <c r="I35" i="11"/>
  <c r="I31" i="11"/>
  <c r="P35" i="11"/>
  <c r="L35" i="11"/>
  <c r="R34" i="11"/>
  <c r="N34" i="11"/>
  <c r="J34" i="11"/>
  <c r="P33" i="11"/>
  <c r="L33" i="11"/>
  <c r="R32" i="11"/>
  <c r="N32" i="11"/>
  <c r="J32" i="11"/>
  <c r="P31" i="11"/>
  <c r="L31" i="11"/>
  <c r="R30" i="11"/>
  <c r="N30" i="11"/>
  <c r="J30" i="11"/>
  <c r="P29" i="11"/>
  <c r="L29" i="11"/>
  <c r="R28" i="11"/>
  <c r="N28" i="11"/>
  <c r="J28" i="11"/>
  <c r="P169" i="16" l="1"/>
  <c r="Q593" i="17"/>
  <c r="J36" i="14"/>
  <c r="K36" i="14" s="1"/>
  <c r="K38" i="13"/>
  <c r="L38" i="13" s="1"/>
  <c r="K41" i="13"/>
  <c r="L41" i="13" s="1"/>
  <c r="I36" i="19"/>
  <c r="J36" i="19" s="1"/>
  <c r="I39" i="19"/>
  <c r="J39" i="19" s="1"/>
  <c r="L41" i="19"/>
  <c r="M39" i="19"/>
  <c r="L36" i="19"/>
  <c r="M33" i="12"/>
  <c r="N33" i="12" s="1"/>
  <c r="O33" i="12" s="1"/>
  <c r="M38" i="12"/>
  <c r="N38" i="12" s="1"/>
  <c r="O38" i="12" s="1"/>
  <c r="M31" i="12"/>
  <c r="N31" i="12" s="1"/>
  <c r="O31" i="12" s="1"/>
  <c r="S391" i="17"/>
  <c r="M33" i="19"/>
  <c r="M40" i="19"/>
  <c r="I40" i="19"/>
  <c r="J40" i="19" s="1"/>
  <c r="L33" i="19"/>
  <c r="S502" i="17"/>
  <c r="N593" i="17"/>
  <c r="I593" i="17"/>
  <c r="N390" i="17"/>
  <c r="N391" i="17" s="1"/>
  <c r="N392" i="17" s="1"/>
  <c r="N393" i="17" s="1"/>
  <c r="N394" i="17" s="1"/>
  <c r="N395" i="17" s="1"/>
  <c r="N396" i="17" s="1"/>
  <c r="N397" i="17" s="1"/>
  <c r="N398" i="17" s="1"/>
  <c r="S261" i="16"/>
  <c r="I37" i="19"/>
  <c r="J37" i="19" s="1"/>
  <c r="J39" i="12"/>
  <c r="K39" i="12" s="1"/>
  <c r="M34" i="12"/>
  <c r="N34" i="12" s="1"/>
  <c r="O34" i="12" s="1"/>
  <c r="R59" i="17"/>
  <c r="M153" i="17"/>
  <c r="P502" i="17"/>
  <c r="P503" i="17" s="1"/>
  <c r="K37" i="13"/>
  <c r="L37" i="13" s="1"/>
  <c r="L37" i="19"/>
  <c r="M35" i="19"/>
  <c r="S503" i="17"/>
  <c r="S504" i="17" s="1"/>
  <c r="S505" i="17" s="1"/>
  <c r="S506" i="17" s="1"/>
  <c r="S507" i="17" s="1"/>
  <c r="S508" i="17" s="1"/>
  <c r="S509" i="17" s="1"/>
  <c r="S510" i="17" s="1"/>
  <c r="R56" i="16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R84" i="16" s="1"/>
  <c r="M56" i="16"/>
  <c r="Q264" i="16"/>
  <c r="Q265" i="16" s="1"/>
  <c r="Q266" i="16" s="1"/>
  <c r="Q267" i="16" s="1"/>
  <c r="Q268" i="16" s="1"/>
  <c r="Q269" i="16" s="1"/>
  <c r="Q270" i="16" s="1"/>
  <c r="Q271" i="16" s="1"/>
  <c r="Q272" i="16" s="1"/>
  <c r="Q273" i="16" s="1"/>
  <c r="Q274" i="16" s="1"/>
  <c r="Q275" i="16" s="1"/>
  <c r="Q276" i="16" s="1"/>
  <c r="Q277" i="16" s="1"/>
  <c r="Q278" i="16" s="1"/>
  <c r="Q279" i="16" s="1"/>
  <c r="Q280" i="16" s="1"/>
  <c r="Q281" i="16" s="1"/>
  <c r="Q282" i="16" s="1"/>
  <c r="Q283" i="16" s="1"/>
  <c r="Q284" i="16" s="1"/>
  <c r="M261" i="16"/>
  <c r="M262" i="16" s="1"/>
  <c r="M263" i="16" s="1"/>
  <c r="M264" i="16" s="1"/>
  <c r="M265" i="16" s="1"/>
  <c r="M266" i="16" s="1"/>
  <c r="M267" i="16" s="1"/>
  <c r="M268" i="16" s="1"/>
  <c r="M269" i="16" s="1"/>
  <c r="M270" i="16" s="1"/>
  <c r="M271" i="16" s="1"/>
  <c r="M272" i="16" s="1"/>
  <c r="M273" i="16" s="1"/>
  <c r="M274" i="16" s="1"/>
  <c r="M275" i="16" s="1"/>
  <c r="M276" i="16" s="1"/>
  <c r="M277" i="16" s="1"/>
  <c r="M278" i="16" s="1"/>
  <c r="M279" i="16" s="1"/>
  <c r="M280" i="16" s="1"/>
  <c r="M281" i="16" s="1"/>
  <c r="M282" i="16" s="1"/>
  <c r="M283" i="16" s="1"/>
  <c r="M284" i="16" s="1"/>
  <c r="J169" i="16"/>
  <c r="J170" i="16" s="1"/>
  <c r="J171" i="16" s="1"/>
  <c r="J172" i="16" s="1"/>
  <c r="J173" i="16" s="1"/>
  <c r="J174" i="16" s="1"/>
  <c r="J175" i="16" s="1"/>
  <c r="J176" i="16" s="1"/>
  <c r="J177" i="16" s="1"/>
  <c r="J178" i="16" s="1"/>
  <c r="J179" i="16" s="1"/>
  <c r="J180" i="16" s="1"/>
  <c r="J181" i="16" s="1"/>
  <c r="J182" i="16" s="1"/>
  <c r="J183" i="16" s="1"/>
  <c r="J184" i="16" s="1"/>
  <c r="J185" i="16" s="1"/>
  <c r="J186" i="16" s="1"/>
  <c r="J187" i="16" s="1"/>
  <c r="J188" i="16" s="1"/>
  <c r="J189" i="16" s="1"/>
  <c r="J190" i="16" s="1"/>
  <c r="J191" i="16" s="1"/>
  <c r="J192" i="16" s="1"/>
  <c r="J193" i="16" s="1"/>
  <c r="J194" i="16" s="1"/>
  <c r="J195" i="16" s="1"/>
  <c r="J196" i="16" s="1"/>
  <c r="J197" i="16" s="1"/>
  <c r="L504" i="17"/>
  <c r="O390" i="17"/>
  <c r="O391" i="17" s="1"/>
  <c r="O392" i="17" s="1"/>
  <c r="O393" i="17" s="1"/>
  <c r="O394" i="17" s="1"/>
  <c r="O395" i="17" s="1"/>
  <c r="O396" i="17" s="1"/>
  <c r="O397" i="17" s="1"/>
  <c r="O398" i="17" s="1"/>
  <c r="J390" i="17"/>
  <c r="J391" i="17" s="1"/>
  <c r="J392" i="17" s="1"/>
  <c r="J393" i="17" s="1"/>
  <c r="J394" i="17" s="1"/>
  <c r="J395" i="17" s="1"/>
  <c r="J396" i="17" s="1"/>
  <c r="J397" i="17" s="1"/>
  <c r="J398" i="17" s="1"/>
  <c r="Q594" i="17"/>
  <c r="Q595" i="17" s="1"/>
  <c r="Q596" i="17" s="1"/>
  <c r="Q597" i="17" s="1"/>
  <c r="Q598" i="17" s="1"/>
  <c r="Q599" i="17" s="1"/>
  <c r="Q600" i="17" s="1"/>
  <c r="Q601" i="17" s="1"/>
  <c r="O502" i="17"/>
  <c r="O503" i="17" s="1"/>
  <c r="O504" i="17" s="1"/>
  <c r="K390" i="17"/>
  <c r="K391" i="17" s="1"/>
  <c r="J593" i="17"/>
  <c r="J594" i="17" s="1"/>
  <c r="J595" i="17" s="1"/>
  <c r="J596" i="17" s="1"/>
  <c r="J597" i="17" s="1"/>
  <c r="J598" i="17" s="1"/>
  <c r="J599" i="17" s="1"/>
  <c r="J600" i="17" s="1"/>
  <c r="J601" i="17" s="1"/>
  <c r="J37" i="14"/>
  <c r="K37" i="14" s="1"/>
  <c r="O45" i="14" s="1"/>
  <c r="J34" i="14"/>
  <c r="K34" i="14" s="1"/>
  <c r="K36" i="13"/>
  <c r="L36" i="13" s="1"/>
  <c r="J32" i="12"/>
  <c r="K32" i="12" s="1"/>
  <c r="M73" i="12" s="1"/>
  <c r="O60" i="20"/>
  <c r="O88" i="20"/>
  <c r="L60" i="20"/>
  <c r="L88" i="20"/>
  <c r="I60" i="20"/>
  <c r="I88" i="20"/>
  <c r="I47" i="20"/>
  <c r="I75" i="20"/>
  <c r="Q170" i="16"/>
  <c r="Q171" i="16" s="1"/>
  <c r="Q172" i="16" s="1"/>
  <c r="Q173" i="16" s="1"/>
  <c r="Q174" i="16" s="1"/>
  <c r="Q175" i="16" s="1"/>
  <c r="Q176" i="16" s="1"/>
  <c r="Q177" i="16" s="1"/>
  <c r="Q178" i="16" s="1"/>
  <c r="Q179" i="16" s="1"/>
  <c r="Q180" i="16" s="1"/>
  <c r="Q181" i="16" s="1"/>
  <c r="Q182" i="16" s="1"/>
  <c r="Q183" i="16" s="1"/>
  <c r="Q184" i="16" s="1"/>
  <c r="Q185" i="16" s="1"/>
  <c r="Q186" i="16" s="1"/>
  <c r="Q187" i="16" s="1"/>
  <c r="Q188" i="16" s="1"/>
  <c r="Q189" i="16" s="1"/>
  <c r="Q190" i="16" s="1"/>
  <c r="Q191" i="16" s="1"/>
  <c r="Q192" i="16" s="1"/>
  <c r="Q193" i="16" s="1"/>
  <c r="Q194" i="16" s="1"/>
  <c r="Q195" i="16" s="1"/>
  <c r="Q196" i="16" s="1"/>
  <c r="Q197" i="16" s="1"/>
  <c r="L505" i="17"/>
  <c r="L506" i="17" s="1"/>
  <c r="L507" i="17" s="1"/>
  <c r="L508" i="17" s="1"/>
  <c r="L509" i="17" s="1"/>
  <c r="L510" i="17" s="1"/>
  <c r="L511" i="17" s="1"/>
  <c r="L512" i="17" s="1"/>
  <c r="L513" i="17" s="1"/>
  <c r="L514" i="17" s="1"/>
  <c r="L515" i="17" s="1"/>
  <c r="L516" i="17" s="1"/>
  <c r="L517" i="17" s="1"/>
  <c r="L518" i="17" s="1"/>
  <c r="L519" i="17" s="1"/>
  <c r="L520" i="17" s="1"/>
  <c r="M391" i="17"/>
  <c r="M392" i="17" s="1"/>
  <c r="M393" i="17" s="1"/>
  <c r="M394" i="17" s="1"/>
  <c r="M395" i="17" s="1"/>
  <c r="M396" i="17" s="1"/>
  <c r="M397" i="17" s="1"/>
  <c r="M398" i="17" s="1"/>
  <c r="J502" i="17"/>
  <c r="J503" i="17" s="1"/>
  <c r="J504" i="17" s="1"/>
  <c r="J505" i="17" s="1"/>
  <c r="J506" i="17" s="1"/>
  <c r="J507" i="17" s="1"/>
  <c r="J508" i="17" s="1"/>
  <c r="J509" i="17" s="1"/>
  <c r="J510" i="17" s="1"/>
  <c r="Q153" i="17"/>
  <c r="O36" i="17"/>
  <c r="S277" i="17"/>
  <c r="Q176" i="17"/>
  <c r="N594" i="17"/>
  <c r="N595" i="17" s="1"/>
  <c r="N596" i="17" s="1"/>
  <c r="N597" i="17" s="1"/>
  <c r="N598" i="17" s="1"/>
  <c r="N599" i="17" s="1"/>
  <c r="N600" i="17" s="1"/>
  <c r="N601" i="17" s="1"/>
  <c r="J42" i="20"/>
  <c r="K42" i="20" s="1"/>
  <c r="J37" i="20"/>
  <c r="K37" i="20" s="1"/>
  <c r="M33" i="14"/>
  <c r="N33" i="14" s="1"/>
  <c r="J33" i="14"/>
  <c r="K33" i="14" s="1"/>
  <c r="K34" i="13"/>
  <c r="L34" i="13" s="1"/>
  <c r="N35" i="13"/>
  <c r="O35" i="13" s="1"/>
  <c r="K35" i="13"/>
  <c r="L35" i="13" s="1"/>
  <c r="K40" i="13"/>
  <c r="L40" i="13" s="1"/>
  <c r="L38" i="19"/>
  <c r="I38" i="19"/>
  <c r="J38" i="19" s="1"/>
  <c r="I35" i="19"/>
  <c r="J35" i="19" s="1"/>
  <c r="M42" i="12"/>
  <c r="N42" i="12" s="1"/>
  <c r="O42" i="12" s="1"/>
  <c r="P114" i="12" s="1"/>
  <c r="M37" i="12"/>
  <c r="N37" i="12" s="1"/>
  <c r="O37" i="12" s="1"/>
  <c r="I73" i="14"/>
  <c r="I261" i="16"/>
  <c r="S262" i="16"/>
  <c r="S263" i="16" s="1"/>
  <c r="S264" i="16" s="1"/>
  <c r="S265" i="16" s="1"/>
  <c r="S266" i="16" s="1"/>
  <c r="S267" i="16" s="1"/>
  <c r="S268" i="16" s="1"/>
  <c r="S269" i="16" s="1"/>
  <c r="S270" i="16" s="1"/>
  <c r="S271" i="16" s="1"/>
  <c r="S272" i="16" s="1"/>
  <c r="S273" i="16" s="1"/>
  <c r="S274" i="16" s="1"/>
  <c r="S275" i="16" s="1"/>
  <c r="S276" i="16" s="1"/>
  <c r="S277" i="16" s="1"/>
  <c r="S278" i="16" s="1"/>
  <c r="S279" i="16" s="1"/>
  <c r="S280" i="16" s="1"/>
  <c r="S281" i="16" s="1"/>
  <c r="S282" i="16" s="1"/>
  <c r="S283" i="16" s="1"/>
  <c r="S284" i="16" s="1"/>
  <c r="Q502" i="17"/>
  <c r="Q503" i="17" s="1"/>
  <c r="Q504" i="17" s="1"/>
  <c r="Q505" i="17" s="1"/>
  <c r="Q506" i="17" s="1"/>
  <c r="Q507" i="17" s="1"/>
  <c r="Q508" i="17" s="1"/>
  <c r="Q509" i="17" s="1"/>
  <c r="Q510" i="17" s="1"/>
  <c r="N305" i="17"/>
  <c r="O277" i="17"/>
  <c r="Q391" i="17"/>
  <c r="Q392" i="17" s="1"/>
  <c r="Q393" i="17" s="1"/>
  <c r="Q394" i="17" s="1"/>
  <c r="Q395" i="17" s="1"/>
  <c r="Q396" i="17" s="1"/>
  <c r="Q397" i="17" s="1"/>
  <c r="Q398" i="17" s="1"/>
  <c r="Q422" i="17" s="1"/>
  <c r="Q209" i="17"/>
  <c r="M176" i="17"/>
  <c r="S92" i="17"/>
  <c r="S59" i="17"/>
  <c r="N59" i="17"/>
  <c r="P59" i="17"/>
  <c r="M593" i="17"/>
  <c r="M594" i="17" s="1"/>
  <c r="M595" i="17" s="1"/>
  <c r="M596" i="17" s="1"/>
  <c r="M597" i="17" s="1"/>
  <c r="M598" i="17" s="1"/>
  <c r="M599" i="17" s="1"/>
  <c r="R593" i="17"/>
  <c r="R594" i="17" s="1"/>
  <c r="R595" i="17" s="1"/>
  <c r="R596" i="17" s="1"/>
  <c r="R597" i="17" s="1"/>
  <c r="R598" i="17" s="1"/>
  <c r="R599" i="17" s="1"/>
  <c r="R600" i="17" s="1"/>
  <c r="R601" i="17" s="1"/>
  <c r="L254" i="17"/>
  <c r="I153" i="17"/>
  <c r="I594" i="17"/>
  <c r="I595" i="17" s="1"/>
  <c r="I596" i="17" s="1"/>
  <c r="I597" i="17" s="1"/>
  <c r="I598" i="17" s="1"/>
  <c r="I599" i="17" s="1"/>
  <c r="I600" i="17" s="1"/>
  <c r="I601" i="17" s="1"/>
  <c r="I620" i="17" s="1"/>
  <c r="O505" i="17"/>
  <c r="O506" i="17" s="1"/>
  <c r="O507" i="17" s="1"/>
  <c r="O508" i="17" s="1"/>
  <c r="O509" i="17" s="1"/>
  <c r="O510" i="17" s="1"/>
  <c r="O534" i="17" s="1"/>
  <c r="K392" i="17"/>
  <c r="K393" i="17" s="1"/>
  <c r="K394" i="17" s="1"/>
  <c r="K395" i="17" s="1"/>
  <c r="K396" i="17" s="1"/>
  <c r="K397" i="17" s="1"/>
  <c r="K398" i="17" s="1"/>
  <c r="K422" i="17" s="1"/>
  <c r="P277" i="17"/>
  <c r="K277" i="17"/>
  <c r="P305" i="17"/>
  <c r="L391" i="17"/>
  <c r="L392" i="17" s="1"/>
  <c r="L393" i="17" s="1"/>
  <c r="L394" i="17" s="1"/>
  <c r="L395" i="17" s="1"/>
  <c r="L396" i="17" s="1"/>
  <c r="L397" i="17" s="1"/>
  <c r="L398" i="17" s="1"/>
  <c r="L422" i="17" s="1"/>
  <c r="M209" i="17"/>
  <c r="L176" i="17"/>
  <c r="I176" i="17"/>
  <c r="N153" i="17"/>
  <c r="O92" i="17"/>
  <c r="J92" i="17"/>
  <c r="O59" i="17"/>
  <c r="J59" i="17"/>
  <c r="J36" i="17"/>
  <c r="K36" i="17"/>
  <c r="L594" i="17"/>
  <c r="L595" i="17" s="1"/>
  <c r="L596" i="17" s="1"/>
  <c r="L597" i="17" s="1"/>
  <c r="L598" i="17" s="1"/>
  <c r="L599" i="17" s="1"/>
  <c r="L600" i="17" s="1"/>
  <c r="L601" i="17" s="1"/>
  <c r="L620" i="17" s="1"/>
  <c r="K593" i="17"/>
  <c r="K594" i="17" s="1"/>
  <c r="K595" i="17" s="1"/>
  <c r="K596" i="17" s="1"/>
  <c r="K597" i="17" s="1"/>
  <c r="K598" i="17" s="1"/>
  <c r="K599" i="17" s="1"/>
  <c r="K600" i="17" s="1"/>
  <c r="K601" i="17" s="1"/>
  <c r="K620" i="17" s="1"/>
  <c r="P598" i="17"/>
  <c r="P599" i="17" s="1"/>
  <c r="P600" i="17" s="1"/>
  <c r="P601" i="17" s="1"/>
  <c r="P620" i="17" s="1"/>
  <c r="R390" i="17"/>
  <c r="R391" i="17" s="1"/>
  <c r="R392" i="17" s="1"/>
  <c r="R393" i="17" s="1"/>
  <c r="R394" i="17" s="1"/>
  <c r="R395" i="17" s="1"/>
  <c r="R396" i="17" s="1"/>
  <c r="R397" i="17" s="1"/>
  <c r="R398" i="17" s="1"/>
  <c r="L277" i="17"/>
  <c r="P391" i="17"/>
  <c r="P392" i="17" s="1"/>
  <c r="P393" i="17" s="1"/>
  <c r="P394" i="17" s="1"/>
  <c r="P395" i="17" s="1"/>
  <c r="P396" i="17" s="1"/>
  <c r="P397" i="17" s="1"/>
  <c r="P398" i="17" s="1"/>
  <c r="P399" i="17" s="1"/>
  <c r="P400" i="17" s="1"/>
  <c r="P401" i="17" s="1"/>
  <c r="P402" i="17" s="1"/>
  <c r="P403" i="17" s="1"/>
  <c r="P404" i="17" s="1"/>
  <c r="P405" i="17" s="1"/>
  <c r="P406" i="17" s="1"/>
  <c r="P407" i="17" s="1"/>
  <c r="P408" i="17" s="1"/>
  <c r="I209" i="17"/>
  <c r="K92" i="17"/>
  <c r="K59" i="17"/>
  <c r="M277" i="17"/>
  <c r="I254" i="17"/>
  <c r="P254" i="17"/>
  <c r="S36" i="17"/>
  <c r="J73" i="12"/>
  <c r="J101" i="12"/>
  <c r="P422" i="17"/>
  <c r="S254" i="17"/>
  <c r="S392" i="17"/>
  <c r="S393" i="17" s="1"/>
  <c r="S394" i="17" s="1"/>
  <c r="S395" i="17" s="1"/>
  <c r="S396" i="17" s="1"/>
  <c r="S397" i="17" s="1"/>
  <c r="S398" i="17" s="1"/>
  <c r="O305" i="17"/>
  <c r="L209" i="17"/>
  <c r="Q59" i="17"/>
  <c r="Q305" i="17"/>
  <c r="J153" i="17"/>
  <c r="I502" i="17"/>
  <c r="I503" i="17" s="1"/>
  <c r="I504" i="17" s="1"/>
  <c r="I505" i="17" s="1"/>
  <c r="I506" i="17" s="1"/>
  <c r="I507" i="17" s="1"/>
  <c r="I508" i="17" s="1"/>
  <c r="I509" i="17" s="1"/>
  <c r="I510" i="17" s="1"/>
  <c r="N502" i="17"/>
  <c r="N503" i="17" s="1"/>
  <c r="N504" i="17" s="1"/>
  <c r="N505" i="17" s="1"/>
  <c r="N506" i="17" s="1"/>
  <c r="N507" i="17" s="1"/>
  <c r="N508" i="17" s="1"/>
  <c r="N509" i="17" s="1"/>
  <c r="N510" i="17" s="1"/>
  <c r="P602" i="17"/>
  <c r="P603" i="17" s="1"/>
  <c r="P604" i="17" s="1"/>
  <c r="P605" i="17" s="1"/>
  <c r="P606" i="17" s="1"/>
  <c r="P607" i="17" s="1"/>
  <c r="P608" i="17" s="1"/>
  <c r="P609" i="17" s="1"/>
  <c r="P610" i="17" s="1"/>
  <c r="P611" i="17" s="1"/>
  <c r="M600" i="17"/>
  <c r="M601" i="17" s="1"/>
  <c r="P504" i="17"/>
  <c r="P505" i="17" s="1"/>
  <c r="P506" i="17" s="1"/>
  <c r="P507" i="17" s="1"/>
  <c r="P508" i="17" s="1"/>
  <c r="P509" i="17" s="1"/>
  <c r="P510" i="17" s="1"/>
  <c r="O254" i="17"/>
  <c r="L305" i="17"/>
  <c r="N254" i="17"/>
  <c r="S305" i="17"/>
  <c r="J305" i="17"/>
  <c r="M59" i="17"/>
  <c r="M305" i="17"/>
  <c r="I277" i="17"/>
  <c r="I305" i="17"/>
  <c r="J209" i="17"/>
  <c r="Q92" i="17"/>
  <c r="L59" i="17"/>
  <c r="Q36" i="17"/>
  <c r="K153" i="17"/>
  <c r="L92" i="17"/>
  <c r="N176" i="17"/>
  <c r="O153" i="17"/>
  <c r="P92" i="17"/>
  <c r="P36" i="17"/>
  <c r="K602" i="17"/>
  <c r="K603" i="17" s="1"/>
  <c r="K604" i="17" s="1"/>
  <c r="K605" i="17" s="1"/>
  <c r="K606" i="17" s="1"/>
  <c r="K607" i="17" s="1"/>
  <c r="K608" i="17" s="1"/>
  <c r="K609" i="17" s="1"/>
  <c r="K610" i="17" s="1"/>
  <c r="K611" i="17" s="1"/>
  <c r="S511" i="17"/>
  <c r="S512" i="17" s="1"/>
  <c r="S513" i="17" s="1"/>
  <c r="S514" i="17" s="1"/>
  <c r="S515" i="17" s="1"/>
  <c r="S516" i="17" s="1"/>
  <c r="S517" i="17" s="1"/>
  <c r="S518" i="17" s="1"/>
  <c r="S519" i="17" s="1"/>
  <c r="S520" i="17" s="1"/>
  <c r="S534" i="17"/>
  <c r="J277" i="17"/>
  <c r="R254" i="17"/>
  <c r="R305" i="17"/>
  <c r="S593" i="17"/>
  <c r="S594" i="17" s="1"/>
  <c r="S595" i="17" s="1"/>
  <c r="S596" i="17" s="1"/>
  <c r="S597" i="17" s="1"/>
  <c r="S598" i="17" s="1"/>
  <c r="S599" i="17" s="1"/>
  <c r="S600" i="17" s="1"/>
  <c r="S601" i="17" s="1"/>
  <c r="M502" i="17"/>
  <c r="M503" i="17" s="1"/>
  <c r="M504" i="17" s="1"/>
  <c r="M505" i="17" s="1"/>
  <c r="M506" i="17" s="1"/>
  <c r="M507" i="17" s="1"/>
  <c r="M508" i="17" s="1"/>
  <c r="M509" i="17" s="1"/>
  <c r="M510" i="17" s="1"/>
  <c r="R502" i="17"/>
  <c r="R503" i="17" s="1"/>
  <c r="R504" i="17" s="1"/>
  <c r="R505" i="17" s="1"/>
  <c r="R506" i="17" s="1"/>
  <c r="R507" i="17" s="1"/>
  <c r="R508" i="17" s="1"/>
  <c r="R509" i="17" s="1"/>
  <c r="R510" i="17" s="1"/>
  <c r="K505" i="17"/>
  <c r="K506" i="17" s="1"/>
  <c r="K507" i="17" s="1"/>
  <c r="K508" i="17" s="1"/>
  <c r="K509" i="17" s="1"/>
  <c r="K510" i="17" s="1"/>
  <c r="R277" i="17"/>
  <c r="K254" i="17"/>
  <c r="J254" i="17"/>
  <c r="P176" i="17"/>
  <c r="P153" i="17"/>
  <c r="R92" i="17"/>
  <c r="I59" i="17"/>
  <c r="R36" i="17"/>
  <c r="Q254" i="17"/>
  <c r="M92" i="17"/>
  <c r="M36" i="17"/>
  <c r="S153" i="17"/>
  <c r="K209" i="17"/>
  <c r="K176" i="17"/>
  <c r="N209" i="17"/>
  <c r="O209" i="17"/>
  <c r="O176" i="17"/>
  <c r="L36" i="17"/>
  <c r="R176" i="17"/>
  <c r="J176" i="17"/>
  <c r="R209" i="17"/>
  <c r="O593" i="17"/>
  <c r="O594" i="17" s="1"/>
  <c r="O595" i="17" s="1"/>
  <c r="O596" i="17" s="1"/>
  <c r="O597" i="17" s="1"/>
  <c r="O598" i="17" s="1"/>
  <c r="O599" i="17" s="1"/>
  <c r="O600" i="17" s="1"/>
  <c r="O601" i="17" s="1"/>
  <c r="I392" i="17"/>
  <c r="I393" i="17" s="1"/>
  <c r="I394" i="17" s="1"/>
  <c r="I395" i="17" s="1"/>
  <c r="I396" i="17" s="1"/>
  <c r="I397" i="17" s="1"/>
  <c r="I398" i="17" s="1"/>
  <c r="N277" i="17"/>
  <c r="K305" i="17"/>
  <c r="P209" i="17"/>
  <c r="L153" i="17"/>
  <c r="N92" i="17"/>
  <c r="N36" i="17"/>
  <c r="Q277" i="17"/>
  <c r="M254" i="17"/>
  <c r="I92" i="17"/>
  <c r="I36" i="17"/>
  <c r="S209" i="17"/>
  <c r="S176" i="17"/>
  <c r="R153" i="17"/>
  <c r="O261" i="16"/>
  <c r="O262" i="16" s="1"/>
  <c r="O263" i="16" s="1"/>
  <c r="O264" i="16" s="1"/>
  <c r="O265" i="16" s="1"/>
  <c r="O266" i="16" s="1"/>
  <c r="O267" i="16" s="1"/>
  <c r="O268" i="16" s="1"/>
  <c r="O269" i="16" s="1"/>
  <c r="O270" i="16" s="1"/>
  <c r="O271" i="16" s="1"/>
  <c r="O272" i="16" s="1"/>
  <c r="O273" i="16" s="1"/>
  <c r="O274" i="16" s="1"/>
  <c r="O275" i="16" s="1"/>
  <c r="O276" i="16" s="1"/>
  <c r="O277" i="16" s="1"/>
  <c r="O278" i="16" s="1"/>
  <c r="O279" i="16" s="1"/>
  <c r="O280" i="16" s="1"/>
  <c r="O281" i="16" s="1"/>
  <c r="O282" i="16" s="1"/>
  <c r="O283" i="16" s="1"/>
  <c r="O284" i="16" s="1"/>
  <c r="M170" i="16"/>
  <c r="M171" i="16" s="1"/>
  <c r="M172" i="16" s="1"/>
  <c r="M173" i="16" s="1"/>
  <c r="M174" i="16" s="1"/>
  <c r="M175" i="16" s="1"/>
  <c r="M176" i="16" s="1"/>
  <c r="M177" i="16" s="1"/>
  <c r="M178" i="16" s="1"/>
  <c r="M179" i="16" s="1"/>
  <c r="M180" i="16" s="1"/>
  <c r="M181" i="16" s="1"/>
  <c r="M182" i="16" s="1"/>
  <c r="M183" i="16" s="1"/>
  <c r="M184" i="16" s="1"/>
  <c r="M185" i="16" s="1"/>
  <c r="M186" i="16" s="1"/>
  <c r="M187" i="16" s="1"/>
  <c r="M188" i="16" s="1"/>
  <c r="M189" i="16" s="1"/>
  <c r="M190" i="16" s="1"/>
  <c r="M191" i="16" s="1"/>
  <c r="M192" i="16" s="1"/>
  <c r="M193" i="16" s="1"/>
  <c r="M194" i="16" s="1"/>
  <c r="M195" i="16" s="1"/>
  <c r="M196" i="16" s="1"/>
  <c r="M197" i="16" s="1"/>
  <c r="P170" i="16"/>
  <c r="P171" i="16" s="1"/>
  <c r="P172" i="16" s="1"/>
  <c r="P173" i="16" s="1"/>
  <c r="P174" i="16" s="1"/>
  <c r="P175" i="16" s="1"/>
  <c r="P176" i="16" s="1"/>
  <c r="P177" i="16" s="1"/>
  <c r="P178" i="16" s="1"/>
  <c r="P179" i="16" s="1"/>
  <c r="P180" i="16" s="1"/>
  <c r="P181" i="16" s="1"/>
  <c r="P182" i="16" s="1"/>
  <c r="P183" i="16" s="1"/>
  <c r="P184" i="16" s="1"/>
  <c r="P185" i="16" s="1"/>
  <c r="P186" i="16" s="1"/>
  <c r="P187" i="16" s="1"/>
  <c r="P188" i="16" s="1"/>
  <c r="P189" i="16" s="1"/>
  <c r="P190" i="16" s="1"/>
  <c r="P191" i="16" s="1"/>
  <c r="P192" i="16" s="1"/>
  <c r="P193" i="16" s="1"/>
  <c r="P194" i="16" s="1"/>
  <c r="P195" i="16" s="1"/>
  <c r="P196" i="16" s="1"/>
  <c r="P197" i="16" s="1"/>
  <c r="P57" i="16"/>
  <c r="P58" i="16" s="1"/>
  <c r="P59" i="16" s="1"/>
  <c r="P60" i="16" s="1"/>
  <c r="P61" i="16" s="1"/>
  <c r="P62" i="16" s="1"/>
  <c r="P63" i="16" s="1"/>
  <c r="P64" i="16" s="1"/>
  <c r="S169" i="16"/>
  <c r="S170" i="16" s="1"/>
  <c r="S171" i="16" s="1"/>
  <c r="S172" i="16" s="1"/>
  <c r="S173" i="16" s="1"/>
  <c r="S174" i="16" s="1"/>
  <c r="S175" i="16" s="1"/>
  <c r="S176" i="16" s="1"/>
  <c r="S177" i="16" s="1"/>
  <c r="S178" i="16" s="1"/>
  <c r="S179" i="16" s="1"/>
  <c r="S180" i="16" s="1"/>
  <c r="S181" i="16" s="1"/>
  <c r="S182" i="16" s="1"/>
  <c r="S183" i="16" s="1"/>
  <c r="S184" i="16" s="1"/>
  <c r="S185" i="16" s="1"/>
  <c r="S186" i="16" s="1"/>
  <c r="S187" i="16" s="1"/>
  <c r="S188" i="16" s="1"/>
  <c r="S189" i="16" s="1"/>
  <c r="S190" i="16" s="1"/>
  <c r="S191" i="16" s="1"/>
  <c r="S192" i="16" s="1"/>
  <c r="S193" i="16" s="1"/>
  <c r="S194" i="16" s="1"/>
  <c r="S195" i="16" s="1"/>
  <c r="S196" i="16" s="1"/>
  <c r="S197" i="16" s="1"/>
  <c r="J261" i="16"/>
  <c r="J262" i="16" s="1"/>
  <c r="J263" i="16" s="1"/>
  <c r="J264" i="16" s="1"/>
  <c r="J265" i="16" s="1"/>
  <c r="J266" i="16" s="1"/>
  <c r="J267" i="16" s="1"/>
  <c r="J268" i="16" s="1"/>
  <c r="J269" i="16" s="1"/>
  <c r="J270" i="16" s="1"/>
  <c r="J271" i="16" s="1"/>
  <c r="J272" i="16" s="1"/>
  <c r="J273" i="16" s="1"/>
  <c r="J274" i="16" s="1"/>
  <c r="J275" i="16" s="1"/>
  <c r="J276" i="16" s="1"/>
  <c r="J277" i="16" s="1"/>
  <c r="J278" i="16" s="1"/>
  <c r="J279" i="16" s="1"/>
  <c r="J280" i="16" s="1"/>
  <c r="J281" i="16" s="1"/>
  <c r="J282" i="16" s="1"/>
  <c r="J283" i="16" s="1"/>
  <c r="J284" i="16" s="1"/>
  <c r="R261" i="16"/>
  <c r="R262" i="16" s="1"/>
  <c r="R263" i="16" s="1"/>
  <c r="R264" i="16" s="1"/>
  <c r="R265" i="16" s="1"/>
  <c r="R266" i="16" s="1"/>
  <c r="R267" i="16" s="1"/>
  <c r="R268" i="16" s="1"/>
  <c r="R269" i="16" s="1"/>
  <c r="R270" i="16" s="1"/>
  <c r="R271" i="16" s="1"/>
  <c r="R272" i="16" s="1"/>
  <c r="R273" i="16" s="1"/>
  <c r="R274" i="16" s="1"/>
  <c r="R275" i="16" s="1"/>
  <c r="R276" i="16" s="1"/>
  <c r="R277" i="16" s="1"/>
  <c r="R278" i="16" s="1"/>
  <c r="R279" i="16" s="1"/>
  <c r="R280" i="16" s="1"/>
  <c r="R281" i="16" s="1"/>
  <c r="R282" i="16" s="1"/>
  <c r="R283" i="16" s="1"/>
  <c r="R284" i="16" s="1"/>
  <c r="K261" i="16"/>
  <c r="K262" i="16" s="1"/>
  <c r="K263" i="16" s="1"/>
  <c r="K264" i="16" s="1"/>
  <c r="K265" i="16" s="1"/>
  <c r="K266" i="16" s="1"/>
  <c r="K267" i="16" s="1"/>
  <c r="K268" i="16" s="1"/>
  <c r="K269" i="16" s="1"/>
  <c r="K270" i="16" s="1"/>
  <c r="K271" i="16" s="1"/>
  <c r="K272" i="16" s="1"/>
  <c r="K273" i="16" s="1"/>
  <c r="K274" i="16" s="1"/>
  <c r="K275" i="16" s="1"/>
  <c r="K276" i="16" s="1"/>
  <c r="K277" i="16" s="1"/>
  <c r="K278" i="16" s="1"/>
  <c r="K279" i="16" s="1"/>
  <c r="K280" i="16" s="1"/>
  <c r="K281" i="16" s="1"/>
  <c r="K282" i="16" s="1"/>
  <c r="K283" i="16" s="1"/>
  <c r="K284" i="16" s="1"/>
  <c r="I170" i="16"/>
  <c r="I171" i="16" s="1"/>
  <c r="I172" i="16" s="1"/>
  <c r="I173" i="16" s="1"/>
  <c r="I174" i="16" s="1"/>
  <c r="I175" i="16" s="1"/>
  <c r="I176" i="16" s="1"/>
  <c r="I177" i="16" s="1"/>
  <c r="I178" i="16" s="1"/>
  <c r="I179" i="16" s="1"/>
  <c r="I180" i="16" s="1"/>
  <c r="I181" i="16" s="1"/>
  <c r="I182" i="16" s="1"/>
  <c r="I183" i="16" s="1"/>
  <c r="I184" i="16" s="1"/>
  <c r="I185" i="16" s="1"/>
  <c r="I186" i="16" s="1"/>
  <c r="I187" i="16" s="1"/>
  <c r="I188" i="16" s="1"/>
  <c r="I189" i="16" s="1"/>
  <c r="I190" i="16" s="1"/>
  <c r="I191" i="16" s="1"/>
  <c r="I192" i="16" s="1"/>
  <c r="I193" i="16" s="1"/>
  <c r="I194" i="16" s="1"/>
  <c r="I195" i="16" s="1"/>
  <c r="I196" i="16" s="1"/>
  <c r="I197" i="16" s="1"/>
  <c r="L169" i="16"/>
  <c r="L170" i="16" s="1"/>
  <c r="L171" i="16" s="1"/>
  <c r="L172" i="16" s="1"/>
  <c r="L173" i="16" s="1"/>
  <c r="L174" i="16" s="1"/>
  <c r="L175" i="16" s="1"/>
  <c r="L176" i="16" s="1"/>
  <c r="L177" i="16" s="1"/>
  <c r="L178" i="16" s="1"/>
  <c r="L179" i="16" s="1"/>
  <c r="L180" i="16" s="1"/>
  <c r="L181" i="16" s="1"/>
  <c r="L182" i="16" s="1"/>
  <c r="L183" i="16" s="1"/>
  <c r="L184" i="16" s="1"/>
  <c r="L185" i="16" s="1"/>
  <c r="L186" i="16" s="1"/>
  <c r="L187" i="16" s="1"/>
  <c r="L188" i="16" s="1"/>
  <c r="L189" i="16" s="1"/>
  <c r="L190" i="16" s="1"/>
  <c r="L191" i="16" s="1"/>
  <c r="L192" i="16" s="1"/>
  <c r="L193" i="16" s="1"/>
  <c r="L194" i="16" s="1"/>
  <c r="L195" i="16" s="1"/>
  <c r="L196" i="16" s="1"/>
  <c r="L197" i="16" s="1"/>
  <c r="N261" i="16"/>
  <c r="N262" i="16" s="1"/>
  <c r="N263" i="16" s="1"/>
  <c r="N264" i="16" s="1"/>
  <c r="N265" i="16" s="1"/>
  <c r="N266" i="16" s="1"/>
  <c r="N267" i="16" s="1"/>
  <c r="N268" i="16" s="1"/>
  <c r="N269" i="16" s="1"/>
  <c r="N270" i="16" s="1"/>
  <c r="N271" i="16" s="1"/>
  <c r="N272" i="16" s="1"/>
  <c r="N273" i="16" s="1"/>
  <c r="N274" i="16" s="1"/>
  <c r="N275" i="16" s="1"/>
  <c r="N276" i="16" s="1"/>
  <c r="N277" i="16" s="1"/>
  <c r="N278" i="16" s="1"/>
  <c r="N279" i="16" s="1"/>
  <c r="N280" i="16" s="1"/>
  <c r="N281" i="16" s="1"/>
  <c r="N282" i="16" s="1"/>
  <c r="N283" i="16" s="1"/>
  <c r="N284" i="16" s="1"/>
  <c r="L261" i="16"/>
  <c r="L262" i="16" s="1"/>
  <c r="L263" i="16" s="1"/>
  <c r="L264" i="16" s="1"/>
  <c r="L265" i="16" s="1"/>
  <c r="L266" i="16" s="1"/>
  <c r="L267" i="16" s="1"/>
  <c r="L268" i="16" s="1"/>
  <c r="L269" i="16" s="1"/>
  <c r="L270" i="16" s="1"/>
  <c r="L271" i="16" s="1"/>
  <c r="L272" i="16" s="1"/>
  <c r="L273" i="16" s="1"/>
  <c r="L274" i="16" s="1"/>
  <c r="L275" i="16" s="1"/>
  <c r="L276" i="16" s="1"/>
  <c r="L277" i="16" s="1"/>
  <c r="L278" i="16" s="1"/>
  <c r="L279" i="16" s="1"/>
  <c r="L280" i="16" s="1"/>
  <c r="L281" i="16" s="1"/>
  <c r="L282" i="16" s="1"/>
  <c r="L283" i="16" s="1"/>
  <c r="L284" i="16" s="1"/>
  <c r="I262" i="16"/>
  <c r="I263" i="16" s="1"/>
  <c r="I264" i="16" s="1"/>
  <c r="I265" i="16" s="1"/>
  <c r="I266" i="16" s="1"/>
  <c r="I267" i="16" s="1"/>
  <c r="I268" i="16" s="1"/>
  <c r="I269" i="16" s="1"/>
  <c r="I270" i="16" s="1"/>
  <c r="I271" i="16" s="1"/>
  <c r="I272" i="16" s="1"/>
  <c r="I273" i="16" s="1"/>
  <c r="I274" i="16" s="1"/>
  <c r="I275" i="16" s="1"/>
  <c r="I276" i="16" s="1"/>
  <c r="I277" i="16" s="1"/>
  <c r="I278" i="16" s="1"/>
  <c r="I279" i="16" s="1"/>
  <c r="I280" i="16" s="1"/>
  <c r="I281" i="16" s="1"/>
  <c r="I282" i="16" s="1"/>
  <c r="I283" i="16" s="1"/>
  <c r="I284" i="16" s="1"/>
  <c r="N56" i="16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N84" i="16" s="1"/>
  <c r="I56" i="16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I84" i="16" s="1"/>
  <c r="P261" i="16"/>
  <c r="P262" i="16" s="1"/>
  <c r="P263" i="16" s="1"/>
  <c r="P264" i="16" s="1"/>
  <c r="P265" i="16" s="1"/>
  <c r="P266" i="16" s="1"/>
  <c r="P267" i="16" s="1"/>
  <c r="P268" i="16" s="1"/>
  <c r="P269" i="16" s="1"/>
  <c r="P270" i="16" s="1"/>
  <c r="P271" i="16" s="1"/>
  <c r="P272" i="16" s="1"/>
  <c r="P273" i="16" s="1"/>
  <c r="P274" i="16" s="1"/>
  <c r="P275" i="16" s="1"/>
  <c r="P276" i="16" s="1"/>
  <c r="P277" i="16" s="1"/>
  <c r="P278" i="16" s="1"/>
  <c r="P279" i="16" s="1"/>
  <c r="P280" i="16" s="1"/>
  <c r="P281" i="16" s="1"/>
  <c r="P282" i="16" s="1"/>
  <c r="P283" i="16" s="1"/>
  <c r="P284" i="16" s="1"/>
  <c r="K169" i="16"/>
  <c r="K170" i="16" s="1"/>
  <c r="K171" i="16" s="1"/>
  <c r="K172" i="16" s="1"/>
  <c r="K173" i="16" s="1"/>
  <c r="K174" i="16" s="1"/>
  <c r="K175" i="16" s="1"/>
  <c r="K176" i="16" s="1"/>
  <c r="K177" i="16" s="1"/>
  <c r="K178" i="16" s="1"/>
  <c r="K179" i="16" s="1"/>
  <c r="K180" i="16" s="1"/>
  <c r="K181" i="16" s="1"/>
  <c r="K182" i="16" s="1"/>
  <c r="K183" i="16" s="1"/>
  <c r="K184" i="16" s="1"/>
  <c r="K185" i="16" s="1"/>
  <c r="K186" i="16" s="1"/>
  <c r="K187" i="16" s="1"/>
  <c r="K188" i="16" s="1"/>
  <c r="K189" i="16" s="1"/>
  <c r="K190" i="16" s="1"/>
  <c r="K191" i="16" s="1"/>
  <c r="K192" i="16" s="1"/>
  <c r="K193" i="16" s="1"/>
  <c r="K194" i="16" s="1"/>
  <c r="K195" i="16" s="1"/>
  <c r="K196" i="16" s="1"/>
  <c r="K197" i="16" s="1"/>
  <c r="K203" i="16" s="1"/>
  <c r="O170" i="16"/>
  <c r="O171" i="16" s="1"/>
  <c r="O172" i="16" s="1"/>
  <c r="O173" i="16" s="1"/>
  <c r="O174" i="16" s="1"/>
  <c r="O175" i="16" s="1"/>
  <c r="O176" i="16" s="1"/>
  <c r="O177" i="16" s="1"/>
  <c r="O178" i="16" s="1"/>
  <c r="O179" i="16" s="1"/>
  <c r="O180" i="16" s="1"/>
  <c r="O181" i="16" s="1"/>
  <c r="O182" i="16" s="1"/>
  <c r="O183" i="16" s="1"/>
  <c r="O184" i="16" s="1"/>
  <c r="O185" i="16" s="1"/>
  <c r="O186" i="16" s="1"/>
  <c r="O187" i="16" s="1"/>
  <c r="O188" i="16" s="1"/>
  <c r="O189" i="16" s="1"/>
  <c r="O190" i="16" s="1"/>
  <c r="O191" i="16" s="1"/>
  <c r="O192" i="16" s="1"/>
  <c r="O193" i="16" s="1"/>
  <c r="O194" i="16" s="1"/>
  <c r="O195" i="16" s="1"/>
  <c r="O196" i="16" s="1"/>
  <c r="O197" i="16" s="1"/>
  <c r="N170" i="16"/>
  <c r="N171" i="16" s="1"/>
  <c r="N172" i="16" s="1"/>
  <c r="N173" i="16" s="1"/>
  <c r="N174" i="16" s="1"/>
  <c r="N175" i="16" s="1"/>
  <c r="N176" i="16" s="1"/>
  <c r="N177" i="16" s="1"/>
  <c r="N178" i="16" s="1"/>
  <c r="N179" i="16" s="1"/>
  <c r="N180" i="16" s="1"/>
  <c r="N181" i="16" s="1"/>
  <c r="N182" i="16" s="1"/>
  <c r="N183" i="16" s="1"/>
  <c r="N184" i="16" s="1"/>
  <c r="N185" i="16" s="1"/>
  <c r="N186" i="16" s="1"/>
  <c r="N187" i="16" s="1"/>
  <c r="N188" i="16" s="1"/>
  <c r="N189" i="16" s="1"/>
  <c r="N190" i="16" s="1"/>
  <c r="N191" i="16" s="1"/>
  <c r="N192" i="16" s="1"/>
  <c r="N193" i="16" s="1"/>
  <c r="N194" i="16" s="1"/>
  <c r="N195" i="16" s="1"/>
  <c r="N196" i="16" s="1"/>
  <c r="N197" i="16" s="1"/>
  <c r="M57" i="16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M84" i="16" s="1"/>
  <c r="R172" i="16"/>
  <c r="R173" i="16" s="1"/>
  <c r="R174" i="16" s="1"/>
  <c r="R175" i="16" s="1"/>
  <c r="R176" i="16" s="1"/>
  <c r="R177" i="16" s="1"/>
  <c r="R178" i="16" s="1"/>
  <c r="R179" i="16" s="1"/>
  <c r="R180" i="16" s="1"/>
  <c r="R181" i="16" s="1"/>
  <c r="R182" i="16" s="1"/>
  <c r="R183" i="16" s="1"/>
  <c r="R184" i="16" s="1"/>
  <c r="R185" i="16" s="1"/>
  <c r="R186" i="16" s="1"/>
  <c r="R187" i="16" s="1"/>
  <c r="R188" i="16" s="1"/>
  <c r="R189" i="16" s="1"/>
  <c r="R190" i="16" s="1"/>
  <c r="R191" i="16" s="1"/>
  <c r="R192" i="16" s="1"/>
  <c r="R193" i="16" s="1"/>
  <c r="R194" i="16" s="1"/>
  <c r="R195" i="16" s="1"/>
  <c r="R196" i="16" s="1"/>
  <c r="R197" i="16" s="1"/>
  <c r="K56" i="16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K84" i="16" s="1"/>
  <c r="Q56" i="16"/>
  <c r="Q57" i="16" s="1"/>
  <c r="Q58" i="16" s="1"/>
  <c r="Q59" i="16" s="1"/>
  <c r="Q60" i="16" s="1"/>
  <c r="Q61" i="16" s="1"/>
  <c r="Q62" i="16" s="1"/>
  <c r="S57" i="16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S84" i="16" s="1"/>
  <c r="O57" i="16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O84" i="16" s="1"/>
  <c r="J57" i="16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J84" i="16" s="1"/>
  <c r="L56" i="16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L84" i="16" s="1"/>
  <c r="O201" i="16"/>
  <c r="Q63" i="16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Q84" i="16" s="1"/>
  <c r="Q288" i="16"/>
  <c r="O58" i="14"/>
  <c r="O86" i="14"/>
  <c r="L58" i="14"/>
  <c r="L86" i="14"/>
  <c r="I58" i="14"/>
  <c r="I86" i="14"/>
  <c r="O58" i="13"/>
  <c r="O86" i="13"/>
  <c r="O45" i="13"/>
  <c r="O73" i="13"/>
  <c r="L58" i="13"/>
  <c r="L86" i="13"/>
  <c r="L45" i="13"/>
  <c r="L73" i="13"/>
  <c r="I58" i="13"/>
  <c r="I86" i="13"/>
  <c r="I45" i="13"/>
  <c r="I73" i="13"/>
  <c r="P45" i="12"/>
  <c r="P73" i="12"/>
  <c r="M58" i="12"/>
  <c r="M86" i="12"/>
  <c r="Q209" i="11"/>
  <c r="J209" i="11"/>
  <c r="Q176" i="11"/>
  <c r="K153" i="11"/>
  <c r="N209" i="11"/>
  <c r="R153" i="11"/>
  <c r="R209" i="11"/>
  <c r="L209" i="11"/>
  <c r="K176" i="11"/>
  <c r="O209" i="11"/>
  <c r="R254" i="11"/>
  <c r="J153" i="11"/>
  <c r="L305" i="11"/>
  <c r="J305" i="11"/>
  <c r="O277" i="11"/>
  <c r="M254" i="11"/>
  <c r="M209" i="11"/>
  <c r="N153" i="11"/>
  <c r="R176" i="11"/>
  <c r="L176" i="11"/>
  <c r="P153" i="11"/>
  <c r="R305" i="11"/>
  <c r="I305" i="11"/>
  <c r="Q305" i="11"/>
  <c r="J277" i="11"/>
  <c r="I176" i="11"/>
  <c r="L153" i="11"/>
  <c r="O254" i="11"/>
  <c r="N277" i="11"/>
  <c r="R277" i="11"/>
  <c r="J254" i="11"/>
  <c r="K277" i="11"/>
  <c r="I153" i="11"/>
  <c r="O153" i="11"/>
  <c r="Q153" i="11"/>
  <c r="J176" i="11"/>
  <c r="N176" i="11"/>
  <c r="S153" i="11"/>
  <c r="S176" i="11"/>
  <c r="K305" i="11"/>
  <c r="O305" i="11"/>
  <c r="P305" i="11"/>
  <c r="N305" i="11"/>
  <c r="M176" i="11"/>
  <c r="O176" i="11"/>
  <c r="N254" i="11"/>
  <c r="S277" i="11"/>
  <c r="P254" i="11"/>
  <c r="S305" i="11"/>
  <c r="M305" i="11"/>
  <c r="L45" i="14"/>
  <c r="L277" i="11"/>
  <c r="P209" i="11"/>
  <c r="S254" i="11"/>
  <c r="P176" i="11"/>
  <c r="M153" i="11"/>
  <c r="S209" i="11"/>
  <c r="I254" i="11"/>
  <c r="M277" i="11"/>
  <c r="Q254" i="11"/>
  <c r="I209" i="11"/>
  <c r="P277" i="11"/>
  <c r="K209" i="11"/>
  <c r="L254" i="11"/>
  <c r="Q277" i="11"/>
  <c r="K254" i="11"/>
  <c r="I277" i="11"/>
  <c r="O22" i="12"/>
  <c r="J114" i="12" s="1"/>
  <c r="J45" i="12"/>
  <c r="N92" i="11"/>
  <c r="R92" i="11"/>
  <c r="I59" i="11"/>
  <c r="I92" i="11"/>
  <c r="J92" i="11"/>
  <c r="S59" i="11"/>
  <c r="L59" i="11"/>
  <c r="J59" i="11"/>
  <c r="P92" i="11"/>
  <c r="M59" i="11"/>
  <c r="S92" i="11"/>
  <c r="N59" i="11"/>
  <c r="O92" i="11"/>
  <c r="K59" i="11"/>
  <c r="Q92" i="11"/>
  <c r="L92" i="11"/>
  <c r="Q59" i="11"/>
  <c r="K92" i="11"/>
  <c r="R59" i="11"/>
  <c r="P59" i="11"/>
  <c r="O59" i="11"/>
  <c r="M92" i="11"/>
  <c r="P36" i="11"/>
  <c r="L36" i="11"/>
  <c r="N36" i="11"/>
  <c r="S36" i="11"/>
  <c r="J36" i="11"/>
  <c r="I36" i="11"/>
  <c r="M36" i="11"/>
  <c r="O36" i="11"/>
  <c r="K36" i="11"/>
  <c r="R36" i="11"/>
  <c r="Q36" i="11"/>
  <c r="O202" i="16" l="1"/>
  <c r="K201" i="16"/>
  <c r="L288" i="16"/>
  <c r="O511" i="17"/>
  <c r="O512" i="17" s="1"/>
  <c r="O513" i="17" s="1"/>
  <c r="O514" i="17" s="1"/>
  <c r="O515" i="17" s="1"/>
  <c r="O516" i="17" s="1"/>
  <c r="O517" i="17" s="1"/>
  <c r="O518" i="17" s="1"/>
  <c r="O519" i="17" s="1"/>
  <c r="O520" i="17" s="1"/>
  <c r="Q399" i="17"/>
  <c r="Q400" i="17" s="1"/>
  <c r="Q401" i="17" s="1"/>
  <c r="Q402" i="17" s="1"/>
  <c r="Q403" i="17" s="1"/>
  <c r="Q404" i="17" s="1"/>
  <c r="Q405" i="17" s="1"/>
  <c r="Q406" i="17" s="1"/>
  <c r="Q407" i="17" s="1"/>
  <c r="Q408" i="17" s="1"/>
  <c r="L399" i="17"/>
  <c r="L400" i="17" s="1"/>
  <c r="L401" i="17" s="1"/>
  <c r="L402" i="17" s="1"/>
  <c r="L403" i="17" s="1"/>
  <c r="L404" i="17" s="1"/>
  <c r="L405" i="17" s="1"/>
  <c r="L406" i="17" s="1"/>
  <c r="L407" i="17" s="1"/>
  <c r="L408" i="17" s="1"/>
  <c r="L423" i="17" s="1"/>
  <c r="L534" i="17"/>
  <c r="Q620" i="17"/>
  <c r="Q602" i="17"/>
  <c r="Q603" i="17" s="1"/>
  <c r="Q604" i="17" s="1"/>
  <c r="Q605" i="17" s="1"/>
  <c r="Q606" i="17" s="1"/>
  <c r="Q607" i="17" s="1"/>
  <c r="Q608" i="17" s="1"/>
  <c r="Q609" i="17" s="1"/>
  <c r="Q610" i="17" s="1"/>
  <c r="Q611" i="17" s="1"/>
  <c r="Q621" i="17" s="1"/>
  <c r="J511" i="17"/>
  <c r="J512" i="17" s="1"/>
  <c r="J513" i="17" s="1"/>
  <c r="J514" i="17" s="1"/>
  <c r="J515" i="17" s="1"/>
  <c r="J516" i="17" s="1"/>
  <c r="J517" i="17" s="1"/>
  <c r="J518" i="17" s="1"/>
  <c r="J519" i="17" s="1"/>
  <c r="J520" i="17" s="1"/>
  <c r="J521" i="17" s="1"/>
  <c r="J522" i="17" s="1"/>
  <c r="J523" i="17" s="1"/>
  <c r="J524" i="17" s="1"/>
  <c r="J525" i="17" s="1"/>
  <c r="J526" i="17" s="1"/>
  <c r="J527" i="17" s="1"/>
  <c r="J528" i="17" s="1"/>
  <c r="J529" i="17" s="1"/>
  <c r="J530" i="17" s="1"/>
  <c r="J536" i="17" s="1"/>
  <c r="J534" i="17"/>
  <c r="K399" i="17"/>
  <c r="K400" i="17" s="1"/>
  <c r="K401" i="17" s="1"/>
  <c r="K402" i="17" s="1"/>
  <c r="K403" i="17" s="1"/>
  <c r="K404" i="17" s="1"/>
  <c r="K405" i="17" s="1"/>
  <c r="K406" i="17" s="1"/>
  <c r="K407" i="17" s="1"/>
  <c r="K408" i="17" s="1"/>
  <c r="L602" i="17"/>
  <c r="L603" i="17" s="1"/>
  <c r="L604" i="17" s="1"/>
  <c r="L605" i="17" s="1"/>
  <c r="L606" i="17" s="1"/>
  <c r="L607" i="17" s="1"/>
  <c r="L608" i="17" s="1"/>
  <c r="L609" i="17" s="1"/>
  <c r="L610" i="17" s="1"/>
  <c r="L611" i="17" s="1"/>
  <c r="L621" i="17" s="1"/>
  <c r="O73" i="14"/>
  <c r="M101" i="12"/>
  <c r="M45" i="12"/>
  <c r="O47" i="20"/>
  <c r="O75" i="20"/>
  <c r="N620" i="17"/>
  <c r="N602" i="17"/>
  <c r="N603" i="17" s="1"/>
  <c r="N604" i="17" s="1"/>
  <c r="N605" i="17" s="1"/>
  <c r="N606" i="17" s="1"/>
  <c r="N607" i="17" s="1"/>
  <c r="N608" i="17" s="1"/>
  <c r="N609" i="17" s="1"/>
  <c r="N610" i="17" s="1"/>
  <c r="N611" i="17" s="1"/>
  <c r="P86" i="12"/>
  <c r="P58" i="12"/>
  <c r="I602" i="17"/>
  <c r="I603" i="17" s="1"/>
  <c r="I604" i="17" s="1"/>
  <c r="I605" i="17" s="1"/>
  <c r="I606" i="17" s="1"/>
  <c r="I607" i="17" s="1"/>
  <c r="I608" i="17" s="1"/>
  <c r="I609" i="17" s="1"/>
  <c r="I610" i="17" s="1"/>
  <c r="I611" i="17" s="1"/>
  <c r="R620" i="17"/>
  <c r="R602" i="17"/>
  <c r="R603" i="17" s="1"/>
  <c r="R604" i="17" s="1"/>
  <c r="R605" i="17" s="1"/>
  <c r="R606" i="17" s="1"/>
  <c r="R607" i="17" s="1"/>
  <c r="R608" i="17" s="1"/>
  <c r="R609" i="17" s="1"/>
  <c r="R610" i="17" s="1"/>
  <c r="R611" i="17" s="1"/>
  <c r="M399" i="17"/>
  <c r="M400" i="17" s="1"/>
  <c r="M401" i="17" s="1"/>
  <c r="M402" i="17" s="1"/>
  <c r="M403" i="17" s="1"/>
  <c r="M404" i="17" s="1"/>
  <c r="M405" i="17" s="1"/>
  <c r="M406" i="17" s="1"/>
  <c r="M407" i="17" s="1"/>
  <c r="M408" i="17" s="1"/>
  <c r="M422" i="17"/>
  <c r="Q534" i="17"/>
  <c r="Q511" i="17"/>
  <c r="Q512" i="17" s="1"/>
  <c r="Q513" i="17" s="1"/>
  <c r="Q514" i="17" s="1"/>
  <c r="Q515" i="17" s="1"/>
  <c r="Q516" i="17" s="1"/>
  <c r="Q517" i="17" s="1"/>
  <c r="Q518" i="17" s="1"/>
  <c r="Q519" i="17" s="1"/>
  <c r="Q520" i="17" s="1"/>
  <c r="M534" i="17"/>
  <c r="M511" i="17"/>
  <c r="M512" i="17" s="1"/>
  <c r="M513" i="17" s="1"/>
  <c r="M514" i="17" s="1"/>
  <c r="M515" i="17" s="1"/>
  <c r="M516" i="17" s="1"/>
  <c r="M517" i="17" s="1"/>
  <c r="M518" i="17" s="1"/>
  <c r="M519" i="17" s="1"/>
  <c r="M520" i="17" s="1"/>
  <c r="P534" i="17"/>
  <c r="P511" i="17"/>
  <c r="P512" i="17" s="1"/>
  <c r="P513" i="17" s="1"/>
  <c r="P514" i="17" s="1"/>
  <c r="P515" i="17" s="1"/>
  <c r="P516" i="17" s="1"/>
  <c r="P517" i="17" s="1"/>
  <c r="P518" i="17" s="1"/>
  <c r="P519" i="17" s="1"/>
  <c r="P520" i="17" s="1"/>
  <c r="J535" i="17"/>
  <c r="I422" i="17"/>
  <c r="I399" i="17"/>
  <c r="I400" i="17" s="1"/>
  <c r="I401" i="17" s="1"/>
  <c r="I402" i="17" s="1"/>
  <c r="I403" i="17" s="1"/>
  <c r="I404" i="17" s="1"/>
  <c r="I405" i="17" s="1"/>
  <c r="I406" i="17" s="1"/>
  <c r="I407" i="17" s="1"/>
  <c r="I408" i="17" s="1"/>
  <c r="J602" i="17"/>
  <c r="J603" i="17" s="1"/>
  <c r="J604" i="17" s="1"/>
  <c r="J605" i="17" s="1"/>
  <c r="J606" i="17" s="1"/>
  <c r="J607" i="17" s="1"/>
  <c r="J608" i="17" s="1"/>
  <c r="J609" i="17" s="1"/>
  <c r="J610" i="17" s="1"/>
  <c r="J611" i="17" s="1"/>
  <c r="J620" i="17"/>
  <c r="K511" i="17"/>
  <c r="K512" i="17" s="1"/>
  <c r="K513" i="17" s="1"/>
  <c r="K514" i="17" s="1"/>
  <c r="K515" i="17" s="1"/>
  <c r="K516" i="17" s="1"/>
  <c r="K517" i="17" s="1"/>
  <c r="K518" i="17" s="1"/>
  <c r="K519" i="17" s="1"/>
  <c r="K520" i="17" s="1"/>
  <c r="K534" i="17"/>
  <c r="S620" i="17"/>
  <c r="S602" i="17"/>
  <c r="S603" i="17" s="1"/>
  <c r="S604" i="17" s="1"/>
  <c r="S605" i="17" s="1"/>
  <c r="S606" i="17" s="1"/>
  <c r="S607" i="17" s="1"/>
  <c r="S608" i="17" s="1"/>
  <c r="S609" i="17" s="1"/>
  <c r="S610" i="17" s="1"/>
  <c r="S611" i="17" s="1"/>
  <c r="O535" i="17"/>
  <c r="O521" i="17"/>
  <c r="O522" i="17" s="1"/>
  <c r="O523" i="17" s="1"/>
  <c r="O524" i="17" s="1"/>
  <c r="O525" i="17" s="1"/>
  <c r="O526" i="17" s="1"/>
  <c r="O527" i="17" s="1"/>
  <c r="O528" i="17" s="1"/>
  <c r="O529" i="17" s="1"/>
  <c r="O530" i="17" s="1"/>
  <c r="O536" i="17" s="1"/>
  <c r="M602" i="17"/>
  <c r="M603" i="17" s="1"/>
  <c r="M604" i="17" s="1"/>
  <c r="M605" i="17" s="1"/>
  <c r="M606" i="17" s="1"/>
  <c r="M607" i="17" s="1"/>
  <c r="M608" i="17" s="1"/>
  <c r="M609" i="17" s="1"/>
  <c r="M610" i="17" s="1"/>
  <c r="M611" i="17" s="1"/>
  <c r="M620" i="17"/>
  <c r="N534" i="17"/>
  <c r="N511" i="17"/>
  <c r="N512" i="17" s="1"/>
  <c r="N513" i="17" s="1"/>
  <c r="N514" i="17" s="1"/>
  <c r="N515" i="17" s="1"/>
  <c r="N516" i="17" s="1"/>
  <c r="N517" i="17" s="1"/>
  <c r="N518" i="17" s="1"/>
  <c r="N519" i="17" s="1"/>
  <c r="N520" i="17" s="1"/>
  <c r="N399" i="17"/>
  <c r="N400" i="17" s="1"/>
  <c r="N401" i="17" s="1"/>
  <c r="N402" i="17" s="1"/>
  <c r="N403" i="17" s="1"/>
  <c r="N404" i="17" s="1"/>
  <c r="N405" i="17" s="1"/>
  <c r="N406" i="17" s="1"/>
  <c r="N407" i="17" s="1"/>
  <c r="N408" i="17" s="1"/>
  <c r="N422" i="17"/>
  <c r="S535" i="17"/>
  <c r="S521" i="17"/>
  <c r="S522" i="17" s="1"/>
  <c r="S523" i="17" s="1"/>
  <c r="S524" i="17" s="1"/>
  <c r="S525" i="17" s="1"/>
  <c r="S526" i="17" s="1"/>
  <c r="S527" i="17" s="1"/>
  <c r="S528" i="17" s="1"/>
  <c r="S529" i="17" s="1"/>
  <c r="S530" i="17" s="1"/>
  <c r="S536" i="17" s="1"/>
  <c r="R399" i="17"/>
  <c r="R400" i="17" s="1"/>
  <c r="R401" i="17" s="1"/>
  <c r="R402" i="17" s="1"/>
  <c r="R403" i="17" s="1"/>
  <c r="R404" i="17" s="1"/>
  <c r="R405" i="17" s="1"/>
  <c r="R406" i="17" s="1"/>
  <c r="R407" i="17" s="1"/>
  <c r="R408" i="17" s="1"/>
  <c r="R422" i="17"/>
  <c r="I534" i="17"/>
  <c r="I511" i="17"/>
  <c r="I512" i="17" s="1"/>
  <c r="I513" i="17" s="1"/>
  <c r="I514" i="17" s="1"/>
  <c r="I515" i="17" s="1"/>
  <c r="I516" i="17" s="1"/>
  <c r="I517" i="17" s="1"/>
  <c r="I518" i="17" s="1"/>
  <c r="I519" i="17" s="1"/>
  <c r="I520" i="17" s="1"/>
  <c r="S422" i="17"/>
  <c r="S399" i="17"/>
  <c r="S400" i="17" s="1"/>
  <c r="S401" i="17" s="1"/>
  <c r="S402" i="17" s="1"/>
  <c r="S403" i="17" s="1"/>
  <c r="S404" i="17" s="1"/>
  <c r="S405" i="17" s="1"/>
  <c r="S406" i="17" s="1"/>
  <c r="S407" i="17" s="1"/>
  <c r="S408" i="17" s="1"/>
  <c r="Q423" i="17"/>
  <c r="Q409" i="17"/>
  <c r="Q410" i="17" s="1"/>
  <c r="Q411" i="17" s="1"/>
  <c r="Q412" i="17" s="1"/>
  <c r="Q413" i="17" s="1"/>
  <c r="Q414" i="17" s="1"/>
  <c r="Q415" i="17" s="1"/>
  <c r="Q416" i="17" s="1"/>
  <c r="Q417" i="17" s="1"/>
  <c r="Q418" i="17" s="1"/>
  <c r="Q424" i="17" s="1"/>
  <c r="N612" i="17"/>
  <c r="N613" i="17" s="1"/>
  <c r="N614" i="17" s="1"/>
  <c r="N615" i="17" s="1"/>
  <c r="N616" i="17" s="1"/>
  <c r="N622" i="17" s="1"/>
  <c r="N621" i="17"/>
  <c r="P423" i="17"/>
  <c r="P409" i="17"/>
  <c r="P410" i="17" s="1"/>
  <c r="P411" i="17" s="1"/>
  <c r="P412" i="17" s="1"/>
  <c r="P413" i="17" s="1"/>
  <c r="P414" i="17" s="1"/>
  <c r="P415" i="17" s="1"/>
  <c r="P416" i="17" s="1"/>
  <c r="P417" i="17" s="1"/>
  <c r="P418" i="17" s="1"/>
  <c r="P424" i="17" s="1"/>
  <c r="J422" i="17"/>
  <c r="J399" i="17"/>
  <c r="J400" i="17" s="1"/>
  <c r="J401" i="17" s="1"/>
  <c r="J402" i="17" s="1"/>
  <c r="J403" i="17" s="1"/>
  <c r="J404" i="17" s="1"/>
  <c r="J405" i="17" s="1"/>
  <c r="J406" i="17" s="1"/>
  <c r="J407" i="17" s="1"/>
  <c r="J408" i="17" s="1"/>
  <c r="O422" i="17"/>
  <c r="O399" i="17"/>
  <c r="O400" i="17" s="1"/>
  <c r="O401" i="17" s="1"/>
  <c r="O402" i="17" s="1"/>
  <c r="O403" i="17" s="1"/>
  <c r="O404" i="17" s="1"/>
  <c r="O405" i="17" s="1"/>
  <c r="O406" i="17" s="1"/>
  <c r="O407" i="17" s="1"/>
  <c r="O408" i="17" s="1"/>
  <c r="O620" i="17"/>
  <c r="O602" i="17"/>
  <c r="O603" i="17" s="1"/>
  <c r="O604" i="17" s="1"/>
  <c r="O605" i="17" s="1"/>
  <c r="O606" i="17" s="1"/>
  <c r="O607" i="17" s="1"/>
  <c r="O608" i="17" s="1"/>
  <c r="O609" i="17" s="1"/>
  <c r="O610" i="17" s="1"/>
  <c r="O611" i="17" s="1"/>
  <c r="R534" i="17"/>
  <c r="R511" i="17"/>
  <c r="R512" i="17" s="1"/>
  <c r="R513" i="17" s="1"/>
  <c r="R514" i="17" s="1"/>
  <c r="R515" i="17" s="1"/>
  <c r="R516" i="17" s="1"/>
  <c r="R517" i="17" s="1"/>
  <c r="R518" i="17" s="1"/>
  <c r="R519" i="17" s="1"/>
  <c r="R520" i="17" s="1"/>
  <c r="K409" i="17"/>
  <c r="K410" i="17" s="1"/>
  <c r="K411" i="17" s="1"/>
  <c r="K412" i="17" s="1"/>
  <c r="K413" i="17" s="1"/>
  <c r="K414" i="17" s="1"/>
  <c r="K415" i="17" s="1"/>
  <c r="K416" i="17" s="1"/>
  <c r="K417" i="17" s="1"/>
  <c r="K418" i="17" s="1"/>
  <c r="K424" i="17" s="1"/>
  <c r="K423" i="17"/>
  <c r="K612" i="17"/>
  <c r="K613" i="17" s="1"/>
  <c r="K614" i="17" s="1"/>
  <c r="K615" i="17" s="1"/>
  <c r="K616" i="17" s="1"/>
  <c r="K622" i="17" s="1"/>
  <c r="K621" i="17"/>
  <c r="P621" i="17"/>
  <c r="P612" i="17"/>
  <c r="P613" i="17" s="1"/>
  <c r="P614" i="17" s="1"/>
  <c r="P615" i="17" s="1"/>
  <c r="P616" i="17" s="1"/>
  <c r="P622" i="17" s="1"/>
  <c r="Q612" i="17"/>
  <c r="Q613" i="17" s="1"/>
  <c r="Q614" i="17" s="1"/>
  <c r="Q615" i="17" s="1"/>
  <c r="Q616" i="17" s="1"/>
  <c r="Q622" i="17" s="1"/>
  <c r="L521" i="17"/>
  <c r="L522" i="17" s="1"/>
  <c r="L523" i="17" s="1"/>
  <c r="L524" i="17" s="1"/>
  <c r="L525" i="17" s="1"/>
  <c r="L526" i="17" s="1"/>
  <c r="L527" i="17" s="1"/>
  <c r="L528" i="17" s="1"/>
  <c r="L529" i="17" s="1"/>
  <c r="L530" i="17" s="1"/>
  <c r="L536" i="17" s="1"/>
  <c r="L535" i="17"/>
  <c r="S201" i="16"/>
  <c r="R201" i="16"/>
  <c r="N288" i="16"/>
  <c r="P65" i="16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P84" i="16" s="1"/>
  <c r="P90" i="16" s="1"/>
  <c r="P88" i="16"/>
  <c r="K202" i="16"/>
  <c r="S88" i="16"/>
  <c r="Q88" i="16"/>
  <c r="L88" i="16"/>
  <c r="O288" i="16"/>
  <c r="O290" i="16"/>
  <c r="O203" i="16"/>
  <c r="R288" i="16"/>
  <c r="P288" i="16"/>
  <c r="R88" i="16"/>
  <c r="J288" i="16"/>
  <c r="R90" i="16"/>
  <c r="R89" i="16"/>
  <c r="O88" i="16"/>
  <c r="L89" i="16"/>
  <c r="L90" i="16"/>
  <c r="I288" i="16"/>
  <c r="J88" i="16"/>
  <c r="M288" i="16"/>
  <c r="N201" i="16"/>
  <c r="S202" i="16"/>
  <c r="S203" i="16"/>
  <c r="K88" i="16"/>
  <c r="Q201" i="16"/>
  <c r="M201" i="16"/>
  <c r="Q289" i="16"/>
  <c r="Q290" i="16"/>
  <c r="I201" i="16"/>
  <c r="J201" i="16"/>
  <c r="N290" i="16"/>
  <c r="N289" i="16"/>
  <c r="M88" i="16"/>
  <c r="L201" i="16"/>
  <c r="S89" i="16"/>
  <c r="S90" i="16"/>
  <c r="L289" i="16"/>
  <c r="L290" i="16"/>
  <c r="P289" i="16"/>
  <c r="P290" i="16"/>
  <c r="S288" i="16"/>
  <c r="R202" i="16"/>
  <c r="R203" i="16"/>
  <c r="I88" i="16"/>
  <c r="P201" i="16"/>
  <c r="N88" i="16"/>
  <c r="K288" i="16"/>
  <c r="Q89" i="16"/>
  <c r="Q90" i="16"/>
  <c r="J58" i="12"/>
  <c r="J86" i="12"/>
  <c r="D22" i="8"/>
  <c r="L22" i="8" s="1"/>
  <c r="I9" i="8"/>
  <c r="K11" i="8" s="1"/>
  <c r="I10" i="8"/>
  <c r="I11" i="8"/>
  <c r="I12" i="8"/>
  <c r="I13" i="8"/>
  <c r="I14" i="8"/>
  <c r="I15" i="8"/>
  <c r="I16" i="8"/>
  <c r="I17" i="8"/>
  <c r="I8" i="8"/>
  <c r="J10" i="8" s="1"/>
  <c r="P22" i="8" l="1"/>
  <c r="L409" i="17"/>
  <c r="L410" i="17" s="1"/>
  <c r="L411" i="17" s="1"/>
  <c r="L412" i="17" s="1"/>
  <c r="L413" i="17" s="1"/>
  <c r="L414" i="17" s="1"/>
  <c r="L415" i="17" s="1"/>
  <c r="L416" i="17" s="1"/>
  <c r="L417" i="17" s="1"/>
  <c r="L418" i="17" s="1"/>
  <c r="L424" i="17" s="1"/>
  <c r="L612" i="17"/>
  <c r="L613" i="17" s="1"/>
  <c r="L614" i="17" s="1"/>
  <c r="L615" i="17" s="1"/>
  <c r="L616" i="17" s="1"/>
  <c r="L622" i="17" s="1"/>
  <c r="T22" i="8"/>
  <c r="H22" i="8"/>
  <c r="J9" i="8"/>
  <c r="K15" i="8"/>
  <c r="J17" i="8"/>
  <c r="J13" i="8"/>
  <c r="I621" i="17"/>
  <c r="I612" i="17"/>
  <c r="I613" i="17" s="1"/>
  <c r="I614" i="17" s="1"/>
  <c r="I615" i="17" s="1"/>
  <c r="I616" i="17" s="1"/>
  <c r="I622" i="17" s="1"/>
  <c r="J16" i="8"/>
  <c r="J12" i="8"/>
  <c r="K8" i="8"/>
  <c r="K14" i="8"/>
  <c r="K10" i="8"/>
  <c r="J8" i="8"/>
  <c r="J15" i="8"/>
  <c r="J11" i="8"/>
  <c r="K17" i="8"/>
  <c r="K13" i="8"/>
  <c r="K9" i="8"/>
  <c r="J14" i="8"/>
  <c r="K16" i="8"/>
  <c r="K12" i="8"/>
  <c r="J409" i="17"/>
  <c r="J410" i="17" s="1"/>
  <c r="J411" i="17" s="1"/>
  <c r="J412" i="17" s="1"/>
  <c r="J413" i="17" s="1"/>
  <c r="J414" i="17" s="1"/>
  <c r="J415" i="17" s="1"/>
  <c r="J416" i="17" s="1"/>
  <c r="J417" i="17" s="1"/>
  <c r="J418" i="17" s="1"/>
  <c r="J424" i="17" s="1"/>
  <c r="J423" i="17"/>
  <c r="S612" i="17"/>
  <c r="S613" i="17" s="1"/>
  <c r="S614" i="17" s="1"/>
  <c r="S615" i="17" s="1"/>
  <c r="S616" i="17" s="1"/>
  <c r="S622" i="17" s="1"/>
  <c r="S621" i="17"/>
  <c r="M535" i="17"/>
  <c r="M521" i="17"/>
  <c r="M522" i="17" s="1"/>
  <c r="M523" i="17" s="1"/>
  <c r="M524" i="17" s="1"/>
  <c r="M525" i="17" s="1"/>
  <c r="M526" i="17" s="1"/>
  <c r="M527" i="17" s="1"/>
  <c r="M528" i="17" s="1"/>
  <c r="M529" i="17" s="1"/>
  <c r="M530" i="17" s="1"/>
  <c r="M536" i="17" s="1"/>
  <c r="R409" i="17"/>
  <c r="R410" i="17" s="1"/>
  <c r="R411" i="17" s="1"/>
  <c r="R412" i="17" s="1"/>
  <c r="R413" i="17" s="1"/>
  <c r="R414" i="17" s="1"/>
  <c r="R415" i="17" s="1"/>
  <c r="R416" i="17" s="1"/>
  <c r="R417" i="17" s="1"/>
  <c r="R418" i="17" s="1"/>
  <c r="R424" i="17" s="1"/>
  <c r="R423" i="17"/>
  <c r="N409" i="17"/>
  <c r="N410" i="17" s="1"/>
  <c r="N411" i="17" s="1"/>
  <c r="N412" i="17" s="1"/>
  <c r="N413" i="17" s="1"/>
  <c r="N414" i="17" s="1"/>
  <c r="N415" i="17" s="1"/>
  <c r="N416" i="17" s="1"/>
  <c r="N417" i="17" s="1"/>
  <c r="N418" i="17" s="1"/>
  <c r="N424" i="17" s="1"/>
  <c r="N423" i="17"/>
  <c r="M621" i="17"/>
  <c r="M612" i="17"/>
  <c r="M613" i="17" s="1"/>
  <c r="M614" i="17" s="1"/>
  <c r="M615" i="17" s="1"/>
  <c r="M616" i="17" s="1"/>
  <c r="M622" i="17" s="1"/>
  <c r="J612" i="17"/>
  <c r="J613" i="17" s="1"/>
  <c r="J614" i="17" s="1"/>
  <c r="J615" i="17" s="1"/>
  <c r="J616" i="17" s="1"/>
  <c r="J622" i="17" s="1"/>
  <c r="J621" i="17"/>
  <c r="M423" i="17"/>
  <c r="M409" i="17"/>
  <c r="M410" i="17" s="1"/>
  <c r="M411" i="17" s="1"/>
  <c r="M412" i="17" s="1"/>
  <c r="M413" i="17" s="1"/>
  <c r="M414" i="17" s="1"/>
  <c r="M415" i="17" s="1"/>
  <c r="M416" i="17" s="1"/>
  <c r="M417" i="17" s="1"/>
  <c r="M418" i="17" s="1"/>
  <c r="M424" i="17" s="1"/>
  <c r="O612" i="17"/>
  <c r="O613" i="17" s="1"/>
  <c r="O614" i="17" s="1"/>
  <c r="O615" i="17" s="1"/>
  <c r="O616" i="17" s="1"/>
  <c r="O622" i="17" s="1"/>
  <c r="O621" i="17"/>
  <c r="O409" i="17"/>
  <c r="O410" i="17" s="1"/>
  <c r="O411" i="17" s="1"/>
  <c r="O412" i="17" s="1"/>
  <c r="O413" i="17" s="1"/>
  <c r="O414" i="17" s="1"/>
  <c r="O415" i="17" s="1"/>
  <c r="O416" i="17" s="1"/>
  <c r="O417" i="17" s="1"/>
  <c r="O418" i="17" s="1"/>
  <c r="O424" i="17" s="1"/>
  <c r="O423" i="17"/>
  <c r="N535" i="17"/>
  <c r="N521" i="17"/>
  <c r="N522" i="17" s="1"/>
  <c r="N523" i="17" s="1"/>
  <c r="N524" i="17" s="1"/>
  <c r="N525" i="17" s="1"/>
  <c r="N526" i="17" s="1"/>
  <c r="N527" i="17" s="1"/>
  <c r="N528" i="17" s="1"/>
  <c r="N529" i="17" s="1"/>
  <c r="N530" i="17" s="1"/>
  <c r="N536" i="17" s="1"/>
  <c r="I423" i="17"/>
  <c r="I409" i="17"/>
  <c r="I410" i="17" s="1"/>
  <c r="I411" i="17" s="1"/>
  <c r="I412" i="17" s="1"/>
  <c r="I413" i="17" s="1"/>
  <c r="I414" i="17" s="1"/>
  <c r="I415" i="17" s="1"/>
  <c r="I416" i="17" s="1"/>
  <c r="I417" i="17" s="1"/>
  <c r="I418" i="17" s="1"/>
  <c r="I424" i="17" s="1"/>
  <c r="P521" i="17"/>
  <c r="P522" i="17" s="1"/>
  <c r="P523" i="17" s="1"/>
  <c r="P524" i="17" s="1"/>
  <c r="P525" i="17" s="1"/>
  <c r="P526" i="17" s="1"/>
  <c r="P527" i="17" s="1"/>
  <c r="P528" i="17" s="1"/>
  <c r="P529" i="17" s="1"/>
  <c r="P530" i="17" s="1"/>
  <c r="P536" i="17" s="1"/>
  <c r="P535" i="17"/>
  <c r="Q521" i="17"/>
  <c r="Q522" i="17" s="1"/>
  <c r="Q523" i="17" s="1"/>
  <c r="Q524" i="17" s="1"/>
  <c r="Q525" i="17" s="1"/>
  <c r="Q526" i="17" s="1"/>
  <c r="Q527" i="17" s="1"/>
  <c r="Q528" i="17" s="1"/>
  <c r="Q529" i="17" s="1"/>
  <c r="Q530" i="17" s="1"/>
  <c r="Q536" i="17" s="1"/>
  <c r="Q535" i="17"/>
  <c r="R612" i="17"/>
  <c r="R613" i="17" s="1"/>
  <c r="R614" i="17" s="1"/>
  <c r="R615" i="17" s="1"/>
  <c r="R616" i="17" s="1"/>
  <c r="R622" i="17" s="1"/>
  <c r="R621" i="17"/>
  <c r="S423" i="17"/>
  <c r="S409" i="17"/>
  <c r="S410" i="17" s="1"/>
  <c r="S411" i="17" s="1"/>
  <c r="S412" i="17" s="1"/>
  <c r="S413" i="17" s="1"/>
  <c r="S414" i="17" s="1"/>
  <c r="S415" i="17" s="1"/>
  <c r="S416" i="17" s="1"/>
  <c r="S417" i="17" s="1"/>
  <c r="S418" i="17" s="1"/>
  <c r="S424" i="17" s="1"/>
  <c r="R535" i="17"/>
  <c r="R521" i="17"/>
  <c r="R522" i="17" s="1"/>
  <c r="R523" i="17" s="1"/>
  <c r="R524" i="17" s="1"/>
  <c r="R525" i="17" s="1"/>
  <c r="R526" i="17" s="1"/>
  <c r="R527" i="17" s="1"/>
  <c r="R528" i="17" s="1"/>
  <c r="R529" i="17" s="1"/>
  <c r="R530" i="17" s="1"/>
  <c r="R536" i="17" s="1"/>
  <c r="I521" i="17"/>
  <c r="I522" i="17" s="1"/>
  <c r="I523" i="17" s="1"/>
  <c r="I524" i="17" s="1"/>
  <c r="I525" i="17" s="1"/>
  <c r="I526" i="17" s="1"/>
  <c r="I527" i="17" s="1"/>
  <c r="I528" i="17" s="1"/>
  <c r="I529" i="17" s="1"/>
  <c r="I530" i="17" s="1"/>
  <c r="I536" i="17" s="1"/>
  <c r="I535" i="17"/>
  <c r="K535" i="17"/>
  <c r="K521" i="17"/>
  <c r="K522" i="17" s="1"/>
  <c r="K523" i="17" s="1"/>
  <c r="K524" i="17" s="1"/>
  <c r="K525" i="17" s="1"/>
  <c r="K526" i="17" s="1"/>
  <c r="K527" i="17" s="1"/>
  <c r="K528" i="17" s="1"/>
  <c r="K529" i="17" s="1"/>
  <c r="K530" i="17" s="1"/>
  <c r="K536" i="17" s="1"/>
  <c r="P89" i="16"/>
  <c r="O289" i="16"/>
  <c r="R290" i="16"/>
  <c r="R289" i="16"/>
  <c r="J290" i="16"/>
  <c r="J289" i="16"/>
  <c r="K290" i="16"/>
  <c r="K289" i="16"/>
  <c r="M89" i="16"/>
  <c r="M90" i="16"/>
  <c r="Q203" i="16"/>
  <c r="Q202" i="16"/>
  <c r="N202" i="16"/>
  <c r="N203" i="16"/>
  <c r="J90" i="16"/>
  <c r="J89" i="16"/>
  <c r="O89" i="16"/>
  <c r="O90" i="16"/>
  <c r="J202" i="16"/>
  <c r="J203" i="16"/>
  <c r="P202" i="16"/>
  <c r="P203" i="16"/>
  <c r="I89" i="16"/>
  <c r="I90" i="16"/>
  <c r="I203" i="16"/>
  <c r="I202" i="16"/>
  <c r="M203" i="16"/>
  <c r="M202" i="16"/>
  <c r="K89" i="16"/>
  <c r="K90" i="16"/>
  <c r="N90" i="16"/>
  <c r="N89" i="16"/>
  <c r="S290" i="16"/>
  <c r="S289" i="16"/>
  <c r="L202" i="16"/>
  <c r="L203" i="16"/>
  <c r="M289" i="16"/>
  <c r="M290" i="16"/>
  <c r="I289" i="16"/>
  <c r="I290" i="16"/>
  <c r="D24" i="8" l="1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23" i="8"/>
  <c r="P51" i="8" l="1"/>
  <c r="T51" i="8"/>
  <c r="P47" i="8"/>
  <c r="T47" i="8"/>
  <c r="P43" i="8"/>
  <c r="T43" i="8"/>
  <c r="P39" i="8"/>
  <c r="T39" i="8"/>
  <c r="P35" i="8"/>
  <c r="T35" i="8"/>
  <c r="P31" i="8"/>
  <c r="T31" i="8"/>
  <c r="P27" i="8"/>
  <c r="T27" i="8"/>
  <c r="P50" i="8"/>
  <c r="T50" i="8"/>
  <c r="T46" i="8"/>
  <c r="P46" i="8"/>
  <c r="P42" i="8"/>
  <c r="T42" i="8"/>
  <c r="T38" i="8"/>
  <c r="P38" i="8"/>
  <c r="P34" i="8"/>
  <c r="T34" i="8"/>
  <c r="T30" i="8"/>
  <c r="P30" i="8"/>
  <c r="P26" i="8"/>
  <c r="T26" i="8"/>
  <c r="T49" i="8"/>
  <c r="P49" i="8"/>
  <c r="T45" i="8"/>
  <c r="P45" i="8"/>
  <c r="T41" i="8"/>
  <c r="P41" i="8"/>
  <c r="T37" i="8"/>
  <c r="P37" i="8"/>
  <c r="T33" i="8"/>
  <c r="P33" i="8"/>
  <c r="T29" i="8"/>
  <c r="P29" i="8"/>
  <c r="T25" i="8"/>
  <c r="P25" i="8"/>
  <c r="H23" i="8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T23" i="8"/>
  <c r="P23" i="8"/>
  <c r="N8" i="8"/>
  <c r="M8" i="8"/>
  <c r="L23" i="8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T48" i="8"/>
  <c r="P48" i="8"/>
  <c r="T44" i="8"/>
  <c r="P44" i="8"/>
  <c r="T40" i="8"/>
  <c r="P40" i="8"/>
  <c r="T36" i="8"/>
  <c r="P36" i="8"/>
  <c r="T32" i="8"/>
  <c r="P32" i="8"/>
  <c r="T28" i="8"/>
  <c r="P28" i="8"/>
  <c r="T24" i="8"/>
  <c r="P24" i="8"/>
  <c r="H14" i="7"/>
  <c r="H15" i="7"/>
  <c r="H16" i="7"/>
  <c r="M16" i="7" s="1"/>
  <c r="H17" i="7"/>
  <c r="M17" i="7" s="1"/>
  <c r="H18" i="7"/>
  <c r="H19" i="7"/>
  <c r="H20" i="7"/>
  <c r="H21" i="7"/>
  <c r="M21" i="7" s="1"/>
  <c r="H22" i="7"/>
  <c r="H23" i="7"/>
  <c r="M23" i="7" s="1"/>
  <c r="H24" i="7"/>
  <c r="H25" i="7"/>
  <c r="H26" i="7"/>
  <c r="H27" i="7"/>
  <c r="H28" i="7"/>
  <c r="H29" i="7"/>
  <c r="H30" i="7"/>
  <c r="H31" i="7"/>
  <c r="H32" i="7"/>
  <c r="H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13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M22" i="7"/>
  <c r="E22" i="7"/>
  <c r="E21" i="7"/>
  <c r="E20" i="7"/>
  <c r="E19" i="7"/>
  <c r="E18" i="7"/>
  <c r="E17" i="7"/>
  <c r="E16" i="7"/>
  <c r="E15" i="7"/>
  <c r="E14" i="7"/>
  <c r="E13" i="7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H35" i="7" l="1"/>
  <c r="H36" i="7"/>
  <c r="H34" i="7"/>
  <c r="J34" i="7" s="1"/>
  <c r="K34" i="7" s="1"/>
  <c r="H33" i="7"/>
  <c r="J33" i="7" s="1"/>
  <c r="K33" i="7" s="1"/>
  <c r="H37" i="7"/>
  <c r="J18" i="7"/>
  <c r="K18" i="7" s="1"/>
  <c r="N21" i="7"/>
  <c r="N17" i="7"/>
  <c r="N22" i="7"/>
  <c r="N23" i="7"/>
  <c r="J36" i="7"/>
  <c r="K36" i="7" s="1"/>
  <c r="N16" i="7"/>
  <c r="J35" i="7"/>
  <c r="K35" i="7" s="1"/>
  <c r="J20" i="7"/>
  <c r="K20" i="7" s="1"/>
  <c r="J14" i="7"/>
  <c r="K14" i="7" s="1"/>
  <c r="J27" i="7"/>
  <c r="K27" i="7" s="1"/>
  <c r="J32" i="7"/>
  <c r="K32" i="7" s="1"/>
  <c r="J24" i="7"/>
  <c r="K24" i="7" s="1"/>
  <c r="J28" i="7"/>
  <c r="K28" i="7" s="1"/>
  <c r="J31" i="7"/>
  <c r="K31" i="7" s="1"/>
  <c r="J19" i="7"/>
  <c r="K19" i="7" s="1"/>
  <c r="J15" i="7"/>
  <c r="K15" i="7" s="1"/>
  <c r="J26" i="7"/>
  <c r="K26" i="7" s="1"/>
  <c r="J30" i="7"/>
  <c r="K30" i="7" s="1"/>
  <c r="J25" i="7"/>
  <c r="K25" i="7" s="1"/>
  <c r="J29" i="7"/>
  <c r="K29" i="7" s="1"/>
  <c r="J37" i="7"/>
  <c r="K37" i="7" s="1"/>
  <c r="J13" i="7"/>
  <c r="K13" i="7" s="1"/>
  <c r="M13" i="7"/>
  <c r="N13" i="7" s="1"/>
  <c r="M15" i="7"/>
  <c r="N15" i="7" s="1"/>
  <c r="M18" i="7"/>
  <c r="N18" i="7" s="1"/>
  <c r="M19" i="7"/>
  <c r="N19" i="7" s="1"/>
  <c r="M20" i="7"/>
  <c r="N20" i="7" s="1"/>
  <c r="M24" i="7"/>
  <c r="N24" i="7" s="1"/>
  <c r="M25" i="7"/>
  <c r="N25" i="7" s="1"/>
  <c r="M26" i="7"/>
  <c r="N26" i="7" s="1"/>
  <c r="M27" i="7"/>
  <c r="N27" i="7" s="1"/>
  <c r="M28" i="7"/>
  <c r="N28" i="7" s="1"/>
  <c r="M29" i="7"/>
  <c r="N29" i="7" s="1"/>
  <c r="M30" i="7"/>
  <c r="N30" i="7" s="1"/>
  <c r="M31" i="7"/>
  <c r="N31" i="7" s="1"/>
  <c r="M32" i="7"/>
  <c r="N32" i="7" s="1"/>
  <c r="M34" i="7"/>
  <c r="N34" i="7" s="1"/>
  <c r="M35" i="7"/>
  <c r="N35" i="7" s="1"/>
  <c r="M36" i="7"/>
  <c r="N36" i="7" s="1"/>
  <c r="M37" i="7"/>
  <c r="N37" i="7" s="1"/>
  <c r="M14" i="7"/>
  <c r="N14" i="7" s="1"/>
  <c r="J16" i="7"/>
  <c r="K16" i="7" s="1"/>
  <c r="J17" i="7"/>
  <c r="K17" i="7" s="1"/>
  <c r="J21" i="7"/>
  <c r="K21" i="7" s="1"/>
  <c r="J22" i="7"/>
  <c r="K22" i="7" s="1"/>
  <c r="J23" i="7"/>
  <c r="K23" i="7" s="1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13" i="6"/>
  <c r="H14" i="6"/>
  <c r="M14" i="6" s="1"/>
  <c r="H15" i="6"/>
  <c r="M15" i="6" s="1"/>
  <c r="H16" i="6"/>
  <c r="M16" i="6" s="1"/>
  <c r="H17" i="6"/>
  <c r="M17" i="6" s="1"/>
  <c r="H18" i="6"/>
  <c r="H19" i="6"/>
  <c r="M19" i="6" s="1"/>
  <c r="H20" i="6"/>
  <c r="M20" i="6" s="1"/>
  <c r="H21" i="6"/>
  <c r="M21" i="6" s="1"/>
  <c r="H22" i="6"/>
  <c r="M22" i="6" s="1"/>
  <c r="H23" i="6"/>
  <c r="M23" i="6" s="1"/>
  <c r="H24" i="6"/>
  <c r="M24" i="6" s="1"/>
  <c r="H25" i="6"/>
  <c r="M25" i="6" s="1"/>
  <c r="H26" i="6"/>
  <c r="M26" i="6" s="1"/>
  <c r="H27" i="6"/>
  <c r="M27" i="6" s="1"/>
  <c r="H28" i="6"/>
  <c r="M28" i="6" s="1"/>
  <c r="H29" i="6"/>
  <c r="M29" i="6" s="1"/>
  <c r="H30" i="6"/>
  <c r="H13" i="6"/>
  <c r="M13" i="6" s="1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H33" i="6" l="1"/>
  <c r="H37" i="6"/>
  <c r="H41" i="6"/>
  <c r="M41" i="6" s="1"/>
  <c r="N41" i="6" s="1"/>
  <c r="O41" i="6" s="1"/>
  <c r="H36" i="6"/>
  <c r="M36" i="6" s="1"/>
  <c r="N36" i="6" s="1"/>
  <c r="O36" i="6" s="1"/>
  <c r="H34" i="6"/>
  <c r="H38" i="6"/>
  <c r="H42" i="6"/>
  <c r="J42" i="6" s="1"/>
  <c r="K42" i="6" s="1"/>
  <c r="H32" i="6"/>
  <c r="M32" i="6" s="1"/>
  <c r="N32" i="6" s="1"/>
  <c r="O32" i="6" s="1"/>
  <c r="H31" i="6"/>
  <c r="M31" i="6" s="1"/>
  <c r="N31" i="6" s="1"/>
  <c r="O31" i="6" s="1"/>
  <c r="H35" i="6"/>
  <c r="H39" i="6"/>
  <c r="M39" i="6" s="1"/>
  <c r="N39" i="6" s="1"/>
  <c r="O39" i="6" s="1"/>
  <c r="H40" i="6"/>
  <c r="M40" i="6" s="1"/>
  <c r="N40" i="6" s="1"/>
  <c r="O40" i="6" s="1"/>
  <c r="M33" i="7"/>
  <c r="N33" i="7" s="1"/>
  <c r="M33" i="6"/>
  <c r="N33" i="6" s="1"/>
  <c r="O33" i="6" s="1"/>
  <c r="M37" i="6"/>
  <c r="N37" i="6" s="1"/>
  <c r="O37" i="6" s="1"/>
  <c r="M35" i="6"/>
  <c r="N35" i="6" s="1"/>
  <c r="O35" i="6" s="1"/>
  <c r="J20" i="6"/>
  <c r="K20" i="6" s="1"/>
  <c r="N15" i="6"/>
  <c r="O15" i="6" s="1"/>
  <c r="J34" i="6"/>
  <c r="K34" i="6" s="1"/>
  <c r="J15" i="6"/>
  <c r="K15" i="6" s="1"/>
  <c r="J38" i="6"/>
  <c r="K38" i="6" s="1"/>
  <c r="J30" i="6"/>
  <c r="K30" i="6" s="1"/>
  <c r="N26" i="6"/>
  <c r="O26" i="6" s="1"/>
  <c r="J22" i="6"/>
  <c r="K22" i="6" s="1"/>
  <c r="J18" i="6"/>
  <c r="K18" i="6" s="1"/>
  <c r="N14" i="6"/>
  <c r="O14" i="6" s="1"/>
  <c r="J28" i="6"/>
  <c r="K28" i="6" s="1"/>
  <c r="J24" i="6"/>
  <c r="K24" i="6" s="1"/>
  <c r="J16" i="6"/>
  <c r="K16" i="6" s="1"/>
  <c r="N24" i="6"/>
  <c r="O24" i="6" s="1"/>
  <c r="M38" i="6"/>
  <c r="N38" i="6" s="1"/>
  <c r="O38" i="6" s="1"/>
  <c r="N22" i="6"/>
  <c r="O22" i="6" s="1"/>
  <c r="J23" i="6"/>
  <c r="K23" i="6" s="1"/>
  <c r="J31" i="6"/>
  <c r="K31" i="6" s="1"/>
  <c r="J13" i="6"/>
  <c r="J19" i="6"/>
  <c r="K19" i="6" s="1"/>
  <c r="J39" i="6"/>
  <c r="K39" i="6" s="1"/>
  <c r="J27" i="6"/>
  <c r="K27" i="6" s="1"/>
  <c r="J35" i="6"/>
  <c r="K35" i="6" s="1"/>
  <c r="M18" i="6"/>
  <c r="N18" i="6" s="1"/>
  <c r="O18" i="6" s="1"/>
  <c r="N27" i="6"/>
  <c r="O27" i="6" s="1"/>
  <c r="M34" i="6"/>
  <c r="N34" i="6" s="1"/>
  <c r="O34" i="6" s="1"/>
  <c r="N16" i="6"/>
  <c r="O16" i="6" s="1"/>
  <c r="N23" i="6"/>
  <c r="O23" i="6" s="1"/>
  <c r="M30" i="6"/>
  <c r="N30" i="6" s="1"/>
  <c r="O30" i="6" s="1"/>
  <c r="J26" i="6"/>
  <c r="K26" i="6" s="1"/>
  <c r="J14" i="6"/>
  <c r="K14" i="6" s="1"/>
  <c r="N20" i="6"/>
  <c r="O20" i="6" s="1"/>
  <c r="N19" i="6"/>
  <c r="O19" i="6" s="1"/>
  <c r="N28" i="6"/>
  <c r="O28" i="6" s="1"/>
  <c r="N13" i="6"/>
  <c r="O13" i="6" s="1"/>
  <c r="J41" i="6"/>
  <c r="K41" i="6" s="1"/>
  <c r="J37" i="6"/>
  <c r="K37" i="6" s="1"/>
  <c r="J33" i="6"/>
  <c r="K33" i="6" s="1"/>
  <c r="J29" i="6"/>
  <c r="K29" i="6" s="1"/>
  <c r="J25" i="6"/>
  <c r="K25" i="6" s="1"/>
  <c r="J21" i="6"/>
  <c r="K21" i="6" s="1"/>
  <c r="J17" i="6"/>
  <c r="K17" i="6" s="1"/>
  <c r="N29" i="6"/>
  <c r="O29" i="6" s="1"/>
  <c r="N25" i="6"/>
  <c r="O25" i="6" s="1"/>
  <c r="N21" i="6"/>
  <c r="O21" i="6" s="1"/>
  <c r="N17" i="6"/>
  <c r="O17" i="6" s="1"/>
  <c r="H14" i="5"/>
  <c r="H15" i="5"/>
  <c r="H16" i="5"/>
  <c r="M16" i="5" s="1"/>
  <c r="H17" i="5"/>
  <c r="H18" i="5"/>
  <c r="H19" i="5"/>
  <c r="H20" i="5"/>
  <c r="M20" i="5" s="1"/>
  <c r="H21" i="5"/>
  <c r="H22" i="5"/>
  <c r="H23" i="5"/>
  <c r="H24" i="5"/>
  <c r="M24" i="5" s="1"/>
  <c r="H25" i="5"/>
  <c r="H26" i="5"/>
  <c r="H27" i="5"/>
  <c r="M32" i="5"/>
  <c r="M37" i="5"/>
  <c r="M42" i="5"/>
  <c r="H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32" i="5"/>
  <c r="G37" i="5"/>
  <c r="G42" i="5"/>
  <c r="G13" i="5"/>
  <c r="M42" i="6" l="1"/>
  <c r="N42" i="6" s="1"/>
  <c r="O42" i="6" s="1"/>
  <c r="J32" i="6"/>
  <c r="K32" i="6" s="1"/>
  <c r="J36" i="6"/>
  <c r="K36" i="6" s="1"/>
  <c r="J40" i="6"/>
  <c r="K40" i="6" s="1"/>
  <c r="N42" i="5"/>
  <c r="N37" i="5"/>
  <c r="N32" i="5"/>
  <c r="N20" i="5"/>
  <c r="N24" i="5"/>
  <c r="N16" i="5"/>
  <c r="J13" i="5"/>
  <c r="K13" i="5" s="1"/>
  <c r="J27" i="5"/>
  <c r="K27" i="5" s="1"/>
  <c r="J23" i="5"/>
  <c r="K23" i="5" s="1"/>
  <c r="J19" i="5"/>
  <c r="K19" i="5" s="1"/>
  <c r="J15" i="5"/>
  <c r="K15" i="5" s="1"/>
  <c r="J42" i="5"/>
  <c r="K42" i="5" s="1"/>
  <c r="J26" i="5"/>
  <c r="K26" i="5" s="1"/>
  <c r="J22" i="5"/>
  <c r="K22" i="5" s="1"/>
  <c r="J18" i="5"/>
  <c r="K18" i="5" s="1"/>
  <c r="J14" i="5"/>
  <c r="K14" i="5" s="1"/>
  <c r="M27" i="5"/>
  <c r="N27" i="5" s="1"/>
  <c r="M15" i="5"/>
  <c r="N15" i="5" s="1"/>
  <c r="J37" i="5"/>
  <c r="K37" i="5" s="1"/>
  <c r="J25" i="5"/>
  <c r="K25" i="5" s="1"/>
  <c r="J21" i="5"/>
  <c r="K21" i="5" s="1"/>
  <c r="J17" i="5"/>
  <c r="K17" i="5" s="1"/>
  <c r="M13" i="5"/>
  <c r="N13" i="5" s="1"/>
  <c r="M26" i="5"/>
  <c r="N26" i="5" s="1"/>
  <c r="M22" i="5"/>
  <c r="N22" i="5" s="1"/>
  <c r="M18" i="5"/>
  <c r="N18" i="5" s="1"/>
  <c r="M14" i="5"/>
  <c r="N14" i="5" s="1"/>
  <c r="M23" i="5"/>
  <c r="N23" i="5" s="1"/>
  <c r="M19" i="5"/>
  <c r="N19" i="5" s="1"/>
  <c r="J32" i="5"/>
  <c r="K32" i="5" s="1"/>
  <c r="J24" i="5"/>
  <c r="K24" i="5" s="1"/>
  <c r="J20" i="5"/>
  <c r="K20" i="5" s="1"/>
  <c r="J16" i="5"/>
  <c r="K16" i="5" s="1"/>
  <c r="M25" i="5"/>
  <c r="N25" i="5" s="1"/>
  <c r="M21" i="5"/>
  <c r="N21" i="5" s="1"/>
  <c r="M17" i="5"/>
  <c r="N17" i="5" s="1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13" i="3"/>
  <c r="I36" i="3" l="1"/>
  <c r="N36" i="3" s="1"/>
  <c r="O36" i="3" s="1"/>
  <c r="I40" i="3"/>
  <c r="I33" i="3"/>
  <c r="N33" i="3" s="1"/>
  <c r="O33" i="3" s="1"/>
  <c r="I37" i="3"/>
  <c r="I41" i="3"/>
  <c r="N41" i="3" s="1"/>
  <c r="O41" i="3" s="1"/>
  <c r="I34" i="3"/>
  <c r="I38" i="3"/>
  <c r="K38" i="3" s="1"/>
  <c r="L38" i="3" s="1"/>
  <c r="I42" i="3"/>
  <c r="I39" i="3"/>
  <c r="K39" i="3" s="1"/>
  <c r="L39" i="3" s="1"/>
  <c r="I35" i="3"/>
  <c r="K33" i="3"/>
  <c r="L33" i="3" s="1"/>
  <c r="K37" i="3"/>
  <c r="L37" i="3" s="1"/>
  <c r="K29" i="3"/>
  <c r="L29" i="3" s="1"/>
  <c r="K25" i="3"/>
  <c r="L25" i="3" s="1"/>
  <c r="K21" i="3"/>
  <c r="L21" i="3" s="1"/>
  <c r="K17" i="3"/>
  <c r="L17" i="3" s="1"/>
  <c r="K40" i="3"/>
  <c r="L40" i="3" s="1"/>
  <c r="K32" i="3"/>
  <c r="L32" i="3" s="1"/>
  <c r="K28" i="3"/>
  <c r="L28" i="3" s="1"/>
  <c r="K24" i="3"/>
  <c r="L24" i="3" s="1"/>
  <c r="K20" i="3"/>
  <c r="L20" i="3" s="1"/>
  <c r="K16" i="3"/>
  <c r="L16" i="3" s="1"/>
  <c r="N29" i="3"/>
  <c r="O29" i="3" s="1"/>
  <c r="N17" i="3"/>
  <c r="O17" i="3" s="1"/>
  <c r="K13" i="3"/>
  <c r="L13" i="3" s="1"/>
  <c r="K31" i="3"/>
  <c r="L31" i="3" s="1"/>
  <c r="N25" i="3"/>
  <c r="O25" i="3" s="1"/>
  <c r="N37" i="3"/>
  <c r="O37" i="3" s="1"/>
  <c r="N21" i="3"/>
  <c r="O21" i="3" s="1"/>
  <c r="K23" i="3"/>
  <c r="L23" i="3" s="1"/>
  <c r="K19" i="3"/>
  <c r="L19" i="3" s="1"/>
  <c r="K42" i="3"/>
  <c r="L42" i="3" s="1"/>
  <c r="K34" i="3"/>
  <c r="L34" i="3" s="1"/>
  <c r="K30" i="3"/>
  <c r="L30" i="3" s="1"/>
  <c r="K26" i="3"/>
  <c r="L26" i="3" s="1"/>
  <c r="K22" i="3"/>
  <c r="L22" i="3" s="1"/>
  <c r="K18" i="3"/>
  <c r="L18" i="3" s="1"/>
  <c r="K14" i="3"/>
  <c r="L14" i="3" s="1"/>
  <c r="N40" i="3"/>
  <c r="O40" i="3" s="1"/>
  <c r="N32" i="3"/>
  <c r="O32" i="3" s="1"/>
  <c r="N28" i="3"/>
  <c r="O28" i="3" s="1"/>
  <c r="N24" i="3"/>
  <c r="O24" i="3" s="1"/>
  <c r="N20" i="3"/>
  <c r="O20" i="3" s="1"/>
  <c r="N16" i="3"/>
  <c r="O16" i="3" s="1"/>
  <c r="K35" i="3"/>
  <c r="L35" i="3" s="1"/>
  <c r="K27" i="3"/>
  <c r="L27" i="3" s="1"/>
  <c r="K15" i="3"/>
  <c r="L15" i="3" s="1"/>
  <c r="N13" i="3"/>
  <c r="O13" i="3" s="1"/>
  <c r="N35" i="3"/>
  <c r="O35" i="3" s="1"/>
  <c r="N31" i="3"/>
  <c r="O31" i="3" s="1"/>
  <c r="N27" i="3"/>
  <c r="O27" i="3" s="1"/>
  <c r="N23" i="3"/>
  <c r="O23" i="3" s="1"/>
  <c r="N19" i="3"/>
  <c r="O19" i="3" s="1"/>
  <c r="N15" i="3"/>
  <c r="O15" i="3" s="1"/>
  <c r="N42" i="3"/>
  <c r="O42" i="3" s="1"/>
  <c r="N34" i="3"/>
  <c r="O34" i="3" s="1"/>
  <c r="N30" i="3"/>
  <c r="O30" i="3" s="1"/>
  <c r="N26" i="3"/>
  <c r="O26" i="3" s="1"/>
  <c r="N22" i="3"/>
  <c r="O22" i="3" s="1"/>
  <c r="N18" i="3"/>
  <c r="O18" i="3" s="1"/>
  <c r="N14" i="3"/>
  <c r="O14" i="3" s="1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13" i="2"/>
  <c r="M13" i="2" s="1"/>
  <c r="N38" i="3" l="1"/>
  <c r="O38" i="3" s="1"/>
  <c r="N39" i="3"/>
  <c r="O39" i="3" s="1"/>
  <c r="K36" i="3"/>
  <c r="L36" i="3" s="1"/>
  <c r="K41" i="3"/>
  <c r="L41" i="3" s="1"/>
  <c r="M31" i="2"/>
  <c r="M23" i="2"/>
  <c r="M19" i="2"/>
  <c r="M15" i="2"/>
  <c r="M27" i="2"/>
  <c r="G35" i="2"/>
  <c r="G39" i="2"/>
  <c r="G34" i="2"/>
  <c r="L34" i="2" s="1"/>
  <c r="G36" i="2"/>
  <c r="I36" i="2" s="1"/>
  <c r="J36" i="2" s="1"/>
  <c r="G40" i="2"/>
  <c r="G38" i="2"/>
  <c r="G33" i="2"/>
  <c r="M33" i="2" s="1"/>
  <c r="G37" i="2"/>
  <c r="L37" i="2" s="1"/>
  <c r="G41" i="2"/>
  <c r="G42" i="2"/>
  <c r="M35" i="2"/>
  <c r="M39" i="2"/>
  <c r="L40" i="2"/>
  <c r="M38" i="2"/>
  <c r="M30" i="2"/>
  <c r="M26" i="2"/>
  <c r="M22" i="2"/>
  <c r="M18" i="2"/>
  <c r="M14" i="2"/>
  <c r="M42" i="2"/>
  <c r="M29" i="2"/>
  <c r="M25" i="2"/>
  <c r="M21" i="2"/>
  <c r="I17" i="2"/>
  <c r="J17" i="2" s="1"/>
  <c r="M41" i="2"/>
  <c r="M32" i="2"/>
  <c r="M28" i="2"/>
  <c r="M24" i="2"/>
  <c r="M20" i="2"/>
  <c r="M16" i="2"/>
  <c r="M17" i="2"/>
  <c r="I32" i="2"/>
  <c r="J32" i="2" s="1"/>
  <c r="I24" i="2"/>
  <c r="J24" i="2" s="1"/>
  <c r="I16" i="2"/>
  <c r="J16" i="2" s="1"/>
  <c r="I13" i="2"/>
  <c r="J13" i="2" s="1"/>
  <c r="I39" i="2"/>
  <c r="J39" i="2" s="1"/>
  <c r="I31" i="2"/>
  <c r="J31" i="2" s="1"/>
  <c r="I27" i="2"/>
  <c r="J27" i="2" s="1"/>
  <c r="I23" i="2"/>
  <c r="J23" i="2" s="1"/>
  <c r="I19" i="2"/>
  <c r="J19" i="2" s="1"/>
  <c r="I15" i="2"/>
  <c r="J15" i="2" s="1"/>
  <c r="I41" i="2"/>
  <c r="J41" i="2" s="1"/>
  <c r="I37" i="2"/>
  <c r="J37" i="2" s="1"/>
  <c r="I29" i="2"/>
  <c r="J29" i="2" s="1"/>
  <c r="I25" i="2"/>
  <c r="J25" i="2" s="1"/>
  <c r="I21" i="2"/>
  <c r="J21" i="2" s="1"/>
  <c r="I28" i="2"/>
  <c r="J28" i="2" s="1"/>
  <c r="I20" i="2"/>
  <c r="J20" i="2" s="1"/>
  <c r="I42" i="2"/>
  <c r="J42" i="2" s="1"/>
  <c r="I38" i="2"/>
  <c r="J38" i="2" s="1"/>
  <c r="I30" i="2"/>
  <c r="J30" i="2" s="1"/>
  <c r="I26" i="2"/>
  <c r="J26" i="2" s="1"/>
  <c r="I22" i="2"/>
  <c r="J22" i="2" s="1"/>
  <c r="I18" i="2"/>
  <c r="J18" i="2" s="1"/>
  <c r="I14" i="2"/>
  <c r="J14" i="2" s="1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5" i="2"/>
  <c r="L38" i="2"/>
  <c r="L39" i="2"/>
  <c r="L41" i="2"/>
  <c r="L42" i="2"/>
  <c r="L13" i="2"/>
  <c r="I34" i="2" l="1"/>
  <c r="J34" i="2" s="1"/>
  <c r="I33" i="2"/>
  <c r="J33" i="2" s="1"/>
  <c r="M34" i="2"/>
  <c r="M36" i="2"/>
  <c r="M37" i="2"/>
  <c r="L36" i="2"/>
  <c r="I40" i="2"/>
  <c r="J40" i="2" s="1"/>
  <c r="M40" i="2"/>
  <c r="I35" i="2"/>
  <c r="J35" i="2" s="1"/>
  <c r="K13" i="6"/>
</calcChain>
</file>

<file path=xl/sharedStrings.xml><?xml version="1.0" encoding="utf-8"?>
<sst xmlns="http://schemas.openxmlformats.org/spreadsheetml/2006/main" count="634" uniqueCount="119">
  <si>
    <t>Year</t>
  </si>
  <si>
    <t>Interest rate</t>
  </si>
  <si>
    <t>SCI</t>
  </si>
  <si>
    <t>NPCI</t>
  </si>
  <si>
    <t>Cost per $1,000 Coverage per year</t>
  </si>
  <si>
    <t>Annual Dividend accumulation</t>
  </si>
  <si>
    <t>Total dividend</t>
  </si>
  <si>
    <t>Interest-adjusted cost per year</t>
  </si>
  <si>
    <t>Total premium accumulated</t>
  </si>
  <si>
    <t>Insurance cost</t>
  </si>
  <si>
    <t>Maturity devidend</t>
  </si>
  <si>
    <t xml:space="preserve">Cash value </t>
  </si>
  <si>
    <t>Oppurtinuty cost</t>
  </si>
  <si>
    <t>Annual dividend accumulation</t>
  </si>
  <si>
    <t>AIA Cost Index</t>
  </si>
  <si>
    <t>AXA Cost Index</t>
  </si>
  <si>
    <t>Cash value</t>
  </si>
  <si>
    <t>Maturity/total dividend</t>
  </si>
  <si>
    <t>Death benefit</t>
  </si>
  <si>
    <t>Opportunity cost</t>
  </si>
  <si>
    <t>Cost per $1000 coverage per year</t>
  </si>
  <si>
    <t>Annual premium</t>
  </si>
  <si>
    <t>Compound rate</t>
  </si>
  <si>
    <t>BOC Cost Index</t>
  </si>
  <si>
    <t>Maturity dividend(Surrender)</t>
  </si>
  <si>
    <t>Maturity dividend(Death)</t>
  </si>
  <si>
    <t>Death/major illness benefit</t>
  </si>
  <si>
    <t>Terminal dividend</t>
  </si>
  <si>
    <t>Cost per $1,000 coverage per year</t>
  </si>
  <si>
    <t>Prudential Cost Index</t>
  </si>
  <si>
    <t>Manulife Cost Index</t>
  </si>
  <si>
    <t>annual dividend / maturity dividend / compound rate / premium(inly for Prudential)</t>
  </si>
  <si>
    <t>annual dividend</t>
  </si>
  <si>
    <t>Annual dividend</t>
  </si>
  <si>
    <t>Initial compound rate</t>
  </si>
  <si>
    <t>new rate 1</t>
  </si>
  <si>
    <t>new rate 2</t>
  </si>
  <si>
    <t>new rate 3</t>
  </si>
  <si>
    <t>new rate 4</t>
  </si>
  <si>
    <t>New dividend accumulation 1</t>
  </si>
  <si>
    <t>New dividend accumulation 2</t>
  </si>
  <si>
    <t>New dividend accumulation 3</t>
  </si>
  <si>
    <t>New dividend accumulation 4</t>
  </si>
  <si>
    <t>NPCI - original</t>
  </si>
  <si>
    <t>SCI - original</t>
  </si>
  <si>
    <t>AIA</t>
  </si>
  <si>
    <t>AXA</t>
  </si>
  <si>
    <t>deviation</t>
  </si>
  <si>
    <t>adjusted interest rate</t>
  </si>
  <si>
    <t>adjusted accumulated annual dividend</t>
  </si>
  <si>
    <t>time series  -5%</t>
  </si>
  <si>
    <t>time series  -4%</t>
  </si>
  <si>
    <t>Deviation</t>
  </si>
  <si>
    <t>Adjusted interest rate</t>
  </si>
  <si>
    <t>Dividend compound rate</t>
  </si>
  <si>
    <t>Dividend accumulated by 10th year</t>
  </si>
  <si>
    <t>Dividend accumulated by 20th year</t>
  </si>
  <si>
    <t>Dividend accumulated by 30th year</t>
  </si>
  <si>
    <t>Time series for 10 years</t>
  </si>
  <si>
    <t>Time series for 20 years</t>
  </si>
  <si>
    <t>Time series for 30 years</t>
  </si>
  <si>
    <t>NPCI for 10th year</t>
  </si>
  <si>
    <t>SCI for 10th year</t>
  </si>
  <si>
    <t>NPCI-10</t>
  </si>
  <si>
    <t>SCI-10</t>
  </si>
  <si>
    <t>NPCI for 20th year</t>
  </si>
  <si>
    <t>NPCI-20</t>
  </si>
  <si>
    <t>NPCI for 30th year</t>
  </si>
  <si>
    <t>SCI-20</t>
  </si>
  <si>
    <t>SCI for 20th year</t>
  </si>
  <si>
    <t>SCI for 30th year</t>
  </si>
  <si>
    <t>NPCI-30</t>
  </si>
  <si>
    <t>SCI-30</t>
  </si>
  <si>
    <t>No annual dividned payment. This part is skipped.</t>
  </si>
  <si>
    <t>BOC</t>
  </si>
  <si>
    <t>Manualife</t>
  </si>
  <si>
    <t>Time series for 25 years</t>
  </si>
  <si>
    <t>Dividend accumulated by 25th year</t>
  </si>
  <si>
    <t>NPCI for 25th year</t>
  </si>
  <si>
    <t>SCI for 25th year</t>
  </si>
  <si>
    <t>SCI-25</t>
  </si>
  <si>
    <t>NPCI-25</t>
  </si>
  <si>
    <t>Prudential</t>
  </si>
  <si>
    <t xml:space="preserve">     Sensitivity Analysis</t>
  </si>
  <si>
    <t xml:space="preserve">              Part 2.  Deviation of annual dividends</t>
  </si>
  <si>
    <t>Adjusted annual dividend               Year</t>
  </si>
  <si>
    <t>Adjusted accumulated dividned     Year</t>
  </si>
  <si>
    <t>compound rate</t>
  </si>
  <si>
    <t>maturity dividned</t>
  </si>
  <si>
    <t>maturity dividend</t>
  </si>
  <si>
    <t>No annual dividend payment. This part is skipped.</t>
  </si>
  <si>
    <t xml:space="preserve">           Part 1.  Deviation of the compound rate</t>
  </si>
  <si>
    <t xml:space="preserve">              Part 3.  Deviation of maturity dividends</t>
  </si>
  <si>
    <t xml:space="preserve">          Part 2.  Deviation of annual dividends</t>
  </si>
  <si>
    <t xml:space="preserve">          Part 3.  Deviation of maturity dividends</t>
  </si>
  <si>
    <t>Adjusted maturity dividend           Year</t>
  </si>
  <si>
    <t>Maturity dividend at 10th year</t>
  </si>
  <si>
    <t>Maturity dividend at 20th year</t>
  </si>
  <si>
    <t>Maturity dividend at 30th year</t>
  </si>
  <si>
    <t>No maturity dividned payment. This part is skipped.</t>
  </si>
  <si>
    <t>M.Div.(Surrender)</t>
  </si>
  <si>
    <t>M.Div.(Death)</t>
  </si>
  <si>
    <t>Adjusted M.Div.(Surrender)           Year</t>
  </si>
  <si>
    <t>Adjusted M.Div.(Death)                Year</t>
  </si>
  <si>
    <t>M.Div.(Surrender) at 10th year</t>
  </si>
  <si>
    <t>M.Div.(Surrender) at 20th year</t>
  </si>
  <si>
    <t>M.Div.(Surrender) at 30th year</t>
  </si>
  <si>
    <t>M.Div.(Death) at 30th year</t>
  </si>
  <si>
    <t>M.Div.(Death) at 10th year</t>
  </si>
  <si>
    <t>M.Div.(Death) at 20th year</t>
  </si>
  <si>
    <t>premium</t>
  </si>
  <si>
    <t xml:space="preserve">          Part 4.  Deviation of the annual premium (only for Prudential)</t>
  </si>
  <si>
    <t>Premium payment period (yr)</t>
  </si>
  <si>
    <t>Annual premium (USD)</t>
  </si>
  <si>
    <t>Adjusted annual premium</t>
  </si>
  <si>
    <t>Adjusted accumulated premium    Year</t>
  </si>
  <si>
    <t>Accumulated premium at 10th year</t>
  </si>
  <si>
    <t>Accumulated premium at 20th year</t>
  </si>
  <si>
    <t>Accumulated premium at 30th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</si>
</sst>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43" formatCode="_(* #,##0.00_);_(* \(#,##0.00\);_(* &quot;-&quot;??_);_(@_)"/>
    <numFmt numFmtId="164" formatCode="&quot;$&quot;#,##0.0000"/>
    <numFmt numFmtId="165" formatCode="&quot;$&quot;#,##0.00"/>
    <numFmt numFmtId="166" formatCode="_([$$-409]* #,##0.00_);_([$$-409]* \(#,##0.00\);_([$$-409]* &quot;-&quot;??_);_(@_)"/>
    <numFmt numFmtId="167" formatCode="0.0000"/>
    <numFmt numFmtId="168" formatCode="0.0%"/>
    <numFmt numFmtId="169" formatCode="#,##0.0000_);\(#,##0.00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43" fontId="0" fillId="0" borderId="0" xfId="1" applyFont="1"/>
    <xf numFmtId="0" fontId="0" fillId="0" borderId="0" xfId="1" applyNumberFormat="1" applyFont="1" applyAlignment="1">
      <alignment vertic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2" fontId="1" fillId="0" borderId="0" xfId="0" applyNumberFormat="1" applyFont="1"/>
    <xf numFmtId="0" fontId="1" fillId="5" borderId="1" xfId="0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1" applyNumberFormat="1" applyFont="1"/>
    <xf numFmtId="0" fontId="1" fillId="3" borderId="0" xfId="0" applyNumberFormat="1" applyFont="1" applyFill="1"/>
    <xf numFmtId="0" fontId="1" fillId="3" borderId="0" xfId="0" applyNumberFormat="1" applyFont="1" applyFill="1" applyAlignment="1">
      <alignment horizontal="left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9" fontId="1" fillId="3" borderId="0" xfId="0" applyNumberFormat="1" applyFont="1" applyFill="1" applyBorder="1" applyAlignment="1">
      <alignment horizontal="left"/>
    </xf>
    <xf numFmtId="43" fontId="1" fillId="3" borderId="0" xfId="1" applyFont="1" applyFill="1"/>
    <xf numFmtId="2" fontId="1" fillId="3" borderId="0" xfId="0" applyNumberFormat="1" applyFont="1" applyFill="1" applyAlignment="1">
      <alignment horizontal="left"/>
    </xf>
    <xf numFmtId="9" fontId="1" fillId="3" borderId="0" xfId="2" applyFont="1" applyFill="1" applyAlignment="1">
      <alignment horizontal="left"/>
    </xf>
    <xf numFmtId="0" fontId="1" fillId="3" borderId="0" xfId="1" applyNumberFormat="1" applyFont="1" applyFill="1" applyAlignment="1">
      <alignment horizontal="left"/>
    </xf>
    <xf numFmtId="39" fontId="1" fillId="3" borderId="0" xfId="1" applyNumberFormat="1" applyFont="1" applyFill="1" applyAlignment="1">
      <alignment horizontal="left"/>
    </xf>
    <xf numFmtId="43" fontId="1" fillId="0" borderId="0" xfId="1" applyFont="1" applyBorder="1" applyAlignment="1">
      <alignment horizontal="center"/>
    </xf>
    <xf numFmtId="43" fontId="1" fillId="0" borderId="0" xfId="1" applyFont="1" applyAlignment="1">
      <alignment horizontal="center"/>
    </xf>
    <xf numFmtId="43" fontId="1" fillId="5" borderId="1" xfId="1" applyFont="1" applyFill="1" applyBorder="1" applyAlignment="1">
      <alignment horizontal="center"/>
    </xf>
    <xf numFmtId="43" fontId="1" fillId="5" borderId="1" xfId="1" applyFont="1" applyFill="1" applyBorder="1" applyAlignment="1">
      <alignment horizontal="center" vertical="center"/>
    </xf>
    <xf numFmtId="43" fontId="1" fillId="6" borderId="1" xfId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43" fontId="1" fillId="5" borderId="1" xfId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3" borderId="0" xfId="0" applyFont="1" applyFill="1"/>
    <xf numFmtId="165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9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6" fontId="1" fillId="5" borderId="1" xfId="0" applyNumberFormat="1" applyFont="1" applyFill="1" applyBorder="1" applyAlignment="1">
      <alignment horizontal="center" vertical="center"/>
    </xf>
    <xf numFmtId="43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0" fontId="1" fillId="0" borderId="0" xfId="1" applyNumberFormat="1" applyFont="1" applyAlignment="1">
      <alignment vertical="center"/>
    </xf>
    <xf numFmtId="43" fontId="1" fillId="0" borderId="0" xfId="1" applyFont="1" applyAlignment="1">
      <alignment vertical="center"/>
    </xf>
    <xf numFmtId="43" fontId="1" fillId="0" borderId="0" xfId="0" applyNumberFormat="1" applyFont="1"/>
    <xf numFmtId="0" fontId="1" fillId="7" borderId="0" xfId="0" applyFont="1" applyFill="1" applyBorder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0" fillId="3" borderId="0" xfId="0" applyFill="1"/>
    <xf numFmtId="9" fontId="0" fillId="3" borderId="0" xfId="0" applyNumberFormat="1" applyFill="1"/>
    <xf numFmtId="9" fontId="1" fillId="3" borderId="0" xfId="0" applyNumberFormat="1" applyFont="1" applyFill="1"/>
    <xf numFmtId="0" fontId="0" fillId="0" borderId="0" xfId="0" applyFont="1"/>
    <xf numFmtId="43" fontId="0" fillId="0" borderId="0" xfId="0" applyNumberFormat="1" applyFont="1"/>
    <xf numFmtId="167" fontId="0" fillId="0" borderId="0" xfId="0" applyNumberFormat="1"/>
    <xf numFmtId="0" fontId="0" fillId="0" borderId="7" xfId="0" applyBorder="1"/>
    <xf numFmtId="43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4" fillId="7" borderId="0" xfId="0" applyFont="1" applyFill="1" applyBorder="1" applyAlignment="1">
      <alignment horizontal="left"/>
    </xf>
    <xf numFmtId="0" fontId="0" fillId="7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43" fontId="1" fillId="6" borderId="0" xfId="0" applyNumberFormat="1" applyFont="1" applyFill="1"/>
    <xf numFmtId="167" fontId="0" fillId="7" borderId="6" xfId="0" applyNumberFormat="1" applyFill="1" applyBorder="1"/>
    <xf numFmtId="167" fontId="1" fillId="7" borderId="6" xfId="0" applyNumberFormat="1" applyFont="1" applyFill="1" applyBorder="1"/>
    <xf numFmtId="0" fontId="1" fillId="7" borderId="7" xfId="0" applyFont="1" applyFill="1" applyBorder="1" applyAlignment="1">
      <alignment horizontal="left"/>
    </xf>
    <xf numFmtId="0" fontId="0" fillId="7" borderId="9" xfId="0" applyFill="1" applyBorder="1" applyAlignment="1">
      <alignment horizontal="left"/>
    </xf>
    <xf numFmtId="167" fontId="0" fillId="7" borderId="0" xfId="0" applyNumberFormat="1" applyFill="1" applyBorder="1"/>
    <xf numFmtId="167" fontId="1" fillId="7" borderId="0" xfId="0" applyNumberFormat="1" applyFont="1" applyFill="1" applyBorder="1"/>
    <xf numFmtId="167" fontId="0" fillId="7" borderId="10" xfId="0" applyNumberFormat="1" applyFill="1" applyBorder="1"/>
    <xf numFmtId="167" fontId="0" fillId="7" borderId="16" xfId="0" applyNumberFormat="1" applyFill="1" applyBorder="1"/>
    <xf numFmtId="0" fontId="1" fillId="7" borderId="11" xfId="0" applyFont="1" applyFill="1" applyBorder="1" applyAlignment="1">
      <alignment horizontal="left"/>
    </xf>
    <xf numFmtId="2" fontId="1" fillId="7" borderId="12" xfId="0" applyNumberFormat="1" applyFont="1" applyFill="1" applyBorder="1"/>
    <xf numFmtId="2" fontId="1" fillId="7" borderId="13" xfId="0" applyNumberFormat="1" applyFont="1" applyFill="1" applyBorder="1"/>
    <xf numFmtId="0" fontId="1" fillId="7" borderId="9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167" fontId="0" fillId="8" borderId="0" xfId="0" applyNumberFormat="1" applyFill="1" applyBorder="1"/>
    <xf numFmtId="167" fontId="1" fillId="8" borderId="0" xfId="0" applyNumberFormat="1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" fillId="8" borderId="12" xfId="0" applyFont="1" applyFill="1" applyBorder="1"/>
    <xf numFmtId="168" fontId="1" fillId="3" borderId="0" xfId="0" applyNumberFormat="1" applyFont="1" applyFill="1" applyAlignment="1">
      <alignment horizontal="left"/>
    </xf>
    <xf numFmtId="167" fontId="1" fillId="3" borderId="0" xfId="0" applyNumberFormat="1" applyFont="1" applyFill="1"/>
    <xf numFmtId="43" fontId="1" fillId="0" borderId="0" xfId="1" applyFont="1"/>
    <xf numFmtId="2" fontId="1" fillId="7" borderId="19" xfId="0" applyNumberFormat="1" applyFont="1" applyFill="1" applyBorder="1"/>
    <xf numFmtId="10" fontId="1" fillId="3" borderId="0" xfId="0" applyNumberFormat="1" applyFont="1" applyFill="1" applyAlignment="1">
      <alignment horizontal="left"/>
    </xf>
    <xf numFmtId="0" fontId="1" fillId="0" borderId="0" xfId="0" applyFont="1" applyAlignment="1">
      <alignment vertical="center"/>
    </xf>
    <xf numFmtId="43" fontId="1" fillId="6" borderId="0" xfId="1" applyFont="1" applyFill="1" applyAlignment="1">
      <alignment vertical="center"/>
    </xf>
    <xf numFmtId="167" fontId="0" fillId="7" borderId="8" xfId="0" applyNumberFormat="1" applyFill="1" applyBorder="1"/>
    <xf numFmtId="2" fontId="1" fillId="7" borderId="20" xfId="0" applyNumberFormat="1" applyFont="1" applyFill="1" applyBorder="1"/>
    <xf numFmtId="0" fontId="5" fillId="0" borderId="0" xfId="0" applyFont="1" applyAlignment="1">
      <alignment horizontal="left" vertical="center"/>
    </xf>
    <xf numFmtId="2" fontId="0" fillId="0" borderId="12" xfId="0" applyNumberFormat="1" applyBorder="1" applyAlignment="1">
      <alignment horizontal="right"/>
    </xf>
    <xf numFmtId="2" fontId="1" fillId="0" borderId="12" xfId="0" applyNumberFormat="1" applyFont="1" applyBorder="1" applyAlignment="1">
      <alignment horizontal="right"/>
    </xf>
    <xf numFmtId="0" fontId="1" fillId="3" borderId="7" xfId="0" applyFont="1" applyFill="1" applyBorder="1" applyAlignment="1">
      <alignment horizontal="left"/>
    </xf>
    <xf numFmtId="0" fontId="1" fillId="3" borderId="14" xfId="0" applyFont="1" applyFill="1" applyBorder="1"/>
    <xf numFmtId="0" fontId="1" fillId="3" borderId="15" xfId="0" applyFont="1" applyFill="1" applyBorder="1"/>
    <xf numFmtId="0" fontId="1" fillId="0" borderId="9" xfId="0" applyFont="1" applyBorder="1" applyAlignment="1">
      <alignment horizontal="left"/>
    </xf>
    <xf numFmtId="2" fontId="0" fillId="0" borderId="0" xfId="0" applyNumberForma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3" xfId="0" applyNumberFormat="1" applyBorder="1" applyAlignment="1">
      <alignment horizontal="right"/>
    </xf>
    <xf numFmtId="2" fontId="0" fillId="0" borderId="8" xfId="0" applyNumberFormat="1" applyBorder="1"/>
    <xf numFmtId="2" fontId="0" fillId="0" borderId="0" xfId="0" applyNumberFormat="1" applyBorder="1"/>
    <xf numFmtId="2" fontId="1" fillId="0" borderId="0" xfId="0" applyNumberFormat="1" applyFont="1" applyBorder="1"/>
    <xf numFmtId="2" fontId="0" fillId="0" borderId="10" xfId="0" applyNumberFormat="1" applyBorder="1"/>
    <xf numFmtId="2" fontId="0" fillId="0" borderId="12" xfId="0" applyNumberFormat="1" applyBorder="1"/>
    <xf numFmtId="2" fontId="1" fillId="0" borderId="12" xfId="0" applyNumberFormat="1" applyFont="1" applyBorder="1"/>
    <xf numFmtId="2" fontId="0" fillId="0" borderId="13" xfId="0" applyNumberFormat="1" applyBorder="1"/>
    <xf numFmtId="0" fontId="0" fillId="0" borderId="0" xfId="0" applyBorder="1"/>
    <xf numFmtId="0" fontId="1" fillId="0" borderId="9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2" borderId="0" xfId="0" applyFont="1" applyFill="1"/>
    <xf numFmtId="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68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43" fontId="0" fillId="0" borderId="0" xfId="1" applyFont="1" applyBorder="1" applyAlignment="1">
      <alignment vertical="center"/>
    </xf>
    <xf numFmtId="43" fontId="1" fillId="0" borderId="0" xfId="1" applyFont="1" applyBorder="1" applyAlignment="1">
      <alignment vertical="center"/>
    </xf>
    <xf numFmtId="43" fontId="0" fillId="0" borderId="10" xfId="1" applyFont="1" applyBorder="1" applyAlignment="1">
      <alignment vertical="center"/>
    </xf>
    <xf numFmtId="43" fontId="0" fillId="0" borderId="12" xfId="1" applyFont="1" applyBorder="1" applyAlignment="1">
      <alignment vertical="center"/>
    </xf>
    <xf numFmtId="43" fontId="1" fillId="0" borderId="12" xfId="1" applyFont="1" applyBorder="1" applyAlignment="1">
      <alignment vertical="center"/>
    </xf>
    <xf numFmtId="43" fontId="0" fillId="0" borderId="13" xfId="1" applyFont="1" applyBorder="1" applyAlignment="1">
      <alignment vertical="center"/>
    </xf>
    <xf numFmtId="167" fontId="1" fillId="2" borderId="0" xfId="0" applyNumberFormat="1" applyFont="1" applyFill="1"/>
    <xf numFmtId="167" fontId="0" fillId="0" borderId="7" xfId="0" applyNumberFormat="1" applyBorder="1"/>
    <xf numFmtId="167" fontId="0" fillId="0" borderId="8" xfId="0" applyNumberFormat="1" applyBorder="1"/>
    <xf numFmtId="167" fontId="0" fillId="0" borderId="9" xfId="0" applyNumberFormat="1" applyBorder="1"/>
    <xf numFmtId="167" fontId="0" fillId="0" borderId="10" xfId="0" applyNumberFormat="1" applyBorder="1"/>
    <xf numFmtId="167" fontId="0" fillId="0" borderId="11" xfId="0" applyNumberFormat="1" applyBorder="1"/>
    <xf numFmtId="167" fontId="0" fillId="0" borderId="13" xfId="0" applyNumberFormat="1" applyBorder="1"/>
    <xf numFmtId="43" fontId="1" fillId="2" borderId="0" xfId="1" applyFont="1" applyFill="1"/>
    <xf numFmtId="43" fontId="0" fillId="0" borderId="7" xfId="1" applyFont="1" applyBorder="1"/>
    <xf numFmtId="169" fontId="0" fillId="0" borderId="0" xfId="1" applyNumberFormat="1" applyFont="1"/>
    <xf numFmtId="169" fontId="1" fillId="2" borderId="0" xfId="1" applyNumberFormat="1" applyFont="1" applyFill="1"/>
    <xf numFmtId="169" fontId="0" fillId="0" borderId="7" xfId="1" applyNumberFormat="1" applyFont="1" applyBorder="1"/>
    <xf numFmtId="169" fontId="0" fillId="0" borderId="8" xfId="1" applyNumberFormat="1" applyFont="1" applyBorder="1"/>
    <xf numFmtId="169" fontId="0" fillId="0" borderId="9" xfId="1" applyNumberFormat="1" applyFont="1" applyBorder="1"/>
    <xf numFmtId="169" fontId="0" fillId="0" borderId="10" xfId="1" applyNumberFormat="1" applyFont="1" applyBorder="1"/>
    <xf numFmtId="169" fontId="0" fillId="0" borderId="11" xfId="1" applyNumberFormat="1" applyFont="1" applyBorder="1"/>
    <xf numFmtId="169" fontId="0" fillId="0" borderId="13" xfId="1" applyNumberFormat="1" applyFont="1" applyBorder="1"/>
    <xf numFmtId="0" fontId="3" fillId="7" borderId="0" xfId="0" applyFont="1" applyFill="1" applyAlignment="1">
      <alignment horizontal="center" vertical="center"/>
    </xf>
    <xf numFmtId="167" fontId="0" fillId="11" borderId="0" xfId="0" applyNumberFormat="1" applyFill="1" applyBorder="1"/>
    <xf numFmtId="43" fontId="2" fillId="0" borderId="0" xfId="1" applyFont="1"/>
    <xf numFmtId="39" fontId="1" fillId="2" borderId="0" xfId="1" applyNumberFormat="1" applyFont="1" applyFill="1" applyAlignment="1">
      <alignment horizontal="left"/>
    </xf>
    <xf numFmtId="43" fontId="0" fillId="0" borderId="8" xfId="1" applyFont="1" applyBorder="1"/>
    <xf numFmtId="43" fontId="0" fillId="0" borderId="9" xfId="1" applyFont="1" applyBorder="1"/>
    <xf numFmtId="43" fontId="0" fillId="0" borderId="10" xfId="1" applyFont="1" applyBorder="1"/>
    <xf numFmtId="43" fontId="0" fillId="0" borderId="11" xfId="1" applyFont="1" applyBorder="1"/>
    <xf numFmtId="43" fontId="0" fillId="0" borderId="13" xfId="1" applyFont="1" applyBorder="1"/>
    <xf numFmtId="43" fontId="1" fillId="3" borderId="0" xfId="1" applyFont="1" applyFill="1" applyBorder="1" applyAlignment="1">
      <alignment vertical="center"/>
    </xf>
    <xf numFmtId="0" fontId="8" fillId="0" borderId="0" xfId="0" applyFont="1"/>
    <xf numFmtId="0" fontId="1" fillId="4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43" fontId="3" fillId="2" borderId="0" xfId="1" applyFont="1" applyFill="1" applyAlignment="1">
      <alignment horizontal="center" vertical="center"/>
    </xf>
    <xf numFmtId="43" fontId="1" fillId="5" borderId="1" xfId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9" borderId="0" xfId="0" applyFont="1" applyFill="1" applyAlignment="1">
      <alignment horizontal="left" vertical="center"/>
    </xf>
    <xf numFmtId="0" fontId="7" fillId="1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8" fontId="0" fillId="0" borderId="0" xfId="0" applyNumberFormat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graph!$C$4:$C$33</c:f>
              <c:numCache>
                <c:formatCode>General</c:formatCode>
                <c:ptCount val="30"/>
                <c:pt idx="0">
                  <c:v>34.774940476190473</c:v>
                </c:pt>
                <c:pt idx="1">
                  <c:v>34.60816492450639</c:v>
                </c:pt>
                <c:pt idx="2">
                  <c:v>34.433309920320234</c:v>
                </c:pt>
                <c:pt idx="3">
                  <c:v>34.244481198064911</c:v>
                </c:pt>
                <c:pt idx="4">
                  <c:v>34.045858296409897</c:v>
                </c:pt>
                <c:pt idx="5">
                  <c:v>33.88110755172049</c:v>
                </c:pt>
                <c:pt idx="6">
                  <c:v>33.734830559875277</c:v>
                </c:pt>
                <c:pt idx="7">
                  <c:v>33.598778514090611</c:v>
                </c:pt>
                <c:pt idx="8">
                  <c:v>33.46863161471591</c:v>
                </c:pt>
                <c:pt idx="9">
                  <c:v>31.880887340675667</c:v>
                </c:pt>
                <c:pt idx="10">
                  <c:v>31.652731354799609</c:v>
                </c:pt>
                <c:pt idx="11">
                  <c:v>31.425000885768185</c:v>
                </c:pt>
                <c:pt idx="12">
                  <c:v>31.189424873634721</c:v>
                </c:pt>
                <c:pt idx="13">
                  <c:v>30.946830688383983</c:v>
                </c:pt>
                <c:pt idx="14">
                  <c:v>30.703343328689442</c:v>
                </c:pt>
                <c:pt idx="15">
                  <c:v>30.46018840562769</c:v>
                </c:pt>
                <c:pt idx="16">
                  <c:v>30.216980619793969</c:v>
                </c:pt>
                <c:pt idx="17">
                  <c:v>29.973933273029587</c:v>
                </c:pt>
                <c:pt idx="18">
                  <c:v>28.635579249663252</c:v>
                </c:pt>
                <c:pt idx="19">
                  <c:v>27.4234406372059</c:v>
                </c:pt>
                <c:pt idx="20">
                  <c:v>26.325955655336703</c:v>
                </c:pt>
                <c:pt idx="21">
                  <c:v>25.322089522938068</c:v>
                </c:pt>
                <c:pt idx="22">
                  <c:v>24.406463703324512</c:v>
                </c:pt>
                <c:pt idx="23">
                  <c:v>23.565446985882541</c:v>
                </c:pt>
                <c:pt idx="24">
                  <c:v>22.790612007994184</c:v>
                </c:pt>
                <c:pt idx="25">
                  <c:v>22.074722617257461</c:v>
                </c:pt>
                <c:pt idx="26">
                  <c:v>21.411800203101627</c:v>
                </c:pt>
                <c:pt idx="27">
                  <c:v>20.796236832875678</c:v>
                </c:pt>
                <c:pt idx="28">
                  <c:v>20.223754085944744</c:v>
                </c:pt>
                <c:pt idx="29">
                  <c:v>19.690097554385105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1-4F62-8AD5-865100750A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graph!$D$4:$D$33</c:f>
              <c:numCache>
                <c:formatCode>General</c:formatCode>
                <c:ptCount val="30"/>
                <c:pt idx="0">
                  <c:v>24.481481481481477</c:v>
                </c:pt>
                <c:pt idx="1">
                  <c:v>24.481481481481477</c:v>
                </c:pt>
                <c:pt idx="2">
                  <c:v>24.481481481481477</c:v>
                </c:pt>
                <c:pt idx="3">
                  <c:v>24.481481481481477</c:v>
                </c:pt>
                <c:pt idx="4">
                  <c:v>24.353809666223441</c:v>
                </c:pt>
                <c:pt idx="5">
                  <c:v>24.274049427710491</c:v>
                </c:pt>
                <c:pt idx="6">
                  <c:v>24.221545357785882</c:v>
                </c:pt>
                <c:pt idx="7">
                  <c:v>24.185970190821358</c:v>
                </c:pt>
                <c:pt idx="8">
                  <c:v>24.033629234687464</c:v>
                </c:pt>
                <c:pt idx="9">
                  <c:v>24.032778412893364</c:v>
                </c:pt>
                <c:pt idx="10">
                  <c:v>32.446666644365699</c:v>
                </c:pt>
                <c:pt idx="11">
                  <c:v>32.152494142559775</c:v>
                </c:pt>
                <c:pt idx="12">
                  <c:v>31.920884696645441</c:v>
                </c:pt>
                <c:pt idx="13">
                  <c:v>31.592172301221133</c:v>
                </c:pt>
                <c:pt idx="14">
                  <c:v>30.975630935586203</c:v>
                </c:pt>
                <c:pt idx="15">
                  <c:v>30.27226319004042</c:v>
                </c:pt>
                <c:pt idx="16">
                  <c:v>29.511792755996698</c:v>
                </c:pt>
                <c:pt idx="17">
                  <c:v>28.716746231498846</c:v>
                </c:pt>
                <c:pt idx="18">
                  <c:v>28.247398477342415</c:v>
                </c:pt>
                <c:pt idx="19">
                  <c:v>27.721544161640104</c:v>
                </c:pt>
                <c:pt idx="20">
                  <c:v>26.338866520637552</c:v>
                </c:pt>
                <c:pt idx="21">
                  <c:v>25.057511065500982</c:v>
                </c:pt>
                <c:pt idx="22">
                  <c:v>23.822846268280845</c:v>
                </c:pt>
                <c:pt idx="23">
                  <c:v>22.808146238082465</c:v>
                </c:pt>
                <c:pt idx="24">
                  <c:v>22.119737218900294</c:v>
                </c:pt>
                <c:pt idx="25">
                  <c:v>21.459660813241989</c:v>
                </c:pt>
                <c:pt idx="26">
                  <c:v>20.863300123487662</c:v>
                </c:pt>
                <c:pt idx="27">
                  <c:v>20.324242666611752</c:v>
                </c:pt>
                <c:pt idx="28">
                  <c:v>19.836910508164522</c:v>
                </c:pt>
                <c:pt idx="29">
                  <c:v>19.382088306624286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1-4F62-8AD5-865100750AE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graph!$E$4:$E$33</c:f>
              <c:numCache>
                <c:formatCode>General</c:formatCode>
                <c:ptCount val="30"/>
                <c:pt idx="0">
                  <c:v>31.392968750000001</c:v>
                </c:pt>
                <c:pt idx="1">
                  <c:v>31.2659362296748</c:v>
                </c:pt>
                <c:pt idx="2">
                  <c:v>31.139249101950455</c:v>
                </c:pt>
                <c:pt idx="3">
                  <c:v>31.013187476393139</c:v>
                </c:pt>
                <c:pt idx="4">
                  <c:v>30.886894630730101</c:v>
                </c:pt>
                <c:pt idx="5">
                  <c:v>30.760341500071483</c:v>
                </c:pt>
                <c:pt idx="6">
                  <c:v>30.633721732447718</c:v>
                </c:pt>
                <c:pt idx="7">
                  <c:v>30.507949950554757</c:v>
                </c:pt>
                <c:pt idx="8">
                  <c:v>30.381927307809612</c:v>
                </c:pt>
                <c:pt idx="9">
                  <c:v>27.112597814824777</c:v>
                </c:pt>
                <c:pt idx="10">
                  <c:v>26.908993854320908</c:v>
                </c:pt>
                <c:pt idx="11">
                  <c:v>26.707941429065315</c:v>
                </c:pt>
                <c:pt idx="12">
                  <c:v>26.508396905068999</c:v>
                </c:pt>
                <c:pt idx="13">
                  <c:v>26.310503042343218</c:v>
                </c:pt>
                <c:pt idx="14">
                  <c:v>26.113947743321944</c:v>
                </c:pt>
                <c:pt idx="15">
                  <c:v>25.91764231422993</c:v>
                </c:pt>
                <c:pt idx="16">
                  <c:v>30.881648354423682</c:v>
                </c:pt>
                <c:pt idx="17">
                  <c:v>30.662027305506225</c:v>
                </c:pt>
                <c:pt idx="18">
                  <c:v>30.44280909206319</c:v>
                </c:pt>
                <c:pt idx="19">
                  <c:v>30.224100385042334</c:v>
                </c:pt>
                <c:pt idx="20">
                  <c:v>29.179189619756045</c:v>
                </c:pt>
                <c:pt idx="21">
                  <c:v>28.230728273741995</c:v>
                </c:pt>
                <c:pt idx="22">
                  <c:v>27.366308605438729</c:v>
                </c:pt>
                <c:pt idx="23">
                  <c:v>26.575315865772158</c:v>
                </c:pt>
                <c:pt idx="24">
                  <c:v>25.834579082539015</c:v>
                </c:pt>
                <c:pt idx="25">
                  <c:v>25.178858832060744</c:v>
                </c:pt>
                <c:pt idx="26">
                  <c:v>24.559067111769551</c:v>
                </c:pt>
                <c:pt idx="27">
                  <c:v>23.984151574839906</c:v>
                </c:pt>
                <c:pt idx="28">
                  <c:v>23.44917930890918</c:v>
                </c:pt>
                <c:pt idx="29">
                  <c:v>22.950542320851763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21-4F62-8AD5-865100750AE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graph!$F$4:$F$33</c:f>
              <c:numCache>
                <c:formatCode>General</c:formatCode>
                <c:ptCount val="30"/>
                <c:pt idx="0">
                  <c:v>41.370922619047619</c:v>
                </c:pt>
                <c:pt idx="1">
                  <c:v>41.230823896631826</c:v>
                </c:pt>
                <c:pt idx="2">
                  <c:v>40.98708609474717</c:v>
                </c:pt>
                <c:pt idx="3">
                  <c:v>40.697826773302346</c:v>
                </c:pt>
                <c:pt idx="4">
                  <c:v>40.243523585345315</c:v>
                </c:pt>
                <c:pt idx="5">
                  <c:v>39.765686655858161</c:v>
                </c:pt>
                <c:pt idx="6">
                  <c:v>39.266040020084006</c:v>
                </c:pt>
                <c:pt idx="7">
                  <c:v>38.741454032456929</c:v>
                </c:pt>
                <c:pt idx="8">
                  <c:v>38.195289610506713</c:v>
                </c:pt>
                <c:pt idx="9">
                  <c:v>37.623616860106885</c:v>
                </c:pt>
                <c:pt idx="10">
                  <c:v>37.027164172592364</c:v>
                </c:pt>
                <c:pt idx="11">
                  <c:v>36.408166132191077</c:v>
                </c:pt>
                <c:pt idx="12">
                  <c:v>35.7675546979209</c:v>
                </c:pt>
                <c:pt idx="13">
                  <c:v>35.104430125386415</c:v>
                </c:pt>
                <c:pt idx="14">
                  <c:v>34.421076748700216</c:v>
                </c:pt>
                <c:pt idx="15">
                  <c:v>33.489569152173686</c:v>
                </c:pt>
                <c:pt idx="16">
                  <c:v>32.592536265003055</c:v>
                </c:pt>
                <c:pt idx="17">
                  <c:v>31.726101096492052</c:v>
                </c:pt>
                <c:pt idx="18">
                  <c:v>30.887805444503474</c:v>
                </c:pt>
                <c:pt idx="19">
                  <c:v>30.216152449339173</c:v>
                </c:pt>
                <c:pt idx="20">
                  <c:v>28.440774131555564</c:v>
                </c:pt>
                <c:pt idx="21">
                  <c:v>26.832160050277924</c:v>
                </c:pt>
                <c:pt idx="22">
                  <c:v>25.378699124596562</c:v>
                </c:pt>
                <c:pt idx="23">
                  <c:v>24.069276407295888</c:v>
                </c:pt>
                <c:pt idx="24">
                  <c:v>22.895469434009222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21-4F62-8AD5-865100750AE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graph!$G$4:$G$33</c:f>
              <c:numCache>
                <c:formatCode>General</c:formatCode>
                <c:ptCount val="30"/>
                <c:pt idx="0">
                  <c:v>38.119999999999997</c:v>
                </c:pt>
                <c:pt idx="1">
                  <c:v>38.119999999999997</c:v>
                </c:pt>
                <c:pt idx="2">
                  <c:v>38.119999999999997</c:v>
                </c:pt>
                <c:pt idx="3">
                  <c:v>38.119999999999997</c:v>
                </c:pt>
                <c:pt idx="4">
                  <c:v>36.401816648722686</c:v>
                </c:pt>
                <c:pt idx="5">
                  <c:v>36.470429003644611</c:v>
                </c:pt>
                <c:pt idx="6">
                  <c:v>36.522611289851888</c:v>
                </c:pt>
                <c:pt idx="7">
                  <c:v>36.443204293699623</c:v>
                </c:pt>
                <c:pt idx="8">
                  <c:v>35.829130792278271</c:v>
                </c:pt>
                <c:pt idx="9">
                  <c:v>35.158691203295561</c:v>
                </c:pt>
                <c:pt idx="10">
                  <c:v>21.653503442276087</c:v>
                </c:pt>
                <c:pt idx="11">
                  <c:v>21.81811496230717</c:v>
                </c:pt>
                <c:pt idx="12">
                  <c:v>21.993141842861611</c:v>
                </c:pt>
                <c:pt idx="13">
                  <c:v>22.177287400385509</c:v>
                </c:pt>
                <c:pt idx="14">
                  <c:v>22.366725491045038</c:v>
                </c:pt>
                <c:pt idx="15">
                  <c:v>22.399918700445586</c:v>
                </c:pt>
                <c:pt idx="16">
                  <c:v>22.433111909846133</c:v>
                </c:pt>
                <c:pt idx="17">
                  <c:v>22.46630511924668</c:v>
                </c:pt>
                <c:pt idx="18">
                  <c:v>22.499498328647228</c:v>
                </c:pt>
                <c:pt idx="19">
                  <c:v>22.532691538047782</c:v>
                </c:pt>
                <c:pt idx="20">
                  <c:v>21.714501604201558</c:v>
                </c:pt>
                <c:pt idx="21">
                  <c:v>20.896311670355335</c:v>
                </c:pt>
                <c:pt idx="22">
                  <c:v>20.078121736509111</c:v>
                </c:pt>
                <c:pt idx="23">
                  <c:v>19.259931802662887</c:v>
                </c:pt>
                <c:pt idx="24">
                  <c:v>18.441741868816663</c:v>
                </c:pt>
                <c:pt idx="25">
                  <c:v>17.945873175895613</c:v>
                </c:pt>
                <c:pt idx="26">
                  <c:v>17.450004482974563</c:v>
                </c:pt>
                <c:pt idx="27">
                  <c:v>16.954135790053513</c:v>
                </c:pt>
                <c:pt idx="28">
                  <c:v>16.458267097132463</c:v>
                </c:pt>
                <c:pt idx="29">
                  <c:v>15.96239840421141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21-4F62-8AD5-865100750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681728"/>
        <c:axId val="1975669664"/>
      </c:lineChart>
      <c:catAx>
        <c:axId val="19756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69664"/>
        <c:crosses val="autoZero"/>
        <c:auto val="1"/>
        <c:lblAlgn val="ctr"/>
        <c:lblOffset val="100"/>
        <c:noMultiLvlLbl val="0"/>
      </c:catAx>
      <c:valAx>
        <c:axId val="19756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202406</xdr:colOff>
      <xdr:row>13</xdr:row>
      <xdr:rowOff>9525</xdr:rowOff>
    </xdr:from>
    <xdr:to>
      <xdr:col>20</xdr:col>
      <xdr:colOff>523875</xdr:colOff>
      <xdr:row>27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zoomScale="80" zoomScaleNormal="80" workbookViewId="0">
      <selection activeCell="A4" sqref="A4"/>
    </sheetView>
  </sheetViews>
  <sheetFormatPr defaultRowHeight="15" x14ac:dyDescent="0.25"/>
  <cols>
    <col min="2" max="2" width="9.7109375" customWidth="1"/>
    <col min="3" max="3" width="30.7109375" customWidth="1"/>
    <col min="4" max="4" width="21.140625" customWidth="1"/>
    <col min="5" max="5" width="14.140625" customWidth="1"/>
    <col min="6" max="6" width="16.140625" customWidth="1"/>
    <col min="7" max="7" width="18" customWidth="1"/>
    <col min="8" max="8" width="26.42578125" customWidth="1"/>
    <col min="9" max="9" width="13.85546875" customWidth="1"/>
    <col min="10" max="10" width="28.7109375" customWidth="1"/>
    <col min="11" max="11" width="35" customWidth="1"/>
    <col min="12" max="12" width="14.5703125" customWidth="1"/>
    <col min="13" max="13" width="15.42578125" customWidth="1"/>
    <col min="14" max="14" width="30.140625" customWidth="1"/>
    <col min="15" max="15" width="33.85546875" customWidth="1"/>
  </cols>
  <sheetData>
    <row r="1" spans="1:15" ht="15" customHeight="1" x14ac:dyDescent="0.25">
      <c r="A1" s="170" t="s">
        <v>14</v>
      </c>
      <c r="B1" s="170"/>
      <c r="C1" s="170"/>
    </row>
    <row r="2" spans="1:15" ht="15" customHeight="1" x14ac:dyDescent="0.25">
      <c r="A2" s="170"/>
      <c r="B2" s="170"/>
      <c r="C2" s="170"/>
    </row>
    <row r="3" spans="1:15" x14ac:dyDescent="0.25">
      <c r="A3" s="170"/>
      <c r="B3" s="170"/>
      <c r="C3" s="170"/>
    </row>
    <row r="6" spans="1:15" x14ac:dyDescent="0.25">
      <c r="C6" s="28" t="s">
        <v>113</v>
      </c>
      <c r="D6" s="35">
        <v>4490.24</v>
      </c>
      <c r="H6" s="187"/>
    </row>
    <row r="7" spans="1:15" x14ac:dyDescent="0.25">
      <c r="C7" s="28" t="s">
        <v>112</v>
      </c>
      <c r="D7" s="29">
        <v>18</v>
      </c>
    </row>
    <row r="8" spans="1:15" x14ac:dyDescent="0.25">
      <c r="C8" s="28" t="s">
        <v>1</v>
      </c>
      <c r="D8" s="30">
        <v>0.05</v>
      </c>
    </row>
    <row r="11" spans="1:15" ht="15.75" thickBot="1" x14ac:dyDescent="0.3">
      <c r="J11" s="169" t="s">
        <v>3</v>
      </c>
      <c r="K11" s="169"/>
      <c r="M11" s="169" t="s">
        <v>2</v>
      </c>
      <c r="N11" s="169"/>
      <c r="O11" s="169"/>
    </row>
    <row r="12" spans="1:15" s="6" customFormat="1" ht="15.75" thickBot="1" x14ac:dyDescent="0.3">
      <c r="B12" s="13" t="s">
        <v>0</v>
      </c>
      <c r="C12" s="14" t="s">
        <v>13</v>
      </c>
      <c r="D12" s="13" t="s">
        <v>10</v>
      </c>
      <c r="E12" s="13" t="s">
        <v>6</v>
      </c>
      <c r="F12" s="13" t="s">
        <v>11</v>
      </c>
      <c r="G12" s="13" t="s">
        <v>12</v>
      </c>
      <c r="H12" s="13" t="s">
        <v>8</v>
      </c>
      <c r="I12" s="7"/>
      <c r="J12" s="14" t="s">
        <v>7</v>
      </c>
      <c r="K12" s="15" t="s">
        <v>4</v>
      </c>
      <c r="L12" s="8"/>
      <c r="M12" s="13" t="s">
        <v>9</v>
      </c>
      <c r="N12" s="13" t="s">
        <v>7</v>
      </c>
      <c r="O12" s="15" t="s">
        <v>4</v>
      </c>
    </row>
    <row r="13" spans="1:15" s="10" customFormat="1" x14ac:dyDescent="0.25">
      <c r="B13" s="11">
        <v>1</v>
      </c>
      <c r="C13" s="9">
        <v>41</v>
      </c>
      <c r="D13" s="9">
        <v>0</v>
      </c>
      <c r="E13" s="9">
        <f>C13+D13</f>
        <v>41</v>
      </c>
      <c r="F13" s="9">
        <v>0</v>
      </c>
      <c r="G13" s="9">
        <f t="shared" ref="G13:G42" si="0">FV($D$8,$B13,-1,,1)</f>
        <v>1.0500000000000009</v>
      </c>
      <c r="H13" s="9">
        <f t="shared" ref="H13:H30" si="1">FV($D$8,B13,-$D$6,,1)</f>
        <v>4714.752000000004</v>
      </c>
      <c r="I13" s="9"/>
      <c r="J13" s="9">
        <f t="shared" ref="J13:J42" si="2">($H13-E13)/G13</f>
        <v>4451.1923809523805</v>
      </c>
      <c r="K13" s="9">
        <f>J13*1000/128000</f>
        <v>34.774940476190473</v>
      </c>
      <c r="L13" s="9"/>
      <c r="M13" s="9">
        <f t="shared" ref="M13:M42" si="3">H13-F13</f>
        <v>4714.752000000004</v>
      </c>
      <c r="N13" s="9">
        <f t="shared" ref="N13:N42" si="4">(M13-E13)/G13</f>
        <v>4451.1923809523805</v>
      </c>
      <c r="O13" s="9">
        <f>N13*1000/128000</f>
        <v>34.774940476190473</v>
      </c>
    </row>
    <row r="14" spans="1:15" s="10" customFormat="1" x14ac:dyDescent="0.25">
      <c r="B14" s="11">
        <v>2</v>
      </c>
      <c r="C14" s="9">
        <v>130</v>
      </c>
      <c r="D14" s="9">
        <v>0</v>
      </c>
      <c r="E14" s="9">
        <f t="shared" ref="E14:E42" si="5">C14+D14</f>
        <v>130</v>
      </c>
      <c r="F14" s="9">
        <v>0</v>
      </c>
      <c r="G14" s="9">
        <f t="shared" si="0"/>
        <v>2.1525000000000007</v>
      </c>
      <c r="H14" s="9">
        <f t="shared" si="1"/>
        <v>9665.241600000003</v>
      </c>
      <c r="I14" s="9"/>
      <c r="J14" s="9">
        <f t="shared" si="2"/>
        <v>4429.8451103368179</v>
      </c>
      <c r="K14" s="9">
        <f t="shared" ref="K14:K42" si="6">J14*1000/128000</f>
        <v>34.60816492450639</v>
      </c>
      <c r="L14" s="9"/>
      <c r="M14" s="9">
        <f t="shared" si="3"/>
        <v>9665.241600000003</v>
      </c>
      <c r="N14" s="9">
        <f t="shared" si="4"/>
        <v>4429.8451103368179</v>
      </c>
      <c r="O14" s="9">
        <f t="shared" ref="O14:O42" si="7">N14*1000/128000</f>
        <v>34.60816492450639</v>
      </c>
    </row>
    <row r="15" spans="1:15" s="10" customFormat="1" x14ac:dyDescent="0.25">
      <c r="B15" s="11">
        <v>3</v>
      </c>
      <c r="C15" s="9">
        <v>274</v>
      </c>
      <c r="D15" s="9">
        <v>0</v>
      </c>
      <c r="E15" s="9">
        <f t="shared" si="5"/>
        <v>274</v>
      </c>
      <c r="F15" s="9">
        <v>384</v>
      </c>
      <c r="G15" s="9">
        <f t="shared" si="0"/>
        <v>3.3101250000000029</v>
      </c>
      <c r="H15" s="9">
        <f t="shared" si="1"/>
        <v>14863.255680000013</v>
      </c>
      <c r="I15" s="9"/>
      <c r="J15" s="9">
        <f t="shared" si="2"/>
        <v>4407.4636698009899</v>
      </c>
      <c r="K15" s="9">
        <f t="shared" si="6"/>
        <v>34.433309920320234</v>
      </c>
      <c r="L15" s="9"/>
      <c r="M15" s="9">
        <f t="shared" si="3"/>
        <v>14479.255680000013</v>
      </c>
      <c r="N15" s="9">
        <f t="shared" si="4"/>
        <v>4291.4559661644198</v>
      </c>
      <c r="O15" s="9">
        <f t="shared" si="7"/>
        <v>33.52699973565953</v>
      </c>
    </row>
    <row r="16" spans="1:15" s="10" customFormat="1" x14ac:dyDescent="0.25">
      <c r="B16" s="11">
        <v>4</v>
      </c>
      <c r="C16" s="9">
        <v>484</v>
      </c>
      <c r="D16" s="9">
        <v>0</v>
      </c>
      <c r="E16" s="9">
        <f t="shared" si="5"/>
        <v>484</v>
      </c>
      <c r="F16" s="9">
        <v>1280</v>
      </c>
      <c r="G16" s="9">
        <f t="shared" si="0"/>
        <v>4.52563125</v>
      </c>
      <c r="H16" s="9">
        <f t="shared" si="1"/>
        <v>20321.170463999999</v>
      </c>
      <c r="I16" s="9"/>
      <c r="J16" s="9">
        <f t="shared" si="2"/>
        <v>4383.2935933523086</v>
      </c>
      <c r="K16" s="9">
        <f t="shared" si="6"/>
        <v>34.244481198064911</v>
      </c>
      <c r="L16" s="9"/>
      <c r="M16" s="9">
        <f t="shared" si="3"/>
        <v>19041.170463999999</v>
      </c>
      <c r="N16" s="9">
        <f t="shared" si="4"/>
        <v>4100.4601212261823</v>
      </c>
      <c r="O16" s="9">
        <f t="shared" si="7"/>
        <v>32.034844697079549</v>
      </c>
    </row>
    <row r="17" spans="2:15" s="10" customFormat="1" x14ac:dyDescent="0.25">
      <c r="B17" s="11">
        <v>5</v>
      </c>
      <c r="C17" s="9">
        <v>768</v>
      </c>
      <c r="D17" s="9">
        <v>0</v>
      </c>
      <c r="E17" s="9">
        <f t="shared" si="5"/>
        <v>768</v>
      </c>
      <c r="F17" s="9">
        <v>2944</v>
      </c>
      <c r="G17" s="9">
        <f t="shared" si="0"/>
        <v>5.801912812500003</v>
      </c>
      <c r="H17" s="9">
        <f t="shared" si="1"/>
        <v>26051.980987200011</v>
      </c>
      <c r="I17" s="9"/>
      <c r="J17" s="9">
        <f t="shared" si="2"/>
        <v>4357.8698619404668</v>
      </c>
      <c r="K17" s="9">
        <f t="shared" si="6"/>
        <v>34.045858296409897</v>
      </c>
      <c r="L17" s="9"/>
      <c r="M17" s="9">
        <f t="shared" si="3"/>
        <v>23107.980987200011</v>
      </c>
      <c r="N17" s="9">
        <f t="shared" si="4"/>
        <v>3850.4509993789225</v>
      </c>
      <c r="O17" s="9">
        <f t="shared" si="7"/>
        <v>30.081648432647832</v>
      </c>
    </row>
    <row r="18" spans="2:15" s="10" customFormat="1" x14ac:dyDescent="0.25">
      <c r="B18" s="11">
        <v>6</v>
      </c>
      <c r="C18" s="9">
        <v>1096</v>
      </c>
      <c r="D18" s="9">
        <v>0</v>
      </c>
      <c r="E18" s="9">
        <f t="shared" si="5"/>
        <v>1096</v>
      </c>
      <c r="F18" s="9">
        <v>5248</v>
      </c>
      <c r="G18" s="9">
        <f t="shared" si="0"/>
        <v>7.1420084531249994</v>
      </c>
      <c r="H18" s="9">
        <f t="shared" si="1"/>
        <v>32069.332036559998</v>
      </c>
      <c r="I18" s="9"/>
      <c r="J18" s="9">
        <f t="shared" si="2"/>
        <v>4336.7817666202227</v>
      </c>
      <c r="K18" s="9">
        <f t="shared" si="6"/>
        <v>33.88110755172049</v>
      </c>
      <c r="L18" s="9"/>
      <c r="M18" s="9">
        <f t="shared" si="3"/>
        <v>26821.332036559998</v>
      </c>
      <c r="N18" s="9">
        <f t="shared" si="4"/>
        <v>3601.9744593418718</v>
      </c>
      <c r="O18" s="9">
        <f t="shared" si="7"/>
        <v>28.140425463608373</v>
      </c>
    </row>
    <row r="19" spans="2:15" s="10" customFormat="1" x14ac:dyDescent="0.25">
      <c r="B19" s="11">
        <v>7</v>
      </c>
      <c r="C19" s="9">
        <v>1472</v>
      </c>
      <c r="D19" s="9">
        <v>0</v>
      </c>
      <c r="E19" s="9">
        <f t="shared" si="5"/>
        <v>1472</v>
      </c>
      <c r="F19" s="9">
        <v>7552</v>
      </c>
      <c r="G19" s="9">
        <f t="shared" si="0"/>
        <v>8.5491088757812559</v>
      </c>
      <c r="H19" s="9">
        <f t="shared" si="1"/>
        <v>38387.550638388027</v>
      </c>
      <c r="I19" s="9"/>
      <c r="J19" s="9">
        <f t="shared" si="2"/>
        <v>4318.0583116640355</v>
      </c>
      <c r="K19" s="9">
        <f t="shared" si="6"/>
        <v>33.734830559875277</v>
      </c>
      <c r="L19" s="9"/>
      <c r="M19" s="9">
        <f t="shared" si="3"/>
        <v>30835.550638388027</v>
      </c>
      <c r="N19" s="9">
        <f t="shared" si="4"/>
        <v>3434.6913888969107</v>
      </c>
      <c r="O19" s="9">
        <f t="shared" si="7"/>
        <v>26.833526475757115</v>
      </c>
    </row>
    <row r="20" spans="2:15" s="10" customFormat="1" x14ac:dyDescent="0.25">
      <c r="B20" s="11">
        <v>8</v>
      </c>
      <c r="C20" s="9">
        <v>1901</v>
      </c>
      <c r="D20" s="9">
        <v>0</v>
      </c>
      <c r="E20" s="9">
        <f t="shared" si="5"/>
        <v>1901</v>
      </c>
      <c r="F20" s="9">
        <v>10112</v>
      </c>
      <c r="G20" s="9">
        <f t="shared" si="0"/>
        <v>10.026564319570314</v>
      </c>
      <c r="H20" s="9">
        <f t="shared" si="1"/>
        <v>45021.680170307402</v>
      </c>
      <c r="I20" s="9"/>
      <c r="J20" s="9">
        <f t="shared" si="2"/>
        <v>4300.6436498035982</v>
      </c>
      <c r="K20" s="9">
        <f t="shared" si="6"/>
        <v>33.598778514090611</v>
      </c>
      <c r="L20" s="9"/>
      <c r="M20" s="9">
        <f t="shared" si="3"/>
        <v>34909.680170307402</v>
      </c>
      <c r="N20" s="9">
        <f t="shared" si="4"/>
        <v>3292.1227170387297</v>
      </c>
      <c r="O20" s="9">
        <f t="shared" si="7"/>
        <v>25.719708726865075</v>
      </c>
    </row>
    <row r="21" spans="2:15" s="10" customFormat="1" x14ac:dyDescent="0.25">
      <c r="B21" s="11">
        <v>9</v>
      </c>
      <c r="C21" s="9">
        <v>2388</v>
      </c>
      <c r="D21" s="9">
        <v>0</v>
      </c>
      <c r="E21" s="9">
        <f t="shared" si="5"/>
        <v>2388</v>
      </c>
      <c r="F21" s="9">
        <v>13184</v>
      </c>
      <c r="G21" s="9">
        <f t="shared" si="0"/>
        <v>11.577892535548832</v>
      </c>
      <c r="H21" s="9">
        <f t="shared" si="1"/>
        <v>51987.516178822785</v>
      </c>
      <c r="I21" s="9"/>
      <c r="J21" s="9">
        <f t="shared" si="2"/>
        <v>4283.9848466836365</v>
      </c>
      <c r="K21" s="9">
        <f t="shared" si="6"/>
        <v>33.46863161471591</v>
      </c>
      <c r="L21" s="9"/>
      <c r="M21" s="9">
        <f t="shared" si="3"/>
        <v>38803.516178822785</v>
      </c>
      <c r="N21" s="9">
        <f t="shared" si="4"/>
        <v>3145.2629282066973</v>
      </c>
      <c r="O21" s="9">
        <f t="shared" si="7"/>
        <v>24.572366626614823</v>
      </c>
    </row>
    <row r="22" spans="2:15" s="10" customFormat="1" x14ac:dyDescent="0.25">
      <c r="B22" s="11">
        <v>10</v>
      </c>
      <c r="C22" s="9">
        <v>2938</v>
      </c>
      <c r="D22" s="9">
        <v>2470</v>
      </c>
      <c r="E22" s="9">
        <f t="shared" si="5"/>
        <v>5408</v>
      </c>
      <c r="F22" s="9">
        <v>16768</v>
      </c>
      <c r="G22" s="9">
        <f t="shared" si="0"/>
        <v>13.206787162326272</v>
      </c>
      <c r="H22" s="9">
        <f t="shared" si="1"/>
        <v>59301.643987763913</v>
      </c>
      <c r="I22" s="9"/>
      <c r="J22" s="9">
        <f t="shared" si="2"/>
        <v>4080.7535796064853</v>
      </c>
      <c r="K22" s="9">
        <f t="shared" si="6"/>
        <v>31.880887340675667</v>
      </c>
      <c r="L22" s="9"/>
      <c r="M22" s="9">
        <f t="shared" si="3"/>
        <v>42533.643987763913</v>
      </c>
      <c r="N22" s="9">
        <f t="shared" si="4"/>
        <v>2811.1033767295544</v>
      </c>
      <c r="O22" s="9">
        <f t="shared" si="7"/>
        <v>21.961745130699644</v>
      </c>
    </row>
    <row r="23" spans="2:15" s="10" customFormat="1" x14ac:dyDescent="0.25">
      <c r="B23" s="11">
        <v>11</v>
      </c>
      <c r="C23" s="9">
        <v>3559</v>
      </c>
      <c r="D23" s="9">
        <v>2985</v>
      </c>
      <c r="E23" s="9">
        <f t="shared" si="5"/>
        <v>6544</v>
      </c>
      <c r="F23" s="9">
        <v>20608</v>
      </c>
      <c r="G23" s="9">
        <f t="shared" si="0"/>
        <v>14.91712652044259</v>
      </c>
      <c r="H23" s="9">
        <f t="shared" si="1"/>
        <v>66981.478187152126</v>
      </c>
      <c r="I23" s="9"/>
      <c r="J23" s="9">
        <f t="shared" si="2"/>
        <v>4051.54961341435</v>
      </c>
      <c r="K23" s="9">
        <f t="shared" si="6"/>
        <v>31.652731354799609</v>
      </c>
      <c r="L23" s="9"/>
      <c r="M23" s="9">
        <f t="shared" si="3"/>
        <v>46373.478187152126</v>
      </c>
      <c r="N23" s="9">
        <f t="shared" si="4"/>
        <v>2670.050303090839</v>
      </c>
      <c r="O23" s="9">
        <f t="shared" si="7"/>
        <v>20.859767992897183</v>
      </c>
    </row>
    <row r="24" spans="2:15" s="10" customFormat="1" x14ac:dyDescent="0.25">
      <c r="B24" s="11">
        <v>12</v>
      </c>
      <c r="C24" s="9">
        <v>4255</v>
      </c>
      <c r="D24" s="9">
        <v>3564</v>
      </c>
      <c r="E24" s="9">
        <f t="shared" si="5"/>
        <v>7819</v>
      </c>
      <c r="F24" s="9">
        <v>24960</v>
      </c>
      <c r="G24" s="9">
        <f t="shared" si="0"/>
        <v>16.712982846464712</v>
      </c>
      <c r="H24" s="9">
        <f t="shared" si="1"/>
        <v>75045.304096509703</v>
      </c>
      <c r="I24" s="9"/>
      <c r="J24" s="9">
        <f t="shared" si="2"/>
        <v>4022.4001133783277</v>
      </c>
      <c r="K24" s="9">
        <f t="shared" si="6"/>
        <v>31.425000885768185</v>
      </c>
      <c r="L24" s="9"/>
      <c r="M24" s="9">
        <f t="shared" si="3"/>
        <v>50085.304096509703</v>
      </c>
      <c r="N24" s="9">
        <f t="shared" si="4"/>
        <v>2528.9503665978018</v>
      </c>
      <c r="O24" s="9">
        <f t="shared" si="7"/>
        <v>19.757424739045327</v>
      </c>
    </row>
    <row r="25" spans="2:15" s="10" customFormat="1" x14ac:dyDescent="0.25">
      <c r="B25" s="11">
        <v>13</v>
      </c>
      <c r="C25" s="9">
        <v>5035</v>
      </c>
      <c r="D25" s="9">
        <v>4227</v>
      </c>
      <c r="E25" s="9">
        <f t="shared" si="5"/>
        <v>9262</v>
      </c>
      <c r="F25" s="9">
        <v>29824</v>
      </c>
      <c r="G25" s="9">
        <f t="shared" si="0"/>
        <v>18.598631988787957</v>
      </c>
      <c r="H25" s="9">
        <f t="shared" si="1"/>
        <v>83512.321301335236</v>
      </c>
      <c r="I25" s="9"/>
      <c r="J25" s="9">
        <f t="shared" si="2"/>
        <v>3992.2463838252443</v>
      </c>
      <c r="K25" s="9">
        <f t="shared" si="6"/>
        <v>31.189424873634721</v>
      </c>
      <c r="L25" s="9"/>
      <c r="M25" s="9">
        <f t="shared" si="3"/>
        <v>53688.321301335236</v>
      </c>
      <c r="N25" s="9">
        <f t="shared" si="4"/>
        <v>2388.6875834801886</v>
      </c>
      <c r="O25" s="9">
        <f t="shared" si="7"/>
        <v>18.661621745938973</v>
      </c>
    </row>
    <row r="26" spans="2:15" s="10" customFormat="1" x14ac:dyDescent="0.25">
      <c r="B26" s="11">
        <v>14</v>
      </c>
      <c r="C26" s="9">
        <v>5905</v>
      </c>
      <c r="D26" s="9">
        <v>4982</v>
      </c>
      <c r="E26" s="9">
        <f t="shared" si="5"/>
        <v>10887</v>
      </c>
      <c r="F26" s="9">
        <v>35072</v>
      </c>
      <c r="G26" s="9">
        <f t="shared" si="0"/>
        <v>20.578563588227343</v>
      </c>
      <c r="H26" s="9">
        <f t="shared" si="1"/>
        <v>92402.689366401944</v>
      </c>
      <c r="I26" s="9"/>
      <c r="J26" s="9">
        <f t="shared" si="2"/>
        <v>3961.1943281131498</v>
      </c>
      <c r="K26" s="9">
        <f t="shared" si="6"/>
        <v>30.946830688383983</v>
      </c>
      <c r="L26" s="9"/>
      <c r="M26" s="9">
        <f t="shared" si="3"/>
        <v>57330.689366401944</v>
      </c>
      <c r="N26" s="9">
        <f t="shared" si="4"/>
        <v>2256.8965597274055</v>
      </c>
      <c r="O26" s="9">
        <f t="shared" si="7"/>
        <v>17.632004372870355</v>
      </c>
    </row>
    <row r="27" spans="2:15" s="10" customFormat="1" x14ac:dyDescent="0.25">
      <c r="B27" s="11">
        <v>15</v>
      </c>
      <c r="C27" s="9">
        <v>6875</v>
      </c>
      <c r="D27" s="9">
        <v>5818</v>
      </c>
      <c r="E27" s="9">
        <f t="shared" si="5"/>
        <v>12693</v>
      </c>
      <c r="F27" s="9">
        <v>38528</v>
      </c>
      <c r="G27" s="9">
        <f t="shared" si="0"/>
        <v>22.657491767638728</v>
      </c>
      <c r="H27" s="9">
        <f t="shared" si="1"/>
        <v>101737.57583472211</v>
      </c>
      <c r="I27" s="9"/>
      <c r="J27" s="9">
        <f t="shared" si="2"/>
        <v>3930.0279460722486</v>
      </c>
      <c r="K27" s="9">
        <f t="shared" si="6"/>
        <v>30.703343328689442</v>
      </c>
      <c r="L27" s="9"/>
      <c r="M27" s="9">
        <f t="shared" si="3"/>
        <v>63209.575834722113</v>
      </c>
      <c r="N27" s="9">
        <f t="shared" si="4"/>
        <v>2229.5749393970427</v>
      </c>
      <c r="O27" s="9">
        <f t="shared" si="7"/>
        <v>17.418554214039396</v>
      </c>
    </row>
    <row r="28" spans="2:15" s="10" customFormat="1" x14ac:dyDescent="0.25">
      <c r="B28" s="11">
        <v>16</v>
      </c>
      <c r="C28" s="9">
        <v>7951</v>
      </c>
      <c r="D28" s="9">
        <v>6738</v>
      </c>
      <c r="E28" s="9">
        <f t="shared" si="5"/>
        <v>14689</v>
      </c>
      <c r="F28" s="9">
        <v>44800</v>
      </c>
      <c r="G28" s="9">
        <f t="shared" si="0"/>
        <v>24.84036635602066</v>
      </c>
      <c r="H28" s="9">
        <f t="shared" si="1"/>
        <v>111539.2066264582</v>
      </c>
      <c r="I28" s="9"/>
      <c r="J28" s="9">
        <f t="shared" si="2"/>
        <v>3898.9041159203443</v>
      </c>
      <c r="K28" s="9">
        <f t="shared" si="6"/>
        <v>30.46018840562769</v>
      </c>
      <c r="L28" s="9"/>
      <c r="M28" s="9">
        <f t="shared" si="3"/>
        <v>66739.206626458195</v>
      </c>
      <c r="N28" s="9">
        <f t="shared" si="4"/>
        <v>2095.3880422074603</v>
      </c>
      <c r="O28" s="9">
        <f t="shared" si="7"/>
        <v>16.370219079745784</v>
      </c>
    </row>
    <row r="29" spans="2:15" s="10" customFormat="1" x14ac:dyDescent="0.25">
      <c r="B29" s="11">
        <v>17</v>
      </c>
      <c r="C29" s="9">
        <v>9142</v>
      </c>
      <c r="D29" s="9">
        <v>7747</v>
      </c>
      <c r="E29" s="9">
        <f t="shared" si="5"/>
        <v>16889</v>
      </c>
      <c r="F29" s="9">
        <v>48768</v>
      </c>
      <c r="G29" s="9">
        <f t="shared" si="0"/>
        <v>27.132384673821697</v>
      </c>
      <c r="H29" s="9">
        <f t="shared" si="1"/>
        <v>121830.91895778113</v>
      </c>
      <c r="I29" s="9"/>
      <c r="J29" s="9">
        <f t="shared" si="2"/>
        <v>3867.773519333628</v>
      </c>
      <c r="K29" s="9">
        <f t="shared" si="6"/>
        <v>30.216980619793969</v>
      </c>
      <c r="L29" s="9"/>
      <c r="M29" s="9">
        <f t="shared" si="3"/>
        <v>73062.918957781134</v>
      </c>
      <c r="N29" s="9">
        <f t="shared" si="4"/>
        <v>2070.3642393799523</v>
      </c>
      <c r="O29" s="9">
        <f t="shared" si="7"/>
        <v>16.174720620155878</v>
      </c>
    </row>
    <row r="30" spans="2:15" s="10" customFormat="1" x14ac:dyDescent="0.25">
      <c r="B30" s="11">
        <v>18</v>
      </c>
      <c r="C30" s="9">
        <v>10459</v>
      </c>
      <c r="D30" s="9">
        <v>8847</v>
      </c>
      <c r="E30" s="9">
        <f t="shared" si="5"/>
        <v>19306</v>
      </c>
      <c r="F30" s="9">
        <v>60928</v>
      </c>
      <c r="G30" s="9">
        <f t="shared" si="0"/>
        <v>29.539003907512779</v>
      </c>
      <c r="H30" s="9">
        <f t="shared" si="1"/>
        <v>132637.21690567018</v>
      </c>
      <c r="I30" s="9"/>
      <c r="J30" s="9">
        <f t="shared" si="2"/>
        <v>3836.6634589477871</v>
      </c>
      <c r="K30" s="9">
        <f t="shared" si="6"/>
        <v>29.973933273029587</v>
      </c>
      <c r="L30" s="9"/>
      <c r="M30" s="9">
        <f t="shared" si="3"/>
        <v>71709.216905670182</v>
      </c>
      <c r="N30" s="9">
        <f t="shared" si="4"/>
        <v>1774.034665141239</v>
      </c>
      <c r="O30" s="9">
        <f t="shared" si="7"/>
        <v>13.859645821415929</v>
      </c>
    </row>
    <row r="31" spans="2:15" s="10" customFormat="1" x14ac:dyDescent="0.25">
      <c r="B31" s="11">
        <v>19</v>
      </c>
      <c r="C31" s="9">
        <v>11862</v>
      </c>
      <c r="D31" s="9">
        <v>9874</v>
      </c>
      <c r="E31" s="9">
        <f t="shared" si="5"/>
        <v>21736</v>
      </c>
      <c r="F31" s="9">
        <v>62720</v>
      </c>
      <c r="G31" s="9">
        <f t="shared" si="0"/>
        <v>32.065954102888419</v>
      </c>
      <c r="H31" s="9">
        <f>$H$30*(1+$D$8)^($B31-$B$30)</f>
        <v>139269.0777509537</v>
      </c>
      <c r="I31" s="9"/>
      <c r="J31" s="9">
        <f t="shared" si="2"/>
        <v>3665.3541439568962</v>
      </c>
      <c r="K31" s="9">
        <f t="shared" si="6"/>
        <v>28.635579249663252</v>
      </c>
      <c r="L31" s="9"/>
      <c r="M31" s="9">
        <f t="shared" si="3"/>
        <v>76549.0777509537</v>
      </c>
      <c r="N31" s="9">
        <f t="shared" si="4"/>
        <v>1709.3855238199908</v>
      </c>
      <c r="O31" s="9">
        <f t="shared" si="7"/>
        <v>13.354574404843678</v>
      </c>
    </row>
    <row r="32" spans="2:15" s="10" customFormat="1" x14ac:dyDescent="0.25">
      <c r="B32" s="11">
        <v>20</v>
      </c>
      <c r="C32" s="9">
        <v>13353</v>
      </c>
      <c r="D32" s="9">
        <v>11008</v>
      </c>
      <c r="E32" s="9">
        <f t="shared" si="5"/>
        <v>24361</v>
      </c>
      <c r="F32" s="9">
        <v>64512</v>
      </c>
      <c r="G32" s="9">
        <f t="shared" si="0"/>
        <v>34.719251808032837</v>
      </c>
      <c r="H32" s="9">
        <f t="shared" ref="H32:H41" si="8">$H$30*(1+$D$8)^($B32-$B$30)</f>
        <v>146232.53163850139</v>
      </c>
      <c r="I32" s="9"/>
      <c r="J32" s="9">
        <f t="shared" si="2"/>
        <v>3510.2004015623552</v>
      </c>
      <c r="K32" s="9">
        <f t="shared" si="6"/>
        <v>27.4234406372059</v>
      </c>
      <c r="L32" s="9"/>
      <c r="M32" s="9">
        <f t="shared" si="3"/>
        <v>81720.531638501387</v>
      </c>
      <c r="N32" s="9">
        <f t="shared" si="4"/>
        <v>1652.0958445662809</v>
      </c>
      <c r="O32" s="9">
        <f t="shared" si="7"/>
        <v>12.90699878567407</v>
      </c>
    </row>
    <row r="33" spans="2:15" s="10" customFormat="1" x14ac:dyDescent="0.25">
      <c r="B33" s="11">
        <v>21</v>
      </c>
      <c r="C33" s="9">
        <v>14932</v>
      </c>
      <c r="D33" s="9">
        <v>12230</v>
      </c>
      <c r="E33" s="9">
        <f t="shared" si="5"/>
        <v>27162</v>
      </c>
      <c r="F33" s="9">
        <v>66176</v>
      </c>
      <c r="G33" s="9">
        <f t="shared" si="0"/>
        <v>37.505214398434482</v>
      </c>
      <c r="H33" s="9">
        <f t="shared" si="8"/>
        <v>153544.15822042647</v>
      </c>
      <c r="I33" s="9"/>
      <c r="J33" s="9">
        <f t="shared" si="2"/>
        <v>3369.7223238830979</v>
      </c>
      <c r="K33" s="9">
        <f t="shared" si="6"/>
        <v>26.325955655336703</v>
      </c>
      <c r="L33" s="9"/>
      <c r="M33" s="9">
        <f t="shared" si="3"/>
        <v>87368.158220426471</v>
      </c>
      <c r="N33" s="9">
        <f t="shared" si="4"/>
        <v>1605.2743381448195</v>
      </c>
      <c r="O33" s="9">
        <f t="shared" si="7"/>
        <v>12.541205766756402</v>
      </c>
    </row>
    <row r="34" spans="2:15" s="10" customFormat="1" x14ac:dyDescent="0.25">
      <c r="B34" s="11">
        <v>22</v>
      </c>
      <c r="C34" s="9">
        <v>16604</v>
      </c>
      <c r="D34" s="9">
        <v>13573</v>
      </c>
      <c r="E34" s="9">
        <f t="shared" si="5"/>
        <v>30177</v>
      </c>
      <c r="F34" s="9">
        <v>67968</v>
      </c>
      <c r="G34" s="9">
        <f t="shared" si="0"/>
        <v>40.430475118356199</v>
      </c>
      <c r="H34" s="9">
        <f t="shared" si="8"/>
        <v>161221.36613144778</v>
      </c>
      <c r="I34" s="9"/>
      <c r="J34" s="9">
        <f t="shared" si="2"/>
        <v>3241.2274589360727</v>
      </c>
      <c r="K34" s="9">
        <f t="shared" si="6"/>
        <v>25.322089522938068</v>
      </c>
      <c r="L34" s="9"/>
      <c r="M34" s="9">
        <f t="shared" si="3"/>
        <v>93253.366131447779</v>
      </c>
      <c r="N34" s="9">
        <f t="shared" si="4"/>
        <v>1560.1193393547314</v>
      </c>
      <c r="O34" s="9">
        <f t="shared" si="7"/>
        <v>12.188432338708839</v>
      </c>
    </row>
    <row r="35" spans="2:15" s="10" customFormat="1" x14ac:dyDescent="0.25">
      <c r="B35" s="11">
        <v>23</v>
      </c>
      <c r="C35" s="9">
        <v>18367</v>
      </c>
      <c r="D35" s="9">
        <v>15014</v>
      </c>
      <c r="E35" s="9">
        <f t="shared" si="5"/>
        <v>33381</v>
      </c>
      <c r="F35" s="9">
        <v>69760</v>
      </c>
      <c r="G35" s="9">
        <f t="shared" si="0"/>
        <v>43.501998874274015</v>
      </c>
      <c r="H35" s="9">
        <f t="shared" si="8"/>
        <v>169282.43443802017</v>
      </c>
      <c r="I35" s="9"/>
      <c r="J35" s="9">
        <f t="shared" si="2"/>
        <v>3124.0273540255375</v>
      </c>
      <c r="K35" s="9">
        <f t="shared" si="6"/>
        <v>24.406463703324512</v>
      </c>
      <c r="L35" s="9"/>
      <c r="M35" s="9">
        <f t="shared" si="3"/>
        <v>99522.434438020166</v>
      </c>
      <c r="N35" s="9">
        <f t="shared" si="4"/>
        <v>1520.4228805480141</v>
      </c>
      <c r="O35" s="9">
        <f t="shared" si="7"/>
        <v>11.87830375428136</v>
      </c>
    </row>
    <row r="36" spans="2:15" s="10" customFormat="1" x14ac:dyDescent="0.25">
      <c r="B36" s="11">
        <v>24</v>
      </c>
      <c r="C36" s="9">
        <v>20273</v>
      </c>
      <c r="D36" s="9">
        <v>16527</v>
      </c>
      <c r="E36" s="9">
        <f t="shared" si="5"/>
        <v>36800</v>
      </c>
      <c r="F36" s="9">
        <v>71552</v>
      </c>
      <c r="G36" s="9">
        <f t="shared" si="0"/>
        <v>46.727098817987709</v>
      </c>
      <c r="H36" s="9">
        <f t="shared" si="8"/>
        <v>177746.55615992117</v>
      </c>
      <c r="I36" s="9"/>
      <c r="J36" s="9">
        <f t="shared" si="2"/>
        <v>3016.3772141929653</v>
      </c>
      <c r="K36" s="9">
        <f t="shared" si="6"/>
        <v>23.565446985882541</v>
      </c>
      <c r="L36" s="9"/>
      <c r="M36" s="9">
        <f t="shared" si="3"/>
        <v>106194.55615992117</v>
      </c>
      <c r="N36" s="9">
        <f t="shared" si="4"/>
        <v>1485.1030326155744</v>
      </c>
      <c r="O36" s="9">
        <f t="shared" si="7"/>
        <v>11.602367442309175</v>
      </c>
    </row>
    <row r="37" spans="2:15" s="10" customFormat="1" x14ac:dyDescent="0.25">
      <c r="B37" s="11">
        <v>25</v>
      </c>
      <c r="C37" s="9">
        <v>22331</v>
      </c>
      <c r="D37" s="9">
        <v>18112</v>
      </c>
      <c r="E37" s="9">
        <f t="shared" si="5"/>
        <v>40443</v>
      </c>
      <c r="F37" s="9">
        <v>73344</v>
      </c>
      <c r="G37" s="9">
        <f t="shared" si="0"/>
        <v>50.113453758887104</v>
      </c>
      <c r="H37" s="9">
        <f t="shared" si="8"/>
        <v>186633.88396791727</v>
      </c>
      <c r="I37" s="9"/>
      <c r="J37" s="9">
        <f t="shared" si="2"/>
        <v>2917.1983370232556</v>
      </c>
      <c r="K37" s="9">
        <f t="shared" si="6"/>
        <v>22.790612007994184</v>
      </c>
      <c r="L37" s="9"/>
      <c r="M37" s="9">
        <f t="shared" si="3"/>
        <v>113289.88396791727</v>
      </c>
      <c r="N37" s="9">
        <f t="shared" si="4"/>
        <v>1453.6392625902106</v>
      </c>
      <c r="O37" s="9">
        <f t="shared" si="7"/>
        <v>11.35655673898602</v>
      </c>
    </row>
    <row r="38" spans="2:15" s="10" customFormat="1" x14ac:dyDescent="0.25">
      <c r="B38" s="11">
        <v>26</v>
      </c>
      <c r="C38" s="9">
        <v>24552</v>
      </c>
      <c r="D38" s="9">
        <v>19768</v>
      </c>
      <c r="E38" s="9">
        <f t="shared" si="5"/>
        <v>44320</v>
      </c>
      <c r="F38" s="9">
        <v>75136</v>
      </c>
      <c r="G38" s="9">
        <f t="shared" si="0"/>
        <v>53.669126446831463</v>
      </c>
      <c r="H38" s="9">
        <f t="shared" si="8"/>
        <v>195965.57816631309</v>
      </c>
      <c r="I38" s="9"/>
      <c r="J38" s="9">
        <f t="shared" si="2"/>
        <v>2825.564495008955</v>
      </c>
      <c r="K38" s="9">
        <f t="shared" si="6"/>
        <v>22.074722617257461</v>
      </c>
      <c r="L38" s="9"/>
      <c r="M38" s="9">
        <f t="shared" si="3"/>
        <v>120829.57816631309</v>
      </c>
      <c r="N38" s="9">
        <f t="shared" si="4"/>
        <v>1425.5789730825793</v>
      </c>
      <c r="O38" s="9">
        <f t="shared" si="7"/>
        <v>11.137335727207651</v>
      </c>
    </row>
    <row r="39" spans="2:15" s="10" customFormat="1" x14ac:dyDescent="0.25">
      <c r="B39" s="11">
        <v>27</v>
      </c>
      <c r="C39" s="9">
        <v>26944</v>
      </c>
      <c r="D39" s="9">
        <v>21496</v>
      </c>
      <c r="E39" s="9">
        <f t="shared" si="5"/>
        <v>48440</v>
      </c>
      <c r="F39" s="9">
        <v>77056</v>
      </c>
      <c r="G39" s="9">
        <f t="shared" si="0"/>
        <v>57.402582769173037</v>
      </c>
      <c r="H39" s="9">
        <f t="shared" si="8"/>
        <v>205763.85707462876</v>
      </c>
      <c r="I39" s="9"/>
      <c r="J39" s="9">
        <f t="shared" si="2"/>
        <v>2740.7104259970083</v>
      </c>
      <c r="K39" s="9">
        <f t="shared" si="6"/>
        <v>21.411800203101627</v>
      </c>
      <c r="L39" s="9"/>
      <c r="M39" s="9">
        <f t="shared" si="3"/>
        <v>128707.85707462876</v>
      </c>
      <c r="N39" s="9">
        <f t="shared" si="4"/>
        <v>1398.3318032465793</v>
      </c>
      <c r="O39" s="9">
        <f t="shared" si="7"/>
        <v>10.924467212863901</v>
      </c>
    </row>
    <row r="40" spans="2:15" s="10" customFormat="1" x14ac:dyDescent="0.25">
      <c r="B40" s="11">
        <v>28</v>
      </c>
      <c r="C40" s="9">
        <v>29520</v>
      </c>
      <c r="D40" s="9">
        <v>23296</v>
      </c>
      <c r="E40" s="9">
        <f t="shared" si="5"/>
        <v>52816</v>
      </c>
      <c r="F40" s="9">
        <v>78848</v>
      </c>
      <c r="G40" s="9">
        <f t="shared" si="0"/>
        <v>61.322711907631678</v>
      </c>
      <c r="H40" s="9">
        <f t="shared" si="8"/>
        <v>216052.04992836018</v>
      </c>
      <c r="I40" s="9"/>
      <c r="J40" s="9">
        <f t="shared" si="2"/>
        <v>2661.9183146080868</v>
      </c>
      <c r="K40" s="9">
        <f t="shared" si="6"/>
        <v>20.796236832875678</v>
      </c>
      <c r="L40" s="9"/>
      <c r="M40" s="9">
        <f t="shared" si="3"/>
        <v>137204.04992836018</v>
      </c>
      <c r="N40" s="9">
        <f t="shared" si="4"/>
        <v>1376.1304303611203</v>
      </c>
      <c r="O40" s="9">
        <f t="shared" si="7"/>
        <v>10.751018987196252</v>
      </c>
    </row>
    <row r="41" spans="2:15" s="10" customFormat="1" x14ac:dyDescent="0.25">
      <c r="B41" s="11">
        <v>29</v>
      </c>
      <c r="C41" s="9">
        <v>32290</v>
      </c>
      <c r="D41" s="9">
        <v>25167</v>
      </c>
      <c r="E41" s="9">
        <f t="shared" si="5"/>
        <v>57457</v>
      </c>
      <c r="F41" s="9">
        <v>80640</v>
      </c>
      <c r="G41" s="9">
        <f t="shared" si="0"/>
        <v>65.438847503013278</v>
      </c>
      <c r="H41" s="9">
        <f t="shared" si="8"/>
        <v>226854.65242477821</v>
      </c>
      <c r="I41" s="9"/>
      <c r="J41" s="9">
        <f t="shared" si="2"/>
        <v>2588.6405230009273</v>
      </c>
      <c r="K41" s="9">
        <f t="shared" si="6"/>
        <v>20.223754085944744</v>
      </c>
      <c r="L41" s="9"/>
      <c r="M41" s="9">
        <f t="shared" si="3"/>
        <v>146214.65242477821</v>
      </c>
      <c r="N41" s="9">
        <f t="shared" si="4"/>
        <v>1356.3449817891608</v>
      </c>
      <c r="O41" s="9">
        <f t="shared" si="7"/>
        <v>10.596445170227819</v>
      </c>
    </row>
    <row r="42" spans="2:15" s="10" customFormat="1" x14ac:dyDescent="0.25">
      <c r="B42" s="11">
        <v>30</v>
      </c>
      <c r="C42" s="9">
        <v>35267</v>
      </c>
      <c r="D42" s="9">
        <v>27110</v>
      </c>
      <c r="E42" s="9">
        <f t="shared" si="5"/>
        <v>62377</v>
      </c>
      <c r="F42" s="9">
        <v>82560</v>
      </c>
      <c r="G42" s="9">
        <f t="shared" si="0"/>
        <v>69.760789878163919</v>
      </c>
      <c r="H42" s="9">
        <f>$H$30*(1+$D$8)^($B42-$B$30)</f>
        <v>238197.38504601709</v>
      </c>
      <c r="I42" s="9"/>
      <c r="J42" s="9">
        <f t="shared" si="2"/>
        <v>2520.3324869612934</v>
      </c>
      <c r="K42" s="9">
        <f t="shared" si="6"/>
        <v>19.690097554385105</v>
      </c>
      <c r="L42" s="9"/>
      <c r="M42" s="9">
        <f t="shared" si="3"/>
        <v>155637.38504601709</v>
      </c>
      <c r="N42" s="9">
        <f t="shared" si="4"/>
        <v>1336.8596486492604</v>
      </c>
      <c r="O42" s="9">
        <f t="shared" si="7"/>
        <v>10.444216005072347</v>
      </c>
    </row>
  </sheetData>
  <mergeCells count="3">
    <mergeCell ref="J11:K11"/>
    <mergeCell ref="M11:O11"/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showGridLines="0" topLeftCell="G106" zoomScale="80" zoomScaleNormal="80" workbookViewId="0">
      <selection activeCell="P115" sqref="P115:P125"/>
    </sheetView>
  </sheetViews>
  <sheetFormatPr defaultRowHeight="15" x14ac:dyDescent="0.25"/>
  <cols>
    <col min="2" max="2" width="9.7109375" customWidth="1"/>
    <col min="3" max="3" width="28.42578125" customWidth="1"/>
    <col min="4" max="4" width="21.140625" customWidth="1"/>
    <col min="5" max="5" width="14.140625" customWidth="1"/>
    <col min="6" max="6" width="16.140625" customWidth="1"/>
    <col min="7" max="7" width="18" customWidth="1"/>
    <col min="8" max="8" width="26.42578125" customWidth="1"/>
    <col min="9" max="9" width="13.85546875" customWidth="1"/>
    <col min="10" max="10" width="28.7109375" customWidth="1"/>
    <col min="11" max="11" width="35" customWidth="1"/>
    <col min="12" max="12" width="14.5703125" customWidth="1"/>
    <col min="13" max="13" width="15.42578125" customWidth="1"/>
    <col min="14" max="14" width="30.140625" customWidth="1"/>
    <col min="15" max="15" width="33.85546875" customWidth="1"/>
  </cols>
  <sheetData>
    <row r="1" spans="1:15" ht="15" customHeight="1" x14ac:dyDescent="0.25">
      <c r="A1" s="170" t="s">
        <v>14</v>
      </c>
      <c r="B1" s="170"/>
      <c r="C1" s="170"/>
    </row>
    <row r="2" spans="1:15" ht="15" customHeight="1" x14ac:dyDescent="0.25">
      <c r="A2" s="170"/>
      <c r="B2" s="170"/>
      <c r="C2" s="170"/>
    </row>
    <row r="3" spans="1:15" x14ac:dyDescent="0.25">
      <c r="A3" s="170"/>
      <c r="B3" s="170"/>
      <c r="C3" s="170"/>
    </row>
    <row r="6" spans="1:15" x14ac:dyDescent="0.25">
      <c r="C6" s="28" t="s">
        <v>21</v>
      </c>
      <c r="D6" s="29">
        <v>4490.24</v>
      </c>
    </row>
    <row r="7" spans="1:15" x14ac:dyDescent="0.25">
      <c r="C7" s="28" t="s">
        <v>0</v>
      </c>
      <c r="D7" s="29">
        <v>20</v>
      </c>
    </row>
    <row r="8" spans="1:15" x14ac:dyDescent="0.25">
      <c r="C8" s="28" t="s">
        <v>1</v>
      </c>
      <c r="D8" s="30">
        <v>0.05</v>
      </c>
    </row>
    <row r="11" spans="1:15" ht="15.75" thickBot="1" x14ac:dyDescent="0.3">
      <c r="J11" s="169" t="s">
        <v>3</v>
      </c>
      <c r="K11" s="169"/>
      <c r="M11" s="169" t="s">
        <v>2</v>
      </c>
      <c r="N11" s="169"/>
      <c r="O11" s="169"/>
    </row>
    <row r="12" spans="1:15" s="6" customFormat="1" ht="15.75" thickBot="1" x14ac:dyDescent="0.3">
      <c r="B12" s="13" t="s">
        <v>0</v>
      </c>
      <c r="C12" s="14" t="s">
        <v>13</v>
      </c>
      <c r="D12" s="13" t="s">
        <v>10</v>
      </c>
      <c r="E12" s="13" t="s">
        <v>6</v>
      </c>
      <c r="F12" s="13" t="s">
        <v>11</v>
      </c>
      <c r="G12" s="13" t="s">
        <v>12</v>
      </c>
      <c r="H12" s="13" t="s">
        <v>8</v>
      </c>
      <c r="I12" s="7"/>
      <c r="J12" s="14" t="s">
        <v>7</v>
      </c>
      <c r="K12" s="15" t="s">
        <v>4</v>
      </c>
      <c r="L12" s="8"/>
      <c r="M12" s="13" t="s">
        <v>9</v>
      </c>
      <c r="N12" s="13" t="s">
        <v>7</v>
      </c>
      <c r="O12" s="15" t="s">
        <v>4</v>
      </c>
    </row>
    <row r="13" spans="1:15" s="10" customFormat="1" x14ac:dyDescent="0.25">
      <c r="B13" s="11">
        <v>1</v>
      </c>
      <c r="C13" s="9">
        <v>41</v>
      </c>
      <c r="D13" s="9">
        <v>0</v>
      </c>
      <c r="E13" s="9">
        <f>C13+D13</f>
        <v>41</v>
      </c>
      <c r="F13" s="9">
        <v>0</v>
      </c>
      <c r="G13" s="9">
        <f t="shared" ref="G13:G42" si="0">FV($D$8,$B13,-1,,1)</f>
        <v>1.0500000000000009</v>
      </c>
      <c r="H13" s="9">
        <f t="shared" ref="H13:H30" si="1">FV($D$8,B13,-$D$6,,1)</f>
        <v>4714.752000000004</v>
      </c>
      <c r="I13" s="9"/>
      <c r="J13" s="9">
        <f t="shared" ref="J13:J42" si="2">($H13-E13)/G13</f>
        <v>4451.1923809523805</v>
      </c>
      <c r="K13" s="9">
        <f>J13*1000/128000</f>
        <v>34.774940476190473</v>
      </c>
      <c r="L13" s="9"/>
      <c r="M13" s="9">
        <f t="shared" ref="M13:M42" si="3">H13-F13</f>
        <v>4714.752000000004</v>
      </c>
      <c r="N13" s="9">
        <f t="shared" ref="N13:N42" si="4">(M13-E13)/G13</f>
        <v>4451.1923809523805</v>
      </c>
      <c r="O13" s="9">
        <f>N13*1000/128000</f>
        <v>34.774940476190473</v>
      </c>
    </row>
    <row r="14" spans="1:15" s="10" customFormat="1" x14ac:dyDescent="0.25">
      <c r="B14" s="11">
        <v>2</v>
      </c>
      <c r="C14" s="9">
        <v>130</v>
      </c>
      <c r="D14" s="9">
        <v>0</v>
      </c>
      <c r="E14" s="9">
        <f t="shared" ref="E14:E42" si="5">C14+D14</f>
        <v>130</v>
      </c>
      <c r="F14" s="9">
        <v>0</v>
      </c>
      <c r="G14" s="9">
        <f t="shared" si="0"/>
        <v>2.1525000000000007</v>
      </c>
      <c r="H14" s="9">
        <f t="shared" si="1"/>
        <v>9665.241600000003</v>
      </c>
      <c r="I14" s="9"/>
      <c r="J14" s="9">
        <f t="shared" si="2"/>
        <v>4429.8451103368179</v>
      </c>
      <c r="K14" s="9">
        <f t="shared" ref="K14:K42" si="6">J14*1000/128000</f>
        <v>34.60816492450639</v>
      </c>
      <c r="L14" s="9"/>
      <c r="M14" s="9">
        <f t="shared" si="3"/>
        <v>9665.241600000003</v>
      </c>
      <c r="N14" s="9">
        <f t="shared" si="4"/>
        <v>4429.8451103368179</v>
      </c>
      <c r="O14" s="9">
        <f t="shared" ref="O14:O42" si="7">N14*1000/128000</f>
        <v>34.60816492450639</v>
      </c>
    </row>
    <row r="15" spans="1:15" s="10" customFormat="1" x14ac:dyDescent="0.25">
      <c r="B15" s="11">
        <v>3</v>
      </c>
      <c r="C15" s="9">
        <v>274</v>
      </c>
      <c r="D15" s="9">
        <v>0</v>
      </c>
      <c r="E15" s="9">
        <f t="shared" si="5"/>
        <v>274</v>
      </c>
      <c r="F15" s="9">
        <v>384</v>
      </c>
      <c r="G15" s="9">
        <f t="shared" si="0"/>
        <v>3.3101250000000029</v>
      </c>
      <c r="H15" s="9">
        <f t="shared" si="1"/>
        <v>14863.255680000013</v>
      </c>
      <c r="I15" s="9"/>
      <c r="J15" s="9">
        <f t="shared" si="2"/>
        <v>4407.4636698009899</v>
      </c>
      <c r="K15" s="9">
        <f t="shared" si="6"/>
        <v>34.433309920320234</v>
      </c>
      <c r="L15" s="9"/>
      <c r="M15" s="9">
        <f t="shared" si="3"/>
        <v>14479.255680000013</v>
      </c>
      <c r="N15" s="9">
        <f t="shared" si="4"/>
        <v>4291.4559661644198</v>
      </c>
      <c r="O15" s="9">
        <f t="shared" si="7"/>
        <v>33.52699973565953</v>
      </c>
    </row>
    <row r="16" spans="1:15" s="10" customFormat="1" x14ac:dyDescent="0.25">
      <c r="B16" s="11">
        <v>4</v>
      </c>
      <c r="C16" s="9">
        <v>484</v>
      </c>
      <c r="D16" s="9">
        <v>0</v>
      </c>
      <c r="E16" s="9">
        <f t="shared" si="5"/>
        <v>484</v>
      </c>
      <c r="F16" s="9">
        <v>1280</v>
      </c>
      <c r="G16" s="9">
        <f t="shared" si="0"/>
        <v>4.52563125</v>
      </c>
      <c r="H16" s="9">
        <f t="shared" si="1"/>
        <v>20321.170463999999</v>
      </c>
      <c r="I16" s="9"/>
      <c r="J16" s="9">
        <f t="shared" si="2"/>
        <v>4383.2935933523086</v>
      </c>
      <c r="K16" s="9">
        <f t="shared" si="6"/>
        <v>34.244481198064911</v>
      </c>
      <c r="L16" s="9"/>
      <c r="M16" s="9">
        <f t="shared" si="3"/>
        <v>19041.170463999999</v>
      </c>
      <c r="N16" s="9">
        <f t="shared" si="4"/>
        <v>4100.4601212261823</v>
      </c>
      <c r="O16" s="9">
        <f t="shared" si="7"/>
        <v>32.034844697079549</v>
      </c>
    </row>
    <row r="17" spans="2:15" s="10" customFormat="1" x14ac:dyDescent="0.25">
      <c r="B17" s="11">
        <v>5</v>
      </c>
      <c r="C17" s="9">
        <v>768</v>
      </c>
      <c r="D17" s="9">
        <v>0</v>
      </c>
      <c r="E17" s="9">
        <f t="shared" si="5"/>
        <v>768</v>
      </c>
      <c r="F17" s="9">
        <v>2944</v>
      </c>
      <c r="G17" s="9">
        <f t="shared" si="0"/>
        <v>5.801912812500003</v>
      </c>
      <c r="H17" s="9">
        <f t="shared" si="1"/>
        <v>26051.980987200011</v>
      </c>
      <c r="I17" s="9"/>
      <c r="J17" s="9">
        <f t="shared" si="2"/>
        <v>4357.8698619404668</v>
      </c>
      <c r="K17" s="9">
        <f t="shared" si="6"/>
        <v>34.045858296409897</v>
      </c>
      <c r="L17" s="9"/>
      <c r="M17" s="9">
        <f t="shared" si="3"/>
        <v>23107.980987200011</v>
      </c>
      <c r="N17" s="9">
        <f t="shared" si="4"/>
        <v>3850.4509993789225</v>
      </c>
      <c r="O17" s="9">
        <f t="shared" si="7"/>
        <v>30.081648432647832</v>
      </c>
    </row>
    <row r="18" spans="2:15" s="10" customFormat="1" x14ac:dyDescent="0.25">
      <c r="B18" s="11">
        <v>6</v>
      </c>
      <c r="C18" s="9">
        <v>1096</v>
      </c>
      <c r="D18" s="9">
        <v>0</v>
      </c>
      <c r="E18" s="9">
        <f t="shared" si="5"/>
        <v>1096</v>
      </c>
      <c r="F18" s="9">
        <v>5248</v>
      </c>
      <c r="G18" s="9">
        <f t="shared" si="0"/>
        <v>7.1420084531249994</v>
      </c>
      <c r="H18" s="9">
        <f t="shared" si="1"/>
        <v>32069.332036559998</v>
      </c>
      <c r="I18" s="9"/>
      <c r="J18" s="9">
        <f t="shared" si="2"/>
        <v>4336.7817666202227</v>
      </c>
      <c r="K18" s="9">
        <f t="shared" si="6"/>
        <v>33.88110755172049</v>
      </c>
      <c r="L18" s="9"/>
      <c r="M18" s="9">
        <f t="shared" si="3"/>
        <v>26821.332036559998</v>
      </c>
      <c r="N18" s="9">
        <f t="shared" si="4"/>
        <v>3601.9744593418718</v>
      </c>
      <c r="O18" s="9">
        <f t="shared" si="7"/>
        <v>28.140425463608373</v>
      </c>
    </row>
    <row r="19" spans="2:15" s="10" customFormat="1" x14ac:dyDescent="0.25">
      <c r="B19" s="11">
        <v>7</v>
      </c>
      <c r="C19" s="9">
        <v>1472</v>
      </c>
      <c r="D19" s="9">
        <v>0</v>
      </c>
      <c r="E19" s="9">
        <f t="shared" si="5"/>
        <v>1472</v>
      </c>
      <c r="F19" s="9">
        <v>7552</v>
      </c>
      <c r="G19" s="9">
        <f t="shared" si="0"/>
        <v>8.5491088757812559</v>
      </c>
      <c r="H19" s="9">
        <f t="shared" si="1"/>
        <v>38387.550638388027</v>
      </c>
      <c r="I19" s="9"/>
      <c r="J19" s="9">
        <f t="shared" si="2"/>
        <v>4318.0583116640355</v>
      </c>
      <c r="K19" s="9">
        <f t="shared" si="6"/>
        <v>33.734830559875277</v>
      </c>
      <c r="L19" s="9"/>
      <c r="M19" s="9">
        <f t="shared" si="3"/>
        <v>30835.550638388027</v>
      </c>
      <c r="N19" s="9">
        <f t="shared" si="4"/>
        <v>3434.6913888969107</v>
      </c>
      <c r="O19" s="9">
        <f t="shared" si="7"/>
        <v>26.833526475757115</v>
      </c>
    </row>
    <row r="20" spans="2:15" s="10" customFormat="1" x14ac:dyDescent="0.25">
      <c r="B20" s="11">
        <v>8</v>
      </c>
      <c r="C20" s="9">
        <v>1901</v>
      </c>
      <c r="D20" s="9">
        <v>0</v>
      </c>
      <c r="E20" s="9">
        <f t="shared" si="5"/>
        <v>1901</v>
      </c>
      <c r="F20" s="9">
        <v>10112</v>
      </c>
      <c r="G20" s="9">
        <f t="shared" si="0"/>
        <v>10.026564319570314</v>
      </c>
      <c r="H20" s="9">
        <f t="shared" si="1"/>
        <v>45021.680170307402</v>
      </c>
      <c r="I20" s="9"/>
      <c r="J20" s="9">
        <f t="shared" si="2"/>
        <v>4300.6436498035982</v>
      </c>
      <c r="K20" s="9">
        <f t="shared" si="6"/>
        <v>33.598778514090611</v>
      </c>
      <c r="L20" s="9"/>
      <c r="M20" s="9">
        <f t="shared" si="3"/>
        <v>34909.680170307402</v>
      </c>
      <c r="N20" s="9">
        <f t="shared" si="4"/>
        <v>3292.1227170387297</v>
      </c>
      <c r="O20" s="9">
        <f t="shared" si="7"/>
        <v>25.719708726865075</v>
      </c>
    </row>
    <row r="21" spans="2:15" s="10" customFormat="1" x14ac:dyDescent="0.25">
      <c r="B21" s="11">
        <v>9</v>
      </c>
      <c r="C21" s="9">
        <v>2388</v>
      </c>
      <c r="D21" s="9">
        <v>0</v>
      </c>
      <c r="E21" s="9">
        <f t="shared" si="5"/>
        <v>2388</v>
      </c>
      <c r="F21" s="9">
        <v>13184</v>
      </c>
      <c r="G21" s="9">
        <f t="shared" si="0"/>
        <v>11.577892535548832</v>
      </c>
      <c r="H21" s="9">
        <f t="shared" si="1"/>
        <v>51987.516178822785</v>
      </c>
      <c r="I21" s="9"/>
      <c r="J21" s="9">
        <f t="shared" si="2"/>
        <v>4283.9848466836365</v>
      </c>
      <c r="K21" s="9">
        <f t="shared" si="6"/>
        <v>33.46863161471591</v>
      </c>
      <c r="L21" s="9"/>
      <c r="M21" s="9">
        <f t="shared" si="3"/>
        <v>38803.516178822785</v>
      </c>
      <c r="N21" s="9">
        <f t="shared" si="4"/>
        <v>3145.2629282066973</v>
      </c>
      <c r="O21" s="9">
        <f t="shared" si="7"/>
        <v>24.572366626614823</v>
      </c>
    </row>
    <row r="22" spans="2:15" s="10" customFormat="1" x14ac:dyDescent="0.25">
      <c r="B22" s="11">
        <v>10</v>
      </c>
      <c r="C22" s="9">
        <v>2938</v>
      </c>
      <c r="D22" s="9">
        <v>2470</v>
      </c>
      <c r="E22" s="9">
        <f t="shared" si="5"/>
        <v>5408</v>
      </c>
      <c r="F22" s="9">
        <v>16768</v>
      </c>
      <c r="G22" s="9">
        <f t="shared" si="0"/>
        <v>13.206787162326272</v>
      </c>
      <c r="H22" s="9">
        <f t="shared" si="1"/>
        <v>59301.643987763913</v>
      </c>
      <c r="I22" s="9"/>
      <c r="J22" s="9">
        <f t="shared" si="2"/>
        <v>4080.7535796064853</v>
      </c>
      <c r="K22" s="9">
        <f t="shared" si="6"/>
        <v>31.880887340675667</v>
      </c>
      <c r="L22" s="9"/>
      <c r="M22" s="9">
        <f t="shared" si="3"/>
        <v>42533.643987763913</v>
      </c>
      <c r="N22" s="9">
        <f t="shared" si="4"/>
        <v>2811.1033767295544</v>
      </c>
      <c r="O22" s="9">
        <f t="shared" si="7"/>
        <v>21.961745130699644</v>
      </c>
    </row>
    <row r="23" spans="2:15" s="10" customFormat="1" x14ac:dyDescent="0.25">
      <c r="B23" s="11">
        <v>11</v>
      </c>
      <c r="C23" s="9">
        <v>3559</v>
      </c>
      <c r="D23" s="9">
        <v>2985</v>
      </c>
      <c r="E23" s="9">
        <f t="shared" si="5"/>
        <v>6544</v>
      </c>
      <c r="F23" s="9">
        <v>20608</v>
      </c>
      <c r="G23" s="9">
        <f t="shared" si="0"/>
        <v>14.91712652044259</v>
      </c>
      <c r="H23" s="9">
        <f t="shared" si="1"/>
        <v>66981.478187152126</v>
      </c>
      <c r="I23" s="9"/>
      <c r="J23" s="9">
        <f t="shared" si="2"/>
        <v>4051.54961341435</v>
      </c>
      <c r="K23" s="9">
        <f t="shared" si="6"/>
        <v>31.652731354799609</v>
      </c>
      <c r="L23" s="9"/>
      <c r="M23" s="9">
        <f t="shared" si="3"/>
        <v>46373.478187152126</v>
      </c>
      <c r="N23" s="9">
        <f t="shared" si="4"/>
        <v>2670.050303090839</v>
      </c>
      <c r="O23" s="9">
        <f t="shared" si="7"/>
        <v>20.859767992897183</v>
      </c>
    </row>
    <row r="24" spans="2:15" s="10" customFormat="1" x14ac:dyDescent="0.25">
      <c r="B24" s="11">
        <v>12</v>
      </c>
      <c r="C24" s="9">
        <v>4255</v>
      </c>
      <c r="D24" s="9">
        <v>3564</v>
      </c>
      <c r="E24" s="9">
        <f t="shared" si="5"/>
        <v>7819</v>
      </c>
      <c r="F24" s="9">
        <v>24960</v>
      </c>
      <c r="G24" s="9">
        <f t="shared" si="0"/>
        <v>16.712982846464712</v>
      </c>
      <c r="H24" s="9">
        <f t="shared" si="1"/>
        <v>75045.304096509703</v>
      </c>
      <c r="I24" s="9"/>
      <c r="J24" s="9">
        <f t="shared" si="2"/>
        <v>4022.4001133783277</v>
      </c>
      <c r="K24" s="9">
        <f t="shared" si="6"/>
        <v>31.425000885768185</v>
      </c>
      <c r="L24" s="9"/>
      <c r="M24" s="9">
        <f t="shared" si="3"/>
        <v>50085.304096509703</v>
      </c>
      <c r="N24" s="9">
        <f t="shared" si="4"/>
        <v>2528.9503665978018</v>
      </c>
      <c r="O24" s="9">
        <f t="shared" si="7"/>
        <v>19.757424739045327</v>
      </c>
    </row>
    <row r="25" spans="2:15" s="10" customFormat="1" x14ac:dyDescent="0.25">
      <c r="B25" s="11">
        <v>13</v>
      </c>
      <c r="C25" s="9">
        <v>5035</v>
      </c>
      <c r="D25" s="9">
        <v>4227</v>
      </c>
      <c r="E25" s="9">
        <f t="shared" si="5"/>
        <v>9262</v>
      </c>
      <c r="F25" s="9">
        <v>29824</v>
      </c>
      <c r="G25" s="9">
        <f t="shared" si="0"/>
        <v>18.598631988787957</v>
      </c>
      <c r="H25" s="9">
        <f t="shared" si="1"/>
        <v>83512.321301335236</v>
      </c>
      <c r="I25" s="9"/>
      <c r="J25" s="9">
        <f t="shared" si="2"/>
        <v>3992.2463838252443</v>
      </c>
      <c r="K25" s="9">
        <f t="shared" si="6"/>
        <v>31.189424873634721</v>
      </c>
      <c r="L25" s="9"/>
      <c r="M25" s="9">
        <f t="shared" si="3"/>
        <v>53688.321301335236</v>
      </c>
      <c r="N25" s="9">
        <f t="shared" si="4"/>
        <v>2388.6875834801886</v>
      </c>
      <c r="O25" s="9">
        <f t="shared" si="7"/>
        <v>18.661621745938973</v>
      </c>
    </row>
    <row r="26" spans="2:15" s="10" customFormat="1" x14ac:dyDescent="0.25">
      <c r="B26" s="11">
        <v>14</v>
      </c>
      <c r="C26" s="9">
        <v>5905</v>
      </c>
      <c r="D26" s="9">
        <v>4982</v>
      </c>
      <c r="E26" s="9">
        <f t="shared" si="5"/>
        <v>10887</v>
      </c>
      <c r="F26" s="9">
        <v>35072</v>
      </c>
      <c r="G26" s="9">
        <f t="shared" si="0"/>
        <v>20.578563588227343</v>
      </c>
      <c r="H26" s="9">
        <f t="shared" si="1"/>
        <v>92402.689366401944</v>
      </c>
      <c r="I26" s="9"/>
      <c r="J26" s="9">
        <f t="shared" si="2"/>
        <v>3961.1943281131498</v>
      </c>
      <c r="K26" s="9">
        <f t="shared" si="6"/>
        <v>30.946830688383983</v>
      </c>
      <c r="L26" s="9"/>
      <c r="M26" s="9">
        <f t="shared" si="3"/>
        <v>57330.689366401944</v>
      </c>
      <c r="N26" s="9">
        <f t="shared" si="4"/>
        <v>2256.8965597274055</v>
      </c>
      <c r="O26" s="9">
        <f t="shared" si="7"/>
        <v>17.632004372870355</v>
      </c>
    </row>
    <row r="27" spans="2:15" s="10" customFormat="1" x14ac:dyDescent="0.25">
      <c r="B27" s="11">
        <v>15</v>
      </c>
      <c r="C27" s="9">
        <v>6875</v>
      </c>
      <c r="D27" s="9">
        <v>5818</v>
      </c>
      <c r="E27" s="9">
        <f t="shared" si="5"/>
        <v>12693</v>
      </c>
      <c r="F27" s="9">
        <v>38528</v>
      </c>
      <c r="G27" s="9">
        <f t="shared" si="0"/>
        <v>22.657491767638728</v>
      </c>
      <c r="H27" s="9">
        <f t="shared" si="1"/>
        <v>101737.57583472211</v>
      </c>
      <c r="I27" s="9"/>
      <c r="J27" s="9">
        <f t="shared" si="2"/>
        <v>3930.0279460722486</v>
      </c>
      <c r="K27" s="9">
        <f t="shared" si="6"/>
        <v>30.703343328689442</v>
      </c>
      <c r="L27" s="9"/>
      <c r="M27" s="9">
        <f t="shared" si="3"/>
        <v>63209.575834722113</v>
      </c>
      <c r="N27" s="9">
        <f t="shared" si="4"/>
        <v>2229.5749393970427</v>
      </c>
      <c r="O27" s="9">
        <f t="shared" si="7"/>
        <v>17.418554214039396</v>
      </c>
    </row>
    <row r="28" spans="2:15" s="10" customFormat="1" x14ac:dyDescent="0.25">
      <c r="B28" s="11">
        <v>16</v>
      </c>
      <c r="C28" s="9">
        <v>7951</v>
      </c>
      <c r="D28" s="9">
        <v>6738</v>
      </c>
      <c r="E28" s="9">
        <f t="shared" si="5"/>
        <v>14689</v>
      </c>
      <c r="F28" s="9">
        <v>44800</v>
      </c>
      <c r="G28" s="9">
        <f t="shared" si="0"/>
        <v>24.84036635602066</v>
      </c>
      <c r="H28" s="9">
        <f t="shared" si="1"/>
        <v>111539.2066264582</v>
      </c>
      <c r="I28" s="9"/>
      <c r="J28" s="9">
        <f t="shared" si="2"/>
        <v>3898.9041159203443</v>
      </c>
      <c r="K28" s="9">
        <f t="shared" si="6"/>
        <v>30.46018840562769</v>
      </c>
      <c r="L28" s="9"/>
      <c r="M28" s="9">
        <f t="shared" si="3"/>
        <v>66739.206626458195</v>
      </c>
      <c r="N28" s="9">
        <f t="shared" si="4"/>
        <v>2095.3880422074603</v>
      </c>
      <c r="O28" s="9">
        <f t="shared" si="7"/>
        <v>16.370219079745784</v>
      </c>
    </row>
    <row r="29" spans="2:15" s="10" customFormat="1" x14ac:dyDescent="0.25">
      <c r="B29" s="11">
        <v>17</v>
      </c>
      <c r="C29" s="9">
        <v>9142</v>
      </c>
      <c r="D29" s="9">
        <v>7747</v>
      </c>
      <c r="E29" s="9">
        <f t="shared" si="5"/>
        <v>16889</v>
      </c>
      <c r="F29" s="9">
        <v>48768</v>
      </c>
      <c r="G29" s="9">
        <f t="shared" si="0"/>
        <v>27.132384673821697</v>
      </c>
      <c r="H29" s="9">
        <f t="shared" si="1"/>
        <v>121830.91895778113</v>
      </c>
      <c r="I29" s="9"/>
      <c r="J29" s="9">
        <f t="shared" si="2"/>
        <v>3867.773519333628</v>
      </c>
      <c r="K29" s="9">
        <f t="shared" si="6"/>
        <v>30.216980619793969</v>
      </c>
      <c r="L29" s="9"/>
      <c r="M29" s="9">
        <f t="shared" si="3"/>
        <v>73062.918957781134</v>
      </c>
      <c r="N29" s="9">
        <f t="shared" si="4"/>
        <v>2070.3642393799523</v>
      </c>
      <c r="O29" s="9">
        <f t="shared" si="7"/>
        <v>16.174720620155878</v>
      </c>
    </row>
    <row r="30" spans="2:15" s="10" customFormat="1" x14ac:dyDescent="0.25">
      <c r="B30" s="11">
        <v>18</v>
      </c>
      <c r="C30" s="9">
        <v>10459</v>
      </c>
      <c r="D30" s="9">
        <v>8847</v>
      </c>
      <c r="E30" s="9">
        <f t="shared" si="5"/>
        <v>19306</v>
      </c>
      <c r="F30" s="9">
        <v>60928</v>
      </c>
      <c r="G30" s="9">
        <f t="shared" si="0"/>
        <v>29.539003907512779</v>
      </c>
      <c r="H30" s="9">
        <f t="shared" si="1"/>
        <v>132637.21690567018</v>
      </c>
      <c r="I30" s="9"/>
      <c r="J30" s="9">
        <f t="shared" si="2"/>
        <v>3836.6634589477871</v>
      </c>
      <c r="K30" s="9">
        <f t="shared" si="6"/>
        <v>29.973933273029587</v>
      </c>
      <c r="L30" s="9"/>
      <c r="M30" s="9">
        <f t="shared" si="3"/>
        <v>71709.216905670182</v>
      </c>
      <c r="N30" s="9">
        <f t="shared" si="4"/>
        <v>1774.034665141239</v>
      </c>
      <c r="O30" s="9">
        <f t="shared" si="7"/>
        <v>13.859645821415929</v>
      </c>
    </row>
    <row r="31" spans="2:15" s="10" customFormat="1" x14ac:dyDescent="0.25">
      <c r="B31" s="11">
        <v>19</v>
      </c>
      <c r="C31" s="9">
        <v>11862</v>
      </c>
      <c r="D31" s="9">
        <v>9874</v>
      </c>
      <c r="E31" s="9">
        <f t="shared" si="5"/>
        <v>21736</v>
      </c>
      <c r="F31" s="9">
        <v>62720</v>
      </c>
      <c r="G31" s="9">
        <f t="shared" si="0"/>
        <v>32.065954102888419</v>
      </c>
      <c r="H31" s="9">
        <f>$H$30*(1+$D$8)^($B31-$B$30)</f>
        <v>139269.0777509537</v>
      </c>
      <c r="I31" s="9"/>
      <c r="J31" s="9">
        <f t="shared" si="2"/>
        <v>3665.3541439568962</v>
      </c>
      <c r="K31" s="9">
        <f t="shared" si="6"/>
        <v>28.635579249663252</v>
      </c>
      <c r="L31" s="9"/>
      <c r="M31" s="9">
        <f t="shared" si="3"/>
        <v>76549.0777509537</v>
      </c>
      <c r="N31" s="9">
        <f t="shared" si="4"/>
        <v>1709.3855238199908</v>
      </c>
      <c r="O31" s="9">
        <f t="shared" si="7"/>
        <v>13.354574404843678</v>
      </c>
    </row>
    <row r="32" spans="2:15" s="10" customFormat="1" x14ac:dyDescent="0.25">
      <c r="B32" s="11">
        <v>20</v>
      </c>
      <c r="C32" s="9">
        <v>13353</v>
      </c>
      <c r="D32" s="9">
        <v>11008</v>
      </c>
      <c r="E32" s="9">
        <f t="shared" si="5"/>
        <v>24361</v>
      </c>
      <c r="F32" s="9">
        <v>64512</v>
      </c>
      <c r="G32" s="9">
        <f t="shared" si="0"/>
        <v>34.719251808032837</v>
      </c>
      <c r="H32" s="9">
        <f t="shared" ref="H32:H42" si="8">$H$30*(1+$D$8)^($B32-$B$30)</f>
        <v>146232.53163850139</v>
      </c>
      <c r="I32" s="9"/>
      <c r="J32" s="9">
        <f t="shared" si="2"/>
        <v>3510.2004015623552</v>
      </c>
      <c r="K32" s="9">
        <f t="shared" si="6"/>
        <v>27.4234406372059</v>
      </c>
      <c r="L32" s="9"/>
      <c r="M32" s="9">
        <f t="shared" si="3"/>
        <v>81720.531638501387</v>
      </c>
      <c r="N32" s="9">
        <f t="shared" si="4"/>
        <v>1652.0958445662809</v>
      </c>
      <c r="O32" s="9">
        <f t="shared" si="7"/>
        <v>12.90699878567407</v>
      </c>
    </row>
    <row r="33" spans="2:16" s="10" customFormat="1" x14ac:dyDescent="0.25">
      <c r="B33" s="11">
        <v>21</v>
      </c>
      <c r="C33" s="9">
        <v>14932</v>
      </c>
      <c r="D33" s="9">
        <v>12230</v>
      </c>
      <c r="E33" s="9">
        <f t="shared" si="5"/>
        <v>27162</v>
      </c>
      <c r="F33" s="9">
        <v>66176</v>
      </c>
      <c r="G33" s="9">
        <f t="shared" si="0"/>
        <v>37.505214398434482</v>
      </c>
      <c r="H33" s="9">
        <f t="shared" si="8"/>
        <v>153544.15822042647</v>
      </c>
      <c r="I33" s="9"/>
      <c r="J33" s="9">
        <f t="shared" si="2"/>
        <v>3369.7223238830979</v>
      </c>
      <c r="K33" s="9">
        <f t="shared" si="6"/>
        <v>26.325955655336703</v>
      </c>
      <c r="L33" s="9"/>
      <c r="M33" s="9">
        <f t="shared" si="3"/>
        <v>87368.158220426471</v>
      </c>
      <c r="N33" s="9">
        <f t="shared" si="4"/>
        <v>1605.2743381448195</v>
      </c>
      <c r="O33" s="9">
        <f t="shared" si="7"/>
        <v>12.541205766756402</v>
      </c>
    </row>
    <row r="34" spans="2:16" s="10" customFormat="1" x14ac:dyDescent="0.25">
      <c r="B34" s="11">
        <v>22</v>
      </c>
      <c r="C34" s="9">
        <v>16604</v>
      </c>
      <c r="D34" s="9">
        <v>13573</v>
      </c>
      <c r="E34" s="9">
        <f t="shared" si="5"/>
        <v>30177</v>
      </c>
      <c r="F34" s="9">
        <v>67968</v>
      </c>
      <c r="G34" s="9">
        <f t="shared" si="0"/>
        <v>40.430475118356199</v>
      </c>
      <c r="H34" s="9">
        <f t="shared" si="8"/>
        <v>161221.36613144778</v>
      </c>
      <c r="I34" s="9"/>
      <c r="J34" s="9">
        <f t="shared" si="2"/>
        <v>3241.2274589360727</v>
      </c>
      <c r="K34" s="9">
        <f t="shared" si="6"/>
        <v>25.322089522938068</v>
      </c>
      <c r="L34" s="9"/>
      <c r="M34" s="9">
        <f t="shared" si="3"/>
        <v>93253.366131447779</v>
      </c>
      <c r="N34" s="9">
        <f t="shared" si="4"/>
        <v>1560.1193393547314</v>
      </c>
      <c r="O34" s="9">
        <f t="shared" si="7"/>
        <v>12.188432338708839</v>
      </c>
    </row>
    <row r="35" spans="2:16" s="10" customFormat="1" x14ac:dyDescent="0.25">
      <c r="B35" s="11">
        <v>23</v>
      </c>
      <c r="C35" s="9">
        <v>18367</v>
      </c>
      <c r="D35" s="9">
        <v>15014</v>
      </c>
      <c r="E35" s="9">
        <f t="shared" si="5"/>
        <v>33381</v>
      </c>
      <c r="F35" s="9">
        <v>69760</v>
      </c>
      <c r="G35" s="9">
        <f t="shared" si="0"/>
        <v>43.501998874274015</v>
      </c>
      <c r="H35" s="9">
        <f t="shared" si="8"/>
        <v>169282.43443802017</v>
      </c>
      <c r="I35" s="9"/>
      <c r="J35" s="9">
        <f t="shared" si="2"/>
        <v>3124.0273540255375</v>
      </c>
      <c r="K35" s="9">
        <f t="shared" si="6"/>
        <v>24.406463703324512</v>
      </c>
      <c r="L35" s="9"/>
      <c r="M35" s="9">
        <f t="shared" si="3"/>
        <v>99522.434438020166</v>
      </c>
      <c r="N35" s="9">
        <f t="shared" si="4"/>
        <v>1520.4228805480141</v>
      </c>
      <c r="O35" s="9">
        <f t="shared" si="7"/>
        <v>11.87830375428136</v>
      </c>
    </row>
    <row r="36" spans="2:16" s="10" customFormat="1" x14ac:dyDescent="0.25">
      <c r="B36" s="11">
        <v>24</v>
      </c>
      <c r="C36" s="9">
        <v>20273</v>
      </c>
      <c r="D36" s="9">
        <v>16527</v>
      </c>
      <c r="E36" s="9">
        <f t="shared" si="5"/>
        <v>36800</v>
      </c>
      <c r="F36" s="9">
        <v>71552</v>
      </c>
      <c r="G36" s="9">
        <f t="shared" si="0"/>
        <v>46.727098817987709</v>
      </c>
      <c r="H36" s="9">
        <f t="shared" si="8"/>
        <v>177746.55615992117</v>
      </c>
      <c r="I36" s="9"/>
      <c r="J36" s="9">
        <f t="shared" si="2"/>
        <v>3016.3772141929653</v>
      </c>
      <c r="K36" s="9">
        <f t="shared" si="6"/>
        <v>23.565446985882541</v>
      </c>
      <c r="L36" s="9"/>
      <c r="M36" s="9">
        <f t="shared" si="3"/>
        <v>106194.55615992117</v>
      </c>
      <c r="N36" s="9">
        <f t="shared" si="4"/>
        <v>1485.1030326155744</v>
      </c>
      <c r="O36" s="9">
        <f t="shared" si="7"/>
        <v>11.602367442309175</v>
      </c>
    </row>
    <row r="37" spans="2:16" s="10" customFormat="1" x14ac:dyDescent="0.25">
      <c r="B37" s="11">
        <v>25</v>
      </c>
      <c r="C37" s="9">
        <v>22331</v>
      </c>
      <c r="D37" s="9">
        <v>18112</v>
      </c>
      <c r="E37" s="9">
        <f t="shared" si="5"/>
        <v>40443</v>
      </c>
      <c r="F37" s="9">
        <v>73344</v>
      </c>
      <c r="G37" s="9">
        <f t="shared" si="0"/>
        <v>50.113453758887104</v>
      </c>
      <c r="H37" s="9">
        <f t="shared" si="8"/>
        <v>186633.88396791727</v>
      </c>
      <c r="I37" s="9"/>
      <c r="J37" s="9">
        <f t="shared" si="2"/>
        <v>2917.1983370232556</v>
      </c>
      <c r="K37" s="9">
        <f t="shared" si="6"/>
        <v>22.790612007994184</v>
      </c>
      <c r="L37" s="9"/>
      <c r="M37" s="9">
        <f t="shared" si="3"/>
        <v>113289.88396791727</v>
      </c>
      <c r="N37" s="9">
        <f t="shared" si="4"/>
        <v>1453.6392625902106</v>
      </c>
      <c r="O37" s="9">
        <f t="shared" si="7"/>
        <v>11.35655673898602</v>
      </c>
    </row>
    <row r="38" spans="2:16" s="10" customFormat="1" x14ac:dyDescent="0.25">
      <c r="B38" s="11">
        <v>26</v>
      </c>
      <c r="C38" s="9">
        <v>24552</v>
      </c>
      <c r="D38" s="9">
        <v>19768</v>
      </c>
      <c r="E38" s="9">
        <f t="shared" si="5"/>
        <v>44320</v>
      </c>
      <c r="F38" s="9">
        <v>75136</v>
      </c>
      <c r="G38" s="9">
        <f t="shared" si="0"/>
        <v>53.669126446831463</v>
      </c>
      <c r="H38" s="9">
        <f t="shared" si="8"/>
        <v>195965.57816631309</v>
      </c>
      <c r="I38" s="9"/>
      <c r="J38" s="9">
        <f t="shared" si="2"/>
        <v>2825.564495008955</v>
      </c>
      <c r="K38" s="9">
        <f t="shared" si="6"/>
        <v>22.074722617257461</v>
      </c>
      <c r="L38" s="9"/>
      <c r="M38" s="9">
        <f t="shared" si="3"/>
        <v>120829.57816631309</v>
      </c>
      <c r="N38" s="9">
        <f t="shared" si="4"/>
        <v>1425.5789730825793</v>
      </c>
      <c r="O38" s="9">
        <f t="shared" si="7"/>
        <v>11.137335727207651</v>
      </c>
    </row>
    <row r="39" spans="2:16" s="10" customFormat="1" x14ac:dyDescent="0.25">
      <c r="B39" s="11">
        <v>27</v>
      </c>
      <c r="C39" s="9">
        <v>26944</v>
      </c>
      <c r="D39" s="9">
        <v>21496</v>
      </c>
      <c r="E39" s="9">
        <f t="shared" si="5"/>
        <v>48440</v>
      </c>
      <c r="F39" s="9">
        <v>77056</v>
      </c>
      <c r="G39" s="9">
        <f t="shared" si="0"/>
        <v>57.402582769173037</v>
      </c>
      <c r="H39" s="9">
        <f t="shared" si="8"/>
        <v>205763.85707462876</v>
      </c>
      <c r="I39" s="9"/>
      <c r="J39" s="9">
        <f t="shared" si="2"/>
        <v>2740.7104259970083</v>
      </c>
      <c r="K39" s="9">
        <f t="shared" si="6"/>
        <v>21.411800203101627</v>
      </c>
      <c r="L39" s="9"/>
      <c r="M39" s="9">
        <f t="shared" si="3"/>
        <v>128707.85707462876</v>
      </c>
      <c r="N39" s="9">
        <f t="shared" si="4"/>
        <v>1398.3318032465793</v>
      </c>
      <c r="O39" s="9">
        <f t="shared" si="7"/>
        <v>10.924467212863901</v>
      </c>
    </row>
    <row r="40" spans="2:16" s="10" customFormat="1" x14ac:dyDescent="0.25">
      <c r="B40" s="11">
        <v>28</v>
      </c>
      <c r="C40" s="9">
        <v>29520</v>
      </c>
      <c r="D40" s="9">
        <v>23296</v>
      </c>
      <c r="E40" s="9">
        <f t="shared" si="5"/>
        <v>52816</v>
      </c>
      <c r="F40" s="9">
        <v>78848</v>
      </c>
      <c r="G40" s="9">
        <f t="shared" si="0"/>
        <v>61.322711907631678</v>
      </c>
      <c r="H40" s="9">
        <f t="shared" si="8"/>
        <v>216052.04992836018</v>
      </c>
      <c r="I40" s="9"/>
      <c r="J40" s="9">
        <f t="shared" si="2"/>
        <v>2661.9183146080868</v>
      </c>
      <c r="K40" s="9">
        <f t="shared" si="6"/>
        <v>20.796236832875678</v>
      </c>
      <c r="L40" s="9"/>
      <c r="M40" s="9">
        <f t="shared" si="3"/>
        <v>137204.04992836018</v>
      </c>
      <c r="N40" s="9">
        <f t="shared" si="4"/>
        <v>1376.1304303611203</v>
      </c>
      <c r="O40" s="9">
        <f t="shared" si="7"/>
        <v>10.751018987196252</v>
      </c>
    </row>
    <row r="41" spans="2:16" s="10" customFormat="1" x14ac:dyDescent="0.25">
      <c r="B41" s="11">
        <v>29</v>
      </c>
      <c r="C41" s="9">
        <v>32290</v>
      </c>
      <c r="D41" s="9">
        <v>25167</v>
      </c>
      <c r="E41" s="9">
        <f t="shared" si="5"/>
        <v>57457</v>
      </c>
      <c r="F41" s="9">
        <v>80640</v>
      </c>
      <c r="G41" s="9">
        <f t="shared" si="0"/>
        <v>65.438847503013278</v>
      </c>
      <c r="H41" s="9">
        <f t="shared" si="8"/>
        <v>226854.65242477821</v>
      </c>
      <c r="I41" s="9"/>
      <c r="J41" s="9">
        <f t="shared" si="2"/>
        <v>2588.6405230009273</v>
      </c>
      <c r="K41" s="9">
        <f t="shared" si="6"/>
        <v>20.223754085944744</v>
      </c>
      <c r="L41" s="9"/>
      <c r="M41" s="9">
        <f t="shared" si="3"/>
        <v>146214.65242477821</v>
      </c>
      <c r="N41" s="9">
        <f t="shared" si="4"/>
        <v>1356.3449817891608</v>
      </c>
      <c r="O41" s="9">
        <f t="shared" si="7"/>
        <v>10.596445170227819</v>
      </c>
    </row>
    <row r="42" spans="2:16" s="10" customFormat="1" x14ac:dyDescent="0.25">
      <c r="B42" s="11">
        <v>30</v>
      </c>
      <c r="C42" s="9">
        <v>35267</v>
      </c>
      <c r="D42" s="9">
        <v>27110</v>
      </c>
      <c r="E42" s="9">
        <f t="shared" si="5"/>
        <v>62377</v>
      </c>
      <c r="F42" s="9">
        <v>82560</v>
      </c>
      <c r="G42" s="9">
        <f t="shared" si="0"/>
        <v>69.760789878163919</v>
      </c>
      <c r="H42" s="9">
        <f t="shared" si="8"/>
        <v>238197.38504601709</v>
      </c>
      <c r="I42" s="9"/>
      <c r="J42" s="9">
        <f t="shared" si="2"/>
        <v>2520.3324869612934</v>
      </c>
      <c r="K42" s="9">
        <f t="shared" si="6"/>
        <v>19.690097554385105</v>
      </c>
      <c r="L42" s="9"/>
      <c r="M42" s="9">
        <f t="shared" si="3"/>
        <v>155637.38504601709</v>
      </c>
      <c r="N42" s="9">
        <f t="shared" si="4"/>
        <v>1336.8596486492604</v>
      </c>
      <c r="O42" s="9">
        <f t="shared" si="7"/>
        <v>10.444216005072347</v>
      </c>
    </row>
    <row r="45" spans="2:16" x14ac:dyDescent="0.25">
      <c r="H45" s="49" t="s">
        <v>87</v>
      </c>
      <c r="I45" s="71" t="s">
        <v>63</v>
      </c>
      <c r="J45" s="72">
        <f>K22</f>
        <v>31.880887340675667</v>
      </c>
      <c r="L45" s="71" t="s">
        <v>66</v>
      </c>
      <c r="M45" s="72">
        <f>K32</f>
        <v>27.4234406372059</v>
      </c>
      <c r="O45" s="71" t="s">
        <v>71</v>
      </c>
      <c r="P45" s="72">
        <f>K42</f>
        <v>19.690097554385105</v>
      </c>
    </row>
    <row r="46" spans="2:16" x14ac:dyDescent="0.25">
      <c r="I46" s="73">
        <v>2760.1361710015467</v>
      </c>
      <c r="J46" s="74">
        <f t="dataTable" ref="J46:J56" dt2D="0" dtr="0" r1="C22" ca="1"/>
        <v>31.986103026138842</v>
      </c>
      <c r="L46" s="73">
        <v>11682.594927905235</v>
      </c>
      <c r="M46" s="74">
        <f t="dataTable" ref="M46:M56" dt2D="0" dtr="0" r1="C32"/>
        <v>27.799313933609163</v>
      </c>
      <c r="O46" s="73">
        <v>28505.728937376658</v>
      </c>
      <c r="P46" s="74">
        <f t="dataTable" ref="P46:P56" dt2D="0" dtr="0" r1="C42"/>
        <v>20.447291248278169</v>
      </c>
    </row>
    <row r="47" spans="2:16" x14ac:dyDescent="0.25">
      <c r="I47" s="73">
        <v>2794.5879558766792</v>
      </c>
      <c r="J47" s="74">
        <v>31.965723007438701</v>
      </c>
      <c r="L47" s="73">
        <v>11992.467438190846</v>
      </c>
      <c r="M47" s="74">
        <v>27.729586653770539</v>
      </c>
      <c r="O47" s="73">
        <v>29704.359598085306</v>
      </c>
      <c r="P47" s="74">
        <v>20.31305678715551</v>
      </c>
    </row>
    <row r="48" spans="2:16" x14ac:dyDescent="0.25">
      <c r="I48" s="73">
        <v>2829.591098095264</v>
      </c>
      <c r="J48" s="74">
        <v>31.945016832256087</v>
      </c>
      <c r="L48" s="73">
        <v>12313.945186979392</v>
      </c>
      <c r="M48" s="74">
        <v>27.657247971868717</v>
      </c>
      <c r="O48" s="73">
        <v>30974.722394408069</v>
      </c>
      <c r="P48" s="74">
        <v>20.170789055330729</v>
      </c>
    </row>
    <row r="49" spans="9:16" x14ac:dyDescent="0.25">
      <c r="I49" s="73">
        <v>2865.1546603838256</v>
      </c>
      <c r="J49" s="74">
        <v>31.923979139517915</v>
      </c>
      <c r="L49" s="73">
        <v>12647.516470177554</v>
      </c>
      <c r="M49" s="74">
        <v>27.582188011925037</v>
      </c>
      <c r="O49" s="73">
        <v>32321.71696610338</v>
      </c>
      <c r="P49" s="74">
        <v>20.019939342909918</v>
      </c>
    </row>
    <row r="50" spans="9:16" x14ac:dyDescent="0.25">
      <c r="I50" s="73">
        <v>2901.2878458664813</v>
      </c>
      <c r="J50" s="74">
        <v>31.902604485098671</v>
      </c>
      <c r="L50" s="73">
        <v>12993.690835159927</v>
      </c>
      <c r="M50" s="74">
        <v>27.504292115971452</v>
      </c>
      <c r="O50" s="73">
        <v>33750.597701731502</v>
      </c>
      <c r="P50" s="74">
        <v>19.859919211736074</v>
      </c>
    </row>
    <row r="51" spans="9:16" x14ac:dyDescent="0.25">
      <c r="I51" s="73">
        <v>2938</v>
      </c>
      <c r="J51" s="74">
        <v>31.880887340675667</v>
      </c>
      <c r="L51" s="73">
        <v>13353</v>
      </c>
      <c r="M51" s="74">
        <v>27.4234406372059</v>
      </c>
      <c r="O51" s="73">
        <v>35267.000000000007</v>
      </c>
      <c r="P51" s="74">
        <v>19.690097554385105</v>
      </c>
    </row>
    <row r="52" spans="9:16" x14ac:dyDescent="0.25">
      <c r="I52" s="73">
        <v>2975.3006125312486</v>
      </c>
      <c r="J52" s="74">
        <v>31.858822092571145</v>
      </c>
      <c r="L52" s="73">
        <v>13725.998811303631</v>
      </c>
      <c r="M52" s="74">
        <v>27.339508724461297</v>
      </c>
      <c r="O52" s="73">
        <v>36876.968476934286</v>
      </c>
      <c r="P52" s="74">
        <v>19.509797435249183</v>
      </c>
    </row>
    <row r="53" spans="9:16" x14ac:dyDescent="0.25">
      <c r="I53" s="73">
        <v>3013.1993194772326</v>
      </c>
      <c r="J53" s="74">
        <v>31.836403040580961</v>
      </c>
      <c r="L53" s="73">
        <v>14113.266242193562</v>
      </c>
      <c r="M53" s="74">
        <v>27.252366097639843</v>
      </c>
      <c r="O53" s="73">
        <v>38586.987261175986</v>
      </c>
      <c r="P53" s="74">
        <v>19.318292697771</v>
      </c>
    </row>
    <row r="54" spans="9:16" x14ac:dyDescent="0.25">
      <c r="I54" s="73">
        <v>3051.7059051279289</v>
      </c>
      <c r="J54" s="74">
        <v>31.813624396789816</v>
      </c>
      <c r="L54" s="73">
        <v>14515.406432052156</v>
      </c>
      <c r="M54" s="74">
        <v>27.161876813750855</v>
      </c>
      <c r="O54" s="73">
        <v>40404.012529883483</v>
      </c>
      <c r="P54" s="74">
        <v>19.114804320753343</v>
      </c>
    </row>
    <row r="55" spans="9:16" x14ac:dyDescent="0.25">
      <c r="I55" s="73">
        <v>3090.8303040721189</v>
      </c>
      <c r="J55" s="74">
        <v>31.79048028437288</v>
      </c>
      <c r="L55" s="73">
        <v>14933.04976969032</v>
      </c>
      <c r="M55" s="74">
        <v>27.067899023176945</v>
      </c>
      <c r="O55" s="73">
        <v>42335.507448585653</v>
      </c>
      <c r="P55" s="74">
        <v>18.898496505450296</v>
      </c>
    </row>
    <row r="56" spans="9:16" x14ac:dyDescent="0.25">
      <c r="I56" s="75">
        <v>3130.5826032464238</v>
      </c>
      <c r="J56" s="76">
        <v>31.766964736383642</v>
      </c>
      <c r="L56" s="75">
        <v>15366.854021673096</v>
      </c>
      <c r="M56" s="76">
        <v>26.97028471577902</v>
      </c>
      <c r="O56" s="75">
        <v>44389.479689966844</v>
      </c>
      <c r="P56" s="76">
        <v>18.668472473844346</v>
      </c>
    </row>
    <row r="58" spans="9:16" x14ac:dyDescent="0.25">
      <c r="I58" s="71" t="s">
        <v>64</v>
      </c>
      <c r="J58" s="72">
        <f>O22</f>
        <v>21.961745130699644</v>
      </c>
      <c r="L58" s="71" t="s">
        <v>68</v>
      </c>
      <c r="M58" s="72">
        <f>O32</f>
        <v>12.90699878567407</v>
      </c>
      <c r="O58" s="71" t="s">
        <v>72</v>
      </c>
      <c r="P58" s="72">
        <f>O42</f>
        <v>10.444216005072347</v>
      </c>
    </row>
    <row r="59" spans="9:16" x14ac:dyDescent="0.25">
      <c r="I59" s="73">
        <v>2760.1361710015467</v>
      </c>
      <c r="J59" s="74">
        <f t="dataTable" ref="J59:J69" dt2D="0" dtr="0" r1="C22"/>
        <v>22.066960816162819</v>
      </c>
      <c r="L59" s="73">
        <v>11682.594927905235</v>
      </c>
      <c r="M59" s="74">
        <f t="dataTable" ref="M59:M69" dt2D="0" dtr="0" r1="C32" ca="1"/>
        <v>13.282872082077336</v>
      </c>
      <c r="O59" s="73">
        <v>28505.728937376658</v>
      </c>
      <c r="P59" s="74">
        <f t="dataTable" ref="P59:P69" dt2D="0" dtr="0" r1="C42" ca="1"/>
        <v>11.201409698965412</v>
      </c>
    </row>
    <row r="60" spans="9:16" x14ac:dyDescent="0.25">
      <c r="I60" s="73">
        <v>2794.5879558766792</v>
      </c>
      <c r="J60" s="74">
        <v>22.046580797462678</v>
      </c>
      <c r="L60" s="73">
        <v>11992.467438190846</v>
      </c>
      <c r="M60" s="74">
        <v>13.213144802238713</v>
      </c>
      <c r="O60" s="73">
        <v>29704.359598085306</v>
      </c>
      <c r="P60" s="74">
        <v>11.067175237842752</v>
      </c>
    </row>
    <row r="61" spans="9:16" x14ac:dyDescent="0.25">
      <c r="I61" s="73">
        <v>2829.591098095264</v>
      </c>
      <c r="J61" s="74">
        <v>22.02587462228006</v>
      </c>
      <c r="L61" s="73">
        <v>12313.945186979392</v>
      </c>
      <c r="M61" s="74">
        <v>13.140806120336892</v>
      </c>
      <c r="O61" s="73">
        <v>30974.722394408069</v>
      </c>
      <c r="P61" s="74">
        <v>10.92490750601797</v>
      </c>
    </row>
    <row r="62" spans="9:16" x14ac:dyDescent="0.25">
      <c r="I62" s="73">
        <v>2865.1546603838256</v>
      </c>
      <c r="J62" s="74">
        <v>22.004836929541892</v>
      </c>
      <c r="L62" s="73">
        <v>12647.516470177554</v>
      </c>
      <c r="M62" s="74">
        <v>13.065746160393207</v>
      </c>
      <c r="O62" s="73">
        <v>32321.71696610338</v>
      </c>
      <c r="P62" s="74">
        <v>10.77405779359716</v>
      </c>
    </row>
    <row r="63" spans="9:16" x14ac:dyDescent="0.25">
      <c r="I63" s="73">
        <v>2901.2878458664813</v>
      </c>
      <c r="J63" s="74">
        <v>21.983462275122644</v>
      </c>
      <c r="L63" s="73">
        <v>12993.690835159927</v>
      </c>
      <c r="M63" s="74">
        <v>12.987850264439624</v>
      </c>
      <c r="O63" s="73">
        <v>33750.597701731502</v>
      </c>
      <c r="P63" s="74">
        <v>10.614037662423318</v>
      </c>
    </row>
    <row r="64" spans="9:16" x14ac:dyDescent="0.25">
      <c r="I64" s="73">
        <v>2938</v>
      </c>
      <c r="J64" s="74">
        <v>21.961745130699644</v>
      </c>
      <c r="L64" s="73">
        <v>13353</v>
      </c>
      <c r="M64" s="74">
        <v>12.90699878567407</v>
      </c>
      <c r="O64" s="73">
        <v>35267.000000000007</v>
      </c>
      <c r="P64" s="74">
        <v>10.444216005072347</v>
      </c>
    </row>
    <row r="65" spans="8:16" x14ac:dyDescent="0.25">
      <c r="I65" s="73">
        <v>2975.3006125312486</v>
      </c>
      <c r="J65" s="74">
        <v>21.939679882595122</v>
      </c>
      <c r="L65" s="73">
        <v>13725.998811303631</v>
      </c>
      <c r="M65" s="74">
        <v>12.82306687292947</v>
      </c>
      <c r="O65" s="73">
        <v>36876.968476934286</v>
      </c>
      <c r="P65" s="74">
        <v>10.263915885936422</v>
      </c>
    </row>
    <row r="66" spans="8:16" x14ac:dyDescent="0.25">
      <c r="I66" s="73">
        <v>3013.1993194772326</v>
      </c>
      <c r="J66" s="74">
        <v>21.917260830604935</v>
      </c>
      <c r="L66" s="73">
        <v>14113.266242193562</v>
      </c>
      <c r="M66" s="74">
        <v>12.735924246108013</v>
      </c>
      <c r="O66" s="73">
        <v>38586.987261175986</v>
      </c>
      <c r="P66" s="74">
        <v>10.072411148458242</v>
      </c>
    </row>
    <row r="67" spans="8:16" x14ac:dyDescent="0.25">
      <c r="I67" s="73">
        <v>3051.7059051279289</v>
      </c>
      <c r="J67" s="74">
        <v>21.894482186813793</v>
      </c>
      <c r="L67" s="73">
        <v>14515.406432052156</v>
      </c>
      <c r="M67" s="74">
        <v>12.645434962219028</v>
      </c>
      <c r="O67" s="73">
        <v>40404.012529883483</v>
      </c>
      <c r="P67" s="74">
        <v>9.8689227714405874</v>
      </c>
    </row>
    <row r="68" spans="8:16" x14ac:dyDescent="0.25">
      <c r="I68" s="73">
        <v>3090.8303040721189</v>
      </c>
      <c r="J68" s="74">
        <v>21.871338074396853</v>
      </c>
      <c r="L68" s="73">
        <v>14933.04976969032</v>
      </c>
      <c r="M68" s="74">
        <v>12.551457171645117</v>
      </c>
      <c r="O68" s="73">
        <v>42335.507448585653</v>
      </c>
      <c r="P68" s="74">
        <v>9.652614956137537</v>
      </c>
    </row>
    <row r="69" spans="8:16" x14ac:dyDescent="0.25">
      <c r="I69" s="75">
        <v>3130.5826032464238</v>
      </c>
      <c r="J69" s="76">
        <v>21.847822526407619</v>
      </c>
      <c r="L69" s="75">
        <v>15366.854021673096</v>
      </c>
      <c r="M69" s="76">
        <v>12.453842864247187</v>
      </c>
      <c r="O69" s="75">
        <v>44389.479689966844</v>
      </c>
      <c r="P69" s="76">
        <v>9.4225909245315904</v>
      </c>
    </row>
    <row r="73" spans="8:16" x14ac:dyDescent="0.25">
      <c r="H73" s="49" t="s">
        <v>32</v>
      </c>
      <c r="I73" s="71" t="s">
        <v>63</v>
      </c>
      <c r="J73" s="72">
        <f>K22</f>
        <v>31.880887340675667</v>
      </c>
      <c r="L73" s="71" t="s">
        <v>66</v>
      </c>
      <c r="M73" s="72">
        <f>K32</f>
        <v>27.4234406372059</v>
      </c>
      <c r="O73" s="71" t="s">
        <v>71</v>
      </c>
      <c r="P73" s="72">
        <f>K42</f>
        <v>19.690097554385105</v>
      </c>
    </row>
    <row r="74" spans="8:16" s="126" customFormat="1" x14ac:dyDescent="0.25">
      <c r="I74" s="73">
        <v>1469</v>
      </c>
      <c r="J74" s="74">
        <f t="dataTable" ref="J74:J84" dt2D="0" dtr="0" r1="C22" ca="1"/>
        <v>32.749877077463289</v>
      </c>
      <c r="L74" s="73">
        <v>6676.5</v>
      </c>
      <c r="M74" s="74">
        <f t="dataTable" ref="M74:M84" dt2D="0" dtr="0" r1="C32" ca="1"/>
        <v>28.925781659368479</v>
      </c>
      <c r="O74" s="73">
        <v>17633.5</v>
      </c>
      <c r="P74" s="74">
        <f t="dataTable" ref="P74:P84" dt2D="0" dtr="0" r1="C42" ca="1"/>
        <v>21.664870474683148</v>
      </c>
    </row>
    <row r="75" spans="8:16" s="126" customFormat="1" x14ac:dyDescent="0.25">
      <c r="I75" s="73">
        <v>1762.7999999999997</v>
      </c>
      <c r="J75" s="74">
        <v>32.576079130105768</v>
      </c>
      <c r="L75" s="73">
        <v>8011.8000000000011</v>
      </c>
      <c r="M75" s="74">
        <v>28.625313454935959</v>
      </c>
      <c r="O75" s="73">
        <v>21160.200000000004</v>
      </c>
      <c r="P75" s="74">
        <v>21.26991589062354</v>
      </c>
    </row>
    <row r="76" spans="8:16" s="126" customFormat="1" x14ac:dyDescent="0.25">
      <c r="I76" s="73">
        <v>2056.6</v>
      </c>
      <c r="J76" s="74">
        <v>32.40228118274824</v>
      </c>
      <c r="L76" s="73">
        <v>9347.1</v>
      </c>
      <c r="M76" s="74">
        <v>28.324845250503444</v>
      </c>
      <c r="O76" s="73">
        <v>24686.900000000005</v>
      </c>
      <c r="P76" s="74">
        <v>20.874961306563932</v>
      </c>
    </row>
    <row r="77" spans="8:16" s="126" customFormat="1" x14ac:dyDescent="0.25">
      <c r="I77" s="73">
        <v>2350.4000000000005</v>
      </c>
      <c r="J77" s="74">
        <v>32.228483235390712</v>
      </c>
      <c r="L77" s="73">
        <v>10682.4</v>
      </c>
      <c r="M77" s="74">
        <v>28.024377046070931</v>
      </c>
      <c r="O77" s="73">
        <v>28213.599999999988</v>
      </c>
      <c r="P77" s="74">
        <v>20.480006722504321</v>
      </c>
    </row>
    <row r="78" spans="8:16" s="126" customFormat="1" x14ac:dyDescent="0.25">
      <c r="I78" s="73">
        <v>2644.2000000000007</v>
      </c>
      <c r="J78" s="74">
        <v>32.054685288033191</v>
      </c>
      <c r="L78" s="73">
        <v>12017.700000000004</v>
      </c>
      <c r="M78" s="74">
        <v>27.723908841638412</v>
      </c>
      <c r="O78" s="73">
        <v>31740.300000000003</v>
      </c>
      <c r="P78" s="74">
        <v>20.085052138444713</v>
      </c>
    </row>
    <row r="79" spans="8:16" s="126" customFormat="1" x14ac:dyDescent="0.25">
      <c r="I79" s="73">
        <v>2938</v>
      </c>
      <c r="J79" s="74">
        <v>31.880887340675667</v>
      </c>
      <c r="L79" s="73">
        <v>13353</v>
      </c>
      <c r="M79" s="74">
        <v>27.4234406372059</v>
      </c>
      <c r="O79" s="73">
        <v>35267</v>
      </c>
      <c r="P79" s="74">
        <v>19.690097554385105</v>
      </c>
    </row>
    <row r="80" spans="8:16" s="126" customFormat="1" x14ac:dyDescent="0.25">
      <c r="I80" s="73">
        <v>3231.8</v>
      </c>
      <c r="J80" s="74">
        <v>31.707089393318142</v>
      </c>
      <c r="L80" s="73">
        <v>14688.3</v>
      </c>
      <c r="M80" s="74">
        <v>27.122972432773384</v>
      </c>
      <c r="O80" s="73">
        <v>38793.700000000012</v>
      </c>
      <c r="P80" s="74">
        <v>19.295142970325493</v>
      </c>
    </row>
    <row r="81" spans="9:16" s="126" customFormat="1" x14ac:dyDescent="0.25">
      <c r="I81" s="73">
        <v>3525.5999999999995</v>
      </c>
      <c r="J81" s="74">
        <v>31.533291445960622</v>
      </c>
      <c r="L81" s="73">
        <v>16023.600000000002</v>
      </c>
      <c r="M81" s="74">
        <v>26.822504228340865</v>
      </c>
      <c r="O81" s="73">
        <v>42320.400000000009</v>
      </c>
      <c r="P81" s="74">
        <v>18.900188386265889</v>
      </c>
    </row>
    <row r="82" spans="9:16" s="126" customFormat="1" x14ac:dyDescent="0.25">
      <c r="I82" s="73">
        <v>3819.3999999999996</v>
      </c>
      <c r="J82" s="74">
        <v>31.359493498603097</v>
      </c>
      <c r="L82" s="73">
        <v>17358.900000000001</v>
      </c>
      <c r="M82" s="74">
        <v>26.522036023908353</v>
      </c>
      <c r="O82" s="73">
        <v>45847.100000000006</v>
      </c>
      <c r="P82" s="74">
        <v>18.505233802206277</v>
      </c>
    </row>
    <row r="83" spans="9:16" s="126" customFormat="1" x14ac:dyDescent="0.25">
      <c r="I83" s="73">
        <v>4113.2</v>
      </c>
      <c r="J83" s="74">
        <v>31.185695551245576</v>
      </c>
      <c r="L83" s="73">
        <v>18694.2</v>
      </c>
      <c r="M83" s="74">
        <v>26.221567819475837</v>
      </c>
      <c r="O83" s="73">
        <v>49373.80000000001</v>
      </c>
      <c r="P83" s="74">
        <v>18.110279218146669</v>
      </c>
    </row>
    <row r="84" spans="9:16" s="126" customFormat="1" x14ac:dyDescent="0.25">
      <c r="I84" s="75">
        <v>4407</v>
      </c>
      <c r="J84" s="76">
        <v>31.011897603888052</v>
      </c>
      <c r="L84" s="75">
        <v>20029.5</v>
      </c>
      <c r="M84" s="76">
        <v>25.921099615043321</v>
      </c>
      <c r="O84" s="75">
        <v>52900.500000000015</v>
      </c>
      <c r="P84" s="76">
        <v>17.715324634087057</v>
      </c>
    </row>
    <row r="85" spans="9:16" s="126" customFormat="1" x14ac:dyDescent="0.25"/>
    <row r="86" spans="9:16" s="126" customFormat="1" x14ac:dyDescent="0.25">
      <c r="I86" s="71" t="s">
        <v>64</v>
      </c>
      <c r="J86" s="72">
        <f>O22</f>
        <v>21.961745130699644</v>
      </c>
      <c r="L86" s="71" t="s">
        <v>68</v>
      </c>
      <c r="M86" s="72">
        <f>O32</f>
        <v>12.90699878567407</v>
      </c>
      <c r="O86" s="71" t="s">
        <v>72</v>
      </c>
      <c r="P86" s="72">
        <f>O42</f>
        <v>10.444216005072347</v>
      </c>
    </row>
    <row r="87" spans="9:16" s="126" customFormat="1" x14ac:dyDescent="0.25">
      <c r="I87" s="73">
        <v>1469</v>
      </c>
      <c r="J87" s="74">
        <f t="dataTable" ref="J87:J97" dt2D="0" dtr="0" r1="C22" ca="1"/>
        <v>22.830734867487262</v>
      </c>
      <c r="L87" s="73">
        <v>6676.5</v>
      </c>
      <c r="M87" s="74">
        <f t="dataTable" ref="M87:M97" dt2D="0" dtr="0" r1="C32" ca="1"/>
        <v>14.409339807836648</v>
      </c>
      <c r="O87" s="73">
        <v>17633.5</v>
      </c>
      <c r="P87" s="74">
        <f t="dataTable" ref="P87:P97" dt2D="0" dtr="0" r1="C42" ca="1"/>
        <v>12.418988925370391</v>
      </c>
    </row>
    <row r="88" spans="9:16" s="126" customFormat="1" x14ac:dyDescent="0.25">
      <c r="I88" s="73">
        <v>1762.7999999999997</v>
      </c>
      <c r="J88" s="74">
        <v>22.656936920129741</v>
      </c>
      <c r="L88" s="73">
        <v>8011.8000000000011</v>
      </c>
      <c r="M88" s="74">
        <v>14.108871603404133</v>
      </c>
      <c r="O88" s="73">
        <v>21160.200000000004</v>
      </c>
      <c r="P88" s="74">
        <v>12.024034341310781</v>
      </c>
    </row>
    <row r="89" spans="9:16" s="126" customFormat="1" x14ac:dyDescent="0.25">
      <c r="I89" s="73">
        <v>2056.6</v>
      </c>
      <c r="J89" s="74">
        <v>22.483138972772217</v>
      </c>
      <c r="L89" s="73">
        <v>9347.1</v>
      </c>
      <c r="M89" s="74">
        <v>13.808403398971617</v>
      </c>
      <c r="O89" s="73">
        <v>24686.900000000005</v>
      </c>
      <c r="P89" s="74">
        <v>11.629079757251171</v>
      </c>
    </row>
    <row r="90" spans="9:16" s="126" customFormat="1" x14ac:dyDescent="0.25">
      <c r="I90" s="73">
        <v>2350.4000000000005</v>
      </c>
      <c r="J90" s="74">
        <v>22.309341025414689</v>
      </c>
      <c r="L90" s="73">
        <v>10682.4</v>
      </c>
      <c r="M90" s="74">
        <v>13.507935194539101</v>
      </c>
      <c r="O90" s="73">
        <v>28213.599999999988</v>
      </c>
      <c r="P90" s="74">
        <v>11.234125173191565</v>
      </c>
    </row>
    <row r="91" spans="9:16" s="126" customFormat="1" x14ac:dyDescent="0.25">
      <c r="I91" s="73">
        <v>2644.2000000000007</v>
      </c>
      <c r="J91" s="74">
        <v>22.135543078057164</v>
      </c>
      <c r="L91" s="73">
        <v>12017.700000000004</v>
      </c>
      <c r="M91" s="74">
        <v>13.207466990106585</v>
      </c>
      <c r="O91" s="73">
        <v>31740.300000000003</v>
      </c>
      <c r="P91" s="74">
        <v>10.839170589131955</v>
      </c>
    </row>
    <row r="92" spans="9:16" s="126" customFormat="1" x14ac:dyDescent="0.25">
      <c r="I92" s="73">
        <v>2938</v>
      </c>
      <c r="J92" s="74">
        <v>21.961745130699644</v>
      </c>
      <c r="L92" s="73">
        <v>13353</v>
      </c>
      <c r="M92" s="74">
        <v>12.90699878567407</v>
      </c>
      <c r="O92" s="73">
        <v>35267</v>
      </c>
      <c r="P92" s="74">
        <v>10.444216005072347</v>
      </c>
    </row>
    <row r="93" spans="9:16" s="126" customFormat="1" x14ac:dyDescent="0.25">
      <c r="I93" s="73">
        <v>3231.8</v>
      </c>
      <c r="J93" s="74">
        <v>21.787947183342119</v>
      </c>
      <c r="L93" s="73">
        <v>14688.3</v>
      </c>
      <c r="M93" s="74">
        <v>12.606530581241554</v>
      </c>
      <c r="O93" s="73">
        <v>38793.700000000012</v>
      </c>
      <c r="P93" s="74">
        <v>10.049261421012737</v>
      </c>
    </row>
    <row r="94" spans="9:16" s="126" customFormat="1" x14ac:dyDescent="0.25">
      <c r="I94" s="73">
        <v>3525.5999999999995</v>
      </c>
      <c r="J94" s="74">
        <v>21.614149235984598</v>
      </c>
      <c r="L94" s="73">
        <v>16023.600000000002</v>
      </c>
      <c r="M94" s="74">
        <v>12.306062376809038</v>
      </c>
      <c r="O94" s="73">
        <v>42320.400000000009</v>
      </c>
      <c r="P94" s="74">
        <v>9.6543068369531273</v>
      </c>
    </row>
    <row r="95" spans="9:16" s="126" customFormat="1" x14ac:dyDescent="0.25">
      <c r="I95" s="73">
        <v>3819.3999999999996</v>
      </c>
      <c r="J95" s="74">
        <v>21.440351288627074</v>
      </c>
      <c r="L95" s="73">
        <v>17358.900000000001</v>
      </c>
      <c r="M95" s="74">
        <v>12.005594172376522</v>
      </c>
      <c r="O95" s="73">
        <v>45847.100000000006</v>
      </c>
      <c r="P95" s="74">
        <v>9.2593522528935193</v>
      </c>
    </row>
    <row r="96" spans="9:16" s="126" customFormat="1" x14ac:dyDescent="0.25">
      <c r="I96" s="73">
        <v>4113.2</v>
      </c>
      <c r="J96" s="74">
        <v>21.26655334126955</v>
      </c>
      <c r="L96" s="73">
        <v>18694.2</v>
      </c>
      <c r="M96" s="74">
        <v>11.705125967944008</v>
      </c>
      <c r="O96" s="73">
        <v>49373.80000000001</v>
      </c>
      <c r="P96" s="74">
        <v>8.8643976688339094</v>
      </c>
    </row>
    <row r="97" spans="8:16" s="126" customFormat="1" x14ac:dyDescent="0.25">
      <c r="I97" s="75">
        <v>4407</v>
      </c>
      <c r="J97" s="76">
        <v>21.092755393912025</v>
      </c>
      <c r="L97" s="75">
        <v>20029.5</v>
      </c>
      <c r="M97" s="76">
        <v>11.404657763511491</v>
      </c>
      <c r="O97" s="75">
        <v>52900.500000000015</v>
      </c>
      <c r="P97" s="76">
        <v>8.4694430847743014</v>
      </c>
    </row>
    <row r="98" spans="8:16" s="126" customFormat="1" x14ac:dyDescent="0.25"/>
    <row r="99" spans="8:16" s="126" customFormat="1" x14ac:dyDescent="0.25"/>
    <row r="100" spans="8:16" s="126" customFormat="1" x14ac:dyDescent="0.25"/>
    <row r="101" spans="8:16" s="126" customFormat="1" x14ac:dyDescent="0.25">
      <c r="H101" s="28" t="s">
        <v>89</v>
      </c>
      <c r="I101" s="71" t="s">
        <v>63</v>
      </c>
      <c r="J101" s="72">
        <f>K22</f>
        <v>31.880887340675667</v>
      </c>
      <c r="L101" s="71" t="s">
        <v>66</v>
      </c>
      <c r="M101" s="72">
        <f>K32</f>
        <v>27.4234406372059</v>
      </c>
      <c r="O101" s="71" t="s">
        <v>71</v>
      </c>
      <c r="P101" s="72">
        <f>K42</f>
        <v>19.690097554385105</v>
      </c>
    </row>
    <row r="102" spans="8:16" s="126" customFormat="1" x14ac:dyDescent="0.25">
      <c r="I102" s="73">
        <v>1235</v>
      </c>
      <c r="J102" s="74">
        <f t="dataTable" ref="J102:J112" dt2D="0" dtr="0" r1="D22" ca="1"/>
        <v>32.611453933550216</v>
      </c>
      <c r="L102" s="73">
        <v>5504</v>
      </c>
      <c r="M102" s="74">
        <f t="dataTable" ref="M102:M112" dt2D="0" dtr="0" r1="D32" ca="1"/>
        <v>28.661946588824687</v>
      </c>
      <c r="O102" s="73">
        <v>13555</v>
      </c>
      <c r="P102" s="74">
        <f t="dataTable" ref="P102:P112" dt2D="0" dtr="0" r1="D42" ca="1"/>
        <v>21.208119894512702</v>
      </c>
    </row>
    <row r="103" spans="8:16" s="126" customFormat="1" x14ac:dyDescent="0.25">
      <c r="I103" s="73">
        <v>1482</v>
      </c>
      <c r="J103" s="74">
        <v>32.465340614975304</v>
      </c>
      <c r="L103" s="73">
        <v>6604.8</v>
      </c>
      <c r="M103" s="74">
        <v>28.414245398500928</v>
      </c>
      <c r="O103" s="73">
        <v>16266</v>
      </c>
      <c r="P103" s="74">
        <v>20.904515426487183</v>
      </c>
    </row>
    <row r="104" spans="8:16" s="126" customFormat="1" x14ac:dyDescent="0.25">
      <c r="I104" s="73">
        <v>1729</v>
      </c>
      <c r="J104" s="74">
        <v>32.319227296400399</v>
      </c>
      <c r="L104" s="73">
        <v>7705.5999999999995</v>
      </c>
      <c r="M104" s="74">
        <v>28.166544208177172</v>
      </c>
      <c r="O104" s="73">
        <v>18977</v>
      </c>
      <c r="P104" s="74">
        <v>20.600910958461665</v>
      </c>
    </row>
    <row r="105" spans="8:16" s="126" customFormat="1" x14ac:dyDescent="0.25">
      <c r="I105" s="73">
        <v>1976</v>
      </c>
      <c r="J105" s="74">
        <v>32.173113977825487</v>
      </c>
      <c r="L105" s="73">
        <v>8806.4</v>
      </c>
      <c r="M105" s="74">
        <v>27.918843017853415</v>
      </c>
      <c r="O105" s="73">
        <v>21688</v>
      </c>
      <c r="P105" s="74">
        <v>20.297306490436142</v>
      </c>
    </row>
    <row r="106" spans="8:16" s="126" customFormat="1" x14ac:dyDescent="0.25">
      <c r="I106" s="73">
        <v>2223</v>
      </c>
      <c r="J106" s="74">
        <v>32.027000659250575</v>
      </c>
      <c r="L106" s="73">
        <v>9907.2000000000007</v>
      </c>
      <c r="M106" s="74">
        <v>27.671141827529656</v>
      </c>
      <c r="O106" s="73">
        <v>24399</v>
      </c>
      <c r="P106" s="74">
        <v>19.993702022410623</v>
      </c>
    </row>
    <row r="107" spans="8:16" s="126" customFormat="1" x14ac:dyDescent="0.25">
      <c r="I107" s="73">
        <v>2470</v>
      </c>
      <c r="J107" s="74">
        <v>31.880887340675667</v>
      </c>
      <c r="L107" s="73">
        <v>11008</v>
      </c>
      <c r="M107" s="74">
        <v>27.4234406372059</v>
      </c>
      <c r="O107" s="73">
        <v>27110</v>
      </c>
      <c r="P107" s="74">
        <v>19.690097554385105</v>
      </c>
    </row>
    <row r="108" spans="8:16" s="126" customFormat="1" x14ac:dyDescent="0.25">
      <c r="I108" s="73">
        <v>2717</v>
      </c>
      <c r="J108" s="74">
        <v>31.734774022100758</v>
      </c>
      <c r="L108" s="73">
        <v>12108.800000000001</v>
      </c>
      <c r="M108" s="74">
        <v>27.17573944688214</v>
      </c>
      <c r="O108" s="73">
        <v>29821.000000000004</v>
      </c>
      <c r="P108" s="74">
        <v>19.386493086359586</v>
      </c>
    </row>
    <row r="109" spans="8:16" s="126" customFormat="1" x14ac:dyDescent="0.25">
      <c r="I109" s="73">
        <v>2964</v>
      </c>
      <c r="J109" s="74">
        <v>31.58866070352585</v>
      </c>
      <c r="L109" s="73">
        <v>13209.6</v>
      </c>
      <c r="M109" s="74">
        <v>26.928038256558384</v>
      </c>
      <c r="O109" s="73">
        <v>32532</v>
      </c>
      <c r="P109" s="74">
        <v>19.082888618334067</v>
      </c>
    </row>
    <row r="110" spans="8:16" s="126" customFormat="1" x14ac:dyDescent="0.25">
      <c r="I110" s="73">
        <v>3211</v>
      </c>
      <c r="J110" s="74">
        <v>31.442547384950942</v>
      </c>
      <c r="L110" s="73">
        <v>14310.4</v>
      </c>
      <c r="M110" s="74">
        <v>26.680337066234628</v>
      </c>
      <c r="O110" s="73">
        <v>35243</v>
      </c>
      <c r="P110" s="74">
        <v>18.779284150308545</v>
      </c>
    </row>
    <row r="111" spans="8:16" s="126" customFormat="1" x14ac:dyDescent="0.25">
      <c r="I111" s="73">
        <v>3458</v>
      </c>
      <c r="J111" s="74">
        <v>31.29643406637603</v>
      </c>
      <c r="L111" s="73">
        <v>15411.199999999999</v>
      </c>
      <c r="M111" s="74">
        <v>26.432635875910869</v>
      </c>
      <c r="O111" s="73">
        <v>37954</v>
      </c>
      <c r="P111" s="74">
        <v>18.475679682283026</v>
      </c>
    </row>
    <row r="112" spans="8:16" s="126" customFormat="1" x14ac:dyDescent="0.25">
      <c r="I112" s="75">
        <v>3705</v>
      </c>
      <c r="J112" s="76">
        <v>31.150320747801121</v>
      </c>
      <c r="L112" s="75">
        <v>16512</v>
      </c>
      <c r="M112" s="76">
        <v>26.184934685587113</v>
      </c>
      <c r="O112" s="75">
        <v>40665</v>
      </c>
      <c r="P112" s="76">
        <v>18.172075214257507</v>
      </c>
    </row>
    <row r="113" spans="9:16" s="126" customFormat="1" x14ac:dyDescent="0.25"/>
    <row r="114" spans="9:16" s="126" customFormat="1" x14ac:dyDescent="0.25">
      <c r="I114" s="71" t="s">
        <v>64</v>
      </c>
      <c r="J114" s="72">
        <f>O22</f>
        <v>21.961745130699644</v>
      </c>
      <c r="L114" s="71" t="s">
        <v>68</v>
      </c>
      <c r="M114" s="72">
        <f>O32</f>
        <v>12.90699878567407</v>
      </c>
      <c r="O114" s="71" t="s">
        <v>72</v>
      </c>
      <c r="P114" s="72">
        <f>O42</f>
        <v>10.444216005072347</v>
      </c>
    </row>
    <row r="115" spans="9:16" s="126" customFormat="1" x14ac:dyDescent="0.25">
      <c r="I115" s="73">
        <v>1235</v>
      </c>
      <c r="J115" s="74">
        <f t="dataTable" ref="J115:J125" dt2D="0" dtr="0" r1="D22" ca="1"/>
        <v>22.692311723574189</v>
      </c>
      <c r="L115" s="73">
        <v>5504</v>
      </c>
      <c r="M115" s="74">
        <f t="dataTable" ref="M115:M125" dt2D="0" dtr="0" r1="D32" ca="1"/>
        <v>14.145504737292857</v>
      </c>
      <c r="O115" s="73">
        <v>13555</v>
      </c>
      <c r="P115" s="74">
        <f t="dataTable" ref="P115:P125" dt2D="0" dtr="0" r1="D42" ca="1"/>
        <v>11.962238345199944</v>
      </c>
    </row>
    <row r="116" spans="9:16" s="126" customFormat="1" x14ac:dyDescent="0.25">
      <c r="I116" s="73">
        <v>1482</v>
      </c>
      <c r="J116" s="74">
        <v>22.546198404999281</v>
      </c>
      <c r="L116" s="73">
        <v>6604.8</v>
      </c>
      <c r="M116" s="74">
        <v>13.897803546969099</v>
      </c>
      <c r="O116" s="73">
        <v>16266</v>
      </c>
      <c r="P116" s="74">
        <v>11.658633877174424</v>
      </c>
    </row>
    <row r="117" spans="9:16" x14ac:dyDescent="0.25">
      <c r="I117" s="73">
        <v>1729</v>
      </c>
      <c r="J117" s="74">
        <v>22.400085086424372</v>
      </c>
      <c r="L117" s="73">
        <v>7705.5999999999995</v>
      </c>
      <c r="M117" s="74">
        <v>13.650102356645343</v>
      </c>
      <c r="O117" s="73">
        <v>18977</v>
      </c>
      <c r="P117" s="74">
        <v>11.355029409148905</v>
      </c>
    </row>
    <row r="118" spans="9:16" x14ac:dyDescent="0.25">
      <c r="I118" s="73">
        <v>1976</v>
      </c>
      <c r="J118" s="74">
        <v>22.253971767849464</v>
      </c>
      <c r="L118" s="73">
        <v>8806.4</v>
      </c>
      <c r="M118" s="74">
        <v>13.402401166321585</v>
      </c>
      <c r="O118" s="73">
        <v>21688</v>
      </c>
      <c r="P118" s="74">
        <v>11.051424941123384</v>
      </c>
    </row>
    <row r="119" spans="9:16" x14ac:dyDescent="0.25">
      <c r="I119" s="73">
        <v>2223</v>
      </c>
      <c r="J119" s="74">
        <v>22.107858449274552</v>
      </c>
      <c r="L119" s="73">
        <v>9907.2000000000007</v>
      </c>
      <c r="M119" s="74">
        <v>13.154699975997827</v>
      </c>
      <c r="O119" s="73">
        <v>24399</v>
      </c>
      <c r="P119" s="74">
        <v>10.747820473097866</v>
      </c>
    </row>
    <row r="120" spans="9:16" x14ac:dyDescent="0.25">
      <c r="I120" s="73">
        <v>2470</v>
      </c>
      <c r="J120" s="74">
        <v>21.961745130699644</v>
      </c>
      <c r="L120" s="73">
        <v>11008</v>
      </c>
      <c r="M120" s="74">
        <v>12.90699878567407</v>
      </c>
      <c r="O120" s="73">
        <v>27110</v>
      </c>
      <c r="P120" s="74">
        <v>10.444216005072347</v>
      </c>
    </row>
    <row r="121" spans="9:16" x14ac:dyDescent="0.25">
      <c r="I121" s="73">
        <v>2717</v>
      </c>
      <c r="J121" s="74">
        <v>21.815631812124735</v>
      </c>
      <c r="L121" s="73">
        <v>12108.800000000001</v>
      </c>
      <c r="M121" s="74">
        <v>12.659297595350312</v>
      </c>
      <c r="O121" s="73">
        <v>29821.000000000004</v>
      </c>
      <c r="P121" s="74">
        <v>10.140611537046826</v>
      </c>
    </row>
    <row r="122" spans="9:16" x14ac:dyDescent="0.25">
      <c r="I122" s="73">
        <v>2964</v>
      </c>
      <c r="J122" s="74">
        <v>21.669518493549827</v>
      </c>
      <c r="L122" s="73">
        <v>13209.6</v>
      </c>
      <c r="M122" s="74">
        <v>12.411596405026556</v>
      </c>
      <c r="O122" s="73">
        <v>32532</v>
      </c>
      <c r="P122" s="74">
        <v>9.8370070690213076</v>
      </c>
    </row>
    <row r="123" spans="9:16" x14ac:dyDescent="0.25">
      <c r="I123" s="73">
        <v>3211</v>
      </c>
      <c r="J123" s="74">
        <v>21.523405174974915</v>
      </c>
      <c r="L123" s="73">
        <v>14310.4</v>
      </c>
      <c r="M123" s="74">
        <v>12.163895214702798</v>
      </c>
      <c r="O123" s="73">
        <v>35243</v>
      </c>
      <c r="P123" s="74">
        <v>9.5334026009957888</v>
      </c>
    </row>
    <row r="124" spans="9:16" x14ac:dyDescent="0.25">
      <c r="I124" s="73">
        <v>3458</v>
      </c>
      <c r="J124" s="74">
        <v>21.377291856400007</v>
      </c>
      <c r="L124" s="73">
        <v>15411.199999999999</v>
      </c>
      <c r="M124" s="74">
        <v>11.916194024379042</v>
      </c>
      <c r="O124" s="73">
        <v>37954</v>
      </c>
      <c r="P124" s="74">
        <v>9.2297981329702683</v>
      </c>
    </row>
    <row r="125" spans="9:16" x14ac:dyDescent="0.25">
      <c r="I125" s="75">
        <v>3705</v>
      </c>
      <c r="J125" s="76">
        <v>21.231178537825098</v>
      </c>
      <c r="L125" s="75">
        <v>16512</v>
      </c>
      <c r="M125" s="76">
        <v>11.668492834055282</v>
      </c>
      <c r="O125" s="75">
        <v>40665</v>
      </c>
      <c r="P125" s="76">
        <v>8.9261936649447495</v>
      </c>
    </row>
  </sheetData>
  <mergeCells count="3">
    <mergeCell ref="A1:C3"/>
    <mergeCell ref="J11:K11"/>
    <mergeCell ref="M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zoomScale="80" zoomScaleNormal="80" workbookViewId="0">
      <selection activeCell="A4" sqref="A4"/>
    </sheetView>
  </sheetViews>
  <sheetFormatPr defaultRowHeight="15" x14ac:dyDescent="0.25"/>
  <cols>
    <col min="2" max="2" width="9.140625" customWidth="1"/>
    <col min="3" max="3" width="30.7109375" style="2" customWidth="1"/>
    <col min="4" max="4" width="16.85546875" style="2" customWidth="1"/>
    <col min="5" max="5" width="17.28515625" style="2" customWidth="1"/>
    <col min="6" max="6" width="18.85546875" customWidth="1"/>
    <col min="7" max="7" width="29" style="3" customWidth="1"/>
    <col min="8" max="8" width="10.85546875" style="3" customWidth="1"/>
    <col min="9" max="9" width="30.7109375" customWidth="1"/>
    <col min="10" max="10" width="32.28515625" style="4" customWidth="1"/>
    <col min="11" max="11" width="12.42578125" style="4" customWidth="1"/>
    <col min="12" max="12" width="17.5703125" style="3" customWidth="1"/>
    <col min="13" max="13" width="33.140625" style="4" customWidth="1"/>
  </cols>
  <sheetData>
    <row r="1" spans="1:13" ht="15" customHeight="1" x14ac:dyDescent="0.25">
      <c r="A1" s="170" t="s">
        <v>15</v>
      </c>
      <c r="B1" s="170"/>
      <c r="C1" s="170"/>
      <c r="D1" s="158"/>
    </row>
    <row r="2" spans="1:13" ht="15" customHeight="1" x14ac:dyDescent="0.25">
      <c r="A2" s="170"/>
      <c r="B2" s="170"/>
      <c r="C2" s="170"/>
      <c r="D2" s="158"/>
    </row>
    <row r="3" spans="1:13" ht="15" customHeight="1" x14ac:dyDescent="0.25">
      <c r="A3" s="170"/>
      <c r="B3" s="170"/>
      <c r="C3" s="170"/>
      <c r="D3" s="158"/>
    </row>
    <row r="6" spans="1:13" x14ac:dyDescent="0.25">
      <c r="C6" s="26" t="s">
        <v>113</v>
      </c>
      <c r="D6" s="35">
        <v>4230.3999999999996</v>
      </c>
    </row>
    <row r="7" spans="1:13" x14ac:dyDescent="0.25">
      <c r="C7" s="26" t="s">
        <v>112</v>
      </c>
      <c r="D7" s="27">
        <v>20</v>
      </c>
    </row>
    <row r="8" spans="1:13" x14ac:dyDescent="0.25">
      <c r="C8" s="26" t="s">
        <v>1</v>
      </c>
      <c r="D8" s="33">
        <v>0.05</v>
      </c>
    </row>
    <row r="11" spans="1:13" s="12" customFormat="1" ht="15.75" thickBot="1" x14ac:dyDescent="0.3">
      <c r="C11" s="17"/>
      <c r="D11" s="17"/>
      <c r="E11" s="17"/>
      <c r="G11" s="18"/>
      <c r="H11" s="18"/>
      <c r="I11" s="171" t="s">
        <v>3</v>
      </c>
      <c r="J11" s="171"/>
      <c r="K11" s="16"/>
      <c r="L11" s="172" t="s">
        <v>2</v>
      </c>
      <c r="M11" s="172"/>
    </row>
    <row r="12" spans="1:13" s="5" customFormat="1" ht="15.75" thickBot="1" x14ac:dyDescent="0.3">
      <c r="B12" s="19" t="s">
        <v>0</v>
      </c>
      <c r="C12" s="20" t="s">
        <v>17</v>
      </c>
      <c r="D12" s="20" t="s">
        <v>16</v>
      </c>
      <c r="E12" s="20" t="s">
        <v>18</v>
      </c>
      <c r="F12" s="20" t="s">
        <v>19</v>
      </c>
      <c r="G12" s="21" t="s">
        <v>8</v>
      </c>
      <c r="H12" s="22"/>
      <c r="I12" s="20" t="s">
        <v>7</v>
      </c>
      <c r="J12" s="23" t="s">
        <v>20</v>
      </c>
      <c r="K12" s="24"/>
      <c r="L12" s="21" t="s">
        <v>9</v>
      </c>
      <c r="M12" s="23" t="s">
        <v>20</v>
      </c>
    </row>
    <row r="13" spans="1:13" s="10" customFormat="1" x14ac:dyDescent="0.25">
      <c r="B13" s="25">
        <v>1</v>
      </c>
      <c r="C13" s="10">
        <v>0</v>
      </c>
      <c r="D13" s="10">
        <v>0</v>
      </c>
      <c r="E13" s="10">
        <v>172800</v>
      </c>
      <c r="F13" s="10">
        <f t="shared" ref="F13:F42" si="0">FV($D$8,$B13,-1,,1)</f>
        <v>1.0500000000000009</v>
      </c>
      <c r="G13" s="10">
        <f t="shared" ref="G13:G32" si="1">FV($D$8,$B13,-$D$6,,1)</f>
        <v>4441.9200000000037</v>
      </c>
      <c r="I13" s="10">
        <f t="shared" ref="I13:I42" si="2">(G13-C13)/F13</f>
        <v>4230.3999999999996</v>
      </c>
      <c r="J13" s="10">
        <f t="shared" ref="J13:J42" si="3">I13/E13*1000</f>
        <v>24.481481481481477</v>
      </c>
      <c r="L13" s="10">
        <f t="shared" ref="L13:L42" si="4">G13-D13</f>
        <v>4441.9200000000037</v>
      </c>
      <c r="M13" s="10">
        <f t="shared" ref="M13:M42" si="5">(G13-C13-D13)/F13/E13*1000</f>
        <v>24.481481481481477</v>
      </c>
    </row>
    <row r="14" spans="1:13" s="10" customFormat="1" x14ac:dyDescent="0.25">
      <c r="B14" s="25">
        <v>2</v>
      </c>
      <c r="C14" s="10">
        <v>0</v>
      </c>
      <c r="D14" s="10">
        <v>0</v>
      </c>
      <c r="E14" s="10">
        <v>172800</v>
      </c>
      <c r="F14" s="10">
        <f t="shared" si="0"/>
        <v>2.1525000000000007</v>
      </c>
      <c r="G14" s="10">
        <f t="shared" si="1"/>
        <v>9105.9360000000015</v>
      </c>
      <c r="I14" s="10">
        <f t="shared" si="2"/>
        <v>4230.3999999999996</v>
      </c>
      <c r="J14" s="10">
        <f t="shared" si="3"/>
        <v>24.481481481481477</v>
      </c>
      <c r="L14" s="10">
        <f t="shared" si="4"/>
        <v>9105.9360000000015</v>
      </c>
      <c r="M14" s="10">
        <f t="shared" si="5"/>
        <v>24.481481481481477</v>
      </c>
    </row>
    <row r="15" spans="1:13" s="10" customFormat="1" x14ac:dyDescent="0.25">
      <c r="B15" s="25">
        <v>3</v>
      </c>
      <c r="C15" s="10">
        <v>0</v>
      </c>
      <c r="D15" s="10">
        <v>512</v>
      </c>
      <c r="E15" s="10">
        <v>172800</v>
      </c>
      <c r="F15" s="10">
        <f t="shared" si="0"/>
        <v>3.3101250000000029</v>
      </c>
      <c r="G15" s="10">
        <f t="shared" si="1"/>
        <v>14003.152800000011</v>
      </c>
      <c r="I15" s="10">
        <f t="shared" si="2"/>
        <v>4230.3999999999996</v>
      </c>
      <c r="J15" s="10">
        <f t="shared" si="3"/>
        <v>24.481481481481477</v>
      </c>
      <c r="L15" s="10">
        <f t="shared" si="4"/>
        <v>13491.152800000011</v>
      </c>
      <c r="M15" s="10">
        <f t="shared" si="5"/>
        <v>23.586360311446221</v>
      </c>
    </row>
    <row r="16" spans="1:13" s="10" customFormat="1" x14ac:dyDescent="0.25">
      <c r="B16" s="25">
        <v>4</v>
      </c>
      <c r="C16" s="10">
        <v>0</v>
      </c>
      <c r="D16" s="10">
        <v>640</v>
      </c>
      <c r="E16" s="10">
        <v>172800</v>
      </c>
      <c r="F16" s="10">
        <f t="shared" si="0"/>
        <v>4.52563125</v>
      </c>
      <c r="G16" s="10">
        <f t="shared" si="1"/>
        <v>19145.230439999999</v>
      </c>
      <c r="I16" s="10">
        <f t="shared" si="2"/>
        <v>4230.3999999999996</v>
      </c>
      <c r="J16" s="10">
        <f t="shared" si="3"/>
        <v>24.481481481481477</v>
      </c>
      <c r="L16" s="10">
        <f t="shared" si="4"/>
        <v>18505.230439999999</v>
      </c>
      <c r="M16" s="10">
        <f t="shared" si="5"/>
        <v>23.663097592227643</v>
      </c>
    </row>
    <row r="17" spans="2:13" s="10" customFormat="1" x14ac:dyDescent="0.25">
      <c r="B17" s="25">
        <v>5</v>
      </c>
      <c r="C17" s="10">
        <v>128</v>
      </c>
      <c r="D17" s="10">
        <v>896</v>
      </c>
      <c r="E17" s="10">
        <v>172800</v>
      </c>
      <c r="F17" s="10">
        <f t="shared" si="0"/>
        <v>5.801912812500003</v>
      </c>
      <c r="G17" s="10">
        <f t="shared" si="1"/>
        <v>24544.411962000009</v>
      </c>
      <c r="I17" s="10">
        <f t="shared" si="2"/>
        <v>4208.338310323411</v>
      </c>
      <c r="J17" s="10">
        <f t="shared" si="3"/>
        <v>24.353809666223441</v>
      </c>
      <c r="L17" s="10">
        <f t="shared" si="4"/>
        <v>23648.411962000009</v>
      </c>
      <c r="M17" s="10">
        <f t="shared" si="5"/>
        <v>23.460106959417178</v>
      </c>
    </row>
    <row r="18" spans="2:13" s="10" customFormat="1" x14ac:dyDescent="0.25">
      <c r="B18" s="25">
        <v>6</v>
      </c>
      <c r="C18" s="10">
        <v>256</v>
      </c>
      <c r="D18" s="10">
        <v>1024</v>
      </c>
      <c r="E18" s="10">
        <v>172800</v>
      </c>
      <c r="F18" s="10">
        <f t="shared" si="0"/>
        <v>7.1420084531249994</v>
      </c>
      <c r="G18" s="10">
        <f t="shared" si="1"/>
        <v>30213.552560099994</v>
      </c>
      <c r="I18" s="10">
        <f t="shared" si="2"/>
        <v>4194.5557411083728</v>
      </c>
      <c r="J18" s="10">
        <f t="shared" si="3"/>
        <v>24.274049427710491</v>
      </c>
      <c r="L18" s="10">
        <f t="shared" si="4"/>
        <v>29189.552560099994</v>
      </c>
      <c r="M18" s="10">
        <f t="shared" si="5"/>
        <v>23.44432121262653</v>
      </c>
    </row>
    <row r="19" spans="2:13" s="10" customFormat="1" x14ac:dyDescent="0.25">
      <c r="B19" s="25">
        <v>7</v>
      </c>
      <c r="C19" s="10">
        <v>384</v>
      </c>
      <c r="D19" s="10">
        <v>1152</v>
      </c>
      <c r="E19" s="10">
        <v>172800</v>
      </c>
      <c r="F19" s="10">
        <f t="shared" si="0"/>
        <v>8.5491088757812559</v>
      </c>
      <c r="G19" s="10">
        <f t="shared" si="1"/>
        <v>36166.150188105021</v>
      </c>
      <c r="I19" s="10">
        <f t="shared" si="2"/>
        <v>4185.4830378254001</v>
      </c>
      <c r="J19" s="10">
        <f t="shared" si="3"/>
        <v>24.221545357785882</v>
      </c>
      <c r="L19" s="10">
        <f t="shared" si="4"/>
        <v>35014.150188105021</v>
      </c>
      <c r="M19" s="10">
        <f t="shared" si="5"/>
        <v>23.44173698669908</v>
      </c>
    </row>
    <row r="20" spans="2:13" s="10" customFormat="1" x14ac:dyDescent="0.25">
      <c r="B20" s="25">
        <v>8</v>
      </c>
      <c r="C20" s="10">
        <v>512</v>
      </c>
      <c r="D20" s="10">
        <v>2688</v>
      </c>
      <c r="E20" s="10">
        <v>172800</v>
      </c>
      <c r="F20" s="10">
        <f t="shared" si="0"/>
        <v>10.026564319570314</v>
      </c>
      <c r="G20" s="10">
        <f t="shared" si="1"/>
        <v>42416.377697510252</v>
      </c>
      <c r="I20" s="10">
        <f t="shared" si="2"/>
        <v>4179.3356489739308</v>
      </c>
      <c r="J20" s="10">
        <f t="shared" si="3"/>
        <v>24.185970190821358</v>
      </c>
      <c r="L20" s="10">
        <f t="shared" si="4"/>
        <v>39728.377697510252</v>
      </c>
      <c r="M20" s="10">
        <f t="shared" si="5"/>
        <v>22.634535914855711</v>
      </c>
    </row>
    <row r="21" spans="2:13" s="10" customFormat="1" x14ac:dyDescent="0.25">
      <c r="B21" s="25">
        <v>9</v>
      </c>
      <c r="C21" s="10">
        <v>896</v>
      </c>
      <c r="D21" s="10">
        <v>3072</v>
      </c>
      <c r="E21" s="10">
        <v>172800</v>
      </c>
      <c r="F21" s="10">
        <f t="shared" si="0"/>
        <v>11.577892535548832</v>
      </c>
      <c r="G21" s="10">
        <f t="shared" si="1"/>
        <v>48979.116582385774</v>
      </c>
      <c r="I21" s="10">
        <f t="shared" si="2"/>
        <v>4153.0111317539941</v>
      </c>
      <c r="J21" s="10">
        <f t="shared" si="3"/>
        <v>24.033629234687464</v>
      </c>
      <c r="L21" s="10">
        <f t="shared" si="4"/>
        <v>45907.116582385774</v>
      </c>
      <c r="M21" s="10">
        <f t="shared" si="5"/>
        <v>22.498135817107986</v>
      </c>
    </row>
    <row r="22" spans="2:13" s="10" customFormat="1" x14ac:dyDescent="0.25">
      <c r="B22" s="25">
        <v>10</v>
      </c>
      <c r="C22" s="10">
        <v>1024</v>
      </c>
      <c r="D22" s="10">
        <v>5120</v>
      </c>
      <c r="E22" s="10">
        <v>172800</v>
      </c>
      <c r="F22" s="10">
        <f t="shared" si="0"/>
        <v>13.206787162326272</v>
      </c>
      <c r="G22" s="10">
        <f t="shared" si="1"/>
        <v>55869.992411505053</v>
      </c>
      <c r="I22" s="10">
        <f t="shared" si="2"/>
        <v>4152.8641097479731</v>
      </c>
      <c r="J22" s="10">
        <f t="shared" si="3"/>
        <v>24.032778412893364</v>
      </c>
      <c r="L22" s="10">
        <f t="shared" si="4"/>
        <v>50749.992411505053</v>
      </c>
      <c r="M22" s="10">
        <f t="shared" si="5"/>
        <v>21.789263069952785</v>
      </c>
    </row>
    <row r="23" spans="2:13" s="10" customFormat="1" x14ac:dyDescent="0.25">
      <c r="B23" s="25">
        <v>11</v>
      </c>
      <c r="C23" s="10">
        <v>1152</v>
      </c>
      <c r="D23" s="10">
        <v>5632</v>
      </c>
      <c r="E23" s="10">
        <v>128000</v>
      </c>
      <c r="F23" s="10">
        <f t="shared" si="0"/>
        <v>14.91712652044259</v>
      </c>
      <c r="G23" s="10">
        <f t="shared" si="1"/>
        <v>63105.412032080327</v>
      </c>
      <c r="I23" s="10">
        <f t="shared" si="2"/>
        <v>4153.1733304788095</v>
      </c>
      <c r="J23" s="10">
        <f t="shared" si="3"/>
        <v>32.446666644365699</v>
      </c>
      <c r="L23" s="10">
        <f t="shared" si="4"/>
        <v>57473.412032080327</v>
      </c>
      <c r="M23" s="10">
        <f t="shared" si="5"/>
        <v>29.497036905709134</v>
      </c>
    </row>
    <row r="24" spans="2:13" s="10" customFormat="1" x14ac:dyDescent="0.25">
      <c r="B24" s="25">
        <v>12</v>
      </c>
      <c r="C24" s="10">
        <v>1920</v>
      </c>
      <c r="D24" s="10">
        <v>8192</v>
      </c>
      <c r="E24" s="10">
        <v>128000</v>
      </c>
      <c r="F24" s="10">
        <f t="shared" si="0"/>
        <v>16.712982846464712</v>
      </c>
      <c r="G24" s="10">
        <f t="shared" si="1"/>
        <v>70702.602633684306</v>
      </c>
      <c r="I24" s="10">
        <f t="shared" si="2"/>
        <v>4115.5192502476511</v>
      </c>
      <c r="J24" s="10">
        <f t="shared" si="3"/>
        <v>32.152494142559775</v>
      </c>
      <c r="L24" s="10">
        <f t="shared" si="4"/>
        <v>62510.602633684306</v>
      </c>
      <c r="M24" s="10">
        <f t="shared" si="5"/>
        <v>28.323135817481504</v>
      </c>
    </row>
    <row r="25" spans="2:13" s="10" customFormat="1" x14ac:dyDescent="0.25">
      <c r="B25" s="25">
        <v>13</v>
      </c>
      <c r="C25" s="10">
        <v>2688</v>
      </c>
      <c r="D25" s="10">
        <v>8960</v>
      </c>
      <c r="E25" s="10">
        <v>128000</v>
      </c>
      <c r="F25" s="10">
        <f t="shared" si="0"/>
        <v>18.598631988787957</v>
      </c>
      <c r="G25" s="10">
        <f t="shared" si="1"/>
        <v>78679.652765368563</v>
      </c>
      <c r="I25" s="10">
        <f t="shared" si="2"/>
        <v>4085.8732411706164</v>
      </c>
      <c r="J25" s="10">
        <f t="shared" si="3"/>
        <v>31.920884696645441</v>
      </c>
      <c r="L25" s="10">
        <f t="shared" si="4"/>
        <v>69719.652765368563</v>
      </c>
      <c r="M25" s="10">
        <f t="shared" si="5"/>
        <v>28.157167018796933</v>
      </c>
    </row>
    <row r="26" spans="2:13" s="10" customFormat="1" x14ac:dyDescent="0.25">
      <c r="B26" s="25">
        <v>14</v>
      </c>
      <c r="C26" s="10">
        <v>3840</v>
      </c>
      <c r="D26" s="10">
        <v>12032</v>
      </c>
      <c r="E26" s="10">
        <v>128000</v>
      </c>
      <c r="F26" s="10">
        <f t="shared" si="0"/>
        <v>20.578563588227343</v>
      </c>
      <c r="G26" s="10">
        <f t="shared" si="1"/>
        <v>87055.555403636943</v>
      </c>
      <c r="I26" s="10">
        <f t="shared" si="2"/>
        <v>4043.798054556305</v>
      </c>
      <c r="J26" s="10">
        <f t="shared" si="3"/>
        <v>31.592172301221133</v>
      </c>
      <c r="L26" s="10">
        <f t="shared" si="4"/>
        <v>75023.555403636943</v>
      </c>
      <c r="M26" s="10">
        <f t="shared" si="5"/>
        <v>27.02431217838069</v>
      </c>
    </row>
    <row r="27" spans="2:13" s="10" customFormat="1" x14ac:dyDescent="0.25">
      <c r="B27" s="25">
        <v>15</v>
      </c>
      <c r="C27" s="10">
        <v>6016</v>
      </c>
      <c r="D27" s="10">
        <v>12800</v>
      </c>
      <c r="E27" s="10">
        <v>128000</v>
      </c>
      <c r="F27" s="10">
        <f t="shared" si="0"/>
        <v>22.657491767638728</v>
      </c>
      <c r="G27" s="10">
        <f t="shared" si="1"/>
        <v>95850.25317381887</v>
      </c>
      <c r="I27" s="10">
        <f t="shared" si="2"/>
        <v>3964.880759755034</v>
      </c>
      <c r="J27" s="10">
        <f t="shared" si="3"/>
        <v>30.975630935586203</v>
      </c>
      <c r="L27" s="10">
        <f t="shared" si="4"/>
        <v>83050.25317381887</v>
      </c>
      <c r="M27" s="10">
        <f t="shared" si="5"/>
        <v>26.56207973470579</v>
      </c>
    </row>
    <row r="28" spans="2:13" s="10" customFormat="1" x14ac:dyDescent="0.25">
      <c r="B28" s="25">
        <v>16</v>
      </c>
      <c r="C28" s="10">
        <v>8832</v>
      </c>
      <c r="D28" s="10">
        <v>13696</v>
      </c>
      <c r="E28" s="10">
        <v>128000</v>
      </c>
      <c r="F28" s="10">
        <f t="shared" si="0"/>
        <v>24.84036635602066</v>
      </c>
      <c r="G28" s="10">
        <f t="shared" si="1"/>
        <v>105084.68583250979</v>
      </c>
      <c r="I28" s="10">
        <f t="shared" si="2"/>
        <v>3874.8496883251737</v>
      </c>
      <c r="J28" s="10">
        <f t="shared" si="3"/>
        <v>30.27226319004042</v>
      </c>
      <c r="L28" s="10">
        <f t="shared" si="4"/>
        <v>91388.685832509786</v>
      </c>
      <c r="M28" s="10">
        <f t="shared" si="5"/>
        <v>25.964758281842236</v>
      </c>
    </row>
    <row r="29" spans="2:13" s="10" customFormat="1" x14ac:dyDescent="0.25">
      <c r="B29" s="25">
        <v>17</v>
      </c>
      <c r="C29" s="10">
        <v>12288</v>
      </c>
      <c r="D29" s="10">
        <v>13592</v>
      </c>
      <c r="E29" s="10">
        <v>128000</v>
      </c>
      <c r="F29" s="10">
        <f t="shared" si="0"/>
        <v>27.132384673821697</v>
      </c>
      <c r="G29" s="10">
        <f t="shared" si="1"/>
        <v>114780.8401241353</v>
      </c>
      <c r="I29" s="10">
        <f t="shared" si="2"/>
        <v>3777.5094727675773</v>
      </c>
      <c r="J29" s="10">
        <f t="shared" si="3"/>
        <v>29.511792755996698</v>
      </c>
      <c r="L29" s="10">
        <f t="shared" si="4"/>
        <v>101188.8401241353</v>
      </c>
      <c r="M29" s="10">
        <f t="shared" si="5"/>
        <v>25.59811169638628</v>
      </c>
    </row>
    <row r="30" spans="2:13" s="10" customFormat="1" x14ac:dyDescent="0.25">
      <c r="B30" s="25">
        <v>18</v>
      </c>
      <c r="C30" s="10">
        <v>16384</v>
      </c>
      <c r="D30" s="10">
        <v>19712</v>
      </c>
      <c r="E30" s="10">
        <v>128000</v>
      </c>
      <c r="F30" s="10">
        <f t="shared" si="0"/>
        <v>29.539003907512779</v>
      </c>
      <c r="G30" s="10">
        <f t="shared" si="1"/>
        <v>124961.80213034205</v>
      </c>
      <c r="I30" s="10">
        <f t="shared" si="2"/>
        <v>3675.7435176318522</v>
      </c>
      <c r="J30" s="10">
        <f t="shared" si="3"/>
        <v>28.716746231498846</v>
      </c>
      <c r="L30" s="10">
        <f t="shared" si="4"/>
        <v>105249.80213034205</v>
      </c>
      <c r="M30" s="10">
        <f t="shared" si="5"/>
        <v>23.503300291270897</v>
      </c>
    </row>
    <row r="31" spans="2:13" s="10" customFormat="1" x14ac:dyDescent="0.25">
      <c r="B31" s="25">
        <v>19</v>
      </c>
      <c r="C31" s="10">
        <v>19712</v>
      </c>
      <c r="D31" s="10">
        <v>24832</v>
      </c>
      <c r="E31" s="10">
        <v>128000</v>
      </c>
      <c r="F31" s="10">
        <f t="shared" si="0"/>
        <v>32.065954102888419</v>
      </c>
      <c r="G31" s="10">
        <f t="shared" si="1"/>
        <v>135651.81223685914</v>
      </c>
      <c r="I31" s="10">
        <f t="shared" si="2"/>
        <v>3615.6670050998291</v>
      </c>
      <c r="J31" s="10">
        <f t="shared" si="3"/>
        <v>28.247398477342415</v>
      </c>
      <c r="L31" s="10">
        <f t="shared" si="4"/>
        <v>110819.81223685914</v>
      </c>
      <c r="M31" s="10">
        <f t="shared" si="5"/>
        <v>22.197367987760789</v>
      </c>
    </row>
    <row r="32" spans="2:13" s="10" customFormat="1" x14ac:dyDescent="0.25">
      <c r="B32" s="25">
        <v>20</v>
      </c>
      <c r="C32" s="10">
        <v>23680</v>
      </c>
      <c r="D32" s="10">
        <v>29952</v>
      </c>
      <c r="E32" s="10">
        <v>128000</v>
      </c>
      <c r="F32" s="10">
        <f t="shared" si="0"/>
        <v>34.719251808032837</v>
      </c>
      <c r="G32" s="10">
        <f t="shared" si="1"/>
        <v>146876.32284870211</v>
      </c>
      <c r="I32" s="10">
        <f t="shared" si="2"/>
        <v>3548.3576526899333</v>
      </c>
      <c r="J32" s="10">
        <f t="shared" si="3"/>
        <v>27.721544161640104</v>
      </c>
      <c r="L32" s="10">
        <f t="shared" si="4"/>
        <v>116924.32284870211</v>
      </c>
      <c r="M32" s="10">
        <f t="shared" si="5"/>
        <v>20.981767587714611</v>
      </c>
    </row>
    <row r="33" spans="2:13" s="10" customFormat="1" x14ac:dyDescent="0.25">
      <c r="B33" s="25">
        <v>21</v>
      </c>
      <c r="C33" s="10">
        <v>27776</v>
      </c>
      <c r="D33" s="10">
        <v>36096</v>
      </c>
      <c r="E33" s="10">
        <v>128000</v>
      </c>
      <c r="F33" s="10">
        <f t="shared" si="0"/>
        <v>37.505214398434482</v>
      </c>
      <c r="G33" s="10">
        <f>$G$32*(1+$D$8)^($B33-$B$32)</f>
        <v>154220.13899113721</v>
      </c>
      <c r="I33" s="10">
        <f t="shared" si="2"/>
        <v>3371.3749146416067</v>
      </c>
      <c r="J33" s="10">
        <f t="shared" si="3"/>
        <v>26.338866520637552</v>
      </c>
      <c r="L33" s="10">
        <f t="shared" si="4"/>
        <v>118124.13899113721</v>
      </c>
      <c r="M33" s="10">
        <f t="shared" si="5"/>
        <v>18.819912035957387</v>
      </c>
    </row>
    <row r="34" spans="2:13" s="10" customFormat="1" x14ac:dyDescent="0.25">
      <c r="B34" s="25">
        <v>22</v>
      </c>
      <c r="C34" s="10">
        <v>32256</v>
      </c>
      <c r="D34" s="10">
        <v>42240</v>
      </c>
      <c r="E34" s="10">
        <v>128000</v>
      </c>
      <c r="F34" s="10">
        <f t="shared" si="0"/>
        <v>40.430475118356199</v>
      </c>
      <c r="G34" s="10">
        <f t="shared" ref="G34:G42" si="6">$G$32*(1+$D$8)^($B34-$B$32)</f>
        <v>161931.14594069408</v>
      </c>
      <c r="I34" s="10">
        <f t="shared" si="2"/>
        <v>3207.3614163841257</v>
      </c>
      <c r="J34" s="10">
        <f t="shared" si="3"/>
        <v>25.057511065500982</v>
      </c>
      <c r="L34" s="10">
        <f t="shared" si="4"/>
        <v>119691.14594069408</v>
      </c>
      <c r="M34" s="10">
        <f t="shared" si="5"/>
        <v>16.895351233494114</v>
      </c>
    </row>
    <row r="35" spans="2:13" s="10" customFormat="1" x14ac:dyDescent="0.25">
      <c r="B35" s="25">
        <v>23</v>
      </c>
      <c r="C35" s="10">
        <v>37376</v>
      </c>
      <c r="D35" s="10">
        <v>48384</v>
      </c>
      <c r="E35" s="10">
        <v>128000</v>
      </c>
      <c r="F35" s="10">
        <f t="shared" si="0"/>
        <v>43.501998874274015</v>
      </c>
      <c r="G35" s="10">
        <f t="shared" si="6"/>
        <v>170027.7032377288</v>
      </c>
      <c r="I35" s="10">
        <f t="shared" si="2"/>
        <v>3049.3243223399481</v>
      </c>
      <c r="J35" s="10">
        <f t="shared" si="3"/>
        <v>23.822846268280845</v>
      </c>
      <c r="L35" s="10">
        <f t="shared" si="4"/>
        <v>121643.7032377288</v>
      </c>
      <c r="M35" s="10">
        <f t="shared" si="5"/>
        <v>15.133590377017889</v>
      </c>
    </row>
    <row r="36" spans="2:13" s="10" customFormat="1" x14ac:dyDescent="0.25">
      <c r="B36" s="25">
        <v>24</v>
      </c>
      <c r="C36" s="10">
        <v>42112</v>
      </c>
      <c r="D36" s="10">
        <v>54528</v>
      </c>
      <c r="E36" s="10">
        <v>128000</v>
      </c>
      <c r="F36" s="10">
        <f t="shared" si="0"/>
        <v>46.727098817987709</v>
      </c>
      <c r="G36" s="10">
        <f t="shared" si="6"/>
        <v>178529.08839961523</v>
      </c>
      <c r="I36" s="10">
        <f t="shared" si="2"/>
        <v>2919.4427184745555</v>
      </c>
      <c r="J36" s="10">
        <f t="shared" si="3"/>
        <v>22.808146238082465</v>
      </c>
      <c r="L36" s="10">
        <f t="shared" si="4"/>
        <v>124001.08839961523</v>
      </c>
      <c r="M36" s="10">
        <f t="shared" si="5"/>
        <v>13.691380789849452</v>
      </c>
    </row>
    <row r="37" spans="2:13" s="10" customFormat="1" x14ac:dyDescent="0.25">
      <c r="B37" s="25">
        <v>25</v>
      </c>
      <c r="C37" s="10">
        <v>45568</v>
      </c>
      <c r="D37" s="10">
        <v>60672</v>
      </c>
      <c r="E37" s="10">
        <v>128000</v>
      </c>
      <c r="F37" s="10">
        <f t="shared" si="0"/>
        <v>50.113453758887104</v>
      </c>
      <c r="G37" s="10">
        <f t="shared" si="6"/>
        <v>187455.54281959601</v>
      </c>
      <c r="I37" s="10">
        <f t="shared" si="2"/>
        <v>2831.3263640192376</v>
      </c>
      <c r="J37" s="10">
        <f t="shared" si="3"/>
        <v>22.119737218900294</v>
      </c>
      <c r="L37" s="10">
        <f t="shared" si="4"/>
        <v>126783.54281959601</v>
      </c>
      <c r="M37" s="10">
        <f t="shared" si="5"/>
        <v>12.661199352390923</v>
      </c>
    </row>
    <row r="38" spans="2:13" s="10" customFormat="1" x14ac:dyDescent="0.25">
      <c r="B38" s="25">
        <v>26</v>
      </c>
      <c r="C38" s="10">
        <v>49408</v>
      </c>
      <c r="D38" s="10">
        <v>66816</v>
      </c>
      <c r="E38" s="10">
        <v>128000</v>
      </c>
      <c r="F38" s="10">
        <f t="shared" si="0"/>
        <v>53.669126446831463</v>
      </c>
      <c r="G38" s="10">
        <f t="shared" si="6"/>
        <v>196828.31996057578</v>
      </c>
      <c r="I38" s="10">
        <f t="shared" si="2"/>
        <v>2746.8365840949746</v>
      </c>
      <c r="J38" s="10">
        <f t="shared" si="3"/>
        <v>21.459660813241989</v>
      </c>
      <c r="L38" s="10">
        <f t="shared" si="4"/>
        <v>130012.31996057578</v>
      </c>
      <c r="M38" s="10">
        <f t="shared" si="5"/>
        <v>11.733398536230061</v>
      </c>
    </row>
    <row r="39" spans="2:13" s="10" customFormat="1" x14ac:dyDescent="0.25">
      <c r="B39" s="25">
        <v>27</v>
      </c>
      <c r="C39" s="10">
        <v>53376</v>
      </c>
      <c r="D39" s="10">
        <v>72960</v>
      </c>
      <c r="E39" s="10">
        <v>128000</v>
      </c>
      <c r="F39" s="10">
        <f t="shared" si="0"/>
        <v>57.402582769173037</v>
      </c>
      <c r="G39" s="10">
        <f t="shared" si="6"/>
        <v>206669.73595860461</v>
      </c>
      <c r="I39" s="10">
        <f t="shared" si="2"/>
        <v>2670.5024158064207</v>
      </c>
      <c r="J39" s="10">
        <f t="shared" si="3"/>
        <v>20.863300123487662</v>
      </c>
      <c r="L39" s="10">
        <f t="shared" si="4"/>
        <v>133709.73595860461</v>
      </c>
      <c r="M39" s="10">
        <f t="shared" si="5"/>
        <v>10.933433338711078</v>
      </c>
    </row>
    <row r="40" spans="2:13" s="10" customFormat="1" x14ac:dyDescent="0.25">
      <c r="B40" s="25">
        <v>28</v>
      </c>
      <c r="C40" s="10">
        <v>57472</v>
      </c>
      <c r="D40" s="10">
        <v>79104</v>
      </c>
      <c r="E40" s="10">
        <v>128000</v>
      </c>
      <c r="F40" s="10">
        <f t="shared" si="0"/>
        <v>61.322711907631678</v>
      </c>
      <c r="G40" s="10">
        <f t="shared" si="6"/>
        <v>217003.22275653481</v>
      </c>
      <c r="I40" s="10">
        <f t="shared" si="2"/>
        <v>2601.5030613263043</v>
      </c>
      <c r="J40" s="10">
        <f t="shared" si="3"/>
        <v>20.324242666611752</v>
      </c>
      <c r="L40" s="10">
        <f t="shared" si="4"/>
        <v>137899.22275653481</v>
      </c>
      <c r="M40" s="10">
        <f t="shared" si="5"/>
        <v>10.246410477277522</v>
      </c>
    </row>
    <row r="41" spans="2:13" s="10" customFormat="1" x14ac:dyDescent="0.25">
      <c r="B41" s="25">
        <v>29</v>
      </c>
      <c r="C41" s="10">
        <v>61696</v>
      </c>
      <c r="D41" s="10">
        <v>85248</v>
      </c>
      <c r="E41" s="10">
        <v>128000</v>
      </c>
      <c r="F41" s="10">
        <f t="shared" si="0"/>
        <v>65.438847503013278</v>
      </c>
      <c r="G41" s="10">
        <f t="shared" si="6"/>
        <v>227853.38389436156</v>
      </c>
      <c r="I41" s="10">
        <f t="shared" si="2"/>
        <v>2539.1245450450588</v>
      </c>
      <c r="J41" s="10">
        <f t="shared" si="3"/>
        <v>19.836910508164522</v>
      </c>
      <c r="L41" s="10">
        <f t="shared" si="4"/>
        <v>142605.38389436156</v>
      </c>
      <c r="M41" s="10">
        <f t="shared" si="5"/>
        <v>9.6594696544066281</v>
      </c>
    </row>
    <row r="42" spans="2:13" s="10" customFormat="1" x14ac:dyDescent="0.25">
      <c r="B42" s="25">
        <v>30</v>
      </c>
      <c r="C42" s="10">
        <v>66176</v>
      </c>
      <c r="D42" s="10">
        <v>85248</v>
      </c>
      <c r="E42" s="10">
        <v>128000</v>
      </c>
      <c r="F42" s="10">
        <f t="shared" si="0"/>
        <v>69.760789878163919</v>
      </c>
      <c r="G42" s="10">
        <f t="shared" si="6"/>
        <v>239246.05308907965</v>
      </c>
      <c r="I42" s="10">
        <f t="shared" si="2"/>
        <v>2480.9073032479087</v>
      </c>
      <c r="J42" s="10">
        <f t="shared" si="3"/>
        <v>19.382088306624286</v>
      </c>
      <c r="L42" s="10">
        <f t="shared" si="4"/>
        <v>153998.05308907965</v>
      </c>
      <c r="M42" s="10">
        <f t="shared" si="5"/>
        <v>9.8351780557059971</v>
      </c>
    </row>
  </sheetData>
  <mergeCells count="3">
    <mergeCell ref="I11:J11"/>
    <mergeCell ref="L11:M11"/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showGridLines="0" topLeftCell="D51" zoomScale="80" zoomScaleNormal="80" workbookViewId="0">
      <selection activeCell="N60" sqref="N60:N70"/>
    </sheetView>
  </sheetViews>
  <sheetFormatPr defaultRowHeight="15" x14ac:dyDescent="0.25"/>
  <cols>
    <col min="2" max="2" width="9.140625" customWidth="1"/>
    <col min="3" max="3" width="21" style="2" customWidth="1"/>
    <col min="4" max="4" width="16.85546875" style="2" customWidth="1"/>
    <col min="5" max="5" width="17.28515625" style="2" customWidth="1"/>
    <col min="6" max="6" width="18.85546875" customWidth="1"/>
    <col min="7" max="7" width="29" style="3" customWidth="1"/>
    <col min="8" max="8" width="10.85546875" style="3" customWidth="1"/>
    <col min="9" max="9" width="30.7109375" customWidth="1"/>
    <col min="10" max="10" width="32.28515625" style="4" customWidth="1"/>
    <col min="11" max="11" width="12.42578125" style="4" customWidth="1"/>
    <col min="12" max="12" width="17.5703125" style="3" customWidth="1"/>
    <col min="13" max="13" width="33.140625" style="4" customWidth="1"/>
  </cols>
  <sheetData>
    <row r="1" spans="1:13" x14ac:dyDescent="0.25">
      <c r="A1" s="170" t="s">
        <v>15</v>
      </c>
      <c r="B1" s="170"/>
      <c r="C1" s="170"/>
      <c r="D1" s="170"/>
    </row>
    <row r="2" spans="1:13" x14ac:dyDescent="0.25">
      <c r="A2" s="170"/>
      <c r="B2" s="170"/>
      <c r="C2" s="170"/>
      <c r="D2" s="170"/>
    </row>
    <row r="3" spans="1:13" x14ac:dyDescent="0.25">
      <c r="A3" s="170"/>
      <c r="B3" s="170"/>
      <c r="C3" s="170"/>
      <c r="D3" s="170"/>
    </row>
    <row r="6" spans="1:13" x14ac:dyDescent="0.25">
      <c r="C6" s="26" t="s">
        <v>21</v>
      </c>
      <c r="D6" s="32">
        <v>4230.3999999999996</v>
      </c>
    </row>
    <row r="7" spans="1:13" x14ac:dyDescent="0.25">
      <c r="C7" s="26" t="s">
        <v>0</v>
      </c>
      <c r="D7" s="27">
        <v>20</v>
      </c>
    </row>
    <row r="8" spans="1:13" x14ac:dyDescent="0.25">
      <c r="C8" s="26" t="s">
        <v>1</v>
      </c>
      <c r="D8" s="33">
        <v>0.05</v>
      </c>
    </row>
    <row r="11" spans="1:13" s="12" customFormat="1" ht="15.75" thickBot="1" x14ac:dyDescent="0.3">
      <c r="C11" s="17"/>
      <c r="D11" s="17"/>
      <c r="E11" s="17"/>
      <c r="G11" s="18"/>
      <c r="H11" s="18"/>
      <c r="I11" s="171" t="s">
        <v>3</v>
      </c>
      <c r="J11" s="171"/>
      <c r="K11" s="16"/>
      <c r="L11" s="172" t="s">
        <v>2</v>
      </c>
      <c r="M11" s="172"/>
    </row>
    <row r="12" spans="1:13" s="5" customFormat="1" ht="15.75" thickBot="1" x14ac:dyDescent="0.3">
      <c r="B12" s="41" t="s">
        <v>0</v>
      </c>
      <c r="C12" s="20" t="s">
        <v>17</v>
      </c>
      <c r="D12" s="20" t="s">
        <v>16</v>
      </c>
      <c r="E12" s="20" t="s">
        <v>18</v>
      </c>
      <c r="F12" s="20" t="s">
        <v>19</v>
      </c>
      <c r="G12" s="42" t="s">
        <v>8</v>
      </c>
      <c r="H12" s="22"/>
      <c r="I12" s="20" t="s">
        <v>7</v>
      </c>
      <c r="J12" s="23" t="s">
        <v>20</v>
      </c>
      <c r="K12" s="24"/>
      <c r="L12" s="42" t="s">
        <v>9</v>
      </c>
      <c r="M12" s="23" t="s">
        <v>20</v>
      </c>
    </row>
    <row r="13" spans="1:13" s="10" customFormat="1" x14ac:dyDescent="0.25">
      <c r="B13" s="25">
        <v>1</v>
      </c>
      <c r="C13" s="10">
        <v>0</v>
      </c>
      <c r="D13" s="10">
        <v>0</v>
      </c>
      <c r="E13" s="10">
        <v>172800</v>
      </c>
      <c r="F13" s="10">
        <f t="shared" ref="F13:F42" si="0">FV($D$8,$B13,-1,,1)</f>
        <v>1.0500000000000009</v>
      </c>
      <c r="G13" s="10">
        <f t="shared" ref="G13:G32" si="1">FV($D$8,$B13,-$D$6,,1)</f>
        <v>4441.9200000000037</v>
      </c>
      <c r="I13" s="10">
        <f t="shared" ref="I13:I42" si="2">(G13-C13)/F13</f>
        <v>4230.3999999999996</v>
      </c>
      <c r="J13" s="10">
        <f t="shared" ref="J13:J42" si="3">I13/E13*1000</f>
        <v>24.481481481481477</v>
      </c>
      <c r="L13" s="10">
        <f t="shared" ref="L13:L42" si="4">G13-D13</f>
        <v>4441.9200000000037</v>
      </c>
      <c r="M13" s="10">
        <f t="shared" ref="M13:M42" si="5">(G13-C13-D13)/F13/E13*1000</f>
        <v>24.481481481481477</v>
      </c>
    </row>
    <row r="14" spans="1:13" s="10" customFormat="1" x14ac:dyDescent="0.25">
      <c r="B14" s="25">
        <v>2</v>
      </c>
      <c r="C14" s="10">
        <v>0</v>
      </c>
      <c r="D14" s="10">
        <v>0</v>
      </c>
      <c r="E14" s="10">
        <v>172800</v>
      </c>
      <c r="F14" s="10">
        <f t="shared" si="0"/>
        <v>2.1525000000000007</v>
      </c>
      <c r="G14" s="10">
        <f t="shared" si="1"/>
        <v>9105.9360000000015</v>
      </c>
      <c r="I14" s="10">
        <f t="shared" si="2"/>
        <v>4230.3999999999996</v>
      </c>
      <c r="J14" s="10">
        <f t="shared" si="3"/>
        <v>24.481481481481477</v>
      </c>
      <c r="L14" s="10">
        <f t="shared" si="4"/>
        <v>9105.9360000000015</v>
      </c>
      <c r="M14" s="10">
        <f t="shared" si="5"/>
        <v>24.481481481481477</v>
      </c>
    </row>
    <row r="15" spans="1:13" s="10" customFormat="1" x14ac:dyDescent="0.25">
      <c r="B15" s="25">
        <v>3</v>
      </c>
      <c r="C15" s="10">
        <v>0</v>
      </c>
      <c r="D15" s="10">
        <v>512</v>
      </c>
      <c r="E15" s="10">
        <v>172800</v>
      </c>
      <c r="F15" s="10">
        <f t="shared" si="0"/>
        <v>3.3101250000000029</v>
      </c>
      <c r="G15" s="10">
        <f t="shared" si="1"/>
        <v>14003.152800000011</v>
      </c>
      <c r="I15" s="10">
        <f t="shared" si="2"/>
        <v>4230.3999999999996</v>
      </c>
      <c r="J15" s="10">
        <f t="shared" si="3"/>
        <v>24.481481481481477</v>
      </c>
      <c r="L15" s="10">
        <f t="shared" si="4"/>
        <v>13491.152800000011</v>
      </c>
      <c r="M15" s="10">
        <f t="shared" si="5"/>
        <v>23.586360311446221</v>
      </c>
    </row>
    <row r="16" spans="1:13" s="10" customFormat="1" x14ac:dyDescent="0.25">
      <c r="B16" s="25">
        <v>4</v>
      </c>
      <c r="C16" s="10">
        <v>0</v>
      </c>
      <c r="D16" s="10">
        <v>640</v>
      </c>
      <c r="E16" s="10">
        <v>172800</v>
      </c>
      <c r="F16" s="10">
        <f t="shared" si="0"/>
        <v>4.52563125</v>
      </c>
      <c r="G16" s="10">
        <f t="shared" si="1"/>
        <v>19145.230439999999</v>
      </c>
      <c r="I16" s="10">
        <f t="shared" si="2"/>
        <v>4230.3999999999996</v>
      </c>
      <c r="J16" s="10">
        <f t="shared" si="3"/>
        <v>24.481481481481477</v>
      </c>
      <c r="L16" s="10">
        <f t="shared" si="4"/>
        <v>18505.230439999999</v>
      </c>
      <c r="M16" s="10">
        <f t="shared" si="5"/>
        <v>23.663097592227643</v>
      </c>
    </row>
    <row r="17" spans="2:13" s="10" customFormat="1" x14ac:dyDescent="0.25">
      <c r="B17" s="25">
        <v>5</v>
      </c>
      <c r="C17" s="10">
        <v>128</v>
      </c>
      <c r="D17" s="10">
        <v>896</v>
      </c>
      <c r="E17" s="10">
        <v>172800</v>
      </c>
      <c r="F17" s="10">
        <f t="shared" si="0"/>
        <v>5.801912812500003</v>
      </c>
      <c r="G17" s="10">
        <f t="shared" si="1"/>
        <v>24544.411962000009</v>
      </c>
      <c r="I17" s="10">
        <f t="shared" si="2"/>
        <v>4208.338310323411</v>
      </c>
      <c r="J17" s="10">
        <f t="shared" si="3"/>
        <v>24.353809666223441</v>
      </c>
      <c r="L17" s="10">
        <f t="shared" si="4"/>
        <v>23648.411962000009</v>
      </c>
      <c r="M17" s="10">
        <f t="shared" si="5"/>
        <v>23.460106959417178</v>
      </c>
    </row>
    <row r="18" spans="2:13" s="10" customFormat="1" x14ac:dyDescent="0.25">
      <c r="B18" s="25">
        <v>6</v>
      </c>
      <c r="C18" s="10">
        <v>256</v>
      </c>
      <c r="D18" s="10">
        <v>1024</v>
      </c>
      <c r="E18" s="10">
        <v>172800</v>
      </c>
      <c r="F18" s="10">
        <f t="shared" si="0"/>
        <v>7.1420084531249994</v>
      </c>
      <c r="G18" s="10">
        <f t="shared" si="1"/>
        <v>30213.552560099994</v>
      </c>
      <c r="I18" s="10">
        <f t="shared" si="2"/>
        <v>4194.5557411083728</v>
      </c>
      <c r="J18" s="10">
        <f t="shared" si="3"/>
        <v>24.274049427710491</v>
      </c>
      <c r="L18" s="10">
        <f t="shared" si="4"/>
        <v>29189.552560099994</v>
      </c>
      <c r="M18" s="10">
        <f t="shared" si="5"/>
        <v>23.44432121262653</v>
      </c>
    </row>
    <row r="19" spans="2:13" s="10" customFormat="1" x14ac:dyDescent="0.25">
      <c r="B19" s="25">
        <v>7</v>
      </c>
      <c r="C19" s="10">
        <v>384</v>
      </c>
      <c r="D19" s="10">
        <v>1152</v>
      </c>
      <c r="E19" s="10">
        <v>172800</v>
      </c>
      <c r="F19" s="10">
        <f t="shared" si="0"/>
        <v>8.5491088757812559</v>
      </c>
      <c r="G19" s="10">
        <f t="shared" si="1"/>
        <v>36166.150188105021</v>
      </c>
      <c r="I19" s="10">
        <f t="shared" si="2"/>
        <v>4185.4830378254001</v>
      </c>
      <c r="J19" s="10">
        <f t="shared" si="3"/>
        <v>24.221545357785882</v>
      </c>
      <c r="L19" s="10">
        <f t="shared" si="4"/>
        <v>35014.150188105021</v>
      </c>
      <c r="M19" s="10">
        <f t="shared" si="5"/>
        <v>23.44173698669908</v>
      </c>
    </row>
    <row r="20" spans="2:13" s="10" customFormat="1" x14ac:dyDescent="0.25">
      <c r="B20" s="25">
        <v>8</v>
      </c>
      <c r="C20" s="10">
        <v>512</v>
      </c>
      <c r="D20" s="10">
        <v>2688</v>
      </c>
      <c r="E20" s="10">
        <v>172800</v>
      </c>
      <c r="F20" s="10">
        <f t="shared" si="0"/>
        <v>10.026564319570314</v>
      </c>
      <c r="G20" s="10">
        <f t="shared" si="1"/>
        <v>42416.377697510252</v>
      </c>
      <c r="I20" s="10">
        <f t="shared" si="2"/>
        <v>4179.3356489739308</v>
      </c>
      <c r="J20" s="10">
        <f t="shared" si="3"/>
        <v>24.185970190821358</v>
      </c>
      <c r="L20" s="10">
        <f t="shared" si="4"/>
        <v>39728.377697510252</v>
      </c>
      <c r="M20" s="10">
        <f t="shared" si="5"/>
        <v>22.634535914855711</v>
      </c>
    </row>
    <row r="21" spans="2:13" s="10" customFormat="1" x14ac:dyDescent="0.25">
      <c r="B21" s="25">
        <v>9</v>
      </c>
      <c r="C21" s="10">
        <v>896</v>
      </c>
      <c r="D21" s="10">
        <v>3072</v>
      </c>
      <c r="E21" s="10">
        <v>172800</v>
      </c>
      <c r="F21" s="10">
        <f t="shared" si="0"/>
        <v>11.577892535548832</v>
      </c>
      <c r="G21" s="10">
        <f t="shared" si="1"/>
        <v>48979.116582385774</v>
      </c>
      <c r="I21" s="10">
        <f t="shared" si="2"/>
        <v>4153.0111317539941</v>
      </c>
      <c r="J21" s="10">
        <f t="shared" si="3"/>
        <v>24.033629234687464</v>
      </c>
      <c r="L21" s="10">
        <f t="shared" si="4"/>
        <v>45907.116582385774</v>
      </c>
      <c r="M21" s="10">
        <f t="shared" si="5"/>
        <v>22.498135817107986</v>
      </c>
    </row>
    <row r="22" spans="2:13" s="10" customFormat="1" x14ac:dyDescent="0.25">
      <c r="B22" s="25">
        <v>10</v>
      </c>
      <c r="C22" s="10">
        <v>1024</v>
      </c>
      <c r="D22" s="10">
        <v>5120</v>
      </c>
      <c r="E22" s="10">
        <v>172800</v>
      </c>
      <c r="F22" s="10">
        <f t="shared" si="0"/>
        <v>13.206787162326272</v>
      </c>
      <c r="G22" s="10">
        <f t="shared" si="1"/>
        <v>55869.992411505053</v>
      </c>
      <c r="I22" s="10">
        <f t="shared" si="2"/>
        <v>4152.8641097479731</v>
      </c>
      <c r="J22" s="10">
        <f t="shared" si="3"/>
        <v>24.032778412893364</v>
      </c>
      <c r="L22" s="10">
        <f t="shared" si="4"/>
        <v>50749.992411505053</v>
      </c>
      <c r="M22" s="10">
        <f t="shared" si="5"/>
        <v>21.789263069952785</v>
      </c>
    </row>
    <row r="23" spans="2:13" s="10" customFormat="1" x14ac:dyDescent="0.25">
      <c r="B23" s="25">
        <v>11</v>
      </c>
      <c r="C23" s="10">
        <v>1152</v>
      </c>
      <c r="D23" s="10">
        <v>5632</v>
      </c>
      <c r="E23" s="10">
        <v>128000</v>
      </c>
      <c r="F23" s="10">
        <f t="shared" si="0"/>
        <v>14.91712652044259</v>
      </c>
      <c r="G23" s="10">
        <f t="shared" si="1"/>
        <v>63105.412032080327</v>
      </c>
      <c r="I23" s="10">
        <f t="shared" si="2"/>
        <v>4153.1733304788095</v>
      </c>
      <c r="J23" s="10">
        <f t="shared" si="3"/>
        <v>32.446666644365699</v>
      </c>
      <c r="L23" s="10">
        <f t="shared" si="4"/>
        <v>57473.412032080327</v>
      </c>
      <c r="M23" s="10">
        <f t="shared" si="5"/>
        <v>29.497036905709134</v>
      </c>
    </row>
    <row r="24" spans="2:13" s="10" customFormat="1" x14ac:dyDescent="0.25">
      <c r="B24" s="25">
        <v>12</v>
      </c>
      <c r="C24" s="10">
        <v>1920</v>
      </c>
      <c r="D24" s="10">
        <v>8192</v>
      </c>
      <c r="E24" s="10">
        <v>128000</v>
      </c>
      <c r="F24" s="10">
        <f t="shared" si="0"/>
        <v>16.712982846464712</v>
      </c>
      <c r="G24" s="10">
        <f t="shared" si="1"/>
        <v>70702.602633684306</v>
      </c>
      <c r="I24" s="10">
        <f t="shared" si="2"/>
        <v>4115.5192502476511</v>
      </c>
      <c r="J24" s="10">
        <f t="shared" si="3"/>
        <v>32.152494142559775</v>
      </c>
      <c r="L24" s="10">
        <f t="shared" si="4"/>
        <v>62510.602633684306</v>
      </c>
      <c r="M24" s="10">
        <f t="shared" si="5"/>
        <v>28.323135817481504</v>
      </c>
    </row>
    <row r="25" spans="2:13" s="10" customFormat="1" x14ac:dyDescent="0.25">
      <c r="B25" s="25">
        <v>13</v>
      </c>
      <c r="C25" s="10">
        <v>2688</v>
      </c>
      <c r="D25" s="10">
        <v>8960</v>
      </c>
      <c r="E25" s="10">
        <v>128000</v>
      </c>
      <c r="F25" s="10">
        <f t="shared" si="0"/>
        <v>18.598631988787957</v>
      </c>
      <c r="G25" s="10">
        <f t="shared" si="1"/>
        <v>78679.652765368563</v>
      </c>
      <c r="I25" s="10">
        <f t="shared" si="2"/>
        <v>4085.8732411706164</v>
      </c>
      <c r="J25" s="10">
        <f t="shared" si="3"/>
        <v>31.920884696645441</v>
      </c>
      <c r="L25" s="10">
        <f t="shared" si="4"/>
        <v>69719.652765368563</v>
      </c>
      <c r="M25" s="10">
        <f t="shared" si="5"/>
        <v>28.157167018796933</v>
      </c>
    </row>
    <row r="26" spans="2:13" s="10" customFormat="1" x14ac:dyDescent="0.25">
      <c r="B26" s="25">
        <v>14</v>
      </c>
      <c r="C26" s="10">
        <v>3840</v>
      </c>
      <c r="D26" s="10">
        <v>12032</v>
      </c>
      <c r="E26" s="10">
        <v>128000</v>
      </c>
      <c r="F26" s="10">
        <f t="shared" si="0"/>
        <v>20.578563588227343</v>
      </c>
      <c r="G26" s="10">
        <f t="shared" si="1"/>
        <v>87055.555403636943</v>
      </c>
      <c r="I26" s="10">
        <f t="shared" si="2"/>
        <v>4043.798054556305</v>
      </c>
      <c r="J26" s="10">
        <f t="shared" si="3"/>
        <v>31.592172301221133</v>
      </c>
      <c r="L26" s="10">
        <f t="shared" si="4"/>
        <v>75023.555403636943</v>
      </c>
      <c r="M26" s="10">
        <f t="shared" si="5"/>
        <v>27.02431217838069</v>
      </c>
    </row>
    <row r="27" spans="2:13" s="10" customFormat="1" x14ac:dyDescent="0.25">
      <c r="B27" s="25">
        <v>15</v>
      </c>
      <c r="C27" s="10">
        <v>6016</v>
      </c>
      <c r="D27" s="10">
        <v>12800</v>
      </c>
      <c r="E27" s="10">
        <v>128000</v>
      </c>
      <c r="F27" s="10">
        <f t="shared" si="0"/>
        <v>22.657491767638728</v>
      </c>
      <c r="G27" s="10">
        <f t="shared" si="1"/>
        <v>95850.25317381887</v>
      </c>
      <c r="I27" s="10">
        <f t="shared" si="2"/>
        <v>3964.880759755034</v>
      </c>
      <c r="J27" s="10">
        <f t="shared" si="3"/>
        <v>30.975630935586203</v>
      </c>
      <c r="L27" s="10">
        <f t="shared" si="4"/>
        <v>83050.25317381887</v>
      </c>
      <c r="M27" s="10">
        <f t="shared" si="5"/>
        <v>26.56207973470579</v>
      </c>
    </row>
    <row r="28" spans="2:13" s="10" customFormat="1" x14ac:dyDescent="0.25">
      <c r="B28" s="25">
        <v>16</v>
      </c>
      <c r="C28" s="10">
        <v>8832</v>
      </c>
      <c r="D28" s="10">
        <v>13696</v>
      </c>
      <c r="E28" s="10">
        <v>128000</v>
      </c>
      <c r="F28" s="10">
        <f t="shared" si="0"/>
        <v>24.84036635602066</v>
      </c>
      <c r="G28" s="10">
        <f t="shared" si="1"/>
        <v>105084.68583250979</v>
      </c>
      <c r="I28" s="10">
        <f t="shared" si="2"/>
        <v>3874.8496883251737</v>
      </c>
      <c r="J28" s="10">
        <f t="shared" si="3"/>
        <v>30.27226319004042</v>
      </c>
      <c r="L28" s="10">
        <f t="shared" si="4"/>
        <v>91388.685832509786</v>
      </c>
      <c r="M28" s="10">
        <f t="shared" si="5"/>
        <v>25.964758281842236</v>
      </c>
    </row>
    <row r="29" spans="2:13" s="10" customFormat="1" x14ac:dyDescent="0.25">
      <c r="B29" s="25">
        <v>17</v>
      </c>
      <c r="C29" s="10">
        <v>12288</v>
      </c>
      <c r="D29" s="10">
        <v>13592</v>
      </c>
      <c r="E29" s="10">
        <v>128000</v>
      </c>
      <c r="F29" s="10">
        <f t="shared" si="0"/>
        <v>27.132384673821697</v>
      </c>
      <c r="G29" s="10">
        <f t="shared" si="1"/>
        <v>114780.8401241353</v>
      </c>
      <c r="I29" s="10">
        <f t="shared" si="2"/>
        <v>3777.5094727675773</v>
      </c>
      <c r="J29" s="10">
        <f t="shared" si="3"/>
        <v>29.511792755996698</v>
      </c>
      <c r="L29" s="10">
        <f t="shared" si="4"/>
        <v>101188.8401241353</v>
      </c>
      <c r="M29" s="10">
        <f t="shared" si="5"/>
        <v>25.59811169638628</v>
      </c>
    </row>
    <row r="30" spans="2:13" s="10" customFormat="1" x14ac:dyDescent="0.25">
      <c r="B30" s="25">
        <v>18</v>
      </c>
      <c r="C30" s="10">
        <v>16384</v>
      </c>
      <c r="D30" s="10">
        <v>19712</v>
      </c>
      <c r="E30" s="10">
        <v>128000</v>
      </c>
      <c r="F30" s="10">
        <f t="shared" si="0"/>
        <v>29.539003907512779</v>
      </c>
      <c r="G30" s="10">
        <f t="shared" si="1"/>
        <v>124961.80213034205</v>
      </c>
      <c r="I30" s="10">
        <f t="shared" si="2"/>
        <v>3675.7435176318522</v>
      </c>
      <c r="J30" s="10">
        <f t="shared" si="3"/>
        <v>28.716746231498846</v>
      </c>
      <c r="L30" s="10">
        <f t="shared" si="4"/>
        <v>105249.80213034205</v>
      </c>
      <c r="M30" s="10">
        <f t="shared" si="5"/>
        <v>23.503300291270897</v>
      </c>
    </row>
    <row r="31" spans="2:13" s="10" customFormat="1" x14ac:dyDescent="0.25">
      <c r="B31" s="25">
        <v>19</v>
      </c>
      <c r="C31" s="10">
        <v>19712</v>
      </c>
      <c r="D31" s="10">
        <v>24832</v>
      </c>
      <c r="E31" s="10">
        <v>128000</v>
      </c>
      <c r="F31" s="10">
        <f t="shared" si="0"/>
        <v>32.065954102888419</v>
      </c>
      <c r="G31" s="10">
        <f t="shared" si="1"/>
        <v>135651.81223685914</v>
      </c>
      <c r="I31" s="10">
        <f t="shared" si="2"/>
        <v>3615.6670050998291</v>
      </c>
      <c r="J31" s="10">
        <f t="shared" si="3"/>
        <v>28.247398477342415</v>
      </c>
      <c r="L31" s="10">
        <f t="shared" si="4"/>
        <v>110819.81223685914</v>
      </c>
      <c r="M31" s="10">
        <f t="shared" si="5"/>
        <v>22.197367987760789</v>
      </c>
    </row>
    <row r="32" spans="2:13" s="10" customFormat="1" x14ac:dyDescent="0.25">
      <c r="B32" s="25">
        <v>20</v>
      </c>
      <c r="C32" s="10">
        <v>23680</v>
      </c>
      <c r="D32" s="10">
        <v>29952</v>
      </c>
      <c r="E32" s="10">
        <v>128000</v>
      </c>
      <c r="F32" s="10">
        <f t="shared" si="0"/>
        <v>34.719251808032837</v>
      </c>
      <c r="G32" s="10">
        <f t="shared" si="1"/>
        <v>146876.32284870211</v>
      </c>
      <c r="I32" s="10">
        <f t="shared" si="2"/>
        <v>3548.3576526899333</v>
      </c>
      <c r="J32" s="10">
        <f t="shared" si="3"/>
        <v>27.721544161640104</v>
      </c>
      <c r="L32" s="10">
        <f t="shared" si="4"/>
        <v>116924.32284870211</v>
      </c>
      <c r="M32" s="10">
        <f t="shared" si="5"/>
        <v>20.981767587714611</v>
      </c>
    </row>
    <row r="33" spans="2:14" s="10" customFormat="1" x14ac:dyDescent="0.25">
      <c r="B33" s="25">
        <v>21</v>
      </c>
      <c r="C33" s="10">
        <v>27776</v>
      </c>
      <c r="D33" s="10">
        <v>36096</v>
      </c>
      <c r="E33" s="10">
        <v>128000</v>
      </c>
      <c r="F33" s="10">
        <f t="shared" si="0"/>
        <v>37.505214398434482</v>
      </c>
      <c r="G33" s="10">
        <f>$G$32*(1+$D$8)^($B33-$B$32)</f>
        <v>154220.13899113721</v>
      </c>
      <c r="I33" s="10">
        <f t="shared" si="2"/>
        <v>3371.3749146416067</v>
      </c>
      <c r="J33" s="10">
        <f t="shared" si="3"/>
        <v>26.338866520637552</v>
      </c>
      <c r="L33" s="10">
        <f t="shared" si="4"/>
        <v>118124.13899113721</v>
      </c>
      <c r="M33" s="10">
        <f t="shared" si="5"/>
        <v>18.819912035957387</v>
      </c>
    </row>
    <row r="34" spans="2:14" s="10" customFormat="1" x14ac:dyDescent="0.25">
      <c r="B34" s="25">
        <v>22</v>
      </c>
      <c r="C34" s="10">
        <v>32256</v>
      </c>
      <c r="D34" s="10">
        <v>42240</v>
      </c>
      <c r="E34" s="10">
        <v>128000</v>
      </c>
      <c r="F34" s="10">
        <f t="shared" si="0"/>
        <v>40.430475118356199</v>
      </c>
      <c r="G34" s="10">
        <f t="shared" ref="G34:G42" si="6">$G$32*(1+$D$8)^($B34-$B$32)</f>
        <v>161931.14594069408</v>
      </c>
      <c r="I34" s="10">
        <f t="shared" si="2"/>
        <v>3207.3614163841257</v>
      </c>
      <c r="J34" s="10">
        <f t="shared" si="3"/>
        <v>25.057511065500982</v>
      </c>
      <c r="L34" s="10">
        <f t="shared" si="4"/>
        <v>119691.14594069408</v>
      </c>
      <c r="M34" s="10">
        <f t="shared" si="5"/>
        <v>16.895351233494114</v>
      </c>
    </row>
    <row r="35" spans="2:14" s="10" customFormat="1" x14ac:dyDescent="0.25">
      <c r="B35" s="25">
        <v>23</v>
      </c>
      <c r="C35" s="10">
        <v>37376</v>
      </c>
      <c r="D35" s="10">
        <v>48384</v>
      </c>
      <c r="E35" s="10">
        <v>128000</v>
      </c>
      <c r="F35" s="10">
        <f t="shared" si="0"/>
        <v>43.501998874274015</v>
      </c>
      <c r="G35" s="10">
        <f t="shared" si="6"/>
        <v>170027.7032377288</v>
      </c>
      <c r="I35" s="10">
        <f t="shared" si="2"/>
        <v>3049.3243223399481</v>
      </c>
      <c r="J35" s="10">
        <f t="shared" si="3"/>
        <v>23.822846268280845</v>
      </c>
      <c r="L35" s="10">
        <f t="shared" si="4"/>
        <v>121643.7032377288</v>
      </c>
      <c r="M35" s="10">
        <f t="shared" si="5"/>
        <v>15.133590377017889</v>
      </c>
    </row>
    <row r="36" spans="2:14" s="10" customFormat="1" x14ac:dyDescent="0.25">
      <c r="B36" s="25">
        <v>24</v>
      </c>
      <c r="C36" s="10">
        <v>42112</v>
      </c>
      <c r="D36" s="10">
        <v>54528</v>
      </c>
      <c r="E36" s="10">
        <v>128000</v>
      </c>
      <c r="F36" s="10">
        <f t="shared" si="0"/>
        <v>46.727098817987709</v>
      </c>
      <c r="G36" s="10">
        <f t="shared" si="6"/>
        <v>178529.08839961523</v>
      </c>
      <c r="I36" s="10">
        <f t="shared" si="2"/>
        <v>2919.4427184745555</v>
      </c>
      <c r="J36" s="10">
        <f t="shared" si="3"/>
        <v>22.808146238082465</v>
      </c>
      <c r="L36" s="10">
        <f t="shared" si="4"/>
        <v>124001.08839961523</v>
      </c>
      <c r="M36" s="10">
        <f t="shared" si="5"/>
        <v>13.691380789849452</v>
      </c>
    </row>
    <row r="37" spans="2:14" s="10" customFormat="1" x14ac:dyDescent="0.25">
      <c r="B37" s="25">
        <v>25</v>
      </c>
      <c r="C37" s="10">
        <v>45568</v>
      </c>
      <c r="D37" s="10">
        <v>60672</v>
      </c>
      <c r="E37" s="10">
        <v>128000</v>
      </c>
      <c r="F37" s="10">
        <f t="shared" si="0"/>
        <v>50.113453758887104</v>
      </c>
      <c r="G37" s="10">
        <f t="shared" si="6"/>
        <v>187455.54281959601</v>
      </c>
      <c r="I37" s="10">
        <f t="shared" si="2"/>
        <v>2831.3263640192376</v>
      </c>
      <c r="J37" s="10">
        <f t="shared" si="3"/>
        <v>22.119737218900294</v>
      </c>
      <c r="L37" s="10">
        <f t="shared" si="4"/>
        <v>126783.54281959601</v>
      </c>
      <c r="M37" s="10">
        <f t="shared" si="5"/>
        <v>12.661199352390923</v>
      </c>
    </row>
    <row r="38" spans="2:14" s="10" customFormat="1" x14ac:dyDescent="0.25">
      <c r="B38" s="25">
        <v>26</v>
      </c>
      <c r="C38" s="10">
        <v>49408</v>
      </c>
      <c r="D38" s="10">
        <v>66816</v>
      </c>
      <c r="E38" s="10">
        <v>128000</v>
      </c>
      <c r="F38" s="10">
        <f t="shared" si="0"/>
        <v>53.669126446831463</v>
      </c>
      <c r="G38" s="10">
        <f t="shared" si="6"/>
        <v>196828.31996057578</v>
      </c>
      <c r="I38" s="10">
        <f t="shared" si="2"/>
        <v>2746.8365840949746</v>
      </c>
      <c r="J38" s="10">
        <f t="shared" si="3"/>
        <v>21.459660813241989</v>
      </c>
      <c r="L38" s="10">
        <f t="shared" si="4"/>
        <v>130012.31996057578</v>
      </c>
      <c r="M38" s="10">
        <f t="shared" si="5"/>
        <v>11.733398536230061</v>
      </c>
    </row>
    <row r="39" spans="2:14" s="10" customFormat="1" x14ac:dyDescent="0.25">
      <c r="B39" s="25">
        <v>27</v>
      </c>
      <c r="C39" s="10">
        <v>53376</v>
      </c>
      <c r="D39" s="10">
        <v>72960</v>
      </c>
      <c r="E39" s="10">
        <v>128000</v>
      </c>
      <c r="F39" s="10">
        <f t="shared" si="0"/>
        <v>57.402582769173037</v>
      </c>
      <c r="G39" s="10">
        <f t="shared" si="6"/>
        <v>206669.73595860461</v>
      </c>
      <c r="I39" s="10">
        <f t="shared" si="2"/>
        <v>2670.5024158064207</v>
      </c>
      <c r="J39" s="10">
        <f t="shared" si="3"/>
        <v>20.863300123487662</v>
      </c>
      <c r="L39" s="10">
        <f t="shared" si="4"/>
        <v>133709.73595860461</v>
      </c>
      <c r="M39" s="10">
        <f t="shared" si="5"/>
        <v>10.933433338711078</v>
      </c>
    </row>
    <row r="40" spans="2:14" s="10" customFormat="1" x14ac:dyDescent="0.25">
      <c r="B40" s="25">
        <v>28</v>
      </c>
      <c r="C40" s="10">
        <v>57472</v>
      </c>
      <c r="D40" s="10">
        <v>79104</v>
      </c>
      <c r="E40" s="10">
        <v>128000</v>
      </c>
      <c r="F40" s="10">
        <f t="shared" si="0"/>
        <v>61.322711907631678</v>
      </c>
      <c r="G40" s="10">
        <f t="shared" si="6"/>
        <v>217003.22275653481</v>
      </c>
      <c r="I40" s="10">
        <f t="shared" si="2"/>
        <v>2601.5030613263043</v>
      </c>
      <c r="J40" s="10">
        <f t="shared" si="3"/>
        <v>20.324242666611752</v>
      </c>
      <c r="L40" s="10">
        <f t="shared" si="4"/>
        <v>137899.22275653481</v>
      </c>
      <c r="M40" s="10">
        <f t="shared" si="5"/>
        <v>10.246410477277522</v>
      </c>
    </row>
    <row r="41" spans="2:14" s="10" customFormat="1" x14ac:dyDescent="0.25">
      <c r="B41" s="25">
        <v>29</v>
      </c>
      <c r="C41" s="10">
        <v>61696</v>
      </c>
      <c r="D41" s="10">
        <v>85248</v>
      </c>
      <c r="E41" s="10">
        <v>128000</v>
      </c>
      <c r="F41" s="10">
        <f t="shared" si="0"/>
        <v>65.438847503013278</v>
      </c>
      <c r="G41" s="10">
        <f t="shared" si="6"/>
        <v>227853.38389436156</v>
      </c>
      <c r="I41" s="10">
        <f t="shared" si="2"/>
        <v>2539.1245450450588</v>
      </c>
      <c r="J41" s="10">
        <f t="shared" si="3"/>
        <v>19.836910508164522</v>
      </c>
      <c r="L41" s="10">
        <f t="shared" si="4"/>
        <v>142605.38389436156</v>
      </c>
      <c r="M41" s="10">
        <f t="shared" si="5"/>
        <v>9.6594696544066281</v>
      </c>
    </row>
    <row r="42" spans="2:14" s="10" customFormat="1" x14ac:dyDescent="0.25">
      <c r="B42" s="25">
        <v>30</v>
      </c>
      <c r="C42" s="10">
        <v>66176</v>
      </c>
      <c r="D42" s="10">
        <v>85248</v>
      </c>
      <c r="E42" s="10">
        <v>128000</v>
      </c>
      <c r="F42" s="10">
        <f t="shared" si="0"/>
        <v>69.760789878163919</v>
      </c>
      <c r="G42" s="10">
        <f t="shared" si="6"/>
        <v>239246.05308907965</v>
      </c>
      <c r="I42" s="10">
        <f t="shared" si="2"/>
        <v>2480.9073032479087</v>
      </c>
      <c r="J42" s="10">
        <f t="shared" si="3"/>
        <v>19.382088306624286</v>
      </c>
      <c r="L42" s="10">
        <f t="shared" si="4"/>
        <v>153998.05308907965</v>
      </c>
      <c r="M42" s="10">
        <f t="shared" si="5"/>
        <v>9.8351780557059971</v>
      </c>
    </row>
    <row r="46" spans="2:14" s="70" customFormat="1" x14ac:dyDescent="0.25">
      <c r="F46" s="141" t="s">
        <v>89</v>
      </c>
      <c r="G46" s="142" t="s">
        <v>63</v>
      </c>
      <c r="H46" s="143">
        <f>J22</f>
        <v>24.032778412893364</v>
      </c>
      <c r="J46" s="142" t="s">
        <v>66</v>
      </c>
      <c r="K46" s="143">
        <f>J32</f>
        <v>27.721544161640104</v>
      </c>
      <c r="M46" s="142" t="s">
        <v>71</v>
      </c>
      <c r="N46" s="143">
        <f>J42</f>
        <v>19.382088306624286</v>
      </c>
    </row>
    <row r="47" spans="2:14" s="70" customFormat="1" x14ac:dyDescent="0.25">
      <c r="G47" s="144">
        <v>512</v>
      </c>
      <c r="H47" s="145">
        <f t="dataTable" ref="H47:H57" dt2D="0" dtr="0" r1="C22" ca="1"/>
        <v>24.257129947187419</v>
      </c>
      <c r="J47" s="144">
        <v>11840</v>
      </c>
      <c r="K47" s="145">
        <f t="dataTable" ref="K47:K57" dt2D="0" dtr="0" r1="C32"/>
        <v>30.38577208082005</v>
      </c>
      <c r="M47" s="144">
        <v>33088</v>
      </c>
      <c r="N47" s="145">
        <f t="dataTable" ref="N47:N57" dt2D="0" dtr="0" r1="C42"/>
        <v>23.087608276387616</v>
      </c>
    </row>
    <row r="48" spans="2:14" s="70" customFormat="1" x14ac:dyDescent="0.25">
      <c r="G48" s="144">
        <v>614.4</v>
      </c>
      <c r="H48" s="145">
        <v>24.212259640328611</v>
      </c>
      <c r="J48" s="144">
        <v>14208</v>
      </c>
      <c r="K48" s="145">
        <v>29.852926496984061</v>
      </c>
      <c r="M48" s="144">
        <v>39705.599999999999</v>
      </c>
      <c r="N48" s="145">
        <v>22.34650428243495</v>
      </c>
    </row>
    <row r="49" spans="7:14" s="70" customFormat="1" x14ac:dyDescent="0.25">
      <c r="G49" s="144">
        <v>716.8</v>
      </c>
      <c r="H49" s="145">
        <v>24.167389333469799</v>
      </c>
      <c r="J49" s="144">
        <v>16576</v>
      </c>
      <c r="K49" s="145">
        <v>29.320080913148072</v>
      </c>
      <c r="M49" s="144">
        <v>46323.199999999997</v>
      </c>
      <c r="N49" s="145">
        <v>21.605400288482286</v>
      </c>
    </row>
    <row r="50" spans="7:14" s="70" customFormat="1" x14ac:dyDescent="0.25">
      <c r="G50" s="144">
        <v>819.2</v>
      </c>
      <c r="H50" s="145">
        <v>24.122519026610991</v>
      </c>
      <c r="J50" s="144">
        <v>18944</v>
      </c>
      <c r="K50" s="145">
        <v>28.787235329312082</v>
      </c>
      <c r="M50" s="144">
        <v>52940.800000000003</v>
      </c>
      <c r="N50" s="145">
        <v>20.864296294529616</v>
      </c>
    </row>
    <row r="51" spans="7:14" s="70" customFormat="1" x14ac:dyDescent="0.25">
      <c r="G51" s="144">
        <v>921.6</v>
      </c>
      <c r="H51" s="145">
        <v>24.077648719752176</v>
      </c>
      <c r="J51" s="144">
        <v>21312</v>
      </c>
      <c r="K51" s="145">
        <v>28.254389745476093</v>
      </c>
      <c r="M51" s="144">
        <v>59558.400000000001</v>
      </c>
      <c r="N51" s="145">
        <v>20.123192300576953</v>
      </c>
    </row>
    <row r="52" spans="7:14" s="70" customFormat="1" x14ac:dyDescent="0.25">
      <c r="G52" s="144">
        <v>1024</v>
      </c>
      <c r="H52" s="145">
        <v>24.032778412893364</v>
      </c>
      <c r="J52" s="144">
        <v>23680</v>
      </c>
      <c r="K52" s="145">
        <v>27.721544161640104</v>
      </c>
      <c r="M52" s="144">
        <v>66176</v>
      </c>
      <c r="N52" s="145">
        <v>19.382088306624286</v>
      </c>
    </row>
    <row r="53" spans="7:14" s="70" customFormat="1" x14ac:dyDescent="0.25">
      <c r="G53" s="144">
        <v>1126.4000000000001</v>
      </c>
      <c r="H53" s="145">
        <v>23.987908106034549</v>
      </c>
      <c r="J53" s="144">
        <v>26048.000000000004</v>
      </c>
      <c r="K53" s="145">
        <v>27.188698577804111</v>
      </c>
      <c r="M53" s="144">
        <v>72793.600000000006</v>
      </c>
      <c r="N53" s="145">
        <v>18.64098431267162</v>
      </c>
    </row>
    <row r="54" spans="7:14" s="70" customFormat="1" x14ac:dyDescent="0.25">
      <c r="G54" s="144">
        <v>1228.8</v>
      </c>
      <c r="H54" s="145">
        <v>23.943037799175737</v>
      </c>
      <c r="J54" s="144">
        <v>28416</v>
      </c>
      <c r="K54" s="145">
        <v>26.655852993968121</v>
      </c>
      <c r="M54" s="144">
        <v>79411.199999999997</v>
      </c>
      <c r="N54" s="145">
        <v>17.899880318718957</v>
      </c>
    </row>
    <row r="55" spans="7:14" s="70" customFormat="1" x14ac:dyDescent="0.25">
      <c r="G55" s="144">
        <v>1331.2</v>
      </c>
      <c r="H55" s="145">
        <v>23.898167492316929</v>
      </c>
      <c r="J55" s="144">
        <v>30784</v>
      </c>
      <c r="K55" s="145">
        <v>26.123007410132132</v>
      </c>
      <c r="M55" s="144">
        <v>86028.800000000003</v>
      </c>
      <c r="N55" s="145">
        <v>17.158776324766286</v>
      </c>
    </row>
    <row r="56" spans="7:14" s="70" customFormat="1" x14ac:dyDescent="0.25">
      <c r="G56" s="144">
        <v>1433.6</v>
      </c>
      <c r="H56" s="145">
        <v>23.853297185458118</v>
      </c>
      <c r="J56" s="144">
        <v>33152</v>
      </c>
      <c r="K56" s="145">
        <v>25.590161826296143</v>
      </c>
      <c r="M56" s="144">
        <v>92646.399999999994</v>
      </c>
      <c r="N56" s="145">
        <v>16.417672330813623</v>
      </c>
    </row>
    <row r="57" spans="7:14" s="70" customFormat="1" x14ac:dyDescent="0.25">
      <c r="G57" s="146">
        <v>1536</v>
      </c>
      <c r="H57" s="147">
        <v>23.80842687859931</v>
      </c>
      <c r="J57" s="146">
        <v>35520</v>
      </c>
      <c r="K57" s="147">
        <v>25.057316242460153</v>
      </c>
      <c r="M57" s="146">
        <v>99264</v>
      </c>
      <c r="N57" s="147">
        <v>15.676568336860958</v>
      </c>
    </row>
    <row r="58" spans="7:14" s="70" customFormat="1" x14ac:dyDescent="0.25"/>
    <row r="59" spans="7:14" s="70" customFormat="1" x14ac:dyDescent="0.25">
      <c r="G59" s="142" t="s">
        <v>64</v>
      </c>
      <c r="H59" s="143">
        <f>M22</f>
        <v>21.789263069952785</v>
      </c>
      <c r="J59" s="142" t="s">
        <v>68</v>
      </c>
      <c r="K59" s="143">
        <f>M32</f>
        <v>20.981767587714611</v>
      </c>
      <c r="M59" s="142" t="s">
        <v>72</v>
      </c>
      <c r="N59" s="143">
        <f>M42</f>
        <v>9.8351780557059971</v>
      </c>
    </row>
    <row r="60" spans="7:14" s="70" customFormat="1" x14ac:dyDescent="0.25">
      <c r="G60" s="144">
        <v>512</v>
      </c>
      <c r="H60" s="145">
        <f t="dataTable" ref="H60:H70" dt2D="0" dtr="0" r1="C22"/>
        <v>22.013614604246843</v>
      </c>
      <c r="J60" s="144">
        <v>11840</v>
      </c>
      <c r="K60" s="145">
        <f t="dataTable" ref="K60:K70" dt2D="0" dtr="0" r1="C32" ca="1"/>
        <v>23.645995506894558</v>
      </c>
      <c r="M60" s="144">
        <v>33088</v>
      </c>
      <c r="N60" s="145">
        <f t="dataTable" ref="N60:N70" dt2D="0" dtr="0" r1="C42" ca="1"/>
        <v>13.540698025469327</v>
      </c>
    </row>
    <row r="61" spans="7:14" s="70" customFormat="1" x14ac:dyDescent="0.25">
      <c r="G61" s="144">
        <v>614.4</v>
      </c>
      <c r="H61" s="145">
        <v>21.968744297388032</v>
      </c>
      <c r="J61" s="144">
        <v>14208</v>
      </c>
      <c r="K61" s="145">
        <v>23.113149923058568</v>
      </c>
      <c r="M61" s="144">
        <v>39705.599999999999</v>
      </c>
      <c r="N61" s="145">
        <v>12.79959403151666</v>
      </c>
    </row>
    <row r="62" spans="7:14" s="70" customFormat="1" x14ac:dyDescent="0.25">
      <c r="G62" s="144">
        <v>716.8</v>
      </c>
      <c r="H62" s="145">
        <v>21.92387399052922</v>
      </c>
      <c r="J62" s="144">
        <v>16576</v>
      </c>
      <c r="K62" s="145">
        <v>22.580304339222579</v>
      </c>
      <c r="M62" s="144">
        <v>46323.199999999997</v>
      </c>
      <c r="N62" s="145">
        <v>12.058490037563997</v>
      </c>
    </row>
    <row r="63" spans="7:14" s="70" customFormat="1" x14ac:dyDescent="0.25">
      <c r="G63" s="144">
        <v>819.2</v>
      </c>
      <c r="H63" s="145">
        <v>21.879003683670412</v>
      </c>
      <c r="J63" s="144">
        <v>18944</v>
      </c>
      <c r="K63" s="145">
        <v>22.04745875538659</v>
      </c>
      <c r="M63" s="144">
        <v>52940.800000000003</v>
      </c>
      <c r="N63" s="145">
        <v>11.317386043611327</v>
      </c>
    </row>
    <row r="64" spans="7:14" s="70" customFormat="1" x14ac:dyDescent="0.25">
      <c r="G64" s="144">
        <v>921.6</v>
      </c>
      <c r="H64" s="145">
        <v>21.834133376811597</v>
      </c>
      <c r="J64" s="144">
        <v>21312</v>
      </c>
      <c r="K64" s="145">
        <v>21.5146131715506</v>
      </c>
      <c r="M64" s="144">
        <v>59558.400000000001</v>
      </c>
      <c r="N64" s="145">
        <v>10.576282049658664</v>
      </c>
    </row>
    <row r="65" spans="7:14" s="70" customFormat="1" x14ac:dyDescent="0.25">
      <c r="G65" s="144">
        <v>1024</v>
      </c>
      <c r="H65" s="145">
        <v>21.789263069952785</v>
      </c>
      <c r="J65" s="144">
        <v>23680</v>
      </c>
      <c r="K65" s="145">
        <v>20.981767587714611</v>
      </c>
      <c r="M65" s="144">
        <v>66176</v>
      </c>
      <c r="N65" s="145">
        <v>9.8351780557059971</v>
      </c>
    </row>
    <row r="66" spans="7:14" s="70" customFormat="1" x14ac:dyDescent="0.25">
      <c r="G66" s="144">
        <v>1126.4000000000001</v>
      </c>
      <c r="H66" s="145">
        <v>21.744392763093973</v>
      </c>
      <c r="J66" s="144">
        <v>26048.000000000004</v>
      </c>
      <c r="K66" s="145">
        <v>20.448922003878621</v>
      </c>
      <c r="M66" s="144">
        <v>72793.600000000006</v>
      </c>
      <c r="N66" s="145">
        <v>9.0940740617533304</v>
      </c>
    </row>
    <row r="67" spans="7:14" s="70" customFormat="1" x14ac:dyDescent="0.25">
      <c r="G67" s="144">
        <v>1228.8</v>
      </c>
      <c r="H67" s="145">
        <v>21.699522456235158</v>
      </c>
      <c r="J67" s="144">
        <v>28416</v>
      </c>
      <c r="K67" s="145">
        <v>19.916076420042632</v>
      </c>
      <c r="M67" s="144">
        <v>79411.199999999997</v>
      </c>
      <c r="N67" s="145">
        <v>8.3529700678006655</v>
      </c>
    </row>
    <row r="68" spans="7:14" s="70" customFormat="1" x14ac:dyDescent="0.25">
      <c r="G68" s="144">
        <v>1331.2</v>
      </c>
      <c r="H68" s="145">
        <v>21.654652149376354</v>
      </c>
      <c r="J68" s="144">
        <v>30784</v>
      </c>
      <c r="K68" s="145">
        <v>19.383230836206639</v>
      </c>
      <c r="M68" s="144">
        <v>86028.800000000003</v>
      </c>
      <c r="N68" s="145">
        <v>7.6118660738479962</v>
      </c>
    </row>
    <row r="69" spans="7:14" s="70" customFormat="1" x14ac:dyDescent="0.25">
      <c r="G69" s="144">
        <v>1433.6</v>
      </c>
      <c r="H69" s="145">
        <v>21.609781842517538</v>
      </c>
      <c r="J69" s="144">
        <v>33152</v>
      </c>
      <c r="K69" s="145">
        <v>18.85038525237065</v>
      </c>
      <c r="M69" s="144">
        <v>92646.399999999994</v>
      </c>
      <c r="N69" s="145">
        <v>6.8707620798953331</v>
      </c>
    </row>
    <row r="70" spans="7:14" s="70" customFormat="1" x14ac:dyDescent="0.25">
      <c r="G70" s="146">
        <v>1536</v>
      </c>
      <c r="H70" s="147">
        <v>21.564911535658727</v>
      </c>
      <c r="J70" s="146">
        <v>35520</v>
      </c>
      <c r="K70" s="147">
        <v>18.317539668534661</v>
      </c>
      <c r="M70" s="146">
        <v>99264</v>
      </c>
      <c r="N70" s="147">
        <v>6.1296580859426664</v>
      </c>
    </row>
  </sheetData>
  <mergeCells count="3">
    <mergeCell ref="A1:D3"/>
    <mergeCell ref="I11:J11"/>
    <mergeCell ref="L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zoomScale="80" zoomScaleNormal="80" workbookViewId="0">
      <selection activeCell="A4" sqref="A4"/>
    </sheetView>
  </sheetViews>
  <sheetFormatPr defaultRowHeight="15" x14ac:dyDescent="0.25"/>
  <cols>
    <col min="3" max="3" width="32" customWidth="1"/>
    <col min="4" max="4" width="19.42578125" customWidth="1"/>
    <col min="5" max="6" width="14.28515625" customWidth="1"/>
    <col min="7" max="7" width="26.5703125" customWidth="1"/>
    <col min="8" max="8" width="18.28515625" customWidth="1"/>
    <col min="9" max="9" width="28.5703125" customWidth="1"/>
    <col min="10" max="10" width="9.42578125" customWidth="1"/>
    <col min="11" max="11" width="30.42578125" customWidth="1"/>
    <col min="12" max="12" width="34.42578125" customWidth="1"/>
    <col min="13" max="13" width="11.85546875" customWidth="1"/>
    <col min="14" max="14" width="15.7109375" customWidth="1"/>
    <col min="15" max="15" width="34.5703125" customWidth="1"/>
  </cols>
  <sheetData>
    <row r="1" spans="1:15" x14ac:dyDescent="0.25">
      <c r="A1" s="170" t="s">
        <v>23</v>
      </c>
      <c r="B1" s="170"/>
      <c r="C1" s="170"/>
    </row>
    <row r="2" spans="1:15" x14ac:dyDescent="0.25">
      <c r="A2" s="170"/>
      <c r="B2" s="170"/>
      <c r="C2" s="170"/>
    </row>
    <row r="3" spans="1:15" x14ac:dyDescent="0.25">
      <c r="A3" s="170"/>
      <c r="B3" s="170"/>
      <c r="C3" s="170"/>
    </row>
    <row r="6" spans="1:15" x14ac:dyDescent="0.25">
      <c r="C6" s="49" t="s">
        <v>113</v>
      </c>
      <c r="D6" s="35">
        <v>4821.96</v>
      </c>
      <c r="F6" s="45"/>
    </row>
    <row r="7" spans="1:15" x14ac:dyDescent="0.25">
      <c r="C7" s="49" t="s">
        <v>112</v>
      </c>
      <c r="D7" s="51">
        <v>20</v>
      </c>
      <c r="F7" s="46"/>
    </row>
    <row r="8" spans="1:15" x14ac:dyDescent="0.25">
      <c r="C8" s="49" t="s">
        <v>1</v>
      </c>
      <c r="D8" s="52">
        <v>0.05</v>
      </c>
      <c r="F8" s="47"/>
    </row>
    <row r="11" spans="1:15" ht="15.75" thickBot="1" x14ac:dyDescent="0.3">
      <c r="K11" s="171" t="s">
        <v>3</v>
      </c>
      <c r="L11" s="171"/>
      <c r="M11" s="44"/>
      <c r="N11" s="171" t="s">
        <v>2</v>
      </c>
      <c r="O11" s="171"/>
    </row>
    <row r="12" spans="1:15" s="5" customFormat="1" ht="15.75" thickBot="1" x14ac:dyDescent="0.3">
      <c r="B12" s="19" t="s">
        <v>0</v>
      </c>
      <c r="C12" s="19" t="s">
        <v>13</v>
      </c>
      <c r="D12" s="19" t="s">
        <v>27</v>
      </c>
      <c r="E12" s="19" t="s">
        <v>6</v>
      </c>
      <c r="F12" s="19" t="s">
        <v>16</v>
      </c>
      <c r="G12" s="19" t="s">
        <v>26</v>
      </c>
      <c r="H12" s="19" t="s">
        <v>19</v>
      </c>
      <c r="I12" s="19" t="s">
        <v>8</v>
      </c>
      <c r="J12" s="44"/>
      <c r="K12" s="19" t="s">
        <v>7</v>
      </c>
      <c r="L12" s="48" t="s">
        <v>28</v>
      </c>
      <c r="M12" s="44"/>
      <c r="N12" s="19" t="s">
        <v>9</v>
      </c>
      <c r="O12" s="48" t="s">
        <v>28</v>
      </c>
    </row>
    <row r="13" spans="1:15" x14ac:dyDescent="0.25">
      <c r="B13">
        <v>1</v>
      </c>
      <c r="C13" s="10">
        <v>0</v>
      </c>
      <c r="D13" s="10">
        <v>0</v>
      </c>
      <c r="E13" s="10">
        <f t="shared" ref="E13:E42" si="0">C13+D13</f>
        <v>0</v>
      </c>
      <c r="F13" s="10">
        <v>0</v>
      </c>
      <c r="G13" s="10">
        <v>153600</v>
      </c>
      <c r="H13" s="10">
        <f t="shared" ref="H13:H42" si="1">FV($D$8,$B13,-1,,1)</f>
        <v>1.0500000000000009</v>
      </c>
      <c r="I13" s="10">
        <f t="shared" ref="I13:I32" si="2">FV($D$8,$B13,-$D$6,,1)</f>
        <v>5063.0580000000045</v>
      </c>
      <c r="J13" s="10"/>
      <c r="K13" s="10">
        <f t="shared" ref="K13:K42" si="3">(I13-E13)/H13</f>
        <v>4821.96</v>
      </c>
      <c r="L13" s="10">
        <f t="shared" ref="L13:L42" si="4">K13/G13*1000</f>
        <v>31.392968750000001</v>
      </c>
      <c r="M13" s="10"/>
      <c r="N13" s="10">
        <f t="shared" ref="N13:N42" si="5">I13-F13</f>
        <v>5063.0580000000045</v>
      </c>
      <c r="O13" s="10">
        <f>(N13-E13)/H13/G13*1000</f>
        <v>31.392968750000001</v>
      </c>
    </row>
    <row r="14" spans="1:15" x14ac:dyDescent="0.25">
      <c r="B14">
        <v>2</v>
      </c>
      <c r="C14" s="10">
        <v>42</v>
      </c>
      <c r="D14" s="10">
        <v>0</v>
      </c>
      <c r="E14" s="10">
        <f t="shared" si="0"/>
        <v>42</v>
      </c>
      <c r="F14" s="10">
        <v>256</v>
      </c>
      <c r="G14" s="10">
        <v>153600</v>
      </c>
      <c r="H14" s="10">
        <f t="shared" si="1"/>
        <v>2.1525000000000007</v>
      </c>
      <c r="I14" s="10">
        <f t="shared" si="2"/>
        <v>10379.268900000005</v>
      </c>
      <c r="J14" s="10"/>
      <c r="K14" s="10">
        <f t="shared" si="3"/>
        <v>4802.4478048780493</v>
      </c>
      <c r="L14" s="10">
        <f t="shared" si="4"/>
        <v>31.2659362296748</v>
      </c>
      <c r="M14" s="10"/>
      <c r="N14" s="10">
        <f t="shared" si="5"/>
        <v>10123.268900000005</v>
      </c>
      <c r="O14" s="10">
        <f t="shared" ref="O14:O42" si="6">(N14-E14)/H14/G14*1000</f>
        <v>30.491642772454512</v>
      </c>
    </row>
    <row r="15" spans="1:15" x14ac:dyDescent="0.25">
      <c r="B15">
        <v>3</v>
      </c>
      <c r="C15" s="10">
        <v>129</v>
      </c>
      <c r="D15" s="10">
        <v>0</v>
      </c>
      <c r="E15" s="10">
        <f t="shared" si="0"/>
        <v>129</v>
      </c>
      <c r="F15" s="10">
        <v>1152</v>
      </c>
      <c r="G15" s="10">
        <v>153600</v>
      </c>
      <c r="H15" s="10">
        <f t="shared" si="1"/>
        <v>3.3101250000000029</v>
      </c>
      <c r="I15" s="10">
        <f t="shared" si="2"/>
        <v>15961.290345000014</v>
      </c>
      <c r="J15" s="10"/>
      <c r="K15" s="10">
        <f t="shared" si="3"/>
        <v>4782.9886620595898</v>
      </c>
      <c r="L15" s="10">
        <f t="shared" si="4"/>
        <v>31.139249101950455</v>
      </c>
      <c r="M15" s="10"/>
      <c r="N15" s="10">
        <f t="shared" si="5"/>
        <v>14809.290345000014</v>
      </c>
      <c r="O15" s="10">
        <f t="shared" si="6"/>
        <v>28.873473640298705</v>
      </c>
    </row>
    <row r="16" spans="1:15" x14ac:dyDescent="0.25">
      <c r="B16">
        <v>4</v>
      </c>
      <c r="C16" s="10">
        <v>264</v>
      </c>
      <c r="D16" s="10">
        <v>0</v>
      </c>
      <c r="E16" s="10">
        <f t="shared" si="0"/>
        <v>264</v>
      </c>
      <c r="F16" s="10">
        <v>2688</v>
      </c>
      <c r="G16" s="10">
        <v>153600</v>
      </c>
      <c r="H16" s="10">
        <f t="shared" si="1"/>
        <v>4.52563125</v>
      </c>
      <c r="I16" s="10">
        <f t="shared" si="2"/>
        <v>21822.412862249999</v>
      </c>
      <c r="J16" s="10"/>
      <c r="K16" s="10">
        <f t="shared" si="3"/>
        <v>4763.6255963739859</v>
      </c>
      <c r="L16" s="10">
        <f t="shared" si="4"/>
        <v>31.013187476393139</v>
      </c>
      <c r="M16" s="10"/>
      <c r="N16" s="10">
        <f t="shared" si="5"/>
        <v>19134.412862249999</v>
      </c>
      <c r="O16" s="10">
        <f t="shared" si="6"/>
        <v>27.146323599668758</v>
      </c>
    </row>
    <row r="17" spans="2:15" x14ac:dyDescent="0.25">
      <c r="B17">
        <v>5</v>
      </c>
      <c r="C17" s="10">
        <v>451</v>
      </c>
      <c r="D17" s="10">
        <v>0</v>
      </c>
      <c r="E17" s="10">
        <f t="shared" si="0"/>
        <v>451</v>
      </c>
      <c r="F17" s="10">
        <v>5376</v>
      </c>
      <c r="G17" s="10">
        <v>153600</v>
      </c>
      <c r="H17" s="10">
        <f t="shared" si="1"/>
        <v>5.801912812500003</v>
      </c>
      <c r="I17" s="10">
        <f t="shared" si="2"/>
        <v>27976.591505362514</v>
      </c>
      <c r="J17" s="10"/>
      <c r="K17" s="10">
        <f t="shared" si="3"/>
        <v>4744.2270152801439</v>
      </c>
      <c r="L17" s="10">
        <f t="shared" si="4"/>
        <v>30.886894630730101</v>
      </c>
      <c r="M17" s="10"/>
      <c r="N17" s="10">
        <f t="shared" si="5"/>
        <v>22600.591505362514</v>
      </c>
      <c r="O17" s="10">
        <f t="shared" si="6"/>
        <v>24.854401359787833</v>
      </c>
    </row>
    <row r="18" spans="2:15" x14ac:dyDescent="0.25">
      <c r="B18">
        <v>6</v>
      </c>
      <c r="C18" s="10">
        <v>694</v>
      </c>
      <c r="D18" s="10">
        <v>0</v>
      </c>
      <c r="E18" s="10">
        <f t="shared" si="0"/>
        <v>694</v>
      </c>
      <c r="F18" s="10">
        <v>8448</v>
      </c>
      <c r="G18" s="10">
        <v>153600</v>
      </c>
      <c r="H18" s="10">
        <f t="shared" si="1"/>
        <v>7.1420084531249994</v>
      </c>
      <c r="I18" s="10">
        <f t="shared" si="2"/>
        <v>34438.479080630619</v>
      </c>
      <c r="J18" s="10"/>
      <c r="K18" s="10">
        <f t="shared" si="3"/>
        <v>4724.7884544109802</v>
      </c>
      <c r="L18" s="10">
        <f t="shared" si="4"/>
        <v>30.760341500071483</v>
      </c>
      <c r="M18" s="10"/>
      <c r="N18" s="10">
        <f t="shared" si="5"/>
        <v>25990.479080630619</v>
      </c>
      <c r="O18" s="10">
        <f t="shared" si="6"/>
        <v>23.059426503823524</v>
      </c>
    </row>
    <row r="19" spans="2:15" x14ac:dyDescent="0.25">
      <c r="B19">
        <v>7</v>
      </c>
      <c r="C19" s="10">
        <v>997</v>
      </c>
      <c r="D19" s="10">
        <v>0</v>
      </c>
      <c r="E19" s="10">
        <f t="shared" si="0"/>
        <v>997</v>
      </c>
      <c r="F19" s="10">
        <v>12288</v>
      </c>
      <c r="G19" s="10">
        <v>153600</v>
      </c>
      <c r="H19" s="10">
        <f t="shared" si="1"/>
        <v>8.5491088757812559</v>
      </c>
      <c r="I19" s="10">
        <f t="shared" si="2"/>
        <v>41223.461034662185</v>
      </c>
      <c r="J19" s="10"/>
      <c r="K19" s="10">
        <f t="shared" si="3"/>
        <v>4705.3396581039697</v>
      </c>
      <c r="L19" s="10">
        <f t="shared" si="4"/>
        <v>30.633721732447718</v>
      </c>
      <c r="M19" s="10"/>
      <c r="N19" s="10">
        <f t="shared" si="5"/>
        <v>28935.461034662185</v>
      </c>
      <c r="O19" s="10">
        <f t="shared" si="6"/>
        <v>21.276021279406145</v>
      </c>
    </row>
    <row r="20" spans="2:15" x14ac:dyDescent="0.25">
      <c r="B20">
        <v>8</v>
      </c>
      <c r="C20" s="10">
        <v>1363</v>
      </c>
      <c r="D20" s="10">
        <v>0</v>
      </c>
      <c r="E20" s="10">
        <f t="shared" si="0"/>
        <v>1363</v>
      </c>
      <c r="F20" s="10">
        <v>15744</v>
      </c>
      <c r="G20" s="10">
        <v>153600</v>
      </c>
      <c r="H20" s="10">
        <f t="shared" si="1"/>
        <v>10.026564319570314</v>
      </c>
      <c r="I20" s="10">
        <f t="shared" si="2"/>
        <v>48347.692086395269</v>
      </c>
      <c r="J20" s="10"/>
      <c r="K20" s="10">
        <f t="shared" si="3"/>
        <v>4686.0211124052103</v>
      </c>
      <c r="L20" s="10">
        <f t="shared" si="4"/>
        <v>30.507949950554757</v>
      </c>
      <c r="M20" s="10"/>
      <c r="N20" s="10">
        <f t="shared" si="5"/>
        <v>32603.692086395269</v>
      </c>
      <c r="O20" s="10">
        <f t="shared" si="6"/>
        <v>20.285106239281117</v>
      </c>
    </row>
    <row r="21" spans="2:15" x14ac:dyDescent="0.25">
      <c r="B21">
        <v>9</v>
      </c>
      <c r="C21" s="10">
        <v>1798</v>
      </c>
      <c r="D21" s="10">
        <v>0</v>
      </c>
      <c r="E21" s="10">
        <f t="shared" si="0"/>
        <v>1798</v>
      </c>
      <c r="F21" s="10">
        <v>19584</v>
      </c>
      <c r="G21" s="10">
        <v>153600</v>
      </c>
      <c r="H21" s="10">
        <f t="shared" si="1"/>
        <v>11.577892535548832</v>
      </c>
      <c r="I21" s="10">
        <f t="shared" si="2"/>
        <v>55828.134690715051</v>
      </c>
      <c r="J21" s="10"/>
      <c r="K21" s="10">
        <f t="shared" si="3"/>
        <v>4666.664034479556</v>
      </c>
      <c r="L21" s="10">
        <f t="shared" si="4"/>
        <v>30.381927307809612</v>
      </c>
      <c r="M21" s="10"/>
      <c r="N21" s="10">
        <f t="shared" si="5"/>
        <v>36244.134690715051</v>
      </c>
      <c r="O21" s="10">
        <f t="shared" si="6"/>
        <v>19.369560453606809</v>
      </c>
    </row>
    <row r="22" spans="2:15" x14ac:dyDescent="0.25">
      <c r="B22">
        <v>10</v>
      </c>
      <c r="C22" s="10">
        <v>2305</v>
      </c>
      <c r="D22" s="10">
        <v>6378</v>
      </c>
      <c r="E22" s="10">
        <f t="shared" si="0"/>
        <v>8683</v>
      </c>
      <c r="F22" s="10">
        <v>23936</v>
      </c>
      <c r="G22" s="10">
        <v>153600</v>
      </c>
      <c r="H22" s="10">
        <f t="shared" si="1"/>
        <v>13.206787162326272</v>
      </c>
      <c r="I22" s="10">
        <f t="shared" si="2"/>
        <v>63682.599425250788</v>
      </c>
      <c r="J22" s="10"/>
      <c r="K22" s="10">
        <f t="shared" si="3"/>
        <v>4164.4950243570856</v>
      </c>
      <c r="L22" s="10">
        <f t="shared" si="4"/>
        <v>27.112597814824777</v>
      </c>
      <c r="M22" s="10"/>
      <c r="N22" s="10">
        <f t="shared" si="5"/>
        <v>39746.599425250788</v>
      </c>
      <c r="O22" s="10">
        <f t="shared" si="6"/>
        <v>15.313109308046679</v>
      </c>
    </row>
    <row r="23" spans="2:15" x14ac:dyDescent="0.25">
      <c r="B23">
        <v>11</v>
      </c>
      <c r="C23" s="10">
        <v>2890</v>
      </c>
      <c r="D23" s="10">
        <v>7384</v>
      </c>
      <c r="E23" s="10">
        <f t="shared" si="0"/>
        <v>10274</v>
      </c>
      <c r="F23" s="10">
        <v>28160</v>
      </c>
      <c r="G23" s="10">
        <v>153600</v>
      </c>
      <c r="H23" s="10">
        <f t="shared" si="1"/>
        <v>14.91712652044259</v>
      </c>
      <c r="I23" s="10">
        <f t="shared" si="2"/>
        <v>71929.787396513348</v>
      </c>
      <c r="J23" s="10"/>
      <c r="K23" s="10">
        <f t="shared" si="3"/>
        <v>4133.2214560236916</v>
      </c>
      <c r="L23" s="10">
        <f t="shared" si="4"/>
        <v>26.908993854320908</v>
      </c>
      <c r="M23" s="10"/>
      <c r="N23" s="10">
        <f t="shared" si="5"/>
        <v>43769.787396513348</v>
      </c>
      <c r="O23" s="10">
        <f t="shared" si="6"/>
        <v>14.618869943251884</v>
      </c>
    </row>
    <row r="24" spans="2:15" x14ac:dyDescent="0.25">
      <c r="B24">
        <v>12</v>
      </c>
      <c r="C24" s="10">
        <v>3557</v>
      </c>
      <c r="D24" s="10">
        <v>8470</v>
      </c>
      <c r="E24" s="10">
        <f t="shared" si="0"/>
        <v>12027</v>
      </c>
      <c r="F24" s="10">
        <v>32640</v>
      </c>
      <c r="G24" s="10">
        <v>153600</v>
      </c>
      <c r="H24" s="10">
        <f t="shared" si="1"/>
        <v>16.712982846464712</v>
      </c>
      <c r="I24" s="10">
        <f t="shared" si="2"/>
        <v>80589.334766338987</v>
      </c>
      <c r="J24" s="10"/>
      <c r="K24" s="10">
        <f t="shared" si="3"/>
        <v>4102.339803504432</v>
      </c>
      <c r="L24" s="10">
        <f t="shared" si="4"/>
        <v>26.707941429065315</v>
      </c>
      <c r="M24" s="10"/>
      <c r="N24" s="10">
        <f t="shared" si="5"/>
        <v>47949.334766338987</v>
      </c>
      <c r="O24" s="10">
        <f t="shared" si="6"/>
        <v>13.99327511532886</v>
      </c>
    </row>
    <row r="25" spans="2:15" x14ac:dyDescent="0.25">
      <c r="B25">
        <v>13</v>
      </c>
      <c r="C25" s="10">
        <v>4313</v>
      </c>
      <c r="D25" s="10">
        <v>9641</v>
      </c>
      <c r="E25" s="10">
        <f t="shared" si="0"/>
        <v>13954</v>
      </c>
      <c r="F25" s="10">
        <v>37376</v>
      </c>
      <c r="G25" s="10">
        <v>153600</v>
      </c>
      <c r="H25" s="10">
        <f t="shared" si="1"/>
        <v>18.598631988787957</v>
      </c>
      <c r="I25" s="10">
        <f t="shared" si="2"/>
        <v>89681.859504655979</v>
      </c>
      <c r="J25" s="10"/>
      <c r="K25" s="10">
        <f t="shared" si="3"/>
        <v>4071.6897646185985</v>
      </c>
      <c r="L25" s="10">
        <f t="shared" si="4"/>
        <v>26.508396905068999</v>
      </c>
      <c r="M25" s="10"/>
      <c r="N25" s="10">
        <f t="shared" si="5"/>
        <v>52305.859504655979</v>
      </c>
      <c r="O25" s="10">
        <f t="shared" si="6"/>
        <v>13.424997358262281</v>
      </c>
    </row>
    <row r="26" spans="2:15" x14ac:dyDescent="0.25">
      <c r="B26">
        <v>14</v>
      </c>
      <c r="C26" s="10">
        <v>5162</v>
      </c>
      <c r="D26" s="10">
        <v>10903</v>
      </c>
      <c r="E26" s="10">
        <f t="shared" si="0"/>
        <v>16065</v>
      </c>
      <c r="F26" s="10">
        <v>42624</v>
      </c>
      <c r="G26" s="10">
        <v>153600</v>
      </c>
      <c r="H26" s="10">
        <f t="shared" si="1"/>
        <v>20.578563588227343</v>
      </c>
      <c r="I26" s="10">
        <f t="shared" si="2"/>
        <v>99229.010479888719</v>
      </c>
      <c r="J26" s="10"/>
      <c r="K26" s="10">
        <f t="shared" si="3"/>
        <v>4041.2932673039181</v>
      </c>
      <c r="L26" s="10">
        <f t="shared" si="4"/>
        <v>26.310503042343218</v>
      </c>
      <c r="M26" s="10"/>
      <c r="N26" s="10">
        <f t="shared" si="5"/>
        <v>56605.010479888719</v>
      </c>
      <c r="O26" s="10">
        <f t="shared" si="6"/>
        <v>12.825596828638719</v>
      </c>
    </row>
    <row r="27" spans="2:15" x14ac:dyDescent="0.25">
      <c r="B27">
        <v>15</v>
      </c>
      <c r="C27" s="10">
        <v>6110</v>
      </c>
      <c r="D27" s="10">
        <v>12262</v>
      </c>
      <c r="E27" s="10">
        <f t="shared" si="0"/>
        <v>18372</v>
      </c>
      <c r="F27" s="10">
        <v>48128</v>
      </c>
      <c r="G27" s="10">
        <v>153600</v>
      </c>
      <c r="H27" s="10">
        <f t="shared" si="1"/>
        <v>22.657491767638728</v>
      </c>
      <c r="I27" s="10">
        <f t="shared" si="2"/>
        <v>109253.51900388324</v>
      </c>
      <c r="J27" s="10"/>
      <c r="K27" s="10">
        <f t="shared" si="3"/>
        <v>4011.1023733742504</v>
      </c>
      <c r="L27" s="10">
        <f t="shared" si="4"/>
        <v>26.113947743321944</v>
      </c>
      <c r="M27" s="10"/>
      <c r="N27" s="10">
        <f t="shared" si="5"/>
        <v>61125.519003883237</v>
      </c>
      <c r="O27" s="10">
        <f t="shared" si="6"/>
        <v>12.284820647229978</v>
      </c>
    </row>
    <row r="28" spans="2:15" x14ac:dyDescent="0.25">
      <c r="B28">
        <v>16</v>
      </c>
      <c r="C28" s="10">
        <v>7163</v>
      </c>
      <c r="D28" s="10">
        <v>13728</v>
      </c>
      <c r="E28" s="10">
        <f t="shared" si="0"/>
        <v>20891</v>
      </c>
      <c r="F28" s="10">
        <v>52864</v>
      </c>
      <c r="G28" s="10">
        <v>153600</v>
      </c>
      <c r="H28" s="10">
        <f t="shared" si="1"/>
        <v>24.84036635602066</v>
      </c>
      <c r="I28" s="10">
        <f t="shared" si="2"/>
        <v>119779.25295407738</v>
      </c>
      <c r="J28" s="10"/>
      <c r="K28" s="10">
        <f t="shared" si="3"/>
        <v>3980.9498594657175</v>
      </c>
      <c r="L28" s="10">
        <f t="shared" si="4"/>
        <v>25.91764231422993</v>
      </c>
      <c r="M28" s="10"/>
      <c r="N28" s="10">
        <f t="shared" si="5"/>
        <v>66915.252954077383</v>
      </c>
      <c r="O28" s="10">
        <f t="shared" si="6"/>
        <v>12.062505810446057</v>
      </c>
    </row>
    <row r="29" spans="2:15" x14ac:dyDescent="0.25">
      <c r="B29">
        <v>17</v>
      </c>
      <c r="C29" s="10">
        <v>8332</v>
      </c>
      <c r="D29" s="10">
        <v>15249</v>
      </c>
      <c r="E29" s="10">
        <f t="shared" si="0"/>
        <v>23581</v>
      </c>
      <c r="F29" s="10">
        <v>58112</v>
      </c>
      <c r="G29" s="10">
        <v>128000</v>
      </c>
      <c r="H29" s="10">
        <f t="shared" si="1"/>
        <v>27.132384673821697</v>
      </c>
      <c r="I29" s="10">
        <f t="shared" si="2"/>
        <v>130831.27360178127</v>
      </c>
      <c r="J29" s="10"/>
      <c r="K29" s="10">
        <f t="shared" si="3"/>
        <v>3952.8509893662313</v>
      </c>
      <c r="L29" s="10">
        <f t="shared" si="4"/>
        <v>30.881648354423682</v>
      </c>
      <c r="M29" s="10"/>
      <c r="N29" s="10">
        <f t="shared" si="5"/>
        <v>72719.273601781271</v>
      </c>
      <c r="O29" s="10">
        <f t="shared" si="6"/>
        <v>14.148876596324751</v>
      </c>
    </row>
    <row r="30" spans="2:15" x14ac:dyDescent="0.25">
      <c r="B30">
        <v>18</v>
      </c>
      <c r="C30" s="10">
        <v>9622</v>
      </c>
      <c r="D30" s="10">
        <v>16881</v>
      </c>
      <c r="E30" s="10">
        <f t="shared" si="0"/>
        <v>26503</v>
      </c>
      <c r="F30" s="10">
        <v>63616</v>
      </c>
      <c r="G30" s="10">
        <v>128000</v>
      </c>
      <c r="H30" s="10">
        <f t="shared" si="1"/>
        <v>29.539003907512779</v>
      </c>
      <c r="I30" s="10">
        <f t="shared" si="2"/>
        <v>142435.89528187033</v>
      </c>
      <c r="J30" s="10"/>
      <c r="K30" s="10">
        <f t="shared" si="3"/>
        <v>3924.7394951047968</v>
      </c>
      <c r="L30" s="10">
        <f t="shared" si="4"/>
        <v>30.662027305506225</v>
      </c>
      <c r="M30" s="10"/>
      <c r="N30" s="10">
        <f t="shared" si="5"/>
        <v>78819.895281870326</v>
      </c>
      <c r="O30" s="10">
        <f t="shared" si="6"/>
        <v>13.836815407497847</v>
      </c>
    </row>
    <row r="31" spans="2:15" x14ac:dyDescent="0.25">
      <c r="B31">
        <v>19</v>
      </c>
      <c r="C31" s="10">
        <v>11043</v>
      </c>
      <c r="D31" s="10">
        <v>18627</v>
      </c>
      <c r="E31" s="10">
        <f t="shared" si="0"/>
        <v>29670</v>
      </c>
      <c r="F31" s="10">
        <v>69376</v>
      </c>
      <c r="G31" s="10">
        <v>128000</v>
      </c>
      <c r="H31" s="10">
        <f t="shared" si="1"/>
        <v>32.065954102888419</v>
      </c>
      <c r="I31" s="10">
        <f t="shared" si="2"/>
        <v>154620.74804596385</v>
      </c>
      <c r="J31" s="10"/>
      <c r="K31" s="10">
        <f t="shared" si="3"/>
        <v>3896.6795637840883</v>
      </c>
      <c r="L31" s="10">
        <f t="shared" si="4"/>
        <v>30.44280909206319</v>
      </c>
      <c r="M31" s="10"/>
      <c r="N31" s="10">
        <f t="shared" si="5"/>
        <v>85244.748045963846</v>
      </c>
      <c r="O31" s="10">
        <f t="shared" si="6"/>
        <v>13.540146590242356</v>
      </c>
    </row>
    <row r="32" spans="2:15" x14ac:dyDescent="0.25">
      <c r="B32">
        <v>20</v>
      </c>
      <c r="C32" s="10">
        <v>12602</v>
      </c>
      <c r="D32" s="10">
        <v>20495</v>
      </c>
      <c r="E32" s="10">
        <f t="shared" si="0"/>
        <v>33097</v>
      </c>
      <c r="F32" s="10">
        <v>75392</v>
      </c>
      <c r="G32" s="10">
        <v>128000</v>
      </c>
      <c r="H32" s="10">
        <f t="shared" si="1"/>
        <v>34.719251808032837</v>
      </c>
      <c r="I32" s="10">
        <f t="shared" si="2"/>
        <v>167414.84344826202</v>
      </c>
      <c r="J32" s="10"/>
      <c r="K32" s="10">
        <f t="shared" si="3"/>
        <v>3868.6848492854187</v>
      </c>
      <c r="L32" s="10">
        <f t="shared" si="4"/>
        <v>30.224100385042334</v>
      </c>
      <c r="M32" s="10"/>
      <c r="N32" s="10">
        <f t="shared" si="5"/>
        <v>92022.843448262021</v>
      </c>
      <c r="O32" s="10">
        <f t="shared" si="6"/>
        <v>13.259449094264067</v>
      </c>
    </row>
    <row r="33" spans="2:15" x14ac:dyDescent="0.25">
      <c r="B33">
        <v>21</v>
      </c>
      <c r="C33" s="10">
        <v>14262</v>
      </c>
      <c r="D33" s="10">
        <v>21444</v>
      </c>
      <c r="E33" s="10">
        <f t="shared" si="0"/>
        <v>35706</v>
      </c>
      <c r="F33" s="10">
        <v>77312</v>
      </c>
      <c r="G33" s="10">
        <v>128000</v>
      </c>
      <c r="H33" s="10">
        <f t="shared" si="1"/>
        <v>37.505214398434482</v>
      </c>
      <c r="I33" s="10">
        <f>$I$32*(1+$D$8)^($B33-$B$32)</f>
        <v>175785.58562067512</v>
      </c>
      <c r="J33" s="10"/>
      <c r="K33" s="10">
        <f t="shared" si="3"/>
        <v>3734.9362713287737</v>
      </c>
      <c r="L33" s="10">
        <f t="shared" si="4"/>
        <v>29.179189619756045</v>
      </c>
      <c r="M33" s="10"/>
      <c r="N33" s="10">
        <f t="shared" si="5"/>
        <v>98473.58562067512</v>
      </c>
      <c r="O33" s="10">
        <f t="shared" si="6"/>
        <v>13.074762283774417</v>
      </c>
    </row>
    <row r="34" spans="2:15" x14ac:dyDescent="0.25">
      <c r="B34">
        <v>22</v>
      </c>
      <c r="C34" s="10">
        <v>16028</v>
      </c>
      <c r="D34" s="10">
        <v>22450</v>
      </c>
      <c r="E34" s="10">
        <f t="shared" si="0"/>
        <v>38478</v>
      </c>
      <c r="F34" s="10">
        <v>79232</v>
      </c>
      <c r="G34" s="10">
        <v>128000</v>
      </c>
      <c r="H34" s="10">
        <f t="shared" si="1"/>
        <v>40.430475118356199</v>
      </c>
      <c r="I34" s="10">
        <f t="shared" ref="I34:I42" si="7">$I$32*(1+$D$8)^($B34-$B$32)</f>
        <v>184574.86490170888</v>
      </c>
      <c r="J34" s="10"/>
      <c r="K34" s="10">
        <f t="shared" si="3"/>
        <v>3613.5332190389754</v>
      </c>
      <c r="L34" s="10">
        <f t="shared" si="4"/>
        <v>28.230728273741995</v>
      </c>
      <c r="M34" s="10"/>
      <c r="N34" s="10">
        <f t="shared" si="5"/>
        <v>105342.86490170888</v>
      </c>
      <c r="O34" s="10">
        <f t="shared" si="6"/>
        <v>12.920495134310935</v>
      </c>
    </row>
    <row r="35" spans="2:15" x14ac:dyDescent="0.25">
      <c r="B35">
        <v>23</v>
      </c>
      <c r="C35" s="10">
        <v>17905</v>
      </c>
      <c r="D35" s="10">
        <v>23516</v>
      </c>
      <c r="E35" s="10">
        <f t="shared" si="0"/>
        <v>41421</v>
      </c>
      <c r="F35" s="10">
        <v>81024</v>
      </c>
      <c r="G35" s="10">
        <v>128000</v>
      </c>
      <c r="H35" s="10">
        <f t="shared" si="1"/>
        <v>43.501998874274015</v>
      </c>
      <c r="I35" s="10">
        <f t="shared" si="7"/>
        <v>193803.60814679434</v>
      </c>
      <c r="J35" s="10"/>
      <c r="K35" s="10">
        <f t="shared" si="3"/>
        <v>3502.8875014961573</v>
      </c>
      <c r="L35" s="10">
        <f t="shared" si="4"/>
        <v>27.366308605438729</v>
      </c>
      <c r="M35" s="10"/>
      <c r="N35" s="10">
        <f t="shared" si="5"/>
        <v>112779.60814679434</v>
      </c>
      <c r="O35" s="10">
        <f t="shared" si="6"/>
        <v>12.815253104990443</v>
      </c>
    </row>
    <row r="36" spans="2:15" x14ac:dyDescent="0.25">
      <c r="B36">
        <v>24</v>
      </c>
      <c r="C36" s="10">
        <v>19899</v>
      </c>
      <c r="D36" s="10">
        <v>24646</v>
      </c>
      <c r="E36" s="10">
        <f t="shared" si="0"/>
        <v>44545</v>
      </c>
      <c r="F36" s="10">
        <v>82944</v>
      </c>
      <c r="G36" s="10">
        <v>128000</v>
      </c>
      <c r="H36" s="10">
        <f t="shared" si="1"/>
        <v>46.727098817987709</v>
      </c>
      <c r="I36" s="10">
        <f t="shared" si="7"/>
        <v>203493.78855413405</v>
      </c>
      <c r="J36" s="10"/>
      <c r="K36" s="10">
        <f t="shared" si="3"/>
        <v>3401.6404308188362</v>
      </c>
      <c r="L36" s="10">
        <f t="shared" si="4"/>
        <v>26.575315865772158</v>
      </c>
      <c r="M36" s="10"/>
      <c r="N36" s="10">
        <f t="shared" si="5"/>
        <v>120549.78855413405</v>
      </c>
      <c r="O36" s="10">
        <f t="shared" si="6"/>
        <v>12.707559972685322</v>
      </c>
    </row>
    <row r="37" spans="2:15" x14ac:dyDescent="0.25">
      <c r="B37">
        <v>25</v>
      </c>
      <c r="C37" s="10">
        <v>22105</v>
      </c>
      <c r="D37" s="10">
        <v>25847</v>
      </c>
      <c r="E37" s="10">
        <f t="shared" si="0"/>
        <v>47952</v>
      </c>
      <c r="F37" s="10">
        <v>84864</v>
      </c>
      <c r="G37" s="10">
        <v>128000</v>
      </c>
      <c r="H37" s="10">
        <f t="shared" si="1"/>
        <v>50.113453758887104</v>
      </c>
      <c r="I37" s="10">
        <f t="shared" si="7"/>
        <v>213668.47798184076</v>
      </c>
      <c r="J37" s="10"/>
      <c r="K37" s="10">
        <f t="shared" si="3"/>
        <v>3306.826122564994</v>
      </c>
      <c r="L37" s="10">
        <f t="shared" si="4"/>
        <v>25.834579082539015</v>
      </c>
      <c r="M37" s="10"/>
      <c r="N37" s="10">
        <f t="shared" si="5"/>
        <v>128804.47798184076</v>
      </c>
      <c r="O37" s="10">
        <f t="shared" si="6"/>
        <v>12.604598902168313</v>
      </c>
    </row>
    <row r="38" spans="2:15" x14ac:dyDescent="0.25">
      <c r="B38">
        <v>26</v>
      </c>
      <c r="C38" s="10">
        <v>24259</v>
      </c>
      <c r="D38" s="10">
        <v>27123</v>
      </c>
      <c r="E38" s="10">
        <f t="shared" si="0"/>
        <v>51382</v>
      </c>
      <c r="F38" s="10">
        <v>86656</v>
      </c>
      <c r="G38" s="10">
        <v>128000</v>
      </c>
      <c r="H38" s="10">
        <f t="shared" si="1"/>
        <v>53.669126446831463</v>
      </c>
      <c r="I38" s="10">
        <f t="shared" si="7"/>
        <v>224351.90188093277</v>
      </c>
      <c r="J38" s="10"/>
      <c r="K38" s="10">
        <f t="shared" si="3"/>
        <v>3222.8939305037752</v>
      </c>
      <c r="L38" s="10">
        <f t="shared" si="4"/>
        <v>25.178858832060744</v>
      </c>
      <c r="M38" s="10"/>
      <c r="N38" s="10">
        <f t="shared" si="5"/>
        <v>137695.90188093277</v>
      </c>
      <c r="O38" s="10">
        <f t="shared" si="6"/>
        <v>12.564530170112326</v>
      </c>
    </row>
    <row r="39" spans="2:15" x14ac:dyDescent="0.25">
      <c r="B39">
        <v>27</v>
      </c>
      <c r="C39" s="10">
        <v>26637</v>
      </c>
      <c r="D39" s="10">
        <v>28484</v>
      </c>
      <c r="E39" s="10">
        <f t="shared" si="0"/>
        <v>55121</v>
      </c>
      <c r="F39" s="10">
        <v>88576</v>
      </c>
      <c r="G39" s="10">
        <v>128000</v>
      </c>
      <c r="H39" s="10">
        <f t="shared" si="1"/>
        <v>57.402582769173037</v>
      </c>
      <c r="I39" s="10">
        <f t="shared" si="7"/>
        <v>235569.49697497947</v>
      </c>
      <c r="J39" s="10"/>
      <c r="K39" s="10">
        <f t="shared" si="3"/>
        <v>3143.5605903065025</v>
      </c>
      <c r="L39" s="10">
        <f t="shared" si="4"/>
        <v>24.559067111769551</v>
      </c>
      <c r="M39" s="10"/>
      <c r="N39" s="10">
        <f t="shared" si="5"/>
        <v>146993.49697497947</v>
      </c>
      <c r="O39" s="10">
        <f t="shared" si="6"/>
        <v>12.503860418672366</v>
      </c>
    </row>
    <row r="40" spans="2:15" x14ac:dyDescent="0.25">
      <c r="B40">
        <v>28</v>
      </c>
      <c r="C40" s="10">
        <v>29154</v>
      </c>
      <c r="D40" s="10">
        <v>29935</v>
      </c>
      <c r="E40" s="10">
        <f t="shared" si="0"/>
        <v>59089</v>
      </c>
      <c r="F40" s="10">
        <v>90368</v>
      </c>
      <c r="G40" s="10">
        <v>128000</v>
      </c>
      <c r="H40" s="10">
        <f t="shared" si="1"/>
        <v>61.322711907631678</v>
      </c>
      <c r="I40" s="10">
        <f t="shared" si="7"/>
        <v>247347.97182372841</v>
      </c>
      <c r="J40" s="10"/>
      <c r="K40" s="10">
        <f t="shared" si="3"/>
        <v>3069.971401579508</v>
      </c>
      <c r="L40" s="10">
        <f t="shared" si="4"/>
        <v>23.984151574839906</v>
      </c>
      <c r="M40" s="10"/>
      <c r="N40" s="10">
        <f t="shared" si="5"/>
        <v>156979.97182372841</v>
      </c>
      <c r="O40" s="10">
        <f t="shared" si="6"/>
        <v>12.47128826469433</v>
      </c>
    </row>
    <row r="41" spans="2:15" x14ac:dyDescent="0.25">
      <c r="B41">
        <v>29</v>
      </c>
      <c r="C41" s="10">
        <v>31818</v>
      </c>
      <c r="D41" s="10">
        <v>31483</v>
      </c>
      <c r="E41" s="10">
        <f t="shared" si="0"/>
        <v>63301</v>
      </c>
      <c r="F41" s="10">
        <v>92160</v>
      </c>
      <c r="G41" s="10">
        <v>128000</v>
      </c>
      <c r="H41" s="10">
        <f t="shared" si="1"/>
        <v>65.438847503013278</v>
      </c>
      <c r="I41" s="10">
        <f t="shared" si="7"/>
        <v>259715.37041491483</v>
      </c>
      <c r="J41" s="10"/>
      <c r="K41" s="10">
        <f t="shared" si="3"/>
        <v>3001.494951540375</v>
      </c>
      <c r="L41" s="10">
        <f t="shared" si="4"/>
        <v>23.44917930890918</v>
      </c>
      <c r="M41" s="10"/>
      <c r="N41" s="10">
        <f t="shared" si="5"/>
        <v>167555.37041491483</v>
      </c>
      <c r="O41" s="10">
        <f t="shared" si="6"/>
        <v>12.446540548089835</v>
      </c>
    </row>
    <row r="42" spans="2:15" x14ac:dyDescent="0.25">
      <c r="B42">
        <v>30</v>
      </c>
      <c r="C42" s="10">
        <v>34633</v>
      </c>
      <c r="D42" s="10">
        <v>33134</v>
      </c>
      <c r="E42" s="10">
        <f t="shared" si="0"/>
        <v>67767</v>
      </c>
      <c r="F42" s="10">
        <v>94080</v>
      </c>
      <c r="G42" s="10">
        <v>128000</v>
      </c>
      <c r="H42" s="10">
        <f t="shared" si="1"/>
        <v>69.760789878163919</v>
      </c>
      <c r="I42" s="10">
        <f t="shared" si="7"/>
        <v>272701.13893566059</v>
      </c>
      <c r="J42" s="10"/>
      <c r="K42" s="10">
        <f t="shared" si="3"/>
        <v>2937.6694170690257</v>
      </c>
      <c r="L42" s="10">
        <f t="shared" si="4"/>
        <v>22.950542320851763</v>
      </c>
      <c r="M42" s="10"/>
      <c r="N42" s="10">
        <f t="shared" si="5"/>
        <v>178621.13893566059</v>
      </c>
      <c r="O42" s="10">
        <f t="shared" si="6"/>
        <v>12.414537764658157</v>
      </c>
    </row>
  </sheetData>
  <mergeCells count="3">
    <mergeCell ref="A1:C3"/>
    <mergeCell ref="K11:L11"/>
    <mergeCell ref="N11:O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showGridLines="0" topLeftCell="F106" zoomScale="80" zoomScaleNormal="80" workbookViewId="0">
      <selection activeCell="O115" sqref="O115:O125"/>
    </sheetView>
  </sheetViews>
  <sheetFormatPr defaultRowHeight="15" x14ac:dyDescent="0.25"/>
  <cols>
    <col min="3" max="3" width="28.7109375" customWidth="1"/>
    <col min="4" max="4" width="19.42578125" customWidth="1"/>
    <col min="5" max="6" width="14.28515625" customWidth="1"/>
    <col min="7" max="7" width="26.5703125" customWidth="1"/>
    <col min="8" max="8" width="18.28515625" customWidth="1"/>
    <col min="9" max="9" width="28.5703125" customWidth="1"/>
    <col min="10" max="10" width="9.42578125" customWidth="1"/>
    <col min="11" max="11" width="30.42578125" customWidth="1"/>
    <col min="12" max="12" width="34.42578125" customWidth="1"/>
    <col min="13" max="13" width="11.85546875" customWidth="1"/>
    <col min="14" max="14" width="15.7109375" customWidth="1"/>
    <col min="15" max="15" width="34.5703125" customWidth="1"/>
  </cols>
  <sheetData>
    <row r="1" spans="1:15" x14ac:dyDescent="0.25">
      <c r="A1" s="170" t="s">
        <v>23</v>
      </c>
      <c r="B1" s="170"/>
      <c r="C1" s="170"/>
    </row>
    <row r="2" spans="1:15" x14ac:dyDescent="0.25">
      <c r="A2" s="170"/>
      <c r="B2" s="170"/>
      <c r="C2" s="170"/>
    </row>
    <row r="3" spans="1:15" x14ac:dyDescent="0.25">
      <c r="A3" s="170"/>
      <c r="B3" s="170"/>
      <c r="C3" s="170"/>
    </row>
    <row r="6" spans="1:15" x14ac:dyDescent="0.25">
      <c r="C6" s="49" t="s">
        <v>21</v>
      </c>
      <c r="D6" s="50">
        <v>4821.96</v>
      </c>
      <c r="F6" s="45"/>
    </row>
    <row r="7" spans="1:15" x14ac:dyDescent="0.25">
      <c r="C7" s="49" t="s">
        <v>0</v>
      </c>
      <c r="D7" s="51">
        <v>20</v>
      </c>
      <c r="F7" s="46"/>
    </row>
    <row r="8" spans="1:15" x14ac:dyDescent="0.25">
      <c r="C8" s="49" t="s">
        <v>1</v>
      </c>
      <c r="D8" s="52">
        <v>0.05</v>
      </c>
      <c r="F8" s="47"/>
    </row>
    <row r="11" spans="1:15" ht="15.75" thickBot="1" x14ac:dyDescent="0.3">
      <c r="K11" s="171" t="s">
        <v>3</v>
      </c>
      <c r="L11" s="171"/>
      <c r="M11" s="44"/>
      <c r="N11" s="171" t="s">
        <v>2</v>
      </c>
      <c r="O11" s="171"/>
    </row>
    <row r="12" spans="1:15" s="5" customFormat="1" ht="15.75" thickBot="1" x14ac:dyDescent="0.3">
      <c r="B12" s="41" t="s">
        <v>0</v>
      </c>
      <c r="C12" s="41" t="s">
        <v>13</v>
      </c>
      <c r="D12" s="41" t="s">
        <v>27</v>
      </c>
      <c r="E12" s="41" t="s">
        <v>6</v>
      </c>
      <c r="F12" s="41" t="s">
        <v>16</v>
      </c>
      <c r="G12" s="41" t="s">
        <v>26</v>
      </c>
      <c r="H12" s="41" t="s">
        <v>19</v>
      </c>
      <c r="I12" s="41" t="s">
        <v>8</v>
      </c>
      <c r="J12" s="44"/>
      <c r="K12" s="41" t="s">
        <v>7</v>
      </c>
      <c r="L12" s="48" t="s">
        <v>28</v>
      </c>
      <c r="M12" s="44"/>
      <c r="N12" s="41" t="s">
        <v>9</v>
      </c>
      <c r="O12" s="48" t="s">
        <v>28</v>
      </c>
    </row>
    <row r="13" spans="1:15" x14ac:dyDescent="0.25">
      <c r="B13">
        <v>1</v>
      </c>
      <c r="C13" s="10">
        <v>0</v>
      </c>
      <c r="D13" s="10">
        <v>0</v>
      </c>
      <c r="E13" s="10">
        <f t="shared" ref="E13:E42" si="0">C13+D13</f>
        <v>0</v>
      </c>
      <c r="F13" s="10">
        <v>0</v>
      </c>
      <c r="G13" s="10">
        <v>153600</v>
      </c>
      <c r="H13" s="10">
        <f t="shared" ref="H13:H42" si="1">FV($D$8,$B13,-1,,1)</f>
        <v>1.0500000000000009</v>
      </c>
      <c r="I13" s="10">
        <f t="shared" ref="I13:I32" si="2">FV($D$8,$B13,-$D$6,,1)</f>
        <v>5063.0580000000045</v>
      </c>
      <c r="J13" s="10"/>
      <c r="K13" s="10">
        <f t="shared" ref="K13:K42" si="3">(I13-E13)/H13</f>
        <v>4821.96</v>
      </c>
      <c r="L13" s="10">
        <f t="shared" ref="L13:L42" si="4">K13/G13*1000</f>
        <v>31.392968750000001</v>
      </c>
      <c r="M13" s="10"/>
      <c r="N13" s="10">
        <f t="shared" ref="N13:N42" si="5">I13-F13</f>
        <v>5063.0580000000045</v>
      </c>
      <c r="O13" s="10">
        <f>(N13-E13)/H13/G13*1000</f>
        <v>31.392968750000001</v>
      </c>
    </row>
    <row r="14" spans="1:15" x14ac:dyDescent="0.25">
      <c r="B14">
        <v>2</v>
      </c>
      <c r="C14" s="10">
        <v>42</v>
      </c>
      <c r="D14" s="10">
        <v>0</v>
      </c>
      <c r="E14" s="10">
        <f t="shared" si="0"/>
        <v>42</v>
      </c>
      <c r="F14" s="10">
        <v>256</v>
      </c>
      <c r="G14" s="10">
        <v>153600</v>
      </c>
      <c r="H14" s="10">
        <f t="shared" si="1"/>
        <v>2.1525000000000007</v>
      </c>
      <c r="I14" s="10">
        <f t="shared" si="2"/>
        <v>10379.268900000005</v>
      </c>
      <c r="J14" s="10"/>
      <c r="K14" s="10">
        <f t="shared" si="3"/>
        <v>4802.4478048780493</v>
      </c>
      <c r="L14" s="10">
        <f t="shared" si="4"/>
        <v>31.2659362296748</v>
      </c>
      <c r="M14" s="10"/>
      <c r="N14" s="10">
        <f t="shared" si="5"/>
        <v>10123.268900000005</v>
      </c>
      <c r="O14" s="10">
        <f t="shared" ref="O14:O42" si="6">(N14-E14)/H14/G14*1000</f>
        <v>30.491642772454512</v>
      </c>
    </row>
    <row r="15" spans="1:15" x14ac:dyDescent="0.25">
      <c r="B15">
        <v>3</v>
      </c>
      <c r="C15" s="10">
        <v>129</v>
      </c>
      <c r="D15" s="10">
        <v>0</v>
      </c>
      <c r="E15" s="10">
        <f t="shared" si="0"/>
        <v>129</v>
      </c>
      <c r="F15" s="10">
        <v>1152</v>
      </c>
      <c r="G15" s="10">
        <v>153600</v>
      </c>
      <c r="H15" s="10">
        <f t="shared" si="1"/>
        <v>3.3101250000000029</v>
      </c>
      <c r="I15" s="10">
        <f t="shared" si="2"/>
        <v>15961.290345000014</v>
      </c>
      <c r="J15" s="10"/>
      <c r="K15" s="10">
        <f t="shared" si="3"/>
        <v>4782.9886620595898</v>
      </c>
      <c r="L15" s="10">
        <f t="shared" si="4"/>
        <v>31.139249101950455</v>
      </c>
      <c r="M15" s="10"/>
      <c r="N15" s="10">
        <f t="shared" si="5"/>
        <v>14809.290345000014</v>
      </c>
      <c r="O15" s="10">
        <f t="shared" si="6"/>
        <v>28.873473640298705</v>
      </c>
    </row>
    <row r="16" spans="1:15" x14ac:dyDescent="0.25">
      <c r="B16">
        <v>4</v>
      </c>
      <c r="C16" s="10">
        <v>264</v>
      </c>
      <c r="D16" s="10">
        <v>0</v>
      </c>
      <c r="E16" s="10">
        <f t="shared" si="0"/>
        <v>264</v>
      </c>
      <c r="F16" s="10">
        <v>2688</v>
      </c>
      <c r="G16" s="10">
        <v>153600</v>
      </c>
      <c r="H16" s="10">
        <f t="shared" si="1"/>
        <v>4.52563125</v>
      </c>
      <c r="I16" s="10">
        <f t="shared" si="2"/>
        <v>21822.412862249999</v>
      </c>
      <c r="J16" s="10"/>
      <c r="K16" s="10">
        <f t="shared" si="3"/>
        <v>4763.6255963739859</v>
      </c>
      <c r="L16" s="10">
        <f t="shared" si="4"/>
        <v>31.013187476393139</v>
      </c>
      <c r="M16" s="10"/>
      <c r="N16" s="10">
        <f t="shared" si="5"/>
        <v>19134.412862249999</v>
      </c>
      <c r="O16" s="10">
        <f t="shared" si="6"/>
        <v>27.146323599668758</v>
      </c>
    </row>
    <row r="17" spans="2:15" x14ac:dyDescent="0.25">
      <c r="B17">
        <v>5</v>
      </c>
      <c r="C17" s="10">
        <v>451</v>
      </c>
      <c r="D17" s="10">
        <v>0</v>
      </c>
      <c r="E17" s="10">
        <f t="shared" si="0"/>
        <v>451</v>
      </c>
      <c r="F17" s="10">
        <v>5376</v>
      </c>
      <c r="G17" s="10">
        <v>153600</v>
      </c>
      <c r="H17" s="10">
        <f t="shared" si="1"/>
        <v>5.801912812500003</v>
      </c>
      <c r="I17" s="10">
        <f t="shared" si="2"/>
        <v>27976.591505362514</v>
      </c>
      <c r="J17" s="10"/>
      <c r="K17" s="10">
        <f t="shared" si="3"/>
        <v>4744.2270152801439</v>
      </c>
      <c r="L17" s="10">
        <f t="shared" si="4"/>
        <v>30.886894630730101</v>
      </c>
      <c r="M17" s="10"/>
      <c r="N17" s="10">
        <f t="shared" si="5"/>
        <v>22600.591505362514</v>
      </c>
      <c r="O17" s="10">
        <f t="shared" si="6"/>
        <v>24.854401359787833</v>
      </c>
    </row>
    <row r="18" spans="2:15" x14ac:dyDescent="0.25">
      <c r="B18">
        <v>6</v>
      </c>
      <c r="C18" s="10">
        <v>694</v>
      </c>
      <c r="D18" s="10">
        <v>0</v>
      </c>
      <c r="E18" s="10">
        <f t="shared" si="0"/>
        <v>694</v>
      </c>
      <c r="F18" s="10">
        <v>8448</v>
      </c>
      <c r="G18" s="10">
        <v>153600</v>
      </c>
      <c r="H18" s="10">
        <f t="shared" si="1"/>
        <v>7.1420084531249994</v>
      </c>
      <c r="I18" s="10">
        <f t="shared" si="2"/>
        <v>34438.479080630619</v>
      </c>
      <c r="J18" s="10"/>
      <c r="K18" s="10">
        <f t="shared" si="3"/>
        <v>4724.7884544109802</v>
      </c>
      <c r="L18" s="10">
        <f t="shared" si="4"/>
        <v>30.760341500071483</v>
      </c>
      <c r="M18" s="10"/>
      <c r="N18" s="10">
        <f t="shared" si="5"/>
        <v>25990.479080630619</v>
      </c>
      <c r="O18" s="10">
        <f t="shared" si="6"/>
        <v>23.059426503823524</v>
      </c>
    </row>
    <row r="19" spans="2:15" x14ac:dyDescent="0.25">
      <c r="B19">
        <v>7</v>
      </c>
      <c r="C19" s="10">
        <v>997</v>
      </c>
      <c r="D19" s="10">
        <v>0</v>
      </c>
      <c r="E19" s="10">
        <f t="shared" si="0"/>
        <v>997</v>
      </c>
      <c r="F19" s="10">
        <v>12288</v>
      </c>
      <c r="G19" s="10">
        <v>153600</v>
      </c>
      <c r="H19" s="10">
        <f t="shared" si="1"/>
        <v>8.5491088757812559</v>
      </c>
      <c r="I19" s="10">
        <f t="shared" si="2"/>
        <v>41223.461034662185</v>
      </c>
      <c r="J19" s="10"/>
      <c r="K19" s="10">
        <f t="shared" si="3"/>
        <v>4705.3396581039697</v>
      </c>
      <c r="L19" s="10">
        <f t="shared" si="4"/>
        <v>30.633721732447718</v>
      </c>
      <c r="M19" s="10"/>
      <c r="N19" s="10">
        <f t="shared" si="5"/>
        <v>28935.461034662185</v>
      </c>
      <c r="O19" s="10">
        <f t="shared" si="6"/>
        <v>21.276021279406145</v>
      </c>
    </row>
    <row r="20" spans="2:15" x14ac:dyDescent="0.25">
      <c r="B20">
        <v>8</v>
      </c>
      <c r="C20" s="10">
        <v>1363</v>
      </c>
      <c r="D20" s="10">
        <v>0</v>
      </c>
      <c r="E20" s="10">
        <f t="shared" si="0"/>
        <v>1363</v>
      </c>
      <c r="F20" s="10">
        <v>15744</v>
      </c>
      <c r="G20" s="10">
        <v>153600</v>
      </c>
      <c r="H20" s="10">
        <f t="shared" si="1"/>
        <v>10.026564319570314</v>
      </c>
      <c r="I20" s="10">
        <f t="shared" si="2"/>
        <v>48347.692086395269</v>
      </c>
      <c r="J20" s="10"/>
      <c r="K20" s="10">
        <f t="shared" si="3"/>
        <v>4686.0211124052103</v>
      </c>
      <c r="L20" s="10">
        <f t="shared" si="4"/>
        <v>30.507949950554757</v>
      </c>
      <c r="M20" s="10"/>
      <c r="N20" s="10">
        <f t="shared" si="5"/>
        <v>32603.692086395269</v>
      </c>
      <c r="O20" s="10">
        <f t="shared" si="6"/>
        <v>20.285106239281117</v>
      </c>
    </row>
    <row r="21" spans="2:15" x14ac:dyDescent="0.25">
      <c r="B21">
        <v>9</v>
      </c>
      <c r="C21" s="10">
        <v>1798</v>
      </c>
      <c r="D21" s="10">
        <v>0</v>
      </c>
      <c r="E21" s="10">
        <f t="shared" si="0"/>
        <v>1798</v>
      </c>
      <c r="F21" s="10">
        <v>19584</v>
      </c>
      <c r="G21" s="10">
        <v>153600</v>
      </c>
      <c r="H21" s="10">
        <f t="shared" si="1"/>
        <v>11.577892535548832</v>
      </c>
      <c r="I21" s="10">
        <f t="shared" si="2"/>
        <v>55828.134690715051</v>
      </c>
      <c r="J21" s="10"/>
      <c r="K21" s="10">
        <f t="shared" si="3"/>
        <v>4666.664034479556</v>
      </c>
      <c r="L21" s="10">
        <f t="shared" si="4"/>
        <v>30.381927307809612</v>
      </c>
      <c r="M21" s="10"/>
      <c r="N21" s="10">
        <f t="shared" si="5"/>
        <v>36244.134690715051</v>
      </c>
      <c r="O21" s="10">
        <f t="shared" si="6"/>
        <v>19.369560453606809</v>
      </c>
    </row>
    <row r="22" spans="2:15" x14ac:dyDescent="0.25">
      <c r="B22">
        <v>10</v>
      </c>
      <c r="C22" s="10">
        <v>2305</v>
      </c>
      <c r="D22" s="10">
        <v>6378</v>
      </c>
      <c r="E22" s="10">
        <f t="shared" si="0"/>
        <v>8683</v>
      </c>
      <c r="F22" s="10">
        <v>23936</v>
      </c>
      <c r="G22" s="10">
        <v>153600</v>
      </c>
      <c r="H22" s="10">
        <f t="shared" si="1"/>
        <v>13.206787162326272</v>
      </c>
      <c r="I22" s="10">
        <f t="shared" si="2"/>
        <v>63682.599425250788</v>
      </c>
      <c r="J22" s="10"/>
      <c r="K22" s="10">
        <f t="shared" si="3"/>
        <v>4164.4950243570856</v>
      </c>
      <c r="L22" s="10">
        <f t="shared" si="4"/>
        <v>27.112597814824777</v>
      </c>
      <c r="M22" s="10"/>
      <c r="N22" s="10">
        <f t="shared" si="5"/>
        <v>39746.599425250788</v>
      </c>
      <c r="O22" s="10">
        <f t="shared" si="6"/>
        <v>15.313109308046679</v>
      </c>
    </row>
    <row r="23" spans="2:15" x14ac:dyDescent="0.25">
      <c r="B23">
        <v>11</v>
      </c>
      <c r="C23" s="10">
        <v>2890</v>
      </c>
      <c r="D23" s="10">
        <v>7384</v>
      </c>
      <c r="E23" s="10">
        <f t="shared" si="0"/>
        <v>10274</v>
      </c>
      <c r="F23" s="10">
        <v>28160</v>
      </c>
      <c r="G23" s="10">
        <v>153600</v>
      </c>
      <c r="H23" s="10">
        <f t="shared" si="1"/>
        <v>14.91712652044259</v>
      </c>
      <c r="I23" s="10">
        <f t="shared" si="2"/>
        <v>71929.787396513348</v>
      </c>
      <c r="J23" s="10"/>
      <c r="K23" s="10">
        <f t="shared" si="3"/>
        <v>4133.2214560236916</v>
      </c>
      <c r="L23" s="10">
        <f t="shared" si="4"/>
        <v>26.908993854320908</v>
      </c>
      <c r="M23" s="10"/>
      <c r="N23" s="10">
        <f t="shared" si="5"/>
        <v>43769.787396513348</v>
      </c>
      <c r="O23" s="10">
        <f t="shared" si="6"/>
        <v>14.618869943251884</v>
      </c>
    </row>
    <row r="24" spans="2:15" x14ac:dyDescent="0.25">
      <c r="B24">
        <v>12</v>
      </c>
      <c r="C24" s="10">
        <v>3557</v>
      </c>
      <c r="D24" s="10">
        <v>8470</v>
      </c>
      <c r="E24" s="10">
        <f t="shared" si="0"/>
        <v>12027</v>
      </c>
      <c r="F24" s="10">
        <v>32640</v>
      </c>
      <c r="G24" s="10">
        <v>153600</v>
      </c>
      <c r="H24" s="10">
        <f t="shared" si="1"/>
        <v>16.712982846464712</v>
      </c>
      <c r="I24" s="10">
        <f t="shared" si="2"/>
        <v>80589.334766338987</v>
      </c>
      <c r="J24" s="10"/>
      <c r="K24" s="10">
        <f t="shared" si="3"/>
        <v>4102.339803504432</v>
      </c>
      <c r="L24" s="10">
        <f t="shared" si="4"/>
        <v>26.707941429065315</v>
      </c>
      <c r="M24" s="10"/>
      <c r="N24" s="10">
        <f t="shared" si="5"/>
        <v>47949.334766338987</v>
      </c>
      <c r="O24" s="10">
        <f t="shared" si="6"/>
        <v>13.99327511532886</v>
      </c>
    </row>
    <row r="25" spans="2:15" x14ac:dyDescent="0.25">
      <c r="B25">
        <v>13</v>
      </c>
      <c r="C25" s="10">
        <v>4313</v>
      </c>
      <c r="D25" s="10">
        <v>9641</v>
      </c>
      <c r="E25" s="10">
        <f t="shared" si="0"/>
        <v>13954</v>
      </c>
      <c r="F25" s="10">
        <v>37376</v>
      </c>
      <c r="G25" s="10">
        <v>153600</v>
      </c>
      <c r="H25" s="10">
        <f t="shared" si="1"/>
        <v>18.598631988787957</v>
      </c>
      <c r="I25" s="10">
        <f t="shared" si="2"/>
        <v>89681.859504655979</v>
      </c>
      <c r="J25" s="10"/>
      <c r="K25" s="10">
        <f t="shared" si="3"/>
        <v>4071.6897646185985</v>
      </c>
      <c r="L25" s="10">
        <f t="shared" si="4"/>
        <v>26.508396905068999</v>
      </c>
      <c r="M25" s="10"/>
      <c r="N25" s="10">
        <f t="shared" si="5"/>
        <v>52305.859504655979</v>
      </c>
      <c r="O25" s="10">
        <f t="shared" si="6"/>
        <v>13.424997358262281</v>
      </c>
    </row>
    <row r="26" spans="2:15" x14ac:dyDescent="0.25">
      <c r="B26">
        <v>14</v>
      </c>
      <c r="C26" s="10">
        <v>5162</v>
      </c>
      <c r="D26" s="10">
        <v>10903</v>
      </c>
      <c r="E26" s="10">
        <f t="shared" si="0"/>
        <v>16065</v>
      </c>
      <c r="F26" s="10">
        <v>42624</v>
      </c>
      <c r="G26" s="10">
        <v>153600</v>
      </c>
      <c r="H26" s="10">
        <f t="shared" si="1"/>
        <v>20.578563588227343</v>
      </c>
      <c r="I26" s="10">
        <f t="shared" si="2"/>
        <v>99229.010479888719</v>
      </c>
      <c r="J26" s="10"/>
      <c r="K26" s="10">
        <f t="shared" si="3"/>
        <v>4041.2932673039181</v>
      </c>
      <c r="L26" s="10">
        <f t="shared" si="4"/>
        <v>26.310503042343218</v>
      </c>
      <c r="M26" s="10"/>
      <c r="N26" s="10">
        <f t="shared" si="5"/>
        <v>56605.010479888719</v>
      </c>
      <c r="O26" s="10">
        <f t="shared" si="6"/>
        <v>12.825596828638719</v>
      </c>
    </row>
    <row r="27" spans="2:15" x14ac:dyDescent="0.25">
      <c r="B27">
        <v>15</v>
      </c>
      <c r="C27" s="10">
        <v>6110</v>
      </c>
      <c r="D27" s="10">
        <v>12262</v>
      </c>
      <c r="E27" s="10">
        <f t="shared" si="0"/>
        <v>18372</v>
      </c>
      <c r="F27" s="10">
        <v>48128</v>
      </c>
      <c r="G27" s="10">
        <v>153600</v>
      </c>
      <c r="H27" s="10">
        <f t="shared" si="1"/>
        <v>22.657491767638728</v>
      </c>
      <c r="I27" s="10">
        <f t="shared" si="2"/>
        <v>109253.51900388324</v>
      </c>
      <c r="J27" s="10"/>
      <c r="K27" s="10">
        <f t="shared" si="3"/>
        <v>4011.1023733742504</v>
      </c>
      <c r="L27" s="10">
        <f t="shared" si="4"/>
        <v>26.113947743321944</v>
      </c>
      <c r="M27" s="10"/>
      <c r="N27" s="10">
        <f t="shared" si="5"/>
        <v>61125.519003883237</v>
      </c>
      <c r="O27" s="10">
        <f t="shared" si="6"/>
        <v>12.284820647229978</v>
      </c>
    </row>
    <row r="28" spans="2:15" x14ac:dyDescent="0.25">
      <c r="B28">
        <v>16</v>
      </c>
      <c r="C28" s="10">
        <v>7163</v>
      </c>
      <c r="D28" s="10">
        <v>13728</v>
      </c>
      <c r="E28" s="10">
        <f t="shared" si="0"/>
        <v>20891</v>
      </c>
      <c r="F28" s="10">
        <v>52864</v>
      </c>
      <c r="G28" s="10">
        <v>153600</v>
      </c>
      <c r="H28" s="10">
        <f t="shared" si="1"/>
        <v>24.84036635602066</v>
      </c>
      <c r="I28" s="10">
        <f t="shared" si="2"/>
        <v>119779.25295407738</v>
      </c>
      <c r="J28" s="10"/>
      <c r="K28" s="10">
        <f t="shared" si="3"/>
        <v>3980.9498594657175</v>
      </c>
      <c r="L28" s="10">
        <f t="shared" si="4"/>
        <v>25.91764231422993</v>
      </c>
      <c r="M28" s="10"/>
      <c r="N28" s="10">
        <f t="shared" si="5"/>
        <v>66915.252954077383</v>
      </c>
      <c r="O28" s="10">
        <f t="shared" si="6"/>
        <v>12.062505810446057</v>
      </c>
    </row>
    <row r="29" spans="2:15" x14ac:dyDescent="0.25">
      <c r="B29">
        <v>17</v>
      </c>
      <c r="C29" s="10">
        <v>8332</v>
      </c>
      <c r="D29" s="10">
        <v>15249</v>
      </c>
      <c r="E29" s="10">
        <f t="shared" si="0"/>
        <v>23581</v>
      </c>
      <c r="F29" s="10">
        <v>58112</v>
      </c>
      <c r="G29" s="10">
        <v>128000</v>
      </c>
      <c r="H29" s="10">
        <f t="shared" si="1"/>
        <v>27.132384673821697</v>
      </c>
      <c r="I29" s="10">
        <f t="shared" si="2"/>
        <v>130831.27360178127</v>
      </c>
      <c r="J29" s="10"/>
      <c r="K29" s="10">
        <f t="shared" si="3"/>
        <v>3952.8509893662313</v>
      </c>
      <c r="L29" s="10">
        <f t="shared" si="4"/>
        <v>30.881648354423682</v>
      </c>
      <c r="M29" s="10"/>
      <c r="N29" s="10">
        <f t="shared" si="5"/>
        <v>72719.273601781271</v>
      </c>
      <c r="O29" s="10">
        <f t="shared" si="6"/>
        <v>14.148876596324751</v>
      </c>
    </row>
    <row r="30" spans="2:15" x14ac:dyDescent="0.25">
      <c r="B30">
        <v>18</v>
      </c>
      <c r="C30" s="10">
        <v>9622</v>
      </c>
      <c r="D30" s="10">
        <v>16881</v>
      </c>
      <c r="E30" s="10">
        <f t="shared" si="0"/>
        <v>26503</v>
      </c>
      <c r="F30" s="10">
        <v>63616</v>
      </c>
      <c r="G30" s="10">
        <v>128000</v>
      </c>
      <c r="H30" s="10">
        <f t="shared" si="1"/>
        <v>29.539003907512779</v>
      </c>
      <c r="I30" s="10">
        <f t="shared" si="2"/>
        <v>142435.89528187033</v>
      </c>
      <c r="J30" s="10"/>
      <c r="K30" s="10">
        <f t="shared" si="3"/>
        <v>3924.7394951047968</v>
      </c>
      <c r="L30" s="10">
        <f t="shared" si="4"/>
        <v>30.662027305506225</v>
      </c>
      <c r="M30" s="10"/>
      <c r="N30" s="10">
        <f t="shared" si="5"/>
        <v>78819.895281870326</v>
      </c>
      <c r="O30" s="10">
        <f t="shared" si="6"/>
        <v>13.836815407497847</v>
      </c>
    </row>
    <row r="31" spans="2:15" x14ac:dyDescent="0.25">
      <c r="B31">
        <v>19</v>
      </c>
      <c r="C31" s="10">
        <v>11043</v>
      </c>
      <c r="D31" s="10">
        <v>18627</v>
      </c>
      <c r="E31" s="10">
        <f t="shared" si="0"/>
        <v>29670</v>
      </c>
      <c r="F31" s="10">
        <v>69376</v>
      </c>
      <c r="G31" s="10">
        <v>128000</v>
      </c>
      <c r="H31" s="10">
        <f t="shared" si="1"/>
        <v>32.065954102888419</v>
      </c>
      <c r="I31" s="10">
        <f t="shared" si="2"/>
        <v>154620.74804596385</v>
      </c>
      <c r="J31" s="10"/>
      <c r="K31" s="10">
        <f t="shared" si="3"/>
        <v>3896.6795637840883</v>
      </c>
      <c r="L31" s="10">
        <f t="shared" si="4"/>
        <v>30.44280909206319</v>
      </c>
      <c r="M31" s="10"/>
      <c r="N31" s="10">
        <f t="shared" si="5"/>
        <v>85244.748045963846</v>
      </c>
      <c r="O31" s="10">
        <f t="shared" si="6"/>
        <v>13.540146590242356</v>
      </c>
    </row>
    <row r="32" spans="2:15" x14ac:dyDescent="0.25">
      <c r="B32">
        <v>20</v>
      </c>
      <c r="C32" s="10">
        <v>12602</v>
      </c>
      <c r="D32" s="10">
        <v>20495</v>
      </c>
      <c r="E32" s="10">
        <f t="shared" si="0"/>
        <v>33097</v>
      </c>
      <c r="F32" s="10">
        <v>75392</v>
      </c>
      <c r="G32" s="10">
        <v>128000</v>
      </c>
      <c r="H32" s="10">
        <f t="shared" si="1"/>
        <v>34.719251808032837</v>
      </c>
      <c r="I32" s="10">
        <f t="shared" si="2"/>
        <v>167414.84344826202</v>
      </c>
      <c r="J32" s="10"/>
      <c r="K32" s="10">
        <f t="shared" si="3"/>
        <v>3868.6848492854187</v>
      </c>
      <c r="L32" s="10">
        <f t="shared" si="4"/>
        <v>30.224100385042334</v>
      </c>
      <c r="M32" s="10"/>
      <c r="N32" s="10">
        <f t="shared" si="5"/>
        <v>92022.843448262021</v>
      </c>
      <c r="O32" s="10">
        <f t="shared" si="6"/>
        <v>13.259449094264067</v>
      </c>
    </row>
    <row r="33" spans="2:15" x14ac:dyDescent="0.25">
      <c r="B33">
        <v>21</v>
      </c>
      <c r="C33" s="10">
        <v>14262</v>
      </c>
      <c r="D33" s="10">
        <v>21444</v>
      </c>
      <c r="E33" s="10">
        <f t="shared" si="0"/>
        <v>35706</v>
      </c>
      <c r="F33" s="10">
        <v>77312</v>
      </c>
      <c r="G33" s="10">
        <v>128000</v>
      </c>
      <c r="H33" s="10">
        <f t="shared" si="1"/>
        <v>37.505214398434482</v>
      </c>
      <c r="I33" s="10">
        <f>$I$32*(1+$D$8)^($B33-$B$32)</f>
        <v>175785.58562067512</v>
      </c>
      <c r="J33" s="10"/>
      <c r="K33" s="10">
        <f t="shared" si="3"/>
        <v>3734.9362713287737</v>
      </c>
      <c r="L33" s="10">
        <f t="shared" si="4"/>
        <v>29.179189619756045</v>
      </c>
      <c r="M33" s="10"/>
      <c r="N33" s="10">
        <f t="shared" si="5"/>
        <v>98473.58562067512</v>
      </c>
      <c r="O33" s="10">
        <f t="shared" si="6"/>
        <v>13.074762283774417</v>
      </c>
    </row>
    <row r="34" spans="2:15" x14ac:dyDescent="0.25">
      <c r="B34">
        <v>22</v>
      </c>
      <c r="C34" s="10">
        <v>16028</v>
      </c>
      <c r="D34" s="10">
        <v>22450</v>
      </c>
      <c r="E34" s="10">
        <f t="shared" si="0"/>
        <v>38478</v>
      </c>
      <c r="F34" s="10">
        <v>79232</v>
      </c>
      <c r="G34" s="10">
        <v>128000</v>
      </c>
      <c r="H34" s="10">
        <f t="shared" si="1"/>
        <v>40.430475118356199</v>
      </c>
      <c r="I34" s="10">
        <f t="shared" ref="I34:I42" si="7">$I$32*(1+$D$8)^($B34-$B$32)</f>
        <v>184574.86490170888</v>
      </c>
      <c r="J34" s="10"/>
      <c r="K34" s="10">
        <f t="shared" si="3"/>
        <v>3613.5332190389754</v>
      </c>
      <c r="L34" s="10">
        <f t="shared" si="4"/>
        <v>28.230728273741995</v>
      </c>
      <c r="M34" s="10"/>
      <c r="N34" s="10">
        <f t="shared" si="5"/>
        <v>105342.86490170888</v>
      </c>
      <c r="O34" s="10">
        <f t="shared" si="6"/>
        <v>12.920495134310935</v>
      </c>
    </row>
    <row r="35" spans="2:15" x14ac:dyDescent="0.25">
      <c r="B35">
        <v>23</v>
      </c>
      <c r="C35" s="10">
        <v>17905</v>
      </c>
      <c r="D35" s="10">
        <v>23516</v>
      </c>
      <c r="E35" s="10">
        <f t="shared" si="0"/>
        <v>41421</v>
      </c>
      <c r="F35" s="10">
        <v>81024</v>
      </c>
      <c r="G35" s="10">
        <v>128000</v>
      </c>
      <c r="H35" s="10">
        <f t="shared" si="1"/>
        <v>43.501998874274015</v>
      </c>
      <c r="I35" s="10">
        <f t="shared" si="7"/>
        <v>193803.60814679434</v>
      </c>
      <c r="J35" s="10"/>
      <c r="K35" s="10">
        <f t="shared" si="3"/>
        <v>3502.8875014961573</v>
      </c>
      <c r="L35" s="10">
        <f t="shared" si="4"/>
        <v>27.366308605438729</v>
      </c>
      <c r="M35" s="10"/>
      <c r="N35" s="10">
        <f t="shared" si="5"/>
        <v>112779.60814679434</v>
      </c>
      <c r="O35" s="10">
        <f t="shared" si="6"/>
        <v>12.815253104990443</v>
      </c>
    </row>
    <row r="36" spans="2:15" x14ac:dyDescent="0.25">
      <c r="B36">
        <v>24</v>
      </c>
      <c r="C36" s="10">
        <v>19899</v>
      </c>
      <c r="D36" s="10">
        <v>24646</v>
      </c>
      <c r="E36" s="10">
        <f t="shared" si="0"/>
        <v>44545</v>
      </c>
      <c r="F36" s="10">
        <v>82944</v>
      </c>
      <c r="G36" s="10">
        <v>128000</v>
      </c>
      <c r="H36" s="10">
        <f t="shared" si="1"/>
        <v>46.727098817987709</v>
      </c>
      <c r="I36" s="10">
        <f t="shared" si="7"/>
        <v>203493.78855413405</v>
      </c>
      <c r="J36" s="10"/>
      <c r="K36" s="10">
        <f t="shared" si="3"/>
        <v>3401.6404308188362</v>
      </c>
      <c r="L36" s="10">
        <f t="shared" si="4"/>
        <v>26.575315865772158</v>
      </c>
      <c r="M36" s="10"/>
      <c r="N36" s="10">
        <f t="shared" si="5"/>
        <v>120549.78855413405</v>
      </c>
      <c r="O36" s="10">
        <f t="shared" si="6"/>
        <v>12.707559972685322</v>
      </c>
    </row>
    <row r="37" spans="2:15" x14ac:dyDescent="0.25">
      <c r="B37">
        <v>25</v>
      </c>
      <c r="C37" s="10">
        <v>22105</v>
      </c>
      <c r="D37" s="10">
        <v>25847</v>
      </c>
      <c r="E37" s="10">
        <f t="shared" si="0"/>
        <v>47952</v>
      </c>
      <c r="F37" s="10">
        <v>84864</v>
      </c>
      <c r="G37" s="10">
        <v>128000</v>
      </c>
      <c r="H37" s="10">
        <f t="shared" si="1"/>
        <v>50.113453758887104</v>
      </c>
      <c r="I37" s="10">
        <f t="shared" si="7"/>
        <v>213668.47798184076</v>
      </c>
      <c r="J37" s="10"/>
      <c r="K37" s="10">
        <f t="shared" si="3"/>
        <v>3306.826122564994</v>
      </c>
      <c r="L37" s="10">
        <f t="shared" si="4"/>
        <v>25.834579082539015</v>
      </c>
      <c r="M37" s="10"/>
      <c r="N37" s="10">
        <f t="shared" si="5"/>
        <v>128804.47798184076</v>
      </c>
      <c r="O37" s="10">
        <f t="shared" si="6"/>
        <v>12.604598902168313</v>
      </c>
    </row>
    <row r="38" spans="2:15" x14ac:dyDescent="0.25">
      <c r="B38">
        <v>26</v>
      </c>
      <c r="C38" s="10">
        <v>24259</v>
      </c>
      <c r="D38" s="10">
        <v>27123</v>
      </c>
      <c r="E38" s="10">
        <f t="shared" si="0"/>
        <v>51382</v>
      </c>
      <c r="F38" s="10">
        <v>86656</v>
      </c>
      <c r="G38" s="10">
        <v>128000</v>
      </c>
      <c r="H38" s="10">
        <f t="shared" si="1"/>
        <v>53.669126446831463</v>
      </c>
      <c r="I38" s="10">
        <f t="shared" si="7"/>
        <v>224351.90188093277</v>
      </c>
      <c r="J38" s="10"/>
      <c r="K38" s="10">
        <f t="shared" si="3"/>
        <v>3222.8939305037752</v>
      </c>
      <c r="L38" s="10">
        <f t="shared" si="4"/>
        <v>25.178858832060744</v>
      </c>
      <c r="M38" s="10"/>
      <c r="N38" s="10">
        <f t="shared" si="5"/>
        <v>137695.90188093277</v>
      </c>
      <c r="O38" s="10">
        <f t="shared" si="6"/>
        <v>12.564530170112326</v>
      </c>
    </row>
    <row r="39" spans="2:15" x14ac:dyDescent="0.25">
      <c r="B39">
        <v>27</v>
      </c>
      <c r="C39" s="10">
        <v>26637</v>
      </c>
      <c r="D39" s="10">
        <v>28484</v>
      </c>
      <c r="E39" s="10">
        <f t="shared" si="0"/>
        <v>55121</v>
      </c>
      <c r="F39" s="10">
        <v>88576</v>
      </c>
      <c r="G39" s="10">
        <v>128000</v>
      </c>
      <c r="H39" s="10">
        <f t="shared" si="1"/>
        <v>57.402582769173037</v>
      </c>
      <c r="I39" s="10">
        <f t="shared" si="7"/>
        <v>235569.49697497947</v>
      </c>
      <c r="J39" s="10"/>
      <c r="K39" s="10">
        <f t="shared" si="3"/>
        <v>3143.5605903065025</v>
      </c>
      <c r="L39" s="10">
        <f t="shared" si="4"/>
        <v>24.559067111769551</v>
      </c>
      <c r="M39" s="10"/>
      <c r="N39" s="10">
        <f t="shared" si="5"/>
        <v>146993.49697497947</v>
      </c>
      <c r="O39" s="10">
        <f t="shared" si="6"/>
        <v>12.503860418672366</v>
      </c>
    </row>
    <row r="40" spans="2:15" x14ac:dyDescent="0.25">
      <c r="B40">
        <v>28</v>
      </c>
      <c r="C40" s="10">
        <v>29154</v>
      </c>
      <c r="D40" s="10">
        <v>29935</v>
      </c>
      <c r="E40" s="10">
        <f t="shared" si="0"/>
        <v>59089</v>
      </c>
      <c r="F40" s="10">
        <v>90368</v>
      </c>
      <c r="G40" s="10">
        <v>128000</v>
      </c>
      <c r="H40" s="10">
        <f t="shared" si="1"/>
        <v>61.322711907631678</v>
      </c>
      <c r="I40" s="10">
        <f t="shared" si="7"/>
        <v>247347.97182372841</v>
      </c>
      <c r="J40" s="10"/>
      <c r="K40" s="10">
        <f t="shared" si="3"/>
        <v>3069.971401579508</v>
      </c>
      <c r="L40" s="10">
        <f t="shared" si="4"/>
        <v>23.984151574839906</v>
      </c>
      <c r="M40" s="10"/>
      <c r="N40" s="10">
        <f t="shared" si="5"/>
        <v>156979.97182372841</v>
      </c>
      <c r="O40" s="10">
        <f t="shared" si="6"/>
        <v>12.47128826469433</v>
      </c>
    </row>
    <row r="41" spans="2:15" x14ac:dyDescent="0.25">
      <c r="B41">
        <v>29</v>
      </c>
      <c r="C41" s="10">
        <v>31818</v>
      </c>
      <c r="D41" s="10">
        <v>31483</v>
      </c>
      <c r="E41" s="10">
        <f t="shared" si="0"/>
        <v>63301</v>
      </c>
      <c r="F41" s="10">
        <v>92160</v>
      </c>
      <c r="G41" s="10">
        <v>128000</v>
      </c>
      <c r="H41" s="10">
        <f t="shared" si="1"/>
        <v>65.438847503013278</v>
      </c>
      <c r="I41" s="10">
        <f t="shared" si="7"/>
        <v>259715.37041491483</v>
      </c>
      <c r="J41" s="10"/>
      <c r="K41" s="10">
        <f t="shared" si="3"/>
        <v>3001.494951540375</v>
      </c>
      <c r="L41" s="10">
        <f t="shared" si="4"/>
        <v>23.44917930890918</v>
      </c>
      <c r="M41" s="10"/>
      <c r="N41" s="10">
        <f t="shared" si="5"/>
        <v>167555.37041491483</v>
      </c>
      <c r="O41" s="10">
        <f t="shared" si="6"/>
        <v>12.446540548089835</v>
      </c>
    </row>
    <row r="42" spans="2:15" x14ac:dyDescent="0.25">
      <c r="B42">
        <v>30</v>
      </c>
      <c r="C42" s="10">
        <v>34633</v>
      </c>
      <c r="D42" s="10">
        <v>33134</v>
      </c>
      <c r="E42" s="10">
        <f t="shared" si="0"/>
        <v>67767</v>
      </c>
      <c r="F42" s="10">
        <v>94080</v>
      </c>
      <c r="G42" s="10">
        <v>128000</v>
      </c>
      <c r="H42" s="10">
        <f t="shared" si="1"/>
        <v>69.760789878163919</v>
      </c>
      <c r="I42" s="10">
        <f t="shared" si="7"/>
        <v>272701.13893566059</v>
      </c>
      <c r="J42" s="10"/>
      <c r="K42" s="10">
        <f t="shared" si="3"/>
        <v>2937.6694170690257</v>
      </c>
      <c r="L42" s="10">
        <f t="shared" si="4"/>
        <v>22.950542320851763</v>
      </c>
      <c r="M42" s="10"/>
      <c r="N42" s="10">
        <f t="shared" si="5"/>
        <v>178621.13893566059</v>
      </c>
      <c r="O42" s="10">
        <f t="shared" si="6"/>
        <v>12.414537764658157</v>
      </c>
    </row>
    <row r="45" spans="2:15" x14ac:dyDescent="0.25">
      <c r="G45" s="49" t="s">
        <v>87</v>
      </c>
      <c r="H45" s="71" t="s">
        <v>63</v>
      </c>
      <c r="I45" s="72">
        <f>L22</f>
        <v>27.112597814824777</v>
      </c>
      <c r="K45" s="71" t="s">
        <v>66</v>
      </c>
      <c r="L45" s="72">
        <f>L32</f>
        <v>30.224100385042334</v>
      </c>
      <c r="N45" s="71" t="s">
        <v>71</v>
      </c>
      <c r="O45" s="72">
        <f>L42</f>
        <v>22.950542320851763</v>
      </c>
    </row>
    <row r="46" spans="2:15" x14ac:dyDescent="0.25">
      <c r="H46" s="73">
        <v>2170.8888679620691</v>
      </c>
      <c r="I46" s="74">
        <f t="dataTable" ref="I46:I56" dt2D="0" dtr="0" r1="C22" ca="1"/>
        <v>27.178709226970188</v>
      </c>
      <c r="K46" s="73">
        <v>10970.777182430213</v>
      </c>
      <c r="L46" s="74">
        <f t="dataTable" ref="L46:L56" dt2D="0" dtr="0" r1="C32" ca="1"/>
        <v>30.591156919921797</v>
      </c>
      <c r="N46" s="73">
        <v>27342.817825825721</v>
      </c>
      <c r="O46" s="74">
        <f t="dataTable" ref="O46:O56" dt2D="0" dtr="0" r1="C42"/>
        <v>23.766968687800976</v>
      </c>
    </row>
    <row r="47" spans="2:15" x14ac:dyDescent="0.25">
      <c r="H47" s="73">
        <v>2196.8845112105769</v>
      </c>
      <c r="I47" s="74">
        <v>27.165894416904294</v>
      </c>
      <c r="K47" s="73">
        <v>11272.53002258324</v>
      </c>
      <c r="L47" s="74">
        <v>30.523256722166092</v>
      </c>
      <c r="N47" s="73">
        <v>28623.639272307617</v>
      </c>
      <c r="O47" s="74">
        <v>23.623529693372785</v>
      </c>
    </row>
    <row r="48" spans="2:15" x14ac:dyDescent="0.25">
      <c r="H48" s="73">
        <v>2223.2868799214393</v>
      </c>
      <c r="I48" s="74">
        <v>27.152879107489376</v>
      </c>
      <c r="K48" s="73">
        <v>11586.00500393248</v>
      </c>
      <c r="L48" s="74">
        <v>30.452718816990831</v>
      </c>
      <c r="N48" s="73">
        <v>29986.824822524704</v>
      </c>
      <c r="O48" s="74">
        <v>23.470866755787494</v>
      </c>
    </row>
    <row r="49" spans="8:15" x14ac:dyDescent="0.25">
      <c r="H49" s="73">
        <v>2250.1024919376446</v>
      </c>
      <c r="I49" s="74">
        <v>27.1396600856901</v>
      </c>
      <c r="K49" s="73">
        <v>11911.714147003602</v>
      </c>
      <c r="L49" s="74">
        <v>30.379427989921385</v>
      </c>
      <c r="N49" s="73">
        <v>31438.382093004937</v>
      </c>
      <c r="O49" s="74">
        <v>23.308307083005225</v>
      </c>
    </row>
    <row r="50" spans="8:15" x14ac:dyDescent="0.25">
      <c r="H50" s="73">
        <v>2277.3379614076721</v>
      </c>
      <c r="I50" s="74">
        <v>27.126234090996409</v>
      </c>
      <c r="K50" s="73">
        <v>12250.192663109214</v>
      </c>
      <c r="L50" s="74">
        <v>30.30326380810963</v>
      </c>
      <c r="N50" s="73">
        <v>32984.782910047099</v>
      </c>
      <c r="O50" s="74">
        <v>23.135125896206141</v>
      </c>
    </row>
    <row r="51" spans="8:15" x14ac:dyDescent="0.25">
      <c r="H51" s="73">
        <v>2305</v>
      </c>
      <c r="I51" s="74">
        <v>27.112597814824777</v>
      </c>
      <c r="K51" s="73">
        <v>12601.999999999996</v>
      </c>
      <c r="L51" s="74">
        <v>30.224100385042334</v>
      </c>
      <c r="N51" s="73">
        <v>34632.999999999985</v>
      </c>
      <c r="O51" s="74">
        <v>22.950542320851763</v>
      </c>
    </row>
    <row r="52" spans="8:15" x14ac:dyDescent="0.25">
      <c r="H52" s="73">
        <v>2333.0954181296347</v>
      </c>
      <c r="I52" s="74">
        <v>27.098747899913604</v>
      </c>
      <c r="K52" s="73">
        <v>12967.7209332804</v>
      </c>
      <c r="L52" s="74">
        <v>30.141806134951612</v>
      </c>
      <c r="N52" s="73">
        <v>36390.546583717842</v>
      </c>
      <c r="O52" s="74">
        <v>22.75371495250808</v>
      </c>
    </row>
    <row r="53" spans="8:15" x14ac:dyDescent="0.25">
      <c r="H53" s="73">
        <v>2361.6311261967212</v>
      </c>
      <c r="I53" s="74">
        <v>27.084680939712637</v>
      </c>
      <c r="K53" s="73">
        <v>13347.966705497631</v>
      </c>
      <c r="L53" s="74">
        <v>30.05624351649795</v>
      </c>
      <c r="N53" s="73">
        <v>38265.519102177648</v>
      </c>
      <c r="O53" s="74">
        <v>22.543737072010309</v>
      </c>
    </row>
    <row r="54" spans="8:15" x14ac:dyDescent="0.25">
      <c r="H54" s="73">
        <v>2390.6141358373434</v>
      </c>
      <c r="I54" s="74">
        <v>27.070393477766348</v>
      </c>
      <c r="K54" s="73">
        <v>13743.37621488799</v>
      </c>
      <c r="L54" s="74">
        <v>29.967268765279449</v>
      </c>
      <c r="N54" s="73">
        <v>40266.643317586124</v>
      </c>
      <c r="O54" s="74">
        <v>22.319631482607107</v>
      </c>
    </row>
    <row r="55" spans="8:15" x14ac:dyDescent="0.25">
      <c r="H55" s="73">
        <v>2420.0515611865571</v>
      </c>
      <c r="I55" s="74">
        <v>27.055882007091334</v>
      </c>
      <c r="K55" s="73">
        <v>14154.617255841027</v>
      </c>
      <c r="L55" s="74">
        <v>29.874731614703464</v>
      </c>
      <c r="N55" s="73">
        <v>42403.324052924188</v>
      </c>
      <c r="O55" s="74">
        <v>22.080344939636735</v>
      </c>
    </row>
    <row r="56" spans="8:15" x14ac:dyDescent="0.25">
      <c r="H56" s="75">
        <v>2449.9506201537788</v>
      </c>
      <c r="I56" s="76">
        <v>27.041142969547582</v>
      </c>
      <c r="K56" s="75">
        <v>14582.387813223517</v>
      </c>
      <c r="L56" s="76">
        <v>29.778475004738802</v>
      </c>
      <c r="N56" s="75">
        <v>44685.698852882851</v>
      </c>
      <c r="O56" s="76">
        <v>21.824742141047174</v>
      </c>
    </row>
    <row r="58" spans="8:15" x14ac:dyDescent="0.25">
      <c r="H58" s="71" t="s">
        <v>64</v>
      </c>
      <c r="I58" s="72">
        <f>O22</f>
        <v>15.313109308046679</v>
      </c>
      <c r="K58" s="71" t="s">
        <v>68</v>
      </c>
      <c r="L58" s="72">
        <f>O32</f>
        <v>13.259449094264067</v>
      </c>
      <c r="N58" s="71" t="s">
        <v>72</v>
      </c>
      <c r="O58" s="72">
        <f>O42</f>
        <v>12.414537764658157</v>
      </c>
    </row>
    <row r="59" spans="8:15" x14ac:dyDescent="0.25">
      <c r="H59" s="73">
        <v>2170.8888679620691</v>
      </c>
      <c r="I59" s="74">
        <f t="dataTable" ref="I59:I69" dt2D="0" dtr="0" r1="C22" ca="1"/>
        <v>15.379220720192089</v>
      </c>
      <c r="K59" s="73">
        <v>10970.777182430213</v>
      </c>
      <c r="L59" s="74">
        <f t="dataTable" ref="L59:L69" dt2D="0" dtr="0" r1="C32"/>
        <v>13.626505629143526</v>
      </c>
      <c r="N59" s="73">
        <v>27342.817825825721</v>
      </c>
      <c r="O59" s="74">
        <f t="dataTable" ref="O59:O69" dt2D="0" dtr="0" r1="C42" ca="1"/>
        <v>13.230964131607365</v>
      </c>
    </row>
    <row r="60" spans="8:15" x14ac:dyDescent="0.25">
      <c r="H60" s="73">
        <v>2196.8845112105769</v>
      </c>
      <c r="I60" s="74">
        <v>15.366405910126204</v>
      </c>
      <c r="K60" s="73">
        <v>11272.53002258324</v>
      </c>
      <c r="L60" s="74">
        <v>13.558605431387821</v>
      </c>
      <c r="N60" s="73">
        <v>28623.639272307617</v>
      </c>
      <c r="O60" s="74">
        <v>13.087525137179179</v>
      </c>
    </row>
    <row r="61" spans="8:15" x14ac:dyDescent="0.25">
      <c r="H61" s="73">
        <v>2223.2868799214393</v>
      </c>
      <c r="I61" s="74">
        <v>15.353390600711281</v>
      </c>
      <c r="K61" s="73">
        <v>11586.00500393248</v>
      </c>
      <c r="L61" s="74">
        <v>13.488067526212564</v>
      </c>
      <c r="N61" s="73">
        <v>29986.824822524704</v>
      </c>
      <c r="O61" s="74">
        <v>12.934862199593884</v>
      </c>
    </row>
    <row r="62" spans="8:15" x14ac:dyDescent="0.25">
      <c r="H62" s="73">
        <v>2250.1024919376446</v>
      </c>
      <c r="I62" s="74">
        <v>15.34017157891201</v>
      </c>
      <c r="K62" s="73">
        <v>11911.714147003602</v>
      </c>
      <c r="L62" s="74">
        <v>13.414776699143117</v>
      </c>
      <c r="N62" s="73">
        <v>31438.382093004937</v>
      </c>
      <c r="O62" s="74">
        <v>12.772302526811616</v>
      </c>
    </row>
    <row r="63" spans="8:15" x14ac:dyDescent="0.25">
      <c r="H63" s="73">
        <v>2277.3379614076721</v>
      </c>
      <c r="I63" s="74">
        <v>15.326745584218312</v>
      </c>
      <c r="K63" s="73">
        <v>12250.192663109214</v>
      </c>
      <c r="L63" s="74">
        <v>13.338612517331361</v>
      </c>
      <c r="N63" s="73">
        <v>32984.782910047099</v>
      </c>
      <c r="O63" s="74">
        <v>12.599121340012534</v>
      </c>
    </row>
    <row r="64" spans="8:15" x14ac:dyDescent="0.25">
      <c r="H64" s="73">
        <v>2305</v>
      </c>
      <c r="I64" s="74">
        <v>15.313109308046679</v>
      </c>
      <c r="K64" s="73">
        <v>12601.999999999996</v>
      </c>
      <c r="L64" s="74">
        <v>13.259449094264067</v>
      </c>
      <c r="N64" s="73">
        <v>34632.999999999985</v>
      </c>
      <c r="O64" s="74">
        <v>12.414537764658157</v>
      </c>
    </row>
    <row r="65" spans="7:15" x14ac:dyDescent="0.25">
      <c r="H65" s="73">
        <v>2333.0954181296347</v>
      </c>
      <c r="I65" s="74">
        <v>15.299259393135509</v>
      </c>
      <c r="K65" s="73">
        <v>12967.7209332804</v>
      </c>
      <c r="L65" s="74">
        <v>13.177154844173341</v>
      </c>
      <c r="N65" s="73">
        <v>36390.546583717842</v>
      </c>
      <c r="O65" s="74">
        <v>12.217710396314473</v>
      </c>
    </row>
    <row r="66" spans="7:15" x14ac:dyDescent="0.25">
      <c r="H66" s="73">
        <v>2361.6311261967212</v>
      </c>
      <c r="I66" s="74">
        <v>15.285192432934544</v>
      </c>
      <c r="K66" s="73">
        <v>13347.966705497631</v>
      </c>
      <c r="L66" s="74">
        <v>13.091592225719685</v>
      </c>
      <c r="N66" s="73">
        <v>38265.519102177648</v>
      </c>
      <c r="O66" s="74">
        <v>12.007732515816702</v>
      </c>
    </row>
    <row r="67" spans="7:15" x14ac:dyDescent="0.25">
      <c r="H67" s="73">
        <v>2390.6141358373434</v>
      </c>
      <c r="I67" s="74">
        <v>15.270904970988255</v>
      </c>
      <c r="K67" s="73">
        <v>13743.37621488799</v>
      </c>
      <c r="L67" s="74">
        <v>13.002617474501184</v>
      </c>
      <c r="N67" s="73">
        <v>40266.643317586124</v>
      </c>
      <c r="O67" s="74">
        <v>11.783626926413501</v>
      </c>
    </row>
    <row r="68" spans="7:15" x14ac:dyDescent="0.25">
      <c r="H68" s="73">
        <v>2420.0515611865571</v>
      </c>
      <c r="I68" s="74">
        <v>15.256393500313239</v>
      </c>
      <c r="K68" s="73">
        <v>14154.617255841027</v>
      </c>
      <c r="L68" s="74">
        <v>12.910080323925197</v>
      </c>
      <c r="N68" s="73">
        <v>42403.324052924188</v>
      </c>
      <c r="O68" s="74">
        <v>11.544340383443126</v>
      </c>
    </row>
    <row r="69" spans="7:15" x14ac:dyDescent="0.25">
      <c r="H69" s="75">
        <v>2449.9506201537788</v>
      </c>
      <c r="I69" s="76">
        <v>15.241654462769487</v>
      </c>
      <c r="K69" s="75">
        <v>14582.387813223517</v>
      </c>
      <c r="L69" s="76">
        <v>12.813823713960534</v>
      </c>
      <c r="N69" s="75">
        <v>44685.698852882851</v>
      </c>
      <c r="O69" s="76">
        <v>11.288737584853564</v>
      </c>
    </row>
    <row r="73" spans="7:15" x14ac:dyDescent="0.25">
      <c r="G73" s="49" t="s">
        <v>32</v>
      </c>
      <c r="H73" s="71" t="s">
        <v>63</v>
      </c>
      <c r="I73" s="72">
        <f>L22</f>
        <v>27.112597814824777</v>
      </c>
      <c r="K73" s="71" t="s">
        <v>66</v>
      </c>
      <c r="L73" s="72">
        <f>L32</f>
        <v>30.224100385042334</v>
      </c>
      <c r="N73" s="71" t="s">
        <v>71</v>
      </c>
      <c r="O73" s="72">
        <f>L42</f>
        <v>22.950542320851763</v>
      </c>
    </row>
    <row r="74" spans="7:15" x14ac:dyDescent="0.25">
      <c r="H74" s="73">
        <v>1152.5</v>
      </c>
      <c r="I74" s="74">
        <f t="dataTable" ref="I74:I84" dt2D="0" dtr="0" r1="C22"/>
        <v>27.680734115963716</v>
      </c>
      <c r="K74" s="73">
        <v>6301</v>
      </c>
      <c r="L74" s="74">
        <f t="dataTable" ref="L74:L84" dt2D="0" dtr="0" r1="C32" ca="1"/>
        <v>31.64194667885592</v>
      </c>
      <c r="N74" s="73">
        <v>17316.5</v>
      </c>
      <c r="O74" s="74">
        <f t="dataTable" ref="O74:O84" dt2D="0" dtr="0" r1="C42" ca="1"/>
        <v>24.889814460491714</v>
      </c>
    </row>
    <row r="75" spans="7:15" x14ac:dyDescent="0.25">
      <c r="H75" s="73">
        <v>1382.9999999999998</v>
      </c>
      <c r="I75" s="74">
        <v>27.567106855735933</v>
      </c>
      <c r="K75" s="73">
        <v>7561.2000000000007</v>
      </c>
      <c r="L75" s="74">
        <v>31.358377420093202</v>
      </c>
      <c r="N75" s="73">
        <v>20779.8</v>
      </c>
      <c r="O75" s="74">
        <v>24.501960032563726</v>
      </c>
    </row>
    <row r="76" spans="7:15" x14ac:dyDescent="0.25">
      <c r="H76" s="73">
        <v>1613.5000000000002</v>
      </c>
      <c r="I76" s="74">
        <v>27.453479595508139</v>
      </c>
      <c r="K76" s="73">
        <v>8821.3999999999978</v>
      </c>
      <c r="L76" s="74">
        <v>31.074808161330488</v>
      </c>
      <c r="N76" s="73">
        <v>24243.099999999995</v>
      </c>
      <c r="O76" s="74">
        <v>24.114105604635736</v>
      </c>
    </row>
    <row r="77" spans="7:15" x14ac:dyDescent="0.25">
      <c r="H77" s="73">
        <v>1844.0000000000002</v>
      </c>
      <c r="I77" s="74">
        <v>27.339852335280355</v>
      </c>
      <c r="K77" s="73">
        <v>10081.599999999999</v>
      </c>
      <c r="L77" s="74">
        <v>30.791238902567766</v>
      </c>
      <c r="N77" s="73">
        <v>27706.399999999994</v>
      </c>
      <c r="O77" s="74">
        <v>23.726251176707745</v>
      </c>
    </row>
    <row r="78" spans="7:15" x14ac:dyDescent="0.25">
      <c r="H78" s="73">
        <v>2074.5</v>
      </c>
      <c r="I78" s="74">
        <v>27.226225075052561</v>
      </c>
      <c r="K78" s="73">
        <v>11341.8</v>
      </c>
      <c r="L78" s="74">
        <v>30.507669643805055</v>
      </c>
      <c r="N78" s="73">
        <v>31169.699999999997</v>
      </c>
      <c r="O78" s="74">
        <v>23.338396748779754</v>
      </c>
    </row>
    <row r="79" spans="7:15" x14ac:dyDescent="0.25">
      <c r="H79" s="73">
        <v>2305</v>
      </c>
      <c r="I79" s="74">
        <v>27.112597814824777</v>
      </c>
      <c r="K79" s="73">
        <v>12602</v>
      </c>
      <c r="L79" s="74">
        <v>30.224100385042334</v>
      </c>
      <c r="N79" s="73">
        <v>34633</v>
      </c>
      <c r="O79" s="74">
        <v>22.950542320851763</v>
      </c>
    </row>
    <row r="80" spans="7:15" x14ac:dyDescent="0.25">
      <c r="H80" s="73">
        <v>2535.5000000000005</v>
      </c>
      <c r="I80" s="74">
        <v>26.998970554596983</v>
      </c>
      <c r="K80" s="73">
        <v>13862.199999999999</v>
      </c>
      <c r="L80" s="74">
        <v>29.940531126279616</v>
      </c>
      <c r="N80" s="73">
        <v>38096.300000000003</v>
      </c>
      <c r="O80" s="74">
        <v>22.562687892923776</v>
      </c>
    </row>
    <row r="81" spans="8:15" x14ac:dyDescent="0.25">
      <c r="H81" s="73">
        <v>2765.9999999999995</v>
      </c>
      <c r="I81" s="74">
        <v>26.8853432943692</v>
      </c>
      <c r="K81" s="73">
        <v>15122.400000000001</v>
      </c>
      <c r="L81" s="74">
        <v>29.656961867516902</v>
      </c>
      <c r="N81" s="73">
        <v>41559.599999999999</v>
      </c>
      <c r="O81" s="74">
        <v>22.174833464995782</v>
      </c>
    </row>
    <row r="82" spans="8:15" x14ac:dyDescent="0.25">
      <c r="H82" s="73">
        <v>2996.5000000000005</v>
      </c>
      <c r="I82" s="74">
        <v>26.771716034141406</v>
      </c>
      <c r="K82" s="73">
        <v>16382.6</v>
      </c>
      <c r="L82" s="74">
        <v>29.37339260875418</v>
      </c>
      <c r="N82" s="73">
        <v>45022.900000000009</v>
      </c>
      <c r="O82" s="74">
        <v>21.786979037067791</v>
      </c>
    </row>
    <row r="83" spans="8:15" x14ac:dyDescent="0.25">
      <c r="H83" s="73">
        <v>3227.0000000000005</v>
      </c>
      <c r="I83" s="74">
        <v>26.658088773913619</v>
      </c>
      <c r="K83" s="73">
        <v>17642.799999999996</v>
      </c>
      <c r="L83" s="74">
        <v>29.08982334999147</v>
      </c>
      <c r="N83" s="73">
        <v>48486.19999999999</v>
      </c>
      <c r="O83" s="74">
        <v>21.399124609139804</v>
      </c>
    </row>
    <row r="84" spans="8:15" x14ac:dyDescent="0.25">
      <c r="H84" s="75">
        <v>3457.5000000000005</v>
      </c>
      <c r="I84" s="76">
        <v>26.544461513685828</v>
      </c>
      <c r="K84" s="75">
        <v>18903</v>
      </c>
      <c r="L84" s="76">
        <v>28.806254091228748</v>
      </c>
      <c r="N84" s="75">
        <v>51949.5</v>
      </c>
      <c r="O84" s="76">
        <v>21.011270181211813</v>
      </c>
    </row>
    <row r="86" spans="8:15" x14ac:dyDescent="0.25">
      <c r="H86" s="71" t="s">
        <v>64</v>
      </c>
      <c r="I86" s="72">
        <f>O22</f>
        <v>15.313109308046679</v>
      </c>
      <c r="K86" s="71" t="s">
        <v>68</v>
      </c>
      <c r="L86" s="72">
        <f>O32</f>
        <v>13.259449094264067</v>
      </c>
      <c r="N86" s="71" t="s">
        <v>72</v>
      </c>
      <c r="O86" s="72">
        <f>O42</f>
        <v>12.414537764658157</v>
      </c>
    </row>
    <row r="87" spans="8:15" x14ac:dyDescent="0.25">
      <c r="H87" s="73">
        <v>1152.5</v>
      </c>
      <c r="I87" s="74">
        <f t="dataTable" ref="I87:I97" dt2D="0" dtr="0" r1="C22" ca="1"/>
        <v>15.881245609185621</v>
      </c>
      <c r="K87" s="73">
        <v>6301</v>
      </c>
      <c r="L87" s="74">
        <f t="dataTable" ref="L87:L97" dt2D="0" dtr="0" r1="C32" ca="1"/>
        <v>14.677295388077653</v>
      </c>
      <c r="N87" s="73">
        <v>17316.5</v>
      </c>
      <c r="O87" s="74">
        <f t="dataTable" ref="O87:O97" dt2D="0" dtr="0" r1="C42" ca="1"/>
        <v>14.353809904298107</v>
      </c>
    </row>
    <row r="88" spans="8:15" x14ac:dyDescent="0.25">
      <c r="H88" s="73">
        <v>1382.9999999999998</v>
      </c>
      <c r="I88" s="74">
        <v>15.767618348957832</v>
      </c>
      <c r="K88" s="73">
        <v>7561.2000000000007</v>
      </c>
      <c r="L88" s="74">
        <v>14.393726129314935</v>
      </c>
      <c r="N88" s="73">
        <v>20779.8</v>
      </c>
      <c r="O88" s="74">
        <v>13.965955476370116</v>
      </c>
    </row>
    <row r="89" spans="8:15" x14ac:dyDescent="0.25">
      <c r="H89" s="73">
        <v>1613.5000000000002</v>
      </c>
      <c r="I89" s="74">
        <v>15.653991088730043</v>
      </c>
      <c r="K89" s="73">
        <v>8821.3999999999978</v>
      </c>
      <c r="L89" s="74">
        <v>14.110156870552219</v>
      </c>
      <c r="N89" s="73">
        <v>24243.099999999995</v>
      </c>
      <c r="O89" s="74">
        <v>13.578101048442127</v>
      </c>
    </row>
    <row r="90" spans="8:15" x14ac:dyDescent="0.25">
      <c r="H90" s="73">
        <v>1844.0000000000002</v>
      </c>
      <c r="I90" s="74">
        <v>15.540363828502256</v>
      </c>
      <c r="K90" s="73">
        <v>10081.599999999999</v>
      </c>
      <c r="L90" s="74">
        <v>13.826587611789501</v>
      </c>
      <c r="N90" s="73">
        <v>27706.399999999994</v>
      </c>
      <c r="O90" s="74">
        <v>13.190246620514136</v>
      </c>
    </row>
    <row r="91" spans="8:15" x14ac:dyDescent="0.25">
      <c r="H91" s="73">
        <v>2074.5</v>
      </c>
      <c r="I91" s="74">
        <v>15.426736568274467</v>
      </c>
      <c r="K91" s="73">
        <v>11341.8</v>
      </c>
      <c r="L91" s="74">
        <v>13.543018353026783</v>
      </c>
      <c r="N91" s="73">
        <v>31169.699999999997</v>
      </c>
      <c r="O91" s="74">
        <v>12.802392192586145</v>
      </c>
    </row>
    <row r="92" spans="8:15" x14ac:dyDescent="0.25">
      <c r="H92" s="73">
        <v>2305</v>
      </c>
      <c r="I92" s="74">
        <v>15.313109308046679</v>
      </c>
      <c r="K92" s="73">
        <v>12602</v>
      </c>
      <c r="L92" s="74">
        <v>13.259449094264067</v>
      </c>
      <c r="N92" s="73">
        <v>34633</v>
      </c>
      <c r="O92" s="74">
        <v>12.414537764658157</v>
      </c>
    </row>
    <row r="93" spans="8:15" x14ac:dyDescent="0.25">
      <c r="H93" s="73">
        <v>2535.5000000000005</v>
      </c>
      <c r="I93" s="74">
        <v>15.19948204781889</v>
      </c>
      <c r="K93" s="73">
        <v>13862.199999999999</v>
      </c>
      <c r="L93" s="74">
        <v>12.975879835501349</v>
      </c>
      <c r="N93" s="73">
        <v>38096.300000000003</v>
      </c>
      <c r="O93" s="74">
        <v>12.026683336730166</v>
      </c>
    </row>
    <row r="94" spans="8:15" x14ac:dyDescent="0.25">
      <c r="H94" s="73">
        <v>2765.9999999999995</v>
      </c>
      <c r="I94" s="74">
        <v>15.085854787591101</v>
      </c>
      <c r="K94" s="73">
        <v>15122.400000000001</v>
      </c>
      <c r="L94" s="74">
        <v>12.692310576738631</v>
      </c>
      <c r="N94" s="73">
        <v>41559.599999999999</v>
      </c>
      <c r="O94" s="74">
        <v>11.638828908802175</v>
      </c>
    </row>
    <row r="95" spans="8:15" x14ac:dyDescent="0.25">
      <c r="H95" s="73">
        <v>2996.5000000000005</v>
      </c>
      <c r="I95" s="74">
        <v>14.972227527363312</v>
      </c>
      <c r="K95" s="73">
        <v>16382.6</v>
      </c>
      <c r="L95" s="74">
        <v>12.408741317975915</v>
      </c>
      <c r="N95" s="73">
        <v>45022.900000000009</v>
      </c>
      <c r="O95" s="74">
        <v>11.250974480874184</v>
      </c>
    </row>
    <row r="96" spans="8:15" x14ac:dyDescent="0.25">
      <c r="H96" s="73">
        <v>3227.0000000000005</v>
      </c>
      <c r="I96" s="74">
        <v>14.858600267135524</v>
      </c>
      <c r="K96" s="73">
        <v>17642.799999999996</v>
      </c>
      <c r="L96" s="74">
        <v>12.125172059213199</v>
      </c>
      <c r="N96" s="73">
        <v>48486.19999999999</v>
      </c>
      <c r="O96" s="74">
        <v>10.863120052946197</v>
      </c>
    </row>
    <row r="97" spans="7:15" x14ac:dyDescent="0.25">
      <c r="H97" s="75">
        <v>3457.5000000000005</v>
      </c>
      <c r="I97" s="76">
        <v>14.744973006907735</v>
      </c>
      <c r="K97" s="75">
        <v>18903</v>
      </c>
      <c r="L97" s="76">
        <v>11.841602800450481</v>
      </c>
      <c r="N97" s="75">
        <v>51949.5</v>
      </c>
      <c r="O97" s="76">
        <v>10.475265625018205</v>
      </c>
    </row>
    <row r="101" spans="7:15" x14ac:dyDescent="0.25">
      <c r="G101" s="49" t="s">
        <v>89</v>
      </c>
      <c r="H101" s="71" t="s">
        <v>63</v>
      </c>
      <c r="I101" s="72">
        <f>L22</f>
        <v>27.112597814824777</v>
      </c>
      <c r="K101" s="71" t="s">
        <v>66</v>
      </c>
      <c r="L101" s="72">
        <f>L32</f>
        <v>30.224100385042334</v>
      </c>
      <c r="N101" s="71" t="s">
        <v>71</v>
      </c>
      <c r="O101" s="72">
        <f>L42</f>
        <v>22.950542320851763</v>
      </c>
    </row>
    <row r="102" spans="7:15" x14ac:dyDescent="0.25">
      <c r="H102" s="73">
        <v>3189</v>
      </c>
      <c r="I102" s="74">
        <f t="dataTable" ref="I102:I112" dt2D="0" dtr="0" r1="D22" ca="1"/>
        <v>28.684646981273445</v>
      </c>
      <c r="K102" s="73">
        <v>10247.5</v>
      </c>
      <c r="L102" s="74">
        <f t="dataTable" ref="L102:L112" dt2D="0" dtr="0" r1="D32" ca="1"/>
        <v>32.529985148707581</v>
      </c>
      <c r="N102" s="73">
        <v>16567</v>
      </c>
      <c r="O102" s="74">
        <f t="dataTable" ref="O102:O112" dt2D="0" dtr="0" r1="D42" ca="1"/>
        <v>24.805878072153416</v>
      </c>
    </row>
    <row r="103" spans="7:15" x14ac:dyDescent="0.25">
      <c r="H103" s="73">
        <v>3826.7999999999997</v>
      </c>
      <c r="I103" s="74">
        <v>28.370237147983712</v>
      </c>
      <c r="K103" s="73">
        <v>12297</v>
      </c>
      <c r="L103" s="74">
        <v>32.068808195974533</v>
      </c>
      <c r="N103" s="73">
        <v>19880.399999999998</v>
      </c>
      <c r="O103" s="74">
        <v>24.434810921893085</v>
      </c>
    </row>
    <row r="104" spans="7:15" x14ac:dyDescent="0.25">
      <c r="H104" s="73">
        <v>4464.5999999999995</v>
      </c>
      <c r="I104" s="74">
        <v>28.055827314693975</v>
      </c>
      <c r="K104" s="73">
        <v>14346.499999999998</v>
      </c>
      <c r="L104" s="74">
        <v>31.607631243241478</v>
      </c>
      <c r="N104" s="73">
        <v>23193.8</v>
      </c>
      <c r="O104" s="74">
        <v>24.063743771632758</v>
      </c>
    </row>
    <row r="105" spans="7:15" x14ac:dyDescent="0.25">
      <c r="H105" s="73">
        <v>5102.4000000000005</v>
      </c>
      <c r="I105" s="74">
        <v>27.741417481404241</v>
      </c>
      <c r="K105" s="73">
        <v>16396</v>
      </c>
      <c r="L105" s="74">
        <v>31.146454290508434</v>
      </c>
      <c r="N105" s="73">
        <v>26507.200000000001</v>
      </c>
      <c r="O105" s="74">
        <v>23.692676621372424</v>
      </c>
    </row>
    <row r="106" spans="7:15" x14ac:dyDescent="0.25">
      <c r="H106" s="73">
        <v>5740.2</v>
      </c>
      <c r="I106" s="74">
        <v>27.427007648114508</v>
      </c>
      <c r="K106" s="73">
        <v>18445.5</v>
      </c>
      <c r="L106" s="74">
        <v>30.685277337775386</v>
      </c>
      <c r="N106" s="73">
        <v>29820.600000000002</v>
      </c>
      <c r="O106" s="74">
        <v>23.321609471112094</v>
      </c>
    </row>
    <row r="107" spans="7:15" x14ac:dyDescent="0.25">
      <c r="H107" s="73">
        <v>6378</v>
      </c>
      <c r="I107" s="74">
        <v>27.112597814824777</v>
      </c>
      <c r="K107" s="73">
        <v>20495</v>
      </c>
      <c r="L107" s="74">
        <v>30.224100385042334</v>
      </c>
      <c r="N107" s="73">
        <v>33134</v>
      </c>
      <c r="O107" s="74">
        <v>22.950542320851763</v>
      </c>
    </row>
    <row r="108" spans="7:15" x14ac:dyDescent="0.25">
      <c r="H108" s="73">
        <v>7015.8</v>
      </c>
      <c r="I108" s="74">
        <v>26.798187981535037</v>
      </c>
      <c r="K108" s="73">
        <v>22544.500000000004</v>
      </c>
      <c r="L108" s="74">
        <v>29.762923432309286</v>
      </c>
      <c r="N108" s="73">
        <v>36447.4</v>
      </c>
      <c r="O108" s="74">
        <v>22.579475170591433</v>
      </c>
    </row>
    <row r="109" spans="7:15" x14ac:dyDescent="0.25">
      <c r="H109" s="73">
        <v>7653.5999999999995</v>
      </c>
      <c r="I109" s="74">
        <v>26.483778148245307</v>
      </c>
      <c r="K109" s="73">
        <v>24594</v>
      </c>
      <c r="L109" s="74">
        <v>29.301746479576234</v>
      </c>
      <c r="N109" s="73">
        <v>39760.799999999996</v>
      </c>
      <c r="O109" s="74">
        <v>22.208408020331103</v>
      </c>
    </row>
    <row r="110" spans="7:15" x14ac:dyDescent="0.25">
      <c r="H110" s="73">
        <v>8291.4</v>
      </c>
      <c r="I110" s="74">
        <v>26.16936831495557</v>
      </c>
      <c r="K110" s="73">
        <v>26643.5</v>
      </c>
      <c r="L110" s="74">
        <v>28.840569526843186</v>
      </c>
      <c r="N110" s="73">
        <v>43074.200000000004</v>
      </c>
      <c r="O110" s="74">
        <v>21.837340870070772</v>
      </c>
    </row>
    <row r="111" spans="7:15" x14ac:dyDescent="0.25">
      <c r="H111" s="73">
        <v>8929.1999999999989</v>
      </c>
      <c r="I111" s="74">
        <v>25.85495848166584</v>
      </c>
      <c r="K111" s="73">
        <v>28692.999999999996</v>
      </c>
      <c r="L111" s="74">
        <v>28.379392574110138</v>
      </c>
      <c r="N111" s="73">
        <v>46387.6</v>
      </c>
      <c r="O111" s="74">
        <v>21.466273719810442</v>
      </c>
    </row>
    <row r="112" spans="7:15" x14ac:dyDescent="0.25">
      <c r="H112" s="75">
        <v>9567</v>
      </c>
      <c r="I112" s="76">
        <v>25.540548648376106</v>
      </c>
      <c r="K112" s="75">
        <v>30742.5</v>
      </c>
      <c r="L112" s="76">
        <v>27.918215621377087</v>
      </c>
      <c r="N112" s="75">
        <v>49701</v>
      </c>
      <c r="O112" s="76">
        <v>21.095206569550111</v>
      </c>
    </row>
    <row r="114" spans="8:15" x14ac:dyDescent="0.25">
      <c r="H114" s="71" t="s">
        <v>64</v>
      </c>
      <c r="I114" s="72">
        <f>O22</f>
        <v>15.313109308046679</v>
      </c>
      <c r="K114" s="71" t="s">
        <v>68</v>
      </c>
      <c r="L114" s="72">
        <f>O32</f>
        <v>13.259449094264067</v>
      </c>
      <c r="N114" s="71" t="s">
        <v>72</v>
      </c>
      <c r="O114" s="72">
        <f>O42</f>
        <v>12.414537764658157</v>
      </c>
    </row>
    <row r="115" spans="8:15" x14ac:dyDescent="0.25">
      <c r="H115" s="73">
        <v>3189</v>
      </c>
      <c r="I115" s="74">
        <f t="dataTable" ref="I115:I125" dt2D="0" dtr="0" r1="D22" ca="1"/>
        <v>16.885158474495348</v>
      </c>
      <c r="K115" s="73">
        <v>10247.5</v>
      </c>
      <c r="L115" s="74">
        <f t="dataTable" ref="L115:L125" dt2D="0" dtr="0" r1="D32" ca="1"/>
        <v>15.565333857929314</v>
      </c>
      <c r="N115" s="73">
        <v>16567</v>
      </c>
      <c r="O115" s="74">
        <f t="dataTable" ref="O115:O125" dt2D="0" dtr="0" r1="D42" ca="1"/>
        <v>14.269873515959809</v>
      </c>
    </row>
    <row r="116" spans="8:15" x14ac:dyDescent="0.25">
      <c r="H116" s="73">
        <v>3826.7999999999997</v>
      </c>
      <c r="I116" s="74">
        <v>16.570748641205615</v>
      </c>
      <c r="K116" s="73">
        <v>12297</v>
      </c>
      <c r="L116" s="74">
        <v>15.104156905196264</v>
      </c>
      <c r="N116" s="73">
        <v>19880.399999999998</v>
      </c>
      <c r="O116" s="74">
        <v>13.898806365699478</v>
      </c>
    </row>
    <row r="117" spans="8:15" x14ac:dyDescent="0.25">
      <c r="H117" s="73">
        <v>4464.5999999999995</v>
      </c>
      <c r="I117" s="74">
        <v>16.256338807915881</v>
      </c>
      <c r="K117" s="73">
        <v>14346.499999999998</v>
      </c>
      <c r="L117" s="74">
        <v>14.642979952463214</v>
      </c>
      <c r="N117" s="73">
        <v>23193.8</v>
      </c>
      <c r="O117" s="74">
        <v>13.527739215439148</v>
      </c>
    </row>
    <row r="118" spans="8:15" x14ac:dyDescent="0.25">
      <c r="H118" s="73">
        <v>5102.4000000000005</v>
      </c>
      <c r="I118" s="74">
        <v>15.941928974626148</v>
      </c>
      <c r="K118" s="73">
        <v>16396</v>
      </c>
      <c r="L118" s="74">
        <v>14.181802999730165</v>
      </c>
      <c r="N118" s="73">
        <v>26507.200000000001</v>
      </c>
      <c r="O118" s="74">
        <v>13.156672065178817</v>
      </c>
    </row>
    <row r="119" spans="8:15" x14ac:dyDescent="0.25">
      <c r="H119" s="73">
        <v>5740.2</v>
      </c>
      <c r="I119" s="74">
        <v>15.627519141336411</v>
      </c>
      <c r="K119" s="73">
        <v>18445.5</v>
      </c>
      <c r="L119" s="74">
        <v>13.720626046997115</v>
      </c>
      <c r="N119" s="73">
        <v>29820.600000000002</v>
      </c>
      <c r="O119" s="74">
        <v>12.785604914918485</v>
      </c>
    </row>
    <row r="120" spans="8:15" x14ac:dyDescent="0.25">
      <c r="H120" s="73">
        <v>6378</v>
      </c>
      <c r="I120" s="74">
        <v>15.313109308046679</v>
      </c>
      <c r="K120" s="73">
        <v>20495</v>
      </c>
      <c r="L120" s="74">
        <v>13.259449094264067</v>
      </c>
      <c r="N120" s="73">
        <v>33134</v>
      </c>
      <c r="O120" s="74">
        <v>12.414537764658157</v>
      </c>
    </row>
    <row r="121" spans="8:15" x14ac:dyDescent="0.25">
      <c r="H121" s="73">
        <v>7015.8</v>
      </c>
      <c r="I121" s="74">
        <v>14.998699474756947</v>
      </c>
      <c r="K121" s="73">
        <v>22544.500000000004</v>
      </c>
      <c r="L121" s="74">
        <v>12.798272141531017</v>
      </c>
      <c r="N121" s="73">
        <v>36447.4</v>
      </c>
      <c r="O121" s="74">
        <v>12.043470614397826</v>
      </c>
    </row>
    <row r="122" spans="8:15" x14ac:dyDescent="0.25">
      <c r="H122" s="73">
        <v>7653.5999999999995</v>
      </c>
      <c r="I122" s="74">
        <v>14.684289641467211</v>
      </c>
      <c r="K122" s="73">
        <v>24594</v>
      </c>
      <c r="L122" s="74">
        <v>12.337095188797967</v>
      </c>
      <c r="N122" s="73">
        <v>39760.799999999996</v>
      </c>
      <c r="O122" s="74">
        <v>11.672403464137496</v>
      </c>
    </row>
    <row r="123" spans="8:15" x14ac:dyDescent="0.25">
      <c r="H123" s="73">
        <v>8291.4</v>
      </c>
      <c r="I123" s="74">
        <v>14.369879808177474</v>
      </c>
      <c r="K123" s="73">
        <v>26643.5</v>
      </c>
      <c r="L123" s="74">
        <v>11.875918236064917</v>
      </c>
      <c r="N123" s="73">
        <v>43074.200000000004</v>
      </c>
      <c r="O123" s="74">
        <v>11.301336313877163</v>
      </c>
    </row>
    <row r="124" spans="8:15" x14ac:dyDescent="0.25">
      <c r="H124" s="73">
        <v>8929.1999999999989</v>
      </c>
      <c r="I124" s="74">
        <v>14.055469974887744</v>
      </c>
      <c r="K124" s="73">
        <v>28692.999999999996</v>
      </c>
      <c r="L124" s="74">
        <v>11.414741283331869</v>
      </c>
      <c r="N124" s="73">
        <v>46387.6</v>
      </c>
      <c r="O124" s="74">
        <v>10.930269163616833</v>
      </c>
    </row>
    <row r="125" spans="8:15" x14ac:dyDescent="0.25">
      <c r="H125" s="75">
        <v>9567</v>
      </c>
      <c r="I125" s="76">
        <v>13.741060141598011</v>
      </c>
      <c r="K125" s="75">
        <v>30742.5</v>
      </c>
      <c r="L125" s="76">
        <v>10.95356433059882</v>
      </c>
      <c r="N125" s="75">
        <v>49701</v>
      </c>
      <c r="O125" s="76">
        <v>10.559202013356503</v>
      </c>
    </row>
  </sheetData>
  <mergeCells count="3">
    <mergeCell ref="A1:C3"/>
    <mergeCell ref="K11:L11"/>
    <mergeCell ref="N11:O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zoomScale="80" zoomScaleNormal="80" workbookViewId="0">
      <selection activeCell="A4" sqref="A4"/>
    </sheetView>
  </sheetViews>
  <sheetFormatPr defaultRowHeight="15" x14ac:dyDescent="0.25"/>
  <cols>
    <col min="3" max="3" width="31.7109375" customWidth="1"/>
    <col min="4" max="4" width="19.85546875" customWidth="1"/>
    <col min="5" max="5" width="17" customWidth="1"/>
    <col min="6" max="6" width="12.85546875" customWidth="1"/>
    <col min="7" max="7" width="15.85546875" customWidth="1"/>
    <col min="8" max="8" width="27.140625" customWidth="1"/>
    <col min="9" max="9" width="9.7109375" customWidth="1"/>
    <col min="10" max="10" width="29.7109375" customWidth="1"/>
    <col min="11" max="11" width="31.42578125" customWidth="1"/>
    <col min="13" max="13" width="15" customWidth="1"/>
    <col min="14" max="14" width="33.85546875" customWidth="1"/>
  </cols>
  <sheetData>
    <row r="1" spans="1:14" x14ac:dyDescent="0.25">
      <c r="A1" s="170" t="s">
        <v>30</v>
      </c>
      <c r="B1" s="170"/>
      <c r="C1" s="170"/>
    </row>
    <row r="2" spans="1:14" x14ac:dyDescent="0.25">
      <c r="A2" s="170"/>
      <c r="B2" s="170"/>
      <c r="C2" s="170"/>
    </row>
    <row r="3" spans="1:14" x14ac:dyDescent="0.25">
      <c r="A3" s="170"/>
      <c r="B3" s="170"/>
      <c r="C3" s="170"/>
    </row>
    <row r="6" spans="1:14" x14ac:dyDescent="0.25">
      <c r="C6" s="49" t="s">
        <v>113</v>
      </c>
      <c r="D6" s="35">
        <v>5360.24</v>
      </c>
    </row>
    <row r="7" spans="1:14" x14ac:dyDescent="0.25">
      <c r="C7" s="49" t="s">
        <v>112</v>
      </c>
      <c r="D7" s="51">
        <v>20</v>
      </c>
    </row>
    <row r="8" spans="1:14" x14ac:dyDescent="0.25">
      <c r="C8" s="49" t="s">
        <v>1</v>
      </c>
      <c r="D8" s="52">
        <v>0.05</v>
      </c>
    </row>
    <row r="11" spans="1:14" ht="15.75" thickBot="1" x14ac:dyDescent="0.3">
      <c r="J11" s="171" t="s">
        <v>3</v>
      </c>
      <c r="K11" s="171"/>
      <c r="M11" s="171" t="s">
        <v>2</v>
      </c>
      <c r="N11" s="171"/>
    </row>
    <row r="12" spans="1:14" s="5" customFormat="1" ht="15.75" thickBot="1" x14ac:dyDescent="0.3">
      <c r="B12" s="54" t="s">
        <v>0</v>
      </c>
      <c r="C12" s="55" t="s">
        <v>5</v>
      </c>
      <c r="D12" s="54" t="s">
        <v>10</v>
      </c>
      <c r="E12" s="54" t="s">
        <v>6</v>
      </c>
      <c r="F12" s="54" t="s">
        <v>11</v>
      </c>
      <c r="G12" s="54" t="s">
        <v>12</v>
      </c>
      <c r="H12" s="54" t="s">
        <v>8</v>
      </c>
      <c r="I12" s="53"/>
      <c r="J12" s="54" t="s">
        <v>7</v>
      </c>
      <c r="K12" s="15" t="s">
        <v>4</v>
      </c>
      <c r="M12" s="54" t="s">
        <v>9</v>
      </c>
      <c r="N12" s="15" t="s">
        <v>4</v>
      </c>
    </row>
    <row r="13" spans="1:14" x14ac:dyDescent="0.25">
      <c r="B13" s="1">
        <v>1</v>
      </c>
      <c r="C13" s="9">
        <v>68</v>
      </c>
      <c r="D13" s="9">
        <v>0</v>
      </c>
      <c r="E13" s="9">
        <f t="shared" ref="E13:E37" si="0">C13+D13</f>
        <v>68</v>
      </c>
      <c r="F13" s="9">
        <v>0</v>
      </c>
      <c r="G13" s="9">
        <f t="shared" ref="G13:G37" si="1">FV($D$8,$B13,-1,,1)</f>
        <v>1.0500000000000009</v>
      </c>
      <c r="H13" s="9">
        <f t="shared" ref="H13:H32" si="2">FV($D$8,B13,-$D$6,,1)</f>
        <v>5628.252000000005</v>
      </c>
      <c r="I13" s="9"/>
      <c r="J13" s="9">
        <f t="shared" ref="J13:J37" si="3">($H13-E13)/G13</f>
        <v>5295.4780952380952</v>
      </c>
      <c r="K13" s="9">
        <f>J13*1000/128000</f>
        <v>41.370922619047619</v>
      </c>
      <c r="M13" s="9">
        <f t="shared" ref="M13:M37" si="4">H13-F13</f>
        <v>5628.252000000005</v>
      </c>
      <c r="N13" s="9">
        <f>(M13-E13)/G13*1000/128000</f>
        <v>41.370922619047619</v>
      </c>
    </row>
    <row r="14" spans="1:14" x14ac:dyDescent="0.25">
      <c r="B14" s="1">
        <v>2</v>
      </c>
      <c r="C14" s="9">
        <v>178</v>
      </c>
      <c r="D14" s="9">
        <v>0</v>
      </c>
      <c r="E14" s="9">
        <f t="shared" si="0"/>
        <v>178</v>
      </c>
      <c r="F14" s="9">
        <v>0</v>
      </c>
      <c r="G14" s="9">
        <f t="shared" si="1"/>
        <v>2.1525000000000007</v>
      </c>
      <c r="H14" s="9">
        <f t="shared" si="2"/>
        <v>11537.916600000004</v>
      </c>
      <c r="I14" s="9"/>
      <c r="J14" s="9">
        <f t="shared" si="3"/>
        <v>5277.5454587688737</v>
      </c>
      <c r="K14" s="9">
        <f t="shared" ref="K14:K37" si="5">J14*1000/128000</f>
        <v>41.230823896631826</v>
      </c>
      <c r="M14" s="9">
        <f t="shared" si="4"/>
        <v>11537.916600000004</v>
      </c>
      <c r="N14" s="9">
        <f t="shared" ref="N14:N37" si="6">(M14-E14)/G14*1000/128000</f>
        <v>41.230823896631826</v>
      </c>
    </row>
    <row r="15" spans="1:14" x14ac:dyDescent="0.25">
      <c r="B15" s="1">
        <v>3</v>
      </c>
      <c r="C15" s="9">
        <v>377</v>
      </c>
      <c r="D15" s="9">
        <v>0</v>
      </c>
      <c r="E15" s="9">
        <f t="shared" si="0"/>
        <v>377</v>
      </c>
      <c r="F15" s="9">
        <v>0</v>
      </c>
      <c r="G15" s="9">
        <f t="shared" si="1"/>
        <v>3.3101250000000029</v>
      </c>
      <c r="H15" s="9">
        <f t="shared" si="2"/>
        <v>17743.064430000013</v>
      </c>
      <c r="I15" s="9"/>
      <c r="J15" s="9">
        <f t="shared" si="3"/>
        <v>5246.3470201276377</v>
      </c>
      <c r="K15" s="9">
        <f t="shared" si="5"/>
        <v>40.98708609474717</v>
      </c>
      <c r="M15" s="9">
        <f t="shared" si="4"/>
        <v>17743.064430000013</v>
      </c>
      <c r="N15" s="9">
        <f t="shared" si="6"/>
        <v>40.98708609474717</v>
      </c>
    </row>
    <row r="16" spans="1:14" x14ac:dyDescent="0.25">
      <c r="B16" s="1">
        <v>4</v>
      </c>
      <c r="C16" s="9">
        <v>683</v>
      </c>
      <c r="D16" s="9">
        <v>0</v>
      </c>
      <c r="E16" s="9">
        <f t="shared" si="0"/>
        <v>683</v>
      </c>
      <c r="F16" s="9">
        <v>0</v>
      </c>
      <c r="G16" s="9">
        <f t="shared" si="1"/>
        <v>4.52563125</v>
      </c>
      <c r="H16" s="9">
        <f t="shared" si="2"/>
        <v>24258.4696515</v>
      </c>
      <c r="I16" s="9"/>
      <c r="J16" s="9">
        <f t="shared" si="3"/>
        <v>5209.3218269827003</v>
      </c>
      <c r="K16" s="9">
        <f t="shared" si="5"/>
        <v>40.697826773302346</v>
      </c>
      <c r="M16" s="9">
        <f t="shared" si="4"/>
        <v>24258.4696515</v>
      </c>
      <c r="N16" s="9">
        <f t="shared" si="6"/>
        <v>40.697826773302346</v>
      </c>
    </row>
    <row r="17" spans="2:14" x14ac:dyDescent="0.25">
      <c r="B17" s="1">
        <v>5</v>
      </c>
      <c r="C17" s="9">
        <v>1213</v>
      </c>
      <c r="D17" s="9">
        <v>0</v>
      </c>
      <c r="E17" s="9">
        <f t="shared" si="0"/>
        <v>1213</v>
      </c>
      <c r="F17" s="9">
        <v>0</v>
      </c>
      <c r="G17" s="9">
        <f t="shared" si="1"/>
        <v>5.801912812500003</v>
      </c>
      <c r="H17" s="9">
        <f t="shared" si="2"/>
        <v>31099.645134075014</v>
      </c>
      <c r="I17" s="9"/>
      <c r="J17" s="9">
        <f t="shared" si="3"/>
        <v>5151.1710189242003</v>
      </c>
      <c r="K17" s="9">
        <f t="shared" si="5"/>
        <v>40.243523585345315</v>
      </c>
      <c r="M17" s="9">
        <f t="shared" si="4"/>
        <v>31099.645134075014</v>
      </c>
      <c r="N17" s="9">
        <f t="shared" si="6"/>
        <v>40.243523585345315</v>
      </c>
    </row>
    <row r="18" spans="2:14" x14ac:dyDescent="0.25">
      <c r="B18" s="1">
        <v>6</v>
      </c>
      <c r="C18" s="9">
        <v>1930</v>
      </c>
      <c r="D18" s="9">
        <v>0</v>
      </c>
      <c r="E18" s="9">
        <f t="shared" si="0"/>
        <v>1930</v>
      </c>
      <c r="F18" s="9">
        <v>0</v>
      </c>
      <c r="G18" s="9">
        <f t="shared" si="1"/>
        <v>7.1420084531249994</v>
      </c>
      <c r="H18" s="9">
        <f t="shared" si="2"/>
        <v>38282.879390778748</v>
      </c>
      <c r="I18" s="9"/>
      <c r="J18" s="9">
        <f t="shared" si="3"/>
        <v>5090.0078919498446</v>
      </c>
      <c r="K18" s="9">
        <f t="shared" si="5"/>
        <v>39.765686655858161</v>
      </c>
      <c r="M18" s="9">
        <f t="shared" si="4"/>
        <v>38282.879390778748</v>
      </c>
      <c r="N18" s="9">
        <f t="shared" si="6"/>
        <v>39.765686655858161</v>
      </c>
    </row>
    <row r="19" spans="2:14" x14ac:dyDescent="0.25">
      <c r="B19" s="1">
        <v>7</v>
      </c>
      <c r="C19" s="9">
        <v>2857</v>
      </c>
      <c r="D19" s="9">
        <v>0</v>
      </c>
      <c r="E19" s="9">
        <f t="shared" si="0"/>
        <v>2857</v>
      </c>
      <c r="F19" s="9">
        <v>0</v>
      </c>
      <c r="G19" s="9">
        <f t="shared" si="1"/>
        <v>8.5491088757812559</v>
      </c>
      <c r="H19" s="9">
        <f t="shared" si="2"/>
        <v>45825.275360317719</v>
      </c>
      <c r="I19" s="9"/>
      <c r="J19" s="9">
        <f t="shared" si="3"/>
        <v>5026.0531225707527</v>
      </c>
      <c r="K19" s="9">
        <f t="shared" si="5"/>
        <v>39.266040020084006</v>
      </c>
      <c r="M19" s="9">
        <f t="shared" si="4"/>
        <v>45825.275360317719</v>
      </c>
      <c r="N19" s="9">
        <f t="shared" si="6"/>
        <v>39.266040020084006</v>
      </c>
    </row>
    <row r="20" spans="2:14" x14ac:dyDescent="0.25">
      <c r="B20" s="1">
        <v>8</v>
      </c>
      <c r="C20" s="9">
        <v>4024</v>
      </c>
      <c r="D20" s="9">
        <v>0</v>
      </c>
      <c r="E20" s="9">
        <f t="shared" si="0"/>
        <v>4024</v>
      </c>
      <c r="F20" s="9">
        <v>0</v>
      </c>
      <c r="G20" s="9">
        <f t="shared" si="1"/>
        <v>10.026564319570314</v>
      </c>
      <c r="H20" s="9">
        <f t="shared" si="2"/>
        <v>53744.791128333578</v>
      </c>
      <c r="I20" s="9"/>
      <c r="J20" s="9">
        <f t="shared" si="3"/>
        <v>4958.9061161544869</v>
      </c>
      <c r="K20" s="9">
        <f t="shared" si="5"/>
        <v>38.741454032456929</v>
      </c>
      <c r="M20" s="9">
        <f t="shared" si="4"/>
        <v>53744.791128333578</v>
      </c>
      <c r="N20" s="9">
        <f t="shared" si="6"/>
        <v>38.741454032456929</v>
      </c>
    </row>
    <row r="21" spans="2:14" x14ac:dyDescent="0.25">
      <c r="B21" s="1">
        <v>9</v>
      </c>
      <c r="C21" s="9">
        <v>5456</v>
      </c>
      <c r="D21" s="9">
        <v>0</v>
      </c>
      <c r="E21" s="9">
        <f t="shared" si="0"/>
        <v>5456</v>
      </c>
      <c r="F21" s="9">
        <v>0</v>
      </c>
      <c r="G21" s="9">
        <f t="shared" si="1"/>
        <v>11.577892535548832</v>
      </c>
      <c r="H21" s="9">
        <f t="shared" si="2"/>
        <v>62060.282684750273</v>
      </c>
      <c r="I21" s="9"/>
      <c r="J21" s="9">
        <f t="shared" si="3"/>
        <v>4888.9970701448592</v>
      </c>
      <c r="K21" s="9">
        <f t="shared" si="5"/>
        <v>38.195289610506713</v>
      </c>
      <c r="M21" s="9">
        <f t="shared" si="4"/>
        <v>62060.282684750273</v>
      </c>
      <c r="N21" s="9">
        <f t="shared" si="6"/>
        <v>38.195289610506713</v>
      </c>
    </row>
    <row r="22" spans="2:14" x14ac:dyDescent="0.25">
      <c r="B22" s="1">
        <v>10</v>
      </c>
      <c r="C22" s="9">
        <v>7190</v>
      </c>
      <c r="D22" s="9">
        <v>0</v>
      </c>
      <c r="E22" s="9">
        <f t="shared" si="0"/>
        <v>7190</v>
      </c>
      <c r="F22" s="9">
        <v>13401</v>
      </c>
      <c r="G22" s="9">
        <f t="shared" si="1"/>
        <v>13.206787162326272</v>
      </c>
      <c r="H22" s="9">
        <f t="shared" si="2"/>
        <v>70791.548818987765</v>
      </c>
      <c r="I22" s="9"/>
      <c r="J22" s="9">
        <f t="shared" si="3"/>
        <v>4815.8229580936813</v>
      </c>
      <c r="K22" s="9">
        <f t="shared" si="5"/>
        <v>37.623616860106885</v>
      </c>
      <c r="M22" s="9">
        <f t="shared" si="4"/>
        <v>57390.548818987765</v>
      </c>
      <c r="N22" s="9">
        <f t="shared" si="6"/>
        <v>29.696229887546732</v>
      </c>
    </row>
    <row r="23" spans="2:14" x14ac:dyDescent="0.25">
      <c r="B23" s="1">
        <v>11</v>
      </c>
      <c r="C23" s="9">
        <v>9260</v>
      </c>
      <c r="D23" s="9">
        <v>0</v>
      </c>
      <c r="E23" s="9">
        <f t="shared" si="0"/>
        <v>9260</v>
      </c>
      <c r="F23" s="9">
        <v>14741</v>
      </c>
      <c r="G23" s="9">
        <f t="shared" si="1"/>
        <v>14.91712652044259</v>
      </c>
      <c r="H23" s="9">
        <f t="shared" si="2"/>
        <v>79959.378259937192</v>
      </c>
      <c r="I23" s="9"/>
      <c r="J23" s="9">
        <f t="shared" si="3"/>
        <v>4739.4770140918226</v>
      </c>
      <c r="K23" s="9">
        <f t="shared" si="5"/>
        <v>37.027164172592364</v>
      </c>
      <c r="M23" s="9">
        <f t="shared" si="4"/>
        <v>65218.378259937192</v>
      </c>
      <c r="N23" s="9">
        <f t="shared" si="6"/>
        <v>29.306906364080927</v>
      </c>
    </row>
    <row r="24" spans="2:14" x14ac:dyDescent="0.25">
      <c r="B24" s="1">
        <v>12</v>
      </c>
      <c r="C24" s="9">
        <v>11699</v>
      </c>
      <c r="D24" s="9">
        <v>0</v>
      </c>
      <c r="E24" s="9">
        <f t="shared" si="0"/>
        <v>11699</v>
      </c>
      <c r="F24" s="9">
        <v>16081</v>
      </c>
      <c r="G24" s="9">
        <f t="shared" si="1"/>
        <v>16.712982846464712</v>
      </c>
      <c r="H24" s="9">
        <f t="shared" si="2"/>
        <v>89585.599172934002</v>
      </c>
      <c r="I24" s="9"/>
      <c r="J24" s="9">
        <f t="shared" si="3"/>
        <v>4660.2452649204579</v>
      </c>
      <c r="K24" s="9">
        <f t="shared" si="5"/>
        <v>36.408166132191077</v>
      </c>
      <c r="M24" s="9">
        <f t="shared" si="4"/>
        <v>73504.599172934002</v>
      </c>
      <c r="N24" s="9">
        <f t="shared" si="6"/>
        <v>28.891087125161814</v>
      </c>
    </row>
    <row r="25" spans="2:14" x14ac:dyDescent="0.25">
      <c r="B25" s="1">
        <v>13</v>
      </c>
      <c r="C25" s="9">
        <v>14544</v>
      </c>
      <c r="D25" s="9">
        <v>0</v>
      </c>
      <c r="E25" s="9">
        <f t="shared" si="0"/>
        <v>14544</v>
      </c>
      <c r="F25" s="9">
        <v>17421</v>
      </c>
      <c r="G25" s="9">
        <f t="shared" si="1"/>
        <v>18.598631988787957</v>
      </c>
      <c r="H25" s="9">
        <f t="shared" si="2"/>
        <v>99693.131131580754</v>
      </c>
      <c r="I25" s="9"/>
      <c r="J25" s="9">
        <f t="shared" si="3"/>
        <v>4578.2470013338752</v>
      </c>
      <c r="K25" s="9">
        <f t="shared" si="5"/>
        <v>35.7675546979209</v>
      </c>
      <c r="M25" s="9">
        <f t="shared" si="4"/>
        <v>82272.131131580754</v>
      </c>
      <c r="N25" s="9">
        <f t="shared" si="6"/>
        <v>28.449728172720135</v>
      </c>
    </row>
    <row r="26" spans="2:14" x14ac:dyDescent="0.25">
      <c r="B26" s="1">
        <v>14</v>
      </c>
      <c r="C26" s="9">
        <v>17839</v>
      </c>
      <c r="D26" s="9">
        <v>0</v>
      </c>
      <c r="E26" s="9">
        <f t="shared" si="0"/>
        <v>17839</v>
      </c>
      <c r="F26" s="9">
        <v>18761</v>
      </c>
      <c r="G26" s="9">
        <f t="shared" si="1"/>
        <v>20.578563588227343</v>
      </c>
      <c r="H26" s="9">
        <f t="shared" si="2"/>
        <v>110306.03968815973</v>
      </c>
      <c r="I26" s="9"/>
      <c r="J26" s="9">
        <f t="shared" si="3"/>
        <v>4493.3670560494611</v>
      </c>
      <c r="K26" s="9">
        <f t="shared" si="5"/>
        <v>35.104430125386415</v>
      </c>
      <c r="M26" s="9">
        <f t="shared" si="4"/>
        <v>91545.039688159726</v>
      </c>
      <c r="N26" s="9">
        <f t="shared" si="6"/>
        <v>27.981954746013944</v>
      </c>
    </row>
    <row r="27" spans="2:14" x14ac:dyDescent="0.25">
      <c r="B27" s="1">
        <v>15</v>
      </c>
      <c r="C27" s="9">
        <v>21623</v>
      </c>
      <c r="D27" s="9">
        <v>0</v>
      </c>
      <c r="E27" s="9">
        <f t="shared" si="0"/>
        <v>21623</v>
      </c>
      <c r="F27" s="9">
        <v>40202</v>
      </c>
      <c r="G27" s="9">
        <f t="shared" si="1"/>
        <v>22.657491767638728</v>
      </c>
      <c r="H27" s="9">
        <f t="shared" si="2"/>
        <v>121449.5936725678</v>
      </c>
      <c r="I27" s="9"/>
      <c r="J27" s="9">
        <f t="shared" si="3"/>
        <v>4405.8978238336276</v>
      </c>
      <c r="K27" s="9">
        <f t="shared" si="5"/>
        <v>34.421076748700216</v>
      </c>
      <c r="M27" s="9">
        <f t="shared" si="4"/>
        <v>81247.593672567804</v>
      </c>
      <c r="N27" s="9">
        <f t="shared" si="6"/>
        <v>20.559077891060028</v>
      </c>
    </row>
    <row r="28" spans="2:14" x14ac:dyDescent="0.25">
      <c r="B28" s="1">
        <v>16</v>
      </c>
      <c r="C28" s="9">
        <v>26668</v>
      </c>
      <c r="D28" s="9">
        <v>0</v>
      </c>
      <c r="E28" s="9">
        <f t="shared" si="0"/>
        <v>26668</v>
      </c>
      <c r="F28" s="9">
        <v>42882</v>
      </c>
      <c r="G28" s="9">
        <f t="shared" si="1"/>
        <v>24.84036635602066</v>
      </c>
      <c r="H28" s="9">
        <f t="shared" si="2"/>
        <v>133150.32535619618</v>
      </c>
      <c r="I28" s="9"/>
      <c r="J28" s="9">
        <f t="shared" si="3"/>
        <v>4286.6648514782319</v>
      </c>
      <c r="K28" s="9">
        <f t="shared" si="5"/>
        <v>33.489569152173686</v>
      </c>
      <c r="M28" s="9">
        <f t="shared" si="4"/>
        <v>90268.325356196176</v>
      </c>
      <c r="N28" s="9">
        <f t="shared" si="6"/>
        <v>20.002826638056103</v>
      </c>
    </row>
    <row r="29" spans="2:14" x14ac:dyDescent="0.25">
      <c r="B29" s="1">
        <v>17</v>
      </c>
      <c r="C29" s="9">
        <v>32244</v>
      </c>
      <c r="D29" s="9">
        <v>0</v>
      </c>
      <c r="E29" s="9">
        <f t="shared" si="0"/>
        <v>32244</v>
      </c>
      <c r="F29" s="9">
        <v>45562</v>
      </c>
      <c r="G29" s="9">
        <f t="shared" si="1"/>
        <v>27.132384673821697</v>
      </c>
      <c r="H29" s="9">
        <f t="shared" si="2"/>
        <v>145436.093624006</v>
      </c>
      <c r="I29" s="9"/>
      <c r="J29" s="9">
        <f t="shared" si="3"/>
        <v>4171.844641920391</v>
      </c>
      <c r="K29" s="9">
        <f t="shared" si="5"/>
        <v>32.592536265003055</v>
      </c>
      <c r="M29" s="9">
        <f t="shared" si="4"/>
        <v>99874.093624005996</v>
      </c>
      <c r="N29" s="9">
        <f t="shared" si="6"/>
        <v>19.473412042080021</v>
      </c>
    </row>
    <row r="30" spans="2:14" x14ac:dyDescent="0.25">
      <c r="B30" s="1">
        <v>18</v>
      </c>
      <c r="C30" s="9">
        <v>38380</v>
      </c>
      <c r="D30" s="9">
        <v>0</v>
      </c>
      <c r="E30" s="9">
        <f t="shared" si="0"/>
        <v>38380</v>
      </c>
      <c r="F30" s="9">
        <v>48242</v>
      </c>
      <c r="G30" s="9">
        <f t="shared" si="1"/>
        <v>29.539003907512779</v>
      </c>
      <c r="H30" s="9">
        <f t="shared" si="2"/>
        <v>158336.15030520631</v>
      </c>
      <c r="I30" s="9"/>
      <c r="J30" s="9">
        <f t="shared" si="3"/>
        <v>4060.9409403509831</v>
      </c>
      <c r="K30" s="9">
        <f t="shared" si="5"/>
        <v>31.726101096492052</v>
      </c>
      <c r="M30" s="9">
        <f t="shared" si="4"/>
        <v>110094.15030520631</v>
      </c>
      <c r="N30" s="9">
        <f t="shared" si="6"/>
        <v>18.967017337945144</v>
      </c>
    </row>
    <row r="31" spans="2:14" x14ac:dyDescent="0.25">
      <c r="B31" s="1">
        <v>19</v>
      </c>
      <c r="C31" s="9">
        <v>45104</v>
      </c>
      <c r="D31" s="9">
        <v>0</v>
      </c>
      <c r="E31" s="9">
        <f t="shared" si="0"/>
        <v>45104</v>
      </c>
      <c r="F31" s="9">
        <v>50922</v>
      </c>
      <c r="G31" s="9">
        <f t="shared" si="1"/>
        <v>32.065954102888419</v>
      </c>
      <c r="H31" s="9">
        <f t="shared" si="2"/>
        <v>171881.20982046661</v>
      </c>
      <c r="I31" s="9"/>
      <c r="J31" s="9">
        <f t="shared" si="3"/>
        <v>3953.6390968964447</v>
      </c>
      <c r="K31" s="9">
        <f t="shared" si="5"/>
        <v>30.887805444503474</v>
      </c>
      <c r="M31" s="9">
        <f t="shared" si="4"/>
        <v>120959.20982046661</v>
      </c>
      <c r="N31" s="9">
        <f t="shared" si="6"/>
        <v>18.48124726995146</v>
      </c>
    </row>
    <row r="32" spans="2:14" x14ac:dyDescent="0.25">
      <c r="B32" s="1">
        <v>20</v>
      </c>
      <c r="C32" s="9">
        <v>51821</v>
      </c>
      <c r="D32" s="9">
        <v>0</v>
      </c>
      <c r="E32" s="9">
        <f t="shared" si="0"/>
        <v>51821</v>
      </c>
      <c r="F32" s="9">
        <v>80404</v>
      </c>
      <c r="G32" s="9">
        <f t="shared" si="1"/>
        <v>34.719251808032837</v>
      </c>
      <c r="H32" s="9">
        <f t="shared" si="2"/>
        <v>186103.52231148991</v>
      </c>
      <c r="I32" s="9"/>
      <c r="J32" s="9">
        <f t="shared" si="3"/>
        <v>3867.6675135154142</v>
      </c>
      <c r="K32" s="9">
        <f t="shared" si="5"/>
        <v>30.216152449339173</v>
      </c>
      <c r="M32" s="9">
        <f t="shared" si="4"/>
        <v>105699.52231148991</v>
      </c>
      <c r="N32" s="9">
        <f t="shared" si="6"/>
        <v>12.123704677908043</v>
      </c>
    </row>
    <row r="33" spans="2:14" x14ac:dyDescent="0.25">
      <c r="B33" s="1">
        <v>21</v>
      </c>
      <c r="C33" s="9">
        <v>58874</v>
      </c>
      <c r="D33" s="9">
        <v>0</v>
      </c>
      <c r="E33" s="9">
        <f t="shared" si="0"/>
        <v>58874</v>
      </c>
      <c r="F33" s="9">
        <v>80404</v>
      </c>
      <c r="G33" s="9">
        <f t="shared" si="1"/>
        <v>37.505214398434482</v>
      </c>
      <c r="H33" s="9">
        <f>$H$32*(1+$D$8)^($B33-$B$32)</f>
        <v>195408.6984270644</v>
      </c>
      <c r="I33" s="9"/>
      <c r="J33" s="9">
        <f t="shared" si="3"/>
        <v>3640.4190888391122</v>
      </c>
      <c r="K33" s="9">
        <f t="shared" si="5"/>
        <v>28.440774131555564</v>
      </c>
      <c r="M33" s="9">
        <f t="shared" si="4"/>
        <v>115004.6984270644</v>
      </c>
      <c r="N33" s="9">
        <f t="shared" si="6"/>
        <v>11.692269688231541</v>
      </c>
    </row>
    <row r="34" spans="2:14" x14ac:dyDescent="0.25">
      <c r="B34" s="1">
        <v>22</v>
      </c>
      <c r="C34" s="9">
        <v>66320</v>
      </c>
      <c r="D34" s="9">
        <v>0</v>
      </c>
      <c r="E34" s="9">
        <f t="shared" si="0"/>
        <v>66320</v>
      </c>
      <c r="F34" s="9">
        <v>80404</v>
      </c>
      <c r="G34" s="9">
        <f t="shared" si="1"/>
        <v>40.430475118356199</v>
      </c>
      <c r="H34" s="9">
        <f t="shared" ref="H34:H37" si="7">$H$32*(1+$D$8)^($B34-$B$32)</f>
        <v>205179.13334841764</v>
      </c>
      <c r="I34" s="9"/>
      <c r="J34" s="9">
        <f t="shared" si="3"/>
        <v>3434.5164864355743</v>
      </c>
      <c r="K34" s="9">
        <f t="shared" si="5"/>
        <v>26.832160050277924</v>
      </c>
      <c r="M34" s="9">
        <f t="shared" si="4"/>
        <v>124775.13334841764</v>
      </c>
      <c r="N34" s="9">
        <f t="shared" si="6"/>
        <v>11.295457892780764</v>
      </c>
    </row>
    <row r="35" spans="2:14" x14ac:dyDescent="0.25">
      <c r="B35" s="1">
        <v>23</v>
      </c>
      <c r="C35" s="9">
        <v>74123</v>
      </c>
      <c r="D35" s="9">
        <v>0</v>
      </c>
      <c r="E35" s="9">
        <f t="shared" si="0"/>
        <v>74123</v>
      </c>
      <c r="F35" s="9">
        <v>80404</v>
      </c>
      <c r="G35" s="9">
        <f t="shared" si="1"/>
        <v>43.501998874274015</v>
      </c>
      <c r="H35" s="9">
        <f t="shared" si="7"/>
        <v>215438.09001583853</v>
      </c>
      <c r="I35" s="9"/>
      <c r="J35" s="9">
        <f t="shared" si="3"/>
        <v>3248.4734879483599</v>
      </c>
      <c r="K35" s="9">
        <f t="shared" si="5"/>
        <v>25.378699124596562</v>
      </c>
      <c r="M35" s="9">
        <f t="shared" si="4"/>
        <v>135034.09001583853</v>
      </c>
      <c r="N35" s="9">
        <f t="shared" si="6"/>
        <v>10.938989082410988</v>
      </c>
    </row>
    <row r="36" spans="2:14" x14ac:dyDescent="0.25">
      <c r="B36" s="1">
        <v>24</v>
      </c>
      <c r="C36" s="9">
        <v>82250</v>
      </c>
      <c r="D36" s="9">
        <v>0</v>
      </c>
      <c r="E36" s="9">
        <f t="shared" si="0"/>
        <v>82250</v>
      </c>
      <c r="F36" s="9">
        <v>80404</v>
      </c>
      <c r="G36" s="9">
        <f t="shared" si="1"/>
        <v>46.727098817987709</v>
      </c>
      <c r="H36" s="9">
        <f t="shared" si="7"/>
        <v>226209.99451663042</v>
      </c>
      <c r="I36" s="9"/>
      <c r="J36" s="9">
        <f t="shared" si="3"/>
        <v>3080.8673801338737</v>
      </c>
      <c r="K36" s="9">
        <f t="shared" si="5"/>
        <v>24.069276407295888</v>
      </c>
      <c r="M36" s="9">
        <f t="shared" si="4"/>
        <v>145805.99451663042</v>
      </c>
      <c r="N36" s="9">
        <f t="shared" si="6"/>
        <v>10.626193787362512</v>
      </c>
    </row>
    <row r="37" spans="2:14" x14ac:dyDescent="0.25">
      <c r="B37" s="1">
        <v>25</v>
      </c>
      <c r="C37" s="9">
        <v>90657</v>
      </c>
      <c r="D37" s="9">
        <v>0</v>
      </c>
      <c r="E37" s="9">
        <f t="shared" si="0"/>
        <v>90657</v>
      </c>
      <c r="F37" s="9">
        <v>107205</v>
      </c>
      <c r="G37" s="9">
        <f t="shared" si="1"/>
        <v>50.113453758887104</v>
      </c>
      <c r="H37" s="9">
        <f t="shared" si="7"/>
        <v>237520.49424246198</v>
      </c>
      <c r="I37" s="9"/>
      <c r="J37" s="9">
        <f t="shared" si="3"/>
        <v>2930.6200875531804</v>
      </c>
      <c r="K37" s="9">
        <f t="shared" si="5"/>
        <v>22.895469434009222</v>
      </c>
      <c r="M37" s="9">
        <f t="shared" si="4"/>
        <v>130315.49424246198</v>
      </c>
      <c r="N37" s="9">
        <f t="shared" si="6"/>
        <v>6.1826109164205976</v>
      </c>
    </row>
  </sheetData>
  <mergeCells count="3">
    <mergeCell ref="A1:C3"/>
    <mergeCell ref="J11:K11"/>
    <mergeCell ref="M11:N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showGridLines="0" zoomScale="80" zoomScaleNormal="80" workbookViewId="0">
      <selection activeCell="A4" sqref="A4"/>
    </sheetView>
  </sheetViews>
  <sheetFormatPr defaultRowHeight="15" x14ac:dyDescent="0.25"/>
  <cols>
    <col min="1" max="1" width="9.140625" style="10"/>
    <col min="2" max="2" width="9.28515625" style="10" bestFit="1" customWidth="1"/>
    <col min="3" max="3" width="32.5703125" style="10" customWidth="1"/>
    <col min="4" max="4" width="26" style="10" customWidth="1"/>
    <col min="5" max="5" width="13.7109375" style="10" customWidth="1"/>
    <col min="6" max="6" width="16.5703125" style="10" customWidth="1"/>
    <col min="7" max="7" width="19.140625" style="10" customWidth="1"/>
    <col min="8" max="8" width="25.28515625" style="10" customWidth="1"/>
    <col min="9" max="9" width="11" style="10" customWidth="1"/>
    <col min="10" max="10" width="31.140625" style="10" customWidth="1"/>
    <col min="11" max="11" width="32.42578125" style="10" customWidth="1"/>
    <col min="12" max="12" width="14.7109375" style="10" customWidth="1"/>
    <col min="13" max="13" width="18.140625" style="10" customWidth="1"/>
    <col min="14" max="14" width="33.5703125" style="10" customWidth="1"/>
    <col min="15" max="16384" width="9.140625" style="10"/>
  </cols>
  <sheetData>
    <row r="1" spans="1:14" x14ac:dyDescent="0.25">
      <c r="A1" s="173" t="s">
        <v>29</v>
      </c>
      <c r="B1" s="173"/>
      <c r="C1" s="173"/>
    </row>
    <row r="2" spans="1:14" x14ac:dyDescent="0.25">
      <c r="A2" s="173"/>
      <c r="B2" s="173"/>
      <c r="C2" s="173"/>
    </row>
    <row r="3" spans="1:14" x14ac:dyDescent="0.25">
      <c r="A3" s="173"/>
      <c r="B3" s="173"/>
      <c r="C3" s="173"/>
    </row>
    <row r="6" spans="1:14" x14ac:dyDescent="0.25">
      <c r="C6" s="31" t="s">
        <v>113</v>
      </c>
      <c r="D6" s="35">
        <v>4879.3599999999997</v>
      </c>
    </row>
    <row r="7" spans="1:14" x14ac:dyDescent="0.25">
      <c r="C7" s="31" t="s">
        <v>112</v>
      </c>
      <c r="D7" s="34">
        <v>20</v>
      </c>
    </row>
    <row r="8" spans="1:14" x14ac:dyDescent="0.25">
      <c r="C8" s="31" t="s">
        <v>1</v>
      </c>
      <c r="D8" s="33">
        <v>0.05</v>
      </c>
    </row>
    <row r="11" spans="1:14" ht="15.75" thickBot="1" x14ac:dyDescent="0.3">
      <c r="J11" s="174" t="s">
        <v>3</v>
      </c>
      <c r="K11" s="174"/>
      <c r="L11" s="36"/>
      <c r="M11" s="174" t="s">
        <v>2</v>
      </c>
      <c r="N11" s="174"/>
    </row>
    <row r="12" spans="1:14" s="37" customFormat="1" ht="15.75" thickBot="1" x14ac:dyDescent="0.3">
      <c r="A12" s="36"/>
      <c r="B12" s="38" t="s">
        <v>0</v>
      </c>
      <c r="C12" s="38" t="s">
        <v>24</v>
      </c>
      <c r="D12" s="38" t="s">
        <v>25</v>
      </c>
      <c r="E12" s="38" t="s">
        <v>16</v>
      </c>
      <c r="F12" s="38" t="s">
        <v>18</v>
      </c>
      <c r="G12" s="38" t="s">
        <v>19</v>
      </c>
      <c r="H12" s="38" t="s">
        <v>8</v>
      </c>
      <c r="J12" s="39" t="s">
        <v>7</v>
      </c>
      <c r="K12" s="40" t="s">
        <v>4</v>
      </c>
      <c r="M12" s="38" t="s">
        <v>9</v>
      </c>
      <c r="N12" s="40" t="s">
        <v>4</v>
      </c>
    </row>
    <row r="13" spans="1:14" x14ac:dyDescent="0.25">
      <c r="B13" s="25">
        <v>1</v>
      </c>
      <c r="C13" s="10">
        <v>0</v>
      </c>
      <c r="D13" s="10">
        <v>0</v>
      </c>
      <c r="E13" s="10">
        <v>0</v>
      </c>
      <c r="F13" s="10">
        <f>128000+44800</f>
        <v>172800</v>
      </c>
      <c r="G13" s="10">
        <f t="shared" ref="G13:G27" si="0">FV($D$8,$B13,-1,,1)</f>
        <v>1.0500000000000009</v>
      </c>
      <c r="H13" s="10">
        <f t="shared" ref="H13:H27" si="1">FV($D$8,$B13,-$D$6,,1)</f>
        <v>5123.3280000000041</v>
      </c>
      <c r="J13" s="10">
        <f t="shared" ref="J13:J27" si="2">(H13-D13)/G13</f>
        <v>4879.3599999999997</v>
      </c>
      <c r="K13" s="10">
        <f t="shared" ref="K13:K27" si="3">J13/F13*1000</f>
        <v>28.237037037037037</v>
      </c>
      <c r="M13" s="10">
        <f t="shared" ref="M13:M27" si="4">H13-E13</f>
        <v>5123.3280000000041</v>
      </c>
      <c r="N13" s="10">
        <f t="shared" ref="N13:N27" si="5">(M13-C13)/G13/F13*1000</f>
        <v>28.237037037037037</v>
      </c>
    </row>
    <row r="14" spans="1:14" x14ac:dyDescent="0.25">
      <c r="B14" s="25">
        <v>2</v>
      </c>
      <c r="C14" s="10">
        <v>0</v>
      </c>
      <c r="D14" s="10">
        <v>0</v>
      </c>
      <c r="E14" s="10">
        <v>0</v>
      </c>
      <c r="F14" s="10">
        <f t="shared" ref="F14:F22" si="6">128000+44800</f>
        <v>172800</v>
      </c>
      <c r="G14" s="10">
        <f t="shared" si="0"/>
        <v>2.1525000000000007</v>
      </c>
      <c r="H14" s="10">
        <f t="shared" si="1"/>
        <v>10502.822400000003</v>
      </c>
      <c r="J14" s="10">
        <f t="shared" si="2"/>
        <v>4879.3599999999997</v>
      </c>
      <c r="K14" s="10">
        <f t="shared" si="3"/>
        <v>28.237037037037037</v>
      </c>
      <c r="M14" s="10">
        <f t="shared" si="4"/>
        <v>10502.822400000003</v>
      </c>
      <c r="N14" s="10">
        <f t="shared" si="5"/>
        <v>28.237037037037037</v>
      </c>
    </row>
    <row r="15" spans="1:14" x14ac:dyDescent="0.25">
      <c r="B15" s="25">
        <v>3</v>
      </c>
      <c r="C15" s="10">
        <v>0</v>
      </c>
      <c r="D15" s="10">
        <v>0</v>
      </c>
      <c r="E15" s="10">
        <v>366</v>
      </c>
      <c r="F15" s="10">
        <f t="shared" si="6"/>
        <v>172800</v>
      </c>
      <c r="G15" s="10">
        <f t="shared" si="0"/>
        <v>3.3101250000000029</v>
      </c>
      <c r="H15" s="10">
        <f t="shared" si="1"/>
        <v>16151.291520000013</v>
      </c>
      <c r="J15" s="10">
        <f t="shared" si="2"/>
        <v>4879.3599999999997</v>
      </c>
      <c r="K15" s="10">
        <f t="shared" si="3"/>
        <v>28.237037037037037</v>
      </c>
      <c r="M15" s="10">
        <f t="shared" si="4"/>
        <v>15785.291520000013</v>
      </c>
      <c r="N15" s="10">
        <f t="shared" si="5"/>
        <v>27.597165263144642</v>
      </c>
    </row>
    <row r="16" spans="1:14" x14ac:dyDescent="0.25">
      <c r="B16" s="25">
        <v>4</v>
      </c>
      <c r="C16" s="10">
        <v>0</v>
      </c>
      <c r="D16" s="10">
        <v>0</v>
      </c>
      <c r="E16" s="10">
        <v>976</v>
      </c>
      <c r="F16" s="10">
        <f t="shared" si="6"/>
        <v>172800</v>
      </c>
      <c r="G16" s="10">
        <f t="shared" si="0"/>
        <v>4.52563125</v>
      </c>
      <c r="H16" s="10">
        <f t="shared" si="1"/>
        <v>22082.184095999997</v>
      </c>
      <c r="J16" s="10">
        <f t="shared" si="2"/>
        <v>4879.3599999999997</v>
      </c>
      <c r="K16" s="10">
        <f t="shared" si="3"/>
        <v>28.237037037037037</v>
      </c>
      <c r="M16" s="10">
        <f t="shared" si="4"/>
        <v>21106.184095999997</v>
      </c>
      <c r="N16" s="10">
        <f t="shared" si="5"/>
        <v>26.989001605924933</v>
      </c>
    </row>
    <row r="17" spans="2:14" x14ac:dyDescent="0.25">
      <c r="B17" s="25">
        <v>5</v>
      </c>
      <c r="C17" s="10">
        <v>383</v>
      </c>
      <c r="D17" s="10">
        <v>1276</v>
      </c>
      <c r="E17" s="10">
        <v>1830</v>
      </c>
      <c r="F17" s="10">
        <f t="shared" si="6"/>
        <v>172800</v>
      </c>
      <c r="G17" s="10">
        <f t="shared" si="0"/>
        <v>5.801912812500003</v>
      </c>
      <c r="H17" s="10">
        <f t="shared" si="1"/>
        <v>28309.621300800012</v>
      </c>
      <c r="J17" s="10">
        <f t="shared" si="2"/>
        <v>4659.4325310365039</v>
      </c>
      <c r="K17" s="10">
        <f t="shared" si="3"/>
        <v>26.964308628683472</v>
      </c>
      <c r="M17" s="10">
        <f t="shared" si="4"/>
        <v>26479.621300800012</v>
      </c>
      <c r="N17" s="10">
        <f t="shared" si="5"/>
        <v>26.029711043552371</v>
      </c>
    </row>
    <row r="18" spans="2:14" x14ac:dyDescent="0.25">
      <c r="B18" s="25">
        <v>6</v>
      </c>
      <c r="C18" s="10">
        <v>743</v>
      </c>
      <c r="D18" s="10">
        <v>1508</v>
      </c>
      <c r="E18" s="10">
        <v>2928</v>
      </c>
      <c r="F18" s="10">
        <f t="shared" si="6"/>
        <v>172800</v>
      </c>
      <c r="G18" s="10">
        <f t="shared" si="0"/>
        <v>7.1420084531249994</v>
      </c>
      <c r="H18" s="10">
        <f t="shared" si="1"/>
        <v>34848.430365839995</v>
      </c>
      <c r="J18" s="10">
        <f t="shared" si="2"/>
        <v>4668.2149124665102</v>
      </c>
      <c r="K18" s="10">
        <f t="shared" si="3"/>
        <v>27.015132595292307</v>
      </c>
      <c r="M18" s="10">
        <f t="shared" si="4"/>
        <v>31920.430365839995</v>
      </c>
      <c r="N18" s="10">
        <f t="shared" si="5"/>
        <v>25.262493797219456</v>
      </c>
    </row>
    <row r="19" spans="2:14" x14ac:dyDescent="0.25">
      <c r="B19" s="25">
        <v>7</v>
      </c>
      <c r="C19" s="10">
        <v>1262</v>
      </c>
      <c r="D19" s="10">
        <v>1748</v>
      </c>
      <c r="E19" s="10">
        <v>4269</v>
      </c>
      <c r="F19" s="10">
        <f t="shared" si="6"/>
        <v>172800</v>
      </c>
      <c r="G19" s="10">
        <f t="shared" si="0"/>
        <v>8.5491088757812559</v>
      </c>
      <c r="H19" s="10">
        <f t="shared" si="1"/>
        <v>41714.179884132027</v>
      </c>
      <c r="J19" s="10">
        <f t="shared" si="2"/>
        <v>4674.8942451010416</v>
      </c>
      <c r="K19" s="10">
        <f t="shared" si="3"/>
        <v>27.053786140631029</v>
      </c>
      <c r="M19" s="10">
        <f t="shared" si="4"/>
        <v>37445.179884132027</v>
      </c>
      <c r="N19" s="10">
        <f t="shared" si="5"/>
        <v>24.4930091720361</v>
      </c>
    </row>
    <row r="20" spans="2:14" x14ac:dyDescent="0.25">
      <c r="B20" s="25">
        <v>8</v>
      </c>
      <c r="C20" s="10">
        <v>2152</v>
      </c>
      <c r="D20" s="10">
        <v>2152</v>
      </c>
      <c r="E20" s="10">
        <v>5855</v>
      </c>
      <c r="F20" s="10">
        <f t="shared" si="6"/>
        <v>172800</v>
      </c>
      <c r="G20" s="10">
        <f t="shared" si="0"/>
        <v>10.026564319570314</v>
      </c>
      <c r="H20" s="10">
        <f t="shared" si="1"/>
        <v>48923.216878338601</v>
      </c>
      <c r="J20" s="10">
        <f t="shared" si="2"/>
        <v>4664.7301495935517</v>
      </c>
      <c r="K20" s="10">
        <f t="shared" si="3"/>
        <v>26.9949661434812</v>
      </c>
      <c r="M20" s="10">
        <f t="shared" si="4"/>
        <v>43068.216878338601</v>
      </c>
      <c r="N20" s="10">
        <f t="shared" si="5"/>
        <v>23.615632927045617</v>
      </c>
    </row>
    <row r="21" spans="2:14" x14ac:dyDescent="0.25">
      <c r="B21" s="25">
        <v>9</v>
      </c>
      <c r="C21" s="10">
        <v>3395</v>
      </c>
      <c r="D21" s="10">
        <v>3395</v>
      </c>
      <c r="E21" s="10">
        <v>7685</v>
      </c>
      <c r="F21" s="10">
        <f t="shared" si="6"/>
        <v>172800</v>
      </c>
      <c r="G21" s="10">
        <f t="shared" si="0"/>
        <v>11.577892535548832</v>
      </c>
      <c r="H21" s="10">
        <f t="shared" si="1"/>
        <v>56492.705722255545</v>
      </c>
      <c r="J21" s="10">
        <f t="shared" si="2"/>
        <v>4586.1287414116186</v>
      </c>
      <c r="K21" s="10">
        <f t="shared" si="3"/>
        <v>26.540096883169088</v>
      </c>
      <c r="M21" s="10">
        <f t="shared" si="4"/>
        <v>48807.705722255545</v>
      </c>
      <c r="N21" s="10">
        <f t="shared" si="5"/>
        <v>22.698864163736062</v>
      </c>
    </row>
    <row r="22" spans="2:14" x14ac:dyDescent="0.25">
      <c r="B22" s="25">
        <v>10</v>
      </c>
      <c r="C22" s="10">
        <v>5006</v>
      </c>
      <c r="D22" s="10">
        <v>5006</v>
      </c>
      <c r="E22" s="10">
        <v>9759</v>
      </c>
      <c r="F22" s="10">
        <f t="shared" si="6"/>
        <v>172800</v>
      </c>
      <c r="G22" s="10">
        <f t="shared" si="0"/>
        <v>13.206787162326272</v>
      </c>
      <c r="H22" s="10">
        <f t="shared" si="1"/>
        <v>64440.669008368313</v>
      </c>
      <c r="J22" s="10">
        <f t="shared" si="2"/>
        <v>4500.3124740218318</v>
      </c>
      <c r="K22" s="10">
        <f t="shared" si="3"/>
        <v>26.043474965404119</v>
      </c>
      <c r="M22" s="10">
        <f t="shared" si="4"/>
        <v>54681.669008368313</v>
      </c>
      <c r="N22" s="10">
        <f t="shared" si="5"/>
        <v>21.767212029514063</v>
      </c>
    </row>
    <row r="23" spans="2:14" x14ac:dyDescent="0.25">
      <c r="B23" s="25">
        <v>11</v>
      </c>
      <c r="C23" s="10">
        <v>6320</v>
      </c>
      <c r="D23" s="10">
        <v>31441</v>
      </c>
      <c r="E23" s="10">
        <v>12076</v>
      </c>
      <c r="F23" s="10">
        <v>128000</v>
      </c>
      <c r="G23" s="10">
        <f t="shared" si="0"/>
        <v>14.91712652044259</v>
      </c>
      <c r="H23" s="10">
        <f t="shared" si="1"/>
        <v>72786.030458786758</v>
      </c>
      <c r="J23" s="10">
        <f t="shared" si="2"/>
        <v>2771.6484406113391</v>
      </c>
      <c r="K23" s="10">
        <f t="shared" si="3"/>
        <v>21.653503442276087</v>
      </c>
      <c r="M23" s="10">
        <f t="shared" si="4"/>
        <v>60710.030458786758</v>
      </c>
      <c r="N23" s="10">
        <f t="shared" si="5"/>
        <v>28.485520477214813</v>
      </c>
    </row>
    <row r="24" spans="2:14" x14ac:dyDescent="0.25">
      <c r="B24" s="25">
        <v>12</v>
      </c>
      <c r="C24" s="10">
        <v>7951</v>
      </c>
      <c r="D24" s="10">
        <v>34874</v>
      </c>
      <c r="E24" s="10">
        <v>14638</v>
      </c>
      <c r="F24" s="10">
        <v>128000</v>
      </c>
      <c r="G24" s="10">
        <f t="shared" si="0"/>
        <v>16.712982846464712</v>
      </c>
      <c r="H24" s="10">
        <f t="shared" si="1"/>
        <v>81548.659981726058</v>
      </c>
      <c r="J24" s="10">
        <f t="shared" si="2"/>
        <v>2792.7187151753178</v>
      </c>
      <c r="K24" s="10">
        <f t="shared" si="3"/>
        <v>21.81811496230717</v>
      </c>
      <c r="M24" s="10">
        <f t="shared" si="4"/>
        <v>66910.659981726058</v>
      </c>
      <c r="N24" s="10">
        <f t="shared" si="5"/>
        <v>27.560750097022328</v>
      </c>
    </row>
    <row r="25" spans="2:14" x14ac:dyDescent="0.25">
      <c r="B25" s="25">
        <v>13</v>
      </c>
      <c r="C25" s="10">
        <v>10059</v>
      </c>
      <c r="D25" s="10">
        <v>38392</v>
      </c>
      <c r="E25" s="10">
        <v>19030</v>
      </c>
      <c r="F25" s="10">
        <v>128000</v>
      </c>
      <c r="G25" s="10">
        <f t="shared" si="0"/>
        <v>18.598631988787957</v>
      </c>
      <c r="H25" s="10">
        <f t="shared" si="1"/>
        <v>90749.4209808124</v>
      </c>
      <c r="J25" s="10">
        <f t="shared" si="2"/>
        <v>2815.1221558862862</v>
      </c>
      <c r="K25" s="10">
        <f t="shared" si="3"/>
        <v>21.993141842861611</v>
      </c>
      <c r="M25" s="10">
        <f t="shared" si="4"/>
        <v>71719.4209808124</v>
      </c>
      <c r="N25" s="10">
        <f t="shared" si="5"/>
        <v>25.900939338065257</v>
      </c>
    </row>
    <row r="26" spans="2:14" x14ac:dyDescent="0.25">
      <c r="B26" s="25">
        <v>14</v>
      </c>
      <c r="C26" s="10">
        <v>12640</v>
      </c>
      <c r="D26" s="10">
        <v>41994</v>
      </c>
      <c r="E26" s="10">
        <v>23909</v>
      </c>
      <c r="F26" s="10">
        <v>128000</v>
      </c>
      <c r="G26" s="10">
        <f t="shared" si="0"/>
        <v>20.578563588227343</v>
      </c>
      <c r="H26" s="10">
        <f t="shared" si="1"/>
        <v>100410.22002985296</v>
      </c>
      <c r="J26" s="10">
        <f t="shared" si="2"/>
        <v>2838.6927872493452</v>
      </c>
      <c r="K26" s="10">
        <f t="shared" si="3"/>
        <v>22.177287400385509</v>
      </c>
      <c r="M26" s="10">
        <f t="shared" si="4"/>
        <v>76501.220029852964</v>
      </c>
      <c r="N26" s="10">
        <f t="shared" si="5"/>
        <v>24.244441520138352</v>
      </c>
    </row>
    <row r="27" spans="2:14" x14ac:dyDescent="0.25">
      <c r="B27" s="25">
        <v>15</v>
      </c>
      <c r="C27" s="10">
        <v>15945</v>
      </c>
      <c r="D27" s="10">
        <v>45687</v>
      </c>
      <c r="E27" s="10">
        <v>29276</v>
      </c>
      <c r="F27" s="10">
        <v>128000</v>
      </c>
      <c r="G27" s="10">
        <f t="shared" si="0"/>
        <v>22.657491767638728</v>
      </c>
      <c r="H27" s="10">
        <f t="shared" si="1"/>
        <v>110554.05903134569</v>
      </c>
      <c r="J27" s="10">
        <f t="shared" si="2"/>
        <v>2862.9408628537649</v>
      </c>
      <c r="K27" s="10">
        <f t="shared" si="3"/>
        <v>22.366725491045038</v>
      </c>
      <c r="M27" s="10">
        <f t="shared" si="4"/>
        <v>81278.059031345692</v>
      </c>
      <c r="N27" s="10">
        <f t="shared" si="5"/>
        <v>22.527406339452089</v>
      </c>
    </row>
    <row r="28" spans="2:14" x14ac:dyDescent="0.25">
      <c r="B28" s="25">
        <v>16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J28" s="10">
        <v>0</v>
      </c>
      <c r="K28" s="10">
        <v>0</v>
      </c>
      <c r="M28" s="10">
        <v>0</v>
      </c>
      <c r="N28" s="10">
        <v>0</v>
      </c>
    </row>
    <row r="29" spans="2:14" x14ac:dyDescent="0.25">
      <c r="B29" s="25">
        <v>17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J29" s="10">
        <v>0</v>
      </c>
      <c r="K29" s="10">
        <v>0</v>
      </c>
      <c r="M29" s="10">
        <v>0</v>
      </c>
      <c r="N29" s="10">
        <v>0</v>
      </c>
    </row>
    <row r="30" spans="2:14" x14ac:dyDescent="0.25">
      <c r="B30" s="25">
        <v>18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J30" s="10">
        <v>0</v>
      </c>
      <c r="K30" s="10">
        <v>0</v>
      </c>
      <c r="M30" s="10">
        <v>0</v>
      </c>
      <c r="N30" s="10">
        <v>0</v>
      </c>
    </row>
    <row r="31" spans="2:14" x14ac:dyDescent="0.25">
      <c r="B31" s="25">
        <v>19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J31" s="10">
        <v>0</v>
      </c>
      <c r="K31" s="10">
        <v>0</v>
      </c>
      <c r="M31" s="10">
        <v>0</v>
      </c>
      <c r="N31" s="10">
        <v>0</v>
      </c>
    </row>
    <row r="32" spans="2:14" x14ac:dyDescent="0.25">
      <c r="B32" s="25">
        <v>20</v>
      </c>
      <c r="C32" s="10">
        <v>50222</v>
      </c>
      <c r="D32" s="10">
        <v>69271</v>
      </c>
      <c r="E32" s="10">
        <v>63432</v>
      </c>
      <c r="F32" s="10">
        <v>128000</v>
      </c>
      <c r="G32" s="10">
        <f>FV($D$8,$B32,-1,,1)</f>
        <v>34.719251808032837</v>
      </c>
      <c r="H32" s="10">
        <f>FV($D$8,20,-$D$6,,1)</f>
        <v>169407.72850204309</v>
      </c>
      <c r="J32" s="10">
        <f>(H32-D32)/G32</f>
        <v>2884.1845168701161</v>
      </c>
      <c r="K32" s="10">
        <f>J32/F32*1000</f>
        <v>22.532691538047782</v>
      </c>
      <c r="M32" s="10">
        <f t="shared" ref="M32:M42" si="7">H32-E32</f>
        <v>105975.72850204309</v>
      </c>
      <c r="N32" s="10">
        <f>(M32-C32)/G32/F32*1000</f>
        <v>12.545662168371795</v>
      </c>
    </row>
    <row r="33" spans="2:14" x14ac:dyDescent="0.25">
      <c r="B33" s="25">
        <v>21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J33" s="10">
        <v>0</v>
      </c>
      <c r="K33" s="10">
        <v>0</v>
      </c>
      <c r="M33" s="10">
        <v>0</v>
      </c>
      <c r="N33" s="10">
        <v>0</v>
      </c>
    </row>
    <row r="34" spans="2:14" x14ac:dyDescent="0.25">
      <c r="B34" s="25">
        <v>22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J34" s="10">
        <v>0</v>
      </c>
      <c r="K34" s="10">
        <v>0</v>
      </c>
      <c r="M34" s="10">
        <v>0</v>
      </c>
      <c r="N34" s="10">
        <v>0</v>
      </c>
    </row>
    <row r="35" spans="2:14" x14ac:dyDescent="0.25">
      <c r="B35" s="25">
        <v>23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J35" s="10">
        <v>0</v>
      </c>
      <c r="K35" s="10">
        <v>0</v>
      </c>
      <c r="M35" s="10">
        <v>0</v>
      </c>
      <c r="N35" s="10">
        <v>0</v>
      </c>
    </row>
    <row r="36" spans="2:14" x14ac:dyDescent="0.25">
      <c r="B36" s="25">
        <v>24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J36" s="10">
        <v>0</v>
      </c>
      <c r="K36" s="10">
        <v>0</v>
      </c>
      <c r="M36" s="10">
        <v>0</v>
      </c>
      <c r="N36" s="10">
        <v>0</v>
      </c>
    </row>
    <row r="37" spans="2:14" x14ac:dyDescent="0.25">
      <c r="B37" s="25">
        <v>25</v>
      </c>
      <c r="C37" s="10">
        <v>72655</v>
      </c>
      <c r="D37" s="10">
        <v>97917</v>
      </c>
      <c r="E37" s="10">
        <v>87828</v>
      </c>
      <c r="F37" s="10">
        <v>128000</v>
      </c>
      <c r="G37" s="10">
        <f>FV($D$8,$B37,-1,,1)</f>
        <v>50.113453758887104</v>
      </c>
      <c r="H37" s="10">
        <f>H32*(1+D8)^(B37-B32)</f>
        <v>216211.96043216335</v>
      </c>
      <c r="J37" s="10">
        <f>(H37-D37)/G37</f>
        <v>2360.5429592085329</v>
      </c>
      <c r="K37" s="10">
        <f>J37/F37*1000</f>
        <v>18.441741868816663</v>
      </c>
      <c r="M37" s="10">
        <f t="shared" si="7"/>
        <v>128383.96043216335</v>
      </c>
      <c r="N37" s="10">
        <f t="shared" ref="N37:N42" si="8">(M37-C37)/G37/F37*1000</f>
        <v>8.6879364864982112</v>
      </c>
    </row>
    <row r="38" spans="2:14" x14ac:dyDescent="0.25">
      <c r="B38" s="25">
        <v>26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J38" s="10">
        <v>0</v>
      </c>
      <c r="K38" s="10">
        <v>0</v>
      </c>
      <c r="M38" s="10">
        <v>0</v>
      </c>
      <c r="N38" s="10">
        <v>0</v>
      </c>
    </row>
    <row r="39" spans="2:14" x14ac:dyDescent="0.25">
      <c r="B39" s="25">
        <v>27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J39" s="10">
        <v>0</v>
      </c>
      <c r="K39" s="10">
        <v>0</v>
      </c>
      <c r="M39" s="10">
        <v>0</v>
      </c>
      <c r="N39" s="10">
        <v>0</v>
      </c>
    </row>
    <row r="40" spans="2:14" x14ac:dyDescent="0.25">
      <c r="B40" s="25">
        <v>28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J40" s="10">
        <v>0</v>
      </c>
      <c r="K40" s="10">
        <v>0</v>
      </c>
      <c r="M40" s="10">
        <v>0</v>
      </c>
      <c r="N40" s="10">
        <v>0</v>
      </c>
    </row>
    <row r="41" spans="2:14" x14ac:dyDescent="0.25">
      <c r="B41" s="25">
        <v>29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J41" s="10">
        <v>0</v>
      </c>
      <c r="K41" s="10">
        <v>0</v>
      </c>
      <c r="M41" s="10">
        <v>0</v>
      </c>
      <c r="N41" s="10">
        <v>0</v>
      </c>
    </row>
    <row r="42" spans="2:14" x14ac:dyDescent="0.25">
      <c r="B42" s="25">
        <v>30</v>
      </c>
      <c r="C42" s="10">
        <v>103929</v>
      </c>
      <c r="D42" s="10">
        <v>133413</v>
      </c>
      <c r="E42" s="10">
        <v>92708</v>
      </c>
      <c r="F42" s="10">
        <v>128000</v>
      </c>
      <c r="G42" s="10">
        <f>FV($D$8,$B42,-1,,1)</f>
        <v>69.760789878163919</v>
      </c>
      <c r="H42" s="10">
        <f>H32*(1+D8)^(B42-B32)</f>
        <v>275947.33869154961</v>
      </c>
      <c r="J42" s="10">
        <f>(H42-D42)/G42</f>
        <v>2043.1869957390606</v>
      </c>
      <c r="K42" s="10">
        <f>J42/F42*1000</f>
        <v>15.96239840421141</v>
      </c>
      <c r="M42" s="10">
        <f t="shared" si="7"/>
        <v>183239.33869154961</v>
      </c>
      <c r="N42" s="10">
        <f t="shared" si="8"/>
        <v>8.881952485197969</v>
      </c>
    </row>
  </sheetData>
  <mergeCells count="3">
    <mergeCell ref="A1:C3"/>
    <mergeCell ref="J11:K11"/>
    <mergeCell ref="M11:N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60"/>
  <sheetViews>
    <sheetView showGridLines="0" zoomScale="80" zoomScaleNormal="80" workbookViewId="0">
      <selection activeCell="I33" sqref="I33"/>
    </sheetView>
  </sheetViews>
  <sheetFormatPr defaultRowHeight="15" x14ac:dyDescent="0.25"/>
  <cols>
    <col min="2" max="2" width="8.85546875" customWidth="1"/>
    <col min="3" max="3" width="29.5703125" customWidth="1"/>
    <col min="4" max="4" width="19.7109375" customWidth="1"/>
    <col min="5" max="5" width="17.140625" customWidth="1"/>
    <col min="6" max="6" width="16.42578125" customWidth="1"/>
    <col min="7" max="7" width="10.7109375" customWidth="1"/>
    <col min="8" max="8" width="28" customWidth="1"/>
    <col min="9" max="9" width="8.5703125" customWidth="1"/>
    <col min="10" max="11" width="8.85546875" customWidth="1"/>
    <col min="12" max="12" width="29" customWidth="1"/>
    <col min="13" max="13" width="10.7109375" customWidth="1"/>
    <col min="14" max="15" width="11" customWidth="1"/>
    <col min="16" max="16" width="27.28515625" customWidth="1"/>
    <col min="17" max="19" width="10.42578125" customWidth="1"/>
    <col min="20" max="20" width="28.140625" customWidth="1"/>
  </cols>
  <sheetData>
    <row r="4" spans="2:14" x14ac:dyDescent="0.25">
      <c r="B4" t="s">
        <v>31</v>
      </c>
    </row>
    <row r="7" spans="2:14" ht="15.75" thickBot="1" x14ac:dyDescent="0.3">
      <c r="H7" t="s">
        <v>47</v>
      </c>
      <c r="I7" t="s">
        <v>48</v>
      </c>
      <c r="J7" t="s">
        <v>50</v>
      </c>
      <c r="K7" t="s">
        <v>51</v>
      </c>
      <c r="M7" t="s">
        <v>49</v>
      </c>
    </row>
    <row r="8" spans="2:14" x14ac:dyDescent="0.25">
      <c r="B8" s="175" t="s">
        <v>45</v>
      </c>
      <c r="C8" s="176"/>
      <c r="G8">
        <v>1</v>
      </c>
      <c r="H8" s="57">
        <v>-0.05</v>
      </c>
      <c r="I8">
        <f>(1+H8)* 4%</f>
        <v>3.7999999999999999E-2</v>
      </c>
      <c r="J8">
        <f>(1+I$8)^(10-E5)</f>
        <v>1.4520231320461561</v>
      </c>
      <c r="K8">
        <f>(1+I$9)^(10-G8)</f>
        <v>1.403725260020811</v>
      </c>
      <c r="M8">
        <f>SUMPRODUCT($D22:$D31,J8:J17)</f>
        <v>2921.7503957118811</v>
      </c>
      <c r="N8">
        <f>SUMPRODUCT($D22:$D31,K8:K17)</f>
        <v>2923.2450580197446</v>
      </c>
    </row>
    <row r="9" spans="2:14" ht="15.75" thickBot="1" x14ac:dyDescent="0.3">
      <c r="B9" s="177"/>
      <c r="C9" s="178"/>
      <c r="G9">
        <v>2</v>
      </c>
      <c r="H9" s="57">
        <v>-0.04</v>
      </c>
      <c r="I9">
        <f t="shared" ref="I9:I17" si="0">(1+H9)* 4%</f>
        <v>3.8399999999999997E-2</v>
      </c>
      <c r="J9">
        <f t="shared" ref="J9:J17" si="1">(1+I$8)^(10-G9)</f>
        <v>1.3476553139152996</v>
      </c>
      <c r="K9">
        <f t="shared" ref="K9:K17" si="2">(1+I$9)^(10-G9)</f>
        <v>1.3518155431633387</v>
      </c>
    </row>
    <row r="10" spans="2:14" x14ac:dyDescent="0.25">
      <c r="G10">
        <v>3</v>
      </c>
      <c r="H10" s="57">
        <v>-0.03</v>
      </c>
      <c r="I10">
        <f t="shared" si="0"/>
        <v>3.8800000000000001E-2</v>
      </c>
      <c r="J10">
        <f t="shared" si="1"/>
        <v>1.2983191848894986</v>
      </c>
      <c r="K10">
        <f t="shared" si="2"/>
        <v>1.3018254460355729</v>
      </c>
    </row>
    <row r="11" spans="2:14" x14ac:dyDescent="0.25">
      <c r="G11">
        <v>4</v>
      </c>
      <c r="H11" s="57">
        <v>-0.02</v>
      </c>
      <c r="I11">
        <f t="shared" si="0"/>
        <v>3.9199999999999999E-2</v>
      </c>
      <c r="J11">
        <f t="shared" si="1"/>
        <v>1.2507891954619446</v>
      </c>
      <c r="K11">
        <f t="shared" si="2"/>
        <v>1.2536839811590648</v>
      </c>
    </row>
    <row r="12" spans="2:14" x14ac:dyDescent="0.25">
      <c r="G12">
        <v>5</v>
      </c>
      <c r="H12" s="57">
        <v>-0.01</v>
      </c>
      <c r="I12">
        <f t="shared" si="0"/>
        <v>3.9600000000000003E-2</v>
      </c>
      <c r="J12">
        <f t="shared" si="1"/>
        <v>1.2049992249151682</v>
      </c>
      <c r="K12">
        <f t="shared" si="2"/>
        <v>1.2073227861701319</v>
      </c>
    </row>
    <row r="13" spans="2:14" x14ac:dyDescent="0.25">
      <c r="C13" s="65" t="s">
        <v>35</v>
      </c>
      <c r="D13" s="66">
        <v>0.02</v>
      </c>
      <c r="E13" s="57"/>
      <c r="F13" s="57"/>
      <c r="G13">
        <v>6</v>
      </c>
      <c r="H13" s="57">
        <v>0</v>
      </c>
      <c r="I13">
        <f t="shared" si="0"/>
        <v>0.04</v>
      </c>
      <c r="J13">
        <f t="shared" si="1"/>
        <v>1.1608855731360002</v>
      </c>
      <c r="K13">
        <f t="shared" si="2"/>
        <v>1.1626760267431933</v>
      </c>
    </row>
    <row r="14" spans="2:14" x14ac:dyDescent="0.25">
      <c r="C14" s="65" t="s">
        <v>36</v>
      </c>
      <c r="D14" s="66">
        <v>0.03</v>
      </c>
      <c r="E14" s="57"/>
      <c r="F14" s="57"/>
      <c r="G14">
        <v>7</v>
      </c>
      <c r="H14" s="57">
        <v>0.01</v>
      </c>
      <c r="I14">
        <f t="shared" si="0"/>
        <v>4.0399999999999998E-2</v>
      </c>
      <c r="J14">
        <f t="shared" si="1"/>
        <v>1.1183868720000001</v>
      </c>
      <c r="K14">
        <f t="shared" si="2"/>
        <v>1.1196803031039999</v>
      </c>
    </row>
    <row r="15" spans="2:14" x14ac:dyDescent="0.25">
      <c r="C15" s="49" t="s">
        <v>34</v>
      </c>
      <c r="D15" s="67">
        <v>0.04</v>
      </c>
      <c r="E15" s="58"/>
      <c r="F15" s="58"/>
      <c r="G15">
        <v>8</v>
      </c>
      <c r="H15" s="57">
        <v>0.02</v>
      </c>
      <c r="I15">
        <f t="shared" si="0"/>
        <v>4.0800000000000003E-2</v>
      </c>
      <c r="J15">
        <f t="shared" si="1"/>
        <v>1.0774440000000001</v>
      </c>
      <c r="K15">
        <f t="shared" si="2"/>
        <v>1.0782745599999999</v>
      </c>
    </row>
    <row r="16" spans="2:14" x14ac:dyDescent="0.25">
      <c r="C16" s="65" t="s">
        <v>37</v>
      </c>
      <c r="D16" s="66">
        <v>0.05</v>
      </c>
      <c r="E16" s="57"/>
      <c r="F16" s="57"/>
      <c r="G16">
        <v>9</v>
      </c>
      <c r="H16" s="57">
        <v>0.03</v>
      </c>
      <c r="I16">
        <f t="shared" si="0"/>
        <v>4.1200000000000001E-2</v>
      </c>
      <c r="J16">
        <f t="shared" si="1"/>
        <v>1.038</v>
      </c>
      <c r="K16">
        <f t="shared" si="2"/>
        <v>1.0384</v>
      </c>
    </row>
    <row r="17" spans="2:22" x14ac:dyDescent="0.25">
      <c r="C17" s="65" t="s">
        <v>38</v>
      </c>
      <c r="D17" s="66">
        <v>0.06</v>
      </c>
      <c r="E17" s="57"/>
      <c r="F17" s="57"/>
      <c r="G17">
        <v>10</v>
      </c>
      <c r="H17" s="57">
        <v>0.04</v>
      </c>
      <c r="I17">
        <f t="shared" si="0"/>
        <v>4.1600000000000005E-2</v>
      </c>
      <c r="J17">
        <f t="shared" si="1"/>
        <v>1</v>
      </c>
      <c r="K17">
        <f t="shared" si="2"/>
        <v>1</v>
      </c>
    </row>
    <row r="18" spans="2:22" x14ac:dyDescent="0.25">
      <c r="D18" s="57"/>
      <c r="E18" s="57"/>
      <c r="F18" s="57"/>
      <c r="G18" s="57"/>
    </row>
    <row r="19" spans="2:22" x14ac:dyDescent="0.25">
      <c r="D19" s="57"/>
      <c r="E19" s="57"/>
      <c r="F19" s="57"/>
      <c r="G19" s="57"/>
    </row>
    <row r="21" spans="2:22" ht="15.75" thickBot="1" x14ac:dyDescent="0.3">
      <c r="B21" s="13" t="s">
        <v>0</v>
      </c>
      <c r="C21" s="14" t="s">
        <v>13</v>
      </c>
      <c r="D21" s="13" t="s">
        <v>33</v>
      </c>
      <c r="E21" s="13" t="s">
        <v>43</v>
      </c>
      <c r="F21" s="13" t="s">
        <v>44</v>
      </c>
      <c r="G21" s="62"/>
      <c r="H21" s="14" t="s">
        <v>39</v>
      </c>
      <c r="I21" s="14" t="s">
        <v>3</v>
      </c>
      <c r="J21" s="14" t="s">
        <v>2</v>
      </c>
      <c r="K21" s="62"/>
      <c r="L21" s="13" t="s">
        <v>40</v>
      </c>
      <c r="M21" s="13" t="s">
        <v>3</v>
      </c>
      <c r="N21" s="13" t="s">
        <v>2</v>
      </c>
      <c r="O21" s="62"/>
      <c r="P21" s="14" t="s">
        <v>41</v>
      </c>
      <c r="Q21" s="14" t="s">
        <v>3</v>
      </c>
      <c r="R21" s="14" t="s">
        <v>2</v>
      </c>
      <c r="S21" s="62"/>
      <c r="T21" s="13" t="s">
        <v>42</v>
      </c>
      <c r="U21" s="13" t="s">
        <v>3</v>
      </c>
      <c r="V21" s="13" t="s">
        <v>2</v>
      </c>
    </row>
    <row r="22" spans="2:22" x14ac:dyDescent="0.25">
      <c r="B22" s="11">
        <v>1</v>
      </c>
      <c r="C22" s="9">
        <v>41</v>
      </c>
      <c r="D22" s="56">
        <f>C22</f>
        <v>41</v>
      </c>
      <c r="E22" s="56">
        <v>34.774940476190473</v>
      </c>
      <c r="F22" s="56">
        <v>34.774940476190473</v>
      </c>
      <c r="G22" s="56"/>
      <c r="H22" s="56">
        <f>D22</f>
        <v>41</v>
      </c>
      <c r="I22" s="56">
        <v>34.774940476190473</v>
      </c>
      <c r="J22" s="56">
        <v>34.774940476190473</v>
      </c>
      <c r="K22" s="56"/>
      <c r="L22" s="56">
        <f>D22</f>
        <v>41</v>
      </c>
      <c r="M22" s="56">
        <v>34.774940476190473</v>
      </c>
      <c r="N22" s="56">
        <v>34.774940476190473</v>
      </c>
      <c r="O22" s="56"/>
      <c r="P22" s="56">
        <f>D22</f>
        <v>41</v>
      </c>
      <c r="Q22" s="56">
        <v>34.774940476190473</v>
      </c>
      <c r="R22" s="56">
        <v>34.774940476190473</v>
      </c>
      <c r="S22" s="56"/>
      <c r="T22" s="56">
        <f>D22</f>
        <v>41</v>
      </c>
      <c r="U22" s="56">
        <v>34.774940476190473</v>
      </c>
      <c r="V22" s="56">
        <v>34.774940476190473</v>
      </c>
    </row>
    <row r="23" spans="2:22" x14ac:dyDescent="0.25">
      <c r="B23" s="11">
        <v>2</v>
      </c>
      <c r="C23" s="9">
        <v>130</v>
      </c>
      <c r="D23" s="56">
        <f t="shared" ref="D23:D51" si="3">C23-C22*(1+$D$15)</f>
        <v>87.36</v>
      </c>
      <c r="E23" s="56">
        <v>34.60816492450639</v>
      </c>
      <c r="F23" s="56">
        <v>34.60816492450639</v>
      </c>
      <c r="G23" s="56"/>
      <c r="H23" s="56">
        <f>D23+H22*(1+$D$13)</f>
        <v>129.18</v>
      </c>
      <c r="I23" s="56">
        <v>34.61114111498258</v>
      </c>
      <c r="J23" s="56">
        <v>34.61114111498258</v>
      </c>
      <c r="K23" s="56"/>
      <c r="L23" s="56">
        <f>L22*(1+$D$14)+D23</f>
        <v>129.59</v>
      </c>
      <c r="M23" s="56">
        <v>34.609653019744485</v>
      </c>
      <c r="N23" s="56">
        <v>34.609653019744485</v>
      </c>
      <c r="O23" s="56"/>
      <c r="P23" s="56">
        <f>D23+D22*(1+$D$16)</f>
        <v>130.41</v>
      </c>
      <c r="Q23" s="56">
        <v>34.606676829268295</v>
      </c>
      <c r="R23" s="56">
        <v>34.606676829268295</v>
      </c>
      <c r="S23" s="56"/>
      <c r="T23" s="56">
        <f>D23+D22*(1+$D$17)</f>
        <v>130.82</v>
      </c>
      <c r="U23" s="56">
        <v>34.6051887340302</v>
      </c>
      <c r="V23" s="56">
        <v>34.6051887340302</v>
      </c>
    </row>
    <row r="24" spans="2:22" x14ac:dyDescent="0.25">
      <c r="B24" s="11">
        <v>3</v>
      </c>
      <c r="C24" s="9">
        <v>274</v>
      </c>
      <c r="D24" s="56">
        <f t="shared" si="3"/>
        <v>138.79999999999998</v>
      </c>
      <c r="E24" s="56">
        <v>34.433309920320234</v>
      </c>
      <c r="F24" s="56">
        <v>33.52699973565953</v>
      </c>
      <c r="G24" s="56"/>
      <c r="H24" s="56">
        <f t="shared" ref="H24:H51" si="4">D24+H23*(1+$D$13)</f>
        <v>270.56359999999995</v>
      </c>
      <c r="I24" s="56">
        <v>34.441420452399832</v>
      </c>
      <c r="J24" s="56">
        <v>33.535110267739135</v>
      </c>
      <c r="K24" s="56"/>
      <c r="L24" s="56">
        <f t="shared" ref="L24:L51" si="5">L23*(1+$D$14)+D24</f>
        <v>272.27769999999998</v>
      </c>
      <c r="M24" s="56">
        <v>34.437374863109397</v>
      </c>
      <c r="N24" s="56">
        <v>33.531064678448701</v>
      </c>
      <c r="O24" s="56"/>
      <c r="P24" s="56">
        <f t="shared" ref="P24:P51" si="6">D24+D23*(1+$D$16)</f>
        <v>230.52799999999999</v>
      </c>
      <c r="Q24" s="56">
        <v>34.535911785808693</v>
      </c>
      <c r="R24" s="56">
        <v>33.629601601147996</v>
      </c>
      <c r="S24" s="56"/>
      <c r="T24" s="56">
        <f t="shared" ref="T24:T51" si="7">D24+D23*(1+$D$17)</f>
        <v>231.40159999999997</v>
      </c>
      <c r="U24" s="56">
        <v>34.533849930138594</v>
      </c>
      <c r="V24" s="56">
        <v>33.62753974547789</v>
      </c>
    </row>
    <row r="25" spans="2:22" x14ac:dyDescent="0.25">
      <c r="B25" s="11">
        <v>4</v>
      </c>
      <c r="C25" s="9">
        <v>484</v>
      </c>
      <c r="D25" s="56">
        <f t="shared" si="3"/>
        <v>199.03999999999996</v>
      </c>
      <c r="E25" s="56">
        <v>34.244481198064911</v>
      </c>
      <c r="F25" s="56">
        <v>32.034844697079549</v>
      </c>
      <c r="G25" s="56"/>
      <c r="H25" s="56">
        <f t="shared" si="4"/>
        <v>475.01487199999991</v>
      </c>
      <c r="I25" s="56">
        <v>34.259992031498363</v>
      </c>
      <c r="J25" s="56">
        <v>32.050355530513009</v>
      </c>
      <c r="K25" s="56"/>
      <c r="L25" s="56">
        <f t="shared" si="5"/>
        <v>479.48603099999997</v>
      </c>
      <c r="M25" s="56">
        <v>34.25227356577328</v>
      </c>
      <c r="N25" s="56">
        <v>32.042637064787918</v>
      </c>
      <c r="O25" s="56"/>
      <c r="P25" s="56">
        <f t="shared" si="6"/>
        <v>344.78</v>
      </c>
      <c r="Q25" s="56">
        <v>34.484813693117395</v>
      </c>
      <c r="R25" s="56">
        <v>32.275177192132034</v>
      </c>
      <c r="S25" s="56"/>
      <c r="T25" s="56">
        <f t="shared" si="7"/>
        <v>346.16799999999995</v>
      </c>
      <c r="U25" s="56">
        <v>34.482417618536637</v>
      </c>
      <c r="V25" s="56">
        <v>32.272781117551276</v>
      </c>
    </row>
    <row r="26" spans="2:22" x14ac:dyDescent="0.25">
      <c r="B26" s="11">
        <v>5</v>
      </c>
      <c r="C26" s="9">
        <v>768</v>
      </c>
      <c r="D26" s="56">
        <f t="shared" si="3"/>
        <v>264.64</v>
      </c>
      <c r="E26" s="56">
        <v>34.045858296409897</v>
      </c>
      <c r="F26" s="56">
        <v>30.081648432647832</v>
      </c>
      <c r="G26" s="56"/>
      <c r="H26" s="56">
        <f t="shared" si="4"/>
        <v>749.1551694399999</v>
      </c>
      <c r="I26" s="56">
        <v>34.071233589611957</v>
      </c>
      <c r="J26" s="56">
        <v>30.107023725849896</v>
      </c>
      <c r="K26" s="56"/>
      <c r="L26" s="56">
        <f t="shared" si="5"/>
        <v>758.51061192999998</v>
      </c>
      <c r="M26" s="56">
        <v>34.058636124462936</v>
      </c>
      <c r="N26" s="56">
        <v>30.094426260700875</v>
      </c>
      <c r="O26" s="56"/>
      <c r="P26" s="56">
        <f t="shared" si="6"/>
        <v>473.63199999999995</v>
      </c>
      <c r="Q26" s="56">
        <v>34.442236193548446</v>
      </c>
      <c r="R26" s="56">
        <v>30.478026329786388</v>
      </c>
      <c r="S26" s="56"/>
      <c r="T26" s="56">
        <f t="shared" si="7"/>
        <v>475.62239999999997</v>
      </c>
      <c r="U26" s="56">
        <v>34.439556042966643</v>
      </c>
      <c r="V26" s="56">
        <v>30.475346179204585</v>
      </c>
    </row>
    <row r="27" spans="2:22" x14ac:dyDescent="0.25">
      <c r="B27" s="11">
        <v>6</v>
      </c>
      <c r="C27" s="9">
        <v>1096</v>
      </c>
      <c r="D27" s="56">
        <f t="shared" si="3"/>
        <v>297.27999999999997</v>
      </c>
      <c r="E27" s="56">
        <v>33.88110755172049</v>
      </c>
      <c r="F27" s="56">
        <v>28.140425463608373</v>
      </c>
      <c r="G27" s="56"/>
      <c r="H27" s="56">
        <f t="shared" si="4"/>
        <v>1061.4182728287999</v>
      </c>
      <c r="I27" s="56">
        <v>33.918935810437652</v>
      </c>
      <c r="J27" s="56">
        <v>28.17825372232554</v>
      </c>
      <c r="K27" s="56"/>
      <c r="L27" s="56">
        <f t="shared" si="5"/>
        <v>1078.5459302878999</v>
      </c>
      <c r="M27" s="56">
        <v>33.900200208992004</v>
      </c>
      <c r="N27" s="56">
        <v>28.159518120879888</v>
      </c>
      <c r="O27" s="56"/>
      <c r="P27" s="56">
        <f t="shared" si="6"/>
        <v>575.15200000000004</v>
      </c>
      <c r="Q27" s="56">
        <v>34.450852746886078</v>
      </c>
      <c r="R27" s="56">
        <v>28.710170658773965</v>
      </c>
      <c r="S27" s="56"/>
      <c r="T27" s="56">
        <f t="shared" si="7"/>
        <v>577.7983999999999</v>
      </c>
      <c r="U27" s="56">
        <v>34.447957902930675</v>
      </c>
      <c r="V27" s="56">
        <v>28.707275814818555</v>
      </c>
    </row>
    <row r="28" spans="2:22" x14ac:dyDescent="0.25">
      <c r="B28" s="11">
        <v>7</v>
      </c>
      <c r="C28" s="9">
        <v>1472</v>
      </c>
      <c r="D28" s="56">
        <f t="shared" si="3"/>
        <v>332.15999999999985</v>
      </c>
      <c r="E28" s="56">
        <v>33.734830559875277</v>
      </c>
      <c r="F28" s="56">
        <v>26.833526475757115</v>
      </c>
      <c r="G28" s="56"/>
      <c r="H28" s="56">
        <f t="shared" si="4"/>
        <v>1414.8066382853758</v>
      </c>
      <c r="I28" s="56">
        <v>33.787096023432689</v>
      </c>
      <c r="J28" s="56">
        <v>26.885791939314526</v>
      </c>
      <c r="K28" s="56"/>
      <c r="L28" s="56">
        <f t="shared" si="5"/>
        <v>1443.0623081965368</v>
      </c>
      <c r="M28" s="56">
        <v>33.761274920392779</v>
      </c>
      <c r="N28" s="56">
        <v>26.859970836274616</v>
      </c>
      <c r="O28" s="56"/>
      <c r="P28" s="56">
        <f t="shared" si="6"/>
        <v>644.30399999999986</v>
      </c>
      <c r="Q28" s="56">
        <v>34.491210563213237</v>
      </c>
      <c r="R28" s="56">
        <v>27.589906479095074</v>
      </c>
      <c r="S28" s="56"/>
      <c r="T28" s="56">
        <f t="shared" si="7"/>
        <v>647.27679999999987</v>
      </c>
      <c r="U28" s="56">
        <v>34.48849390580046</v>
      </c>
      <c r="V28" s="56">
        <v>27.587189821682298</v>
      </c>
    </row>
    <row r="29" spans="2:22" x14ac:dyDescent="0.25">
      <c r="B29" s="11">
        <v>8</v>
      </c>
      <c r="C29" s="9">
        <v>1901</v>
      </c>
      <c r="D29" s="56">
        <f t="shared" si="3"/>
        <v>370.11999999999989</v>
      </c>
      <c r="E29" s="56">
        <v>33.598778514090611</v>
      </c>
      <c r="F29" s="56">
        <v>25.719708726865075</v>
      </c>
      <c r="G29" s="56"/>
      <c r="H29" s="56">
        <f t="shared" si="4"/>
        <v>1813.2227710510833</v>
      </c>
      <c r="I29" s="56">
        <v>33.667172789468154</v>
      </c>
      <c r="J29" s="56">
        <v>25.788103002242622</v>
      </c>
      <c r="K29" s="56"/>
      <c r="L29" s="56">
        <f t="shared" si="5"/>
        <v>1856.4741774424328</v>
      </c>
      <c r="M29" s="56">
        <v>33.633472151676116</v>
      </c>
      <c r="N29" s="56">
        <v>25.754402364450584</v>
      </c>
      <c r="O29" s="56"/>
      <c r="P29" s="56">
        <f t="shared" si="6"/>
        <v>718.88799999999969</v>
      </c>
      <c r="Q29" s="56">
        <v>34.519856732476363</v>
      </c>
      <c r="R29" s="56">
        <v>26.640786945250831</v>
      </c>
      <c r="S29" s="56"/>
      <c r="T29" s="56">
        <f t="shared" si="7"/>
        <v>722.20959999999968</v>
      </c>
      <c r="U29" s="56">
        <v>34.517268607653847</v>
      </c>
      <c r="V29" s="56">
        <v>26.638198820428315</v>
      </c>
    </row>
    <row r="30" spans="2:22" x14ac:dyDescent="0.25">
      <c r="B30" s="11">
        <v>9</v>
      </c>
      <c r="C30" s="9">
        <v>2388</v>
      </c>
      <c r="D30" s="56">
        <f t="shared" si="3"/>
        <v>410.96000000000004</v>
      </c>
      <c r="E30" s="56">
        <v>33.46863161471591</v>
      </c>
      <c r="F30" s="56">
        <v>24.572366626614823</v>
      </c>
      <c r="G30" s="56"/>
      <c r="H30" s="56">
        <f t="shared" si="4"/>
        <v>2260.4472264721053</v>
      </c>
      <c r="I30" s="56">
        <v>33.5547013411473</v>
      </c>
      <c r="J30" s="56">
        <v>24.658436353046209</v>
      </c>
      <c r="K30" s="56"/>
      <c r="L30" s="56">
        <f t="shared" si="5"/>
        <v>2323.1284027657057</v>
      </c>
      <c r="M30" s="56">
        <v>33.512405501184176</v>
      </c>
      <c r="N30" s="56">
        <v>24.616140513083089</v>
      </c>
      <c r="O30" s="56"/>
      <c r="P30" s="56">
        <f t="shared" si="6"/>
        <v>799.58600000000001</v>
      </c>
      <c r="Q30" s="56">
        <v>34.540457453217854</v>
      </c>
      <c r="R30" s="56">
        <v>25.644192465116763</v>
      </c>
      <c r="S30" s="56"/>
      <c r="T30" s="56">
        <f t="shared" si="7"/>
        <v>803.28719999999998</v>
      </c>
      <c r="U30" s="56">
        <v>34.53795996717615</v>
      </c>
      <c r="V30" s="56">
        <v>25.641694979075051</v>
      </c>
    </row>
    <row r="31" spans="2:22" s="12" customFormat="1" x14ac:dyDescent="0.25">
      <c r="B31" s="59">
        <v>10</v>
      </c>
      <c r="C31" s="60">
        <v>2938</v>
      </c>
      <c r="D31" s="61">
        <f t="shared" si="3"/>
        <v>454.48</v>
      </c>
      <c r="E31" s="61">
        <v>31.880887340675667</v>
      </c>
      <c r="F31" s="61">
        <v>21.961745130699644</v>
      </c>
      <c r="G31" s="61"/>
      <c r="H31" s="61">
        <f t="shared" si="4"/>
        <v>2760.1361710015476</v>
      </c>
      <c r="I31" s="61">
        <v>31.986103026138842</v>
      </c>
      <c r="J31" s="61">
        <v>22.066960816162819</v>
      </c>
      <c r="K31" s="61"/>
      <c r="L31" s="61">
        <f t="shared" si="5"/>
        <v>2847.302254848677</v>
      </c>
      <c r="M31" s="61">
        <v>31.934539763879396</v>
      </c>
      <c r="N31" s="61">
        <v>22.015397553903373</v>
      </c>
      <c r="O31" s="61"/>
      <c r="P31" s="61">
        <f t="shared" si="6"/>
        <v>885.98800000000006</v>
      </c>
      <c r="Q31" s="61">
        <v>33.094758932074605</v>
      </c>
      <c r="R31" s="61">
        <v>23.175616722098578</v>
      </c>
      <c r="S31" s="61"/>
      <c r="T31" s="61">
        <f t="shared" si="7"/>
        <v>890.09760000000006</v>
      </c>
      <c r="U31" s="56">
        <v>33.092327890398423</v>
      </c>
      <c r="V31" s="56">
        <v>23.173185680422403</v>
      </c>
    </row>
    <row r="32" spans="2:22" x14ac:dyDescent="0.25">
      <c r="B32" s="11">
        <v>11</v>
      </c>
      <c r="C32" s="9">
        <v>3559</v>
      </c>
      <c r="D32" s="56">
        <f t="shared" si="3"/>
        <v>503.48</v>
      </c>
      <c r="E32" s="56">
        <v>31.652731354799609</v>
      </c>
      <c r="F32" s="56">
        <v>20.859767992897183</v>
      </c>
      <c r="G32" s="56"/>
      <c r="H32" s="56">
        <f t="shared" si="4"/>
        <v>3318.8188944215785</v>
      </c>
      <c r="I32" s="56">
        <v>31.778520653748036</v>
      </c>
      <c r="J32" s="56">
        <v>20.985557291845602</v>
      </c>
      <c r="K32" s="56"/>
      <c r="L32" s="56">
        <f t="shared" si="5"/>
        <v>3436.2013224941375</v>
      </c>
      <c r="M32" s="56">
        <v>31.717044321958522</v>
      </c>
      <c r="N32" s="56">
        <v>20.924080960056088</v>
      </c>
      <c r="O32" s="56"/>
      <c r="P32" s="56">
        <f t="shared" si="6"/>
        <v>980.68400000000008</v>
      </c>
      <c r="Q32" s="56">
        <v>33.003064726471138</v>
      </c>
      <c r="R32" s="56">
        <v>22.210101364568704</v>
      </c>
      <c r="S32" s="56"/>
      <c r="T32" s="56">
        <f t="shared" si="7"/>
        <v>985.22880000000009</v>
      </c>
      <c r="U32" s="56">
        <v>33.000684492586863</v>
      </c>
      <c r="V32" s="56">
        <v>22.20772113068443</v>
      </c>
    </row>
    <row r="33" spans="2:22" x14ac:dyDescent="0.25">
      <c r="B33" s="11">
        <v>12</v>
      </c>
      <c r="C33" s="9">
        <v>4255</v>
      </c>
      <c r="D33" s="56">
        <f t="shared" si="3"/>
        <v>553.63999999999987</v>
      </c>
      <c r="E33" s="56">
        <v>31.425000885768185</v>
      </c>
      <c r="F33" s="56">
        <v>19.757424739045327</v>
      </c>
      <c r="G33" s="56"/>
      <c r="H33" s="56">
        <f t="shared" si="4"/>
        <v>3938.8352723100102</v>
      </c>
      <c r="I33" s="56">
        <v>31.572792393589932</v>
      </c>
      <c r="J33" s="56">
        <v>19.905216246867074</v>
      </c>
      <c r="K33" s="56"/>
      <c r="L33" s="56">
        <f t="shared" si="5"/>
        <v>4092.9273621689617</v>
      </c>
      <c r="M33" s="56">
        <v>31.500761897114092</v>
      </c>
      <c r="N33" s="56">
        <v>19.83318575039123</v>
      </c>
      <c r="O33" s="56"/>
      <c r="P33" s="56">
        <f t="shared" si="6"/>
        <v>1082.2939999999999</v>
      </c>
      <c r="Q33" s="56">
        <v>32.908085374797217</v>
      </c>
      <c r="R33" s="56">
        <v>21.240509228074352</v>
      </c>
      <c r="S33" s="56"/>
      <c r="T33" s="56">
        <f t="shared" si="7"/>
        <v>1087.3287999999998</v>
      </c>
      <c r="U33" s="56">
        <v>32.905731852666463</v>
      </c>
      <c r="V33" s="56">
        <v>21.238155705943601</v>
      </c>
    </row>
    <row r="34" spans="2:22" x14ac:dyDescent="0.25">
      <c r="B34" s="11">
        <v>13</v>
      </c>
      <c r="C34" s="9">
        <v>5035</v>
      </c>
      <c r="D34" s="56">
        <f t="shared" si="3"/>
        <v>609.80000000000018</v>
      </c>
      <c r="E34" s="56">
        <v>31.189424873634721</v>
      </c>
      <c r="F34" s="56">
        <v>18.661621745938973</v>
      </c>
      <c r="G34" s="56"/>
      <c r="H34" s="56">
        <f t="shared" si="4"/>
        <v>4627.41197775621</v>
      </c>
      <c r="I34" s="56">
        <v>31.360635392005062</v>
      </c>
      <c r="J34" s="56">
        <v>18.832832264309314</v>
      </c>
      <c r="K34" s="56"/>
      <c r="L34" s="56">
        <f t="shared" si="5"/>
        <v>4825.515183034031</v>
      </c>
      <c r="M34" s="56">
        <v>31.277420600069505</v>
      </c>
      <c r="N34" s="56">
        <v>18.749617472373757</v>
      </c>
      <c r="O34" s="56"/>
      <c r="P34" s="56">
        <f t="shared" si="6"/>
        <v>1191.1220000000001</v>
      </c>
      <c r="Q34" s="56">
        <v>32.804075719627242</v>
      </c>
      <c r="R34" s="56">
        <v>20.276272591931491</v>
      </c>
      <c r="S34" s="56"/>
      <c r="T34" s="56">
        <f t="shared" si="7"/>
        <v>1196.6584</v>
      </c>
      <c r="U34" s="56">
        <v>32.801750111753172</v>
      </c>
      <c r="V34" s="56">
        <v>20.273946984057424</v>
      </c>
    </row>
    <row r="35" spans="2:22" x14ac:dyDescent="0.25">
      <c r="B35" s="11">
        <v>14</v>
      </c>
      <c r="C35" s="9">
        <v>5905</v>
      </c>
      <c r="D35" s="56">
        <f t="shared" si="3"/>
        <v>668.59999999999945</v>
      </c>
      <c r="E35" s="56">
        <v>30.946830688383983</v>
      </c>
      <c r="F35" s="56">
        <v>17.632004372870355</v>
      </c>
      <c r="G35" s="56"/>
      <c r="H35" s="56">
        <f t="shared" si="4"/>
        <v>5388.5602173113339</v>
      </c>
      <c r="I35" s="56">
        <v>31.142893245663902</v>
      </c>
      <c r="J35" s="56">
        <v>17.828066930150271</v>
      </c>
      <c r="K35" s="56"/>
      <c r="L35" s="56">
        <f t="shared" si="5"/>
        <v>5638.8806385250518</v>
      </c>
      <c r="M35" s="56">
        <v>31.047860942639069</v>
      </c>
      <c r="N35" s="56">
        <v>17.733034627125441</v>
      </c>
      <c r="O35" s="56"/>
      <c r="P35" s="56">
        <f t="shared" si="6"/>
        <v>1308.8899999999996</v>
      </c>
      <c r="Q35" s="56">
        <v>32.691709976049225</v>
      </c>
      <c r="R35" s="56">
        <v>19.376883660535597</v>
      </c>
      <c r="S35" s="56"/>
      <c r="T35" s="56">
        <f t="shared" si="7"/>
        <v>1314.9879999999998</v>
      </c>
      <c r="U35" s="56">
        <v>32.689394915292155</v>
      </c>
      <c r="V35" s="56">
        <v>19.374568599778527</v>
      </c>
    </row>
    <row r="36" spans="2:22" x14ac:dyDescent="0.25">
      <c r="B36" s="11">
        <v>15</v>
      </c>
      <c r="C36" s="9">
        <v>6875</v>
      </c>
      <c r="D36" s="56">
        <f t="shared" si="3"/>
        <v>733.80000000000018</v>
      </c>
      <c r="E36" s="56">
        <v>30.703343328689442</v>
      </c>
      <c r="F36" s="56">
        <v>17.418554214039396</v>
      </c>
      <c r="G36" s="56"/>
      <c r="H36" s="56">
        <f t="shared" si="4"/>
        <v>6230.1314216575611</v>
      </c>
      <c r="I36" s="56">
        <v>30.925699616842046</v>
      </c>
      <c r="J36" s="56">
        <v>17.640910502192</v>
      </c>
      <c r="K36" s="56"/>
      <c r="L36" s="56">
        <f t="shared" si="5"/>
        <v>6541.847057680804</v>
      </c>
      <c r="M36" s="56">
        <v>30.818217357490202</v>
      </c>
      <c r="N36" s="56">
        <v>17.533428242840156</v>
      </c>
      <c r="O36" s="56"/>
      <c r="P36" s="56">
        <f t="shared" si="6"/>
        <v>1435.8299999999995</v>
      </c>
      <c r="Q36" s="56">
        <v>32.578816397852933</v>
      </c>
      <c r="R36" s="56">
        <v>19.29402728320289</v>
      </c>
      <c r="S36" s="56"/>
      <c r="T36" s="56">
        <f t="shared" si="7"/>
        <v>1442.5159999999996</v>
      </c>
      <c r="U36" s="56">
        <v>32.576511006967849</v>
      </c>
      <c r="V36" s="56">
        <v>19.291721892317806</v>
      </c>
    </row>
    <row r="37" spans="2:22" x14ac:dyDescent="0.25">
      <c r="B37" s="11">
        <v>16</v>
      </c>
      <c r="C37" s="9">
        <v>7951</v>
      </c>
      <c r="D37" s="56">
        <f t="shared" si="3"/>
        <v>801</v>
      </c>
      <c r="E37" s="56">
        <v>30.46018840562769</v>
      </c>
      <c r="F37" s="56">
        <v>16.370219079745784</v>
      </c>
      <c r="G37" s="56"/>
      <c r="H37" s="56">
        <f t="shared" si="4"/>
        <v>7155.7340500907121</v>
      </c>
      <c r="I37" s="56">
        <v>30.710306102952249</v>
      </c>
      <c r="J37" s="56">
        <v>16.620336777070342</v>
      </c>
      <c r="K37" s="56"/>
      <c r="L37" s="56">
        <f t="shared" si="5"/>
        <v>7539.1024694112284</v>
      </c>
      <c r="M37" s="56">
        <v>30.589733574632206</v>
      </c>
      <c r="N37" s="56">
        <v>16.499764248750299</v>
      </c>
      <c r="O37" s="56"/>
      <c r="P37" s="56">
        <f t="shared" si="6"/>
        <v>1571.4900000000002</v>
      </c>
      <c r="Q37" s="56">
        <v>32.466596892550832</v>
      </c>
      <c r="R37" s="56">
        <v>18.37662756666893</v>
      </c>
      <c r="S37" s="56"/>
      <c r="T37" s="56">
        <f t="shared" si="7"/>
        <v>1578.8280000000002</v>
      </c>
      <c r="U37" s="56">
        <v>32.464289031057234</v>
      </c>
      <c r="V37" s="56">
        <v>18.374319705175328</v>
      </c>
    </row>
    <row r="38" spans="2:22" x14ac:dyDescent="0.25">
      <c r="B38" s="11">
        <v>17</v>
      </c>
      <c r="C38" s="9">
        <v>9142</v>
      </c>
      <c r="D38" s="56">
        <f t="shared" si="3"/>
        <v>872.95999999999913</v>
      </c>
      <c r="E38" s="56">
        <v>30.216980619793969</v>
      </c>
      <c r="F38" s="56">
        <v>16.174720620155878</v>
      </c>
      <c r="G38" s="56"/>
      <c r="H38" s="56">
        <f t="shared" si="4"/>
        <v>8171.8087310925257</v>
      </c>
      <c r="I38" s="56">
        <v>30.496337535135538</v>
      </c>
      <c r="J38" s="56">
        <v>16.454077535497444</v>
      </c>
      <c r="K38" s="56"/>
      <c r="L38" s="56">
        <f t="shared" si="5"/>
        <v>8638.2355434935635</v>
      </c>
      <c r="M38" s="56">
        <v>30.36203457888271</v>
      </c>
      <c r="N38" s="56">
        <v>16.319774579244619</v>
      </c>
      <c r="O38" s="56"/>
      <c r="P38" s="56">
        <f t="shared" si="6"/>
        <v>1714.0099999999993</v>
      </c>
      <c r="Q38" s="56">
        <v>32.355796377149446</v>
      </c>
      <c r="R38" s="56">
        <v>18.313536377511351</v>
      </c>
      <c r="S38" s="56"/>
      <c r="T38" s="56">
        <f t="shared" si="7"/>
        <v>1722.0199999999991</v>
      </c>
      <c r="U38" s="56">
        <v>32.353489977407868</v>
      </c>
      <c r="V38" s="56">
        <v>18.311229977769777</v>
      </c>
    </row>
    <row r="39" spans="2:22" x14ac:dyDescent="0.25">
      <c r="B39" s="11">
        <v>18</v>
      </c>
      <c r="C39" s="9">
        <v>10459</v>
      </c>
      <c r="D39" s="56">
        <f t="shared" si="3"/>
        <v>951.31999999999971</v>
      </c>
      <c r="E39" s="56">
        <v>29.973933273029587</v>
      </c>
      <c r="F39" s="56">
        <v>13.859645821415929</v>
      </c>
      <c r="G39" s="56"/>
      <c r="H39" s="56">
        <f t="shared" si="4"/>
        <v>9286.5649057143764</v>
      </c>
      <c r="I39" s="56">
        <v>30.284019869137754</v>
      </c>
      <c r="J39" s="56">
        <v>14.169732417524095</v>
      </c>
      <c r="K39" s="56"/>
      <c r="L39" s="56">
        <f t="shared" si="5"/>
        <v>9848.7026097983708</v>
      </c>
      <c r="M39" s="56">
        <v>30.135345227741357</v>
      </c>
      <c r="N39" s="56">
        <v>14.0210577761277</v>
      </c>
      <c r="O39" s="56"/>
      <c r="P39" s="56">
        <f t="shared" si="6"/>
        <v>1867.927999999999</v>
      </c>
      <c r="Q39" s="56">
        <v>32.24610704741098</v>
      </c>
      <c r="R39" s="56">
        <v>16.131819595797321</v>
      </c>
      <c r="S39" s="56"/>
      <c r="T39" s="56">
        <f t="shared" si="7"/>
        <v>1876.6575999999989</v>
      </c>
      <c r="U39" s="56">
        <v>32.243798235637449</v>
      </c>
      <c r="V39" s="56">
        <v>16.129510784023793</v>
      </c>
    </row>
    <row r="40" spans="2:22" x14ac:dyDescent="0.25">
      <c r="B40" s="11">
        <v>19</v>
      </c>
      <c r="C40" s="9">
        <v>11862</v>
      </c>
      <c r="D40" s="56">
        <f t="shared" si="3"/>
        <v>984.63999999999942</v>
      </c>
      <c r="E40" s="56">
        <v>29.784274213855255</v>
      </c>
      <c r="F40" s="56">
        <v>14.50326936903568</v>
      </c>
      <c r="G40" s="56"/>
      <c r="H40" s="56">
        <f t="shared" si="4"/>
        <v>10456.936203828664</v>
      </c>
      <c r="I40" s="56">
        <v>30.126601807550642</v>
      </c>
      <c r="J40" s="56">
        <v>14.845596962731069</v>
      </c>
      <c r="K40" s="56"/>
      <c r="L40" s="56">
        <f t="shared" si="5"/>
        <v>11128.803688092321</v>
      </c>
      <c r="M40" s="56">
        <v>29.962909041573131</v>
      </c>
      <c r="N40" s="56">
        <v>14.681904196753555</v>
      </c>
      <c r="O40" s="56"/>
      <c r="P40" s="56">
        <f t="shared" si="6"/>
        <v>1983.5259999999992</v>
      </c>
      <c r="Q40" s="56">
        <v>32.191050506161119</v>
      </c>
      <c r="R40" s="56">
        <v>16.910045661341552</v>
      </c>
      <c r="S40" s="56"/>
      <c r="T40" s="56">
        <f t="shared" si="7"/>
        <v>1993.0391999999993</v>
      </c>
      <c r="U40" s="56">
        <v>32.188732724667346</v>
      </c>
      <c r="V40" s="56">
        <v>16.907727879847776</v>
      </c>
    </row>
    <row r="41" spans="2:22" s="12" customFormat="1" x14ac:dyDescent="0.25">
      <c r="B41" s="59">
        <v>20</v>
      </c>
      <c r="C41" s="60">
        <v>13353</v>
      </c>
      <c r="D41" s="61">
        <f t="shared" si="3"/>
        <v>1016.5200000000004</v>
      </c>
      <c r="E41" s="61">
        <v>29.59830605243727</v>
      </c>
      <c r="F41" s="61">
        <v>15.081864200905439</v>
      </c>
      <c r="G41" s="61"/>
      <c r="H41" s="61">
        <f t="shared" si="4"/>
        <v>11682.594927905238</v>
      </c>
      <c r="I41" s="61">
        <v>29.974179348840529</v>
      </c>
      <c r="J41" s="61">
        <v>15.457737497308704</v>
      </c>
      <c r="K41" s="61"/>
      <c r="L41" s="61">
        <f t="shared" si="5"/>
        <v>12479.187798735091</v>
      </c>
      <c r="M41" s="61">
        <v>29.794930618546235</v>
      </c>
      <c r="N41" s="61">
        <v>15.278488767014398</v>
      </c>
      <c r="O41" s="61"/>
      <c r="P41" s="61">
        <f t="shared" si="6"/>
        <v>2050.3919999999998</v>
      </c>
      <c r="Q41" s="61">
        <v>32.141610426858442</v>
      </c>
      <c r="R41" s="61">
        <v>17.625168575326612</v>
      </c>
      <c r="S41" s="61"/>
      <c r="T41" s="61">
        <f t="shared" si="7"/>
        <v>2060.2384000000002</v>
      </c>
      <c r="U41" s="56">
        <v>32.139394797315923</v>
      </c>
      <c r="V41" s="56">
        <v>17.622952945784093</v>
      </c>
    </row>
    <row r="42" spans="2:22" x14ac:dyDescent="0.25">
      <c r="B42" s="11">
        <v>21</v>
      </c>
      <c r="C42" s="9">
        <v>14932</v>
      </c>
      <c r="D42" s="56">
        <f t="shared" si="3"/>
        <v>1044.8799999999992</v>
      </c>
      <c r="E42" s="56">
        <v>29.422036743326611</v>
      </c>
      <c r="F42" s="56">
        <v>15.637286854746311</v>
      </c>
      <c r="G42" s="56"/>
      <c r="H42" s="56">
        <f t="shared" si="4"/>
        <v>12961.126826463342</v>
      </c>
      <c r="I42" s="56">
        <v>29.83257823509576</v>
      </c>
      <c r="J42" s="56">
        <v>16.047828346515463</v>
      </c>
      <c r="K42" s="56"/>
      <c r="L42" s="56">
        <f t="shared" si="5"/>
        <v>13898.443432697142</v>
      </c>
      <c r="M42" s="56">
        <v>29.637331091367734</v>
      </c>
      <c r="N42" s="56">
        <v>15.852581202787437</v>
      </c>
      <c r="O42" s="56"/>
      <c r="P42" s="56">
        <f t="shared" si="6"/>
        <v>2112.2259999999997</v>
      </c>
      <c r="Q42" s="56">
        <v>32.092451670462196</v>
      </c>
      <c r="R42" s="56">
        <v>18.307701781881899</v>
      </c>
      <c r="S42" s="56"/>
      <c r="T42" s="56">
        <f t="shared" si="7"/>
        <v>2122.3912</v>
      </c>
      <c r="U42" s="56">
        <v>32.090334214895712</v>
      </c>
      <c r="V42" s="56">
        <v>18.305584326315419</v>
      </c>
    </row>
    <row r="43" spans="2:22" x14ac:dyDescent="0.25">
      <c r="B43" s="11">
        <v>22</v>
      </c>
      <c r="C43" s="9">
        <v>16604</v>
      </c>
      <c r="D43" s="56">
        <f t="shared" si="3"/>
        <v>1074.7199999999993</v>
      </c>
      <c r="E43" s="56">
        <v>29.248809250699068</v>
      </c>
      <c r="F43" s="56">
        <v>16.11515206646984</v>
      </c>
      <c r="G43" s="56"/>
      <c r="H43" s="56">
        <f t="shared" si="4"/>
        <v>14295.069362992608</v>
      </c>
      <c r="I43" s="56">
        <v>29.694970730345648</v>
      </c>
      <c r="J43" s="56">
        <v>16.561313546116423</v>
      </c>
      <c r="K43" s="56"/>
      <c r="L43" s="56">
        <f t="shared" si="5"/>
        <v>15390.116735678057</v>
      </c>
      <c r="M43" s="56">
        <v>29.48337149550953</v>
      </c>
      <c r="N43" s="56">
        <v>16.349714311280302</v>
      </c>
      <c r="O43" s="56"/>
      <c r="P43" s="56">
        <f t="shared" si="6"/>
        <v>2171.8439999999982</v>
      </c>
      <c r="Q43" s="56">
        <v>32.0375773376417</v>
      </c>
      <c r="R43" s="56">
        <v>18.903920153412479</v>
      </c>
      <c r="S43" s="56"/>
      <c r="T43" s="56">
        <f t="shared" si="7"/>
        <v>2182.2927999999984</v>
      </c>
      <c r="U43" s="56">
        <v>32.035558285187804</v>
      </c>
      <c r="V43" s="56">
        <v>18.901901100958575</v>
      </c>
    </row>
    <row r="44" spans="2:22" x14ac:dyDescent="0.25">
      <c r="B44" s="11">
        <v>23</v>
      </c>
      <c r="C44" s="9">
        <v>18367</v>
      </c>
      <c r="D44" s="56">
        <f t="shared" si="3"/>
        <v>1098.8400000000001</v>
      </c>
      <c r="E44" s="56">
        <v>29.085124609245852</v>
      </c>
      <c r="F44" s="56">
        <v>16.556964660202699</v>
      </c>
      <c r="G44" s="56"/>
      <c r="H44" s="56">
        <f t="shared" si="4"/>
        <v>15679.81075025246</v>
      </c>
      <c r="I44" s="56">
        <v>29.567715445458386</v>
      </c>
      <c r="J44" s="56">
        <v>17.039555496415236</v>
      </c>
      <c r="K44" s="56"/>
      <c r="L44" s="56">
        <f t="shared" si="5"/>
        <v>16950.660237748401</v>
      </c>
      <c r="M44" s="56">
        <v>29.339484286477468</v>
      </c>
      <c r="N44" s="56">
        <v>16.811324337434318</v>
      </c>
      <c r="O44" s="56"/>
      <c r="P44" s="56">
        <f t="shared" si="6"/>
        <v>2227.2959999999994</v>
      </c>
      <c r="Q44" s="56">
        <v>31.983645154575719</v>
      </c>
      <c r="R44" s="56">
        <v>19.455485205532565</v>
      </c>
      <c r="S44" s="56"/>
      <c r="T44" s="56">
        <f t="shared" si="7"/>
        <v>2238.0431999999996</v>
      </c>
      <c r="U44" s="56">
        <v>31.981715070851457</v>
      </c>
      <c r="V44" s="56">
        <v>19.453555121808307</v>
      </c>
    </row>
    <row r="45" spans="2:22" x14ac:dyDescent="0.25">
      <c r="B45" s="11">
        <v>24</v>
      </c>
      <c r="C45" s="9">
        <v>20273</v>
      </c>
      <c r="D45" s="56">
        <f t="shared" si="3"/>
        <v>1171.3199999999997</v>
      </c>
      <c r="E45" s="56">
        <v>28.927253365335702</v>
      </c>
      <c r="F45" s="56">
        <v>16.964173821762333</v>
      </c>
      <c r="G45" s="56"/>
      <c r="H45" s="56">
        <f t="shared" si="4"/>
        <v>17164.726965257509</v>
      </c>
      <c r="I45" s="56">
        <v>29.446938595067483</v>
      </c>
      <c r="J45" s="56">
        <v>17.483859051494118</v>
      </c>
      <c r="K45" s="56"/>
      <c r="L45" s="56">
        <f t="shared" si="5"/>
        <v>18630.500044880853</v>
      </c>
      <c r="M45" s="56">
        <v>29.201869834664382</v>
      </c>
      <c r="N45" s="56">
        <v>17.238790291091018</v>
      </c>
      <c r="O45" s="56"/>
      <c r="P45" s="56">
        <f t="shared" si="6"/>
        <v>2325.1019999999999</v>
      </c>
      <c r="Q45" s="56">
        <v>31.928037849542175</v>
      </c>
      <c r="R45" s="56">
        <v>19.964958305968803</v>
      </c>
      <c r="S45" s="56"/>
      <c r="T45" s="56">
        <f t="shared" si="7"/>
        <v>2336.0904</v>
      </c>
      <c r="U45" s="56">
        <v>31.926200652772593</v>
      </c>
      <c r="V45" s="56">
        <v>19.963121109199228</v>
      </c>
    </row>
    <row r="46" spans="2:22" x14ac:dyDescent="0.25">
      <c r="B46" s="11">
        <v>25</v>
      </c>
      <c r="C46" s="9">
        <v>22331</v>
      </c>
      <c r="D46" s="56">
        <f t="shared" si="3"/>
        <v>1247.0799999999981</v>
      </c>
      <c r="E46" s="56">
        <v>28.775087570292083</v>
      </c>
      <c r="F46" s="56">
        <v>17.341032301283921</v>
      </c>
      <c r="G46" s="56"/>
      <c r="H46" s="56">
        <f t="shared" si="4"/>
        <v>18755.101504562659</v>
      </c>
      <c r="I46" s="56">
        <v>29.332556770679215</v>
      </c>
      <c r="J46" s="56">
        <v>17.898501501671053</v>
      </c>
      <c r="K46" s="56"/>
      <c r="L46" s="56">
        <f t="shared" si="5"/>
        <v>20436.495046227279</v>
      </c>
      <c r="M46" s="56">
        <v>29.070433806505637</v>
      </c>
      <c r="N46" s="56">
        <v>17.636378537497478</v>
      </c>
      <c r="O46" s="56"/>
      <c r="P46" s="56">
        <f t="shared" si="6"/>
        <v>2476.9659999999976</v>
      </c>
      <c r="Q46" s="56">
        <v>31.870257210191291</v>
      </c>
      <c r="R46" s="56">
        <v>20.436201941183128</v>
      </c>
      <c r="S46" s="56"/>
      <c r="T46" s="56">
        <f t="shared" si="7"/>
        <v>2488.6791999999978</v>
      </c>
      <c r="U46" s="56">
        <v>31.868431166122555</v>
      </c>
      <c r="V46" s="56">
        <v>20.434375897114393</v>
      </c>
    </row>
    <row r="47" spans="2:22" x14ac:dyDescent="0.25">
      <c r="B47" s="11">
        <v>26</v>
      </c>
      <c r="C47" s="9">
        <v>24552</v>
      </c>
      <c r="D47" s="56">
        <f t="shared" si="3"/>
        <v>1327.7599999999984</v>
      </c>
      <c r="E47" s="56">
        <v>28.628432349778965</v>
      </c>
      <c r="F47" s="56">
        <v>17.691045459729153</v>
      </c>
      <c r="G47" s="56"/>
      <c r="H47" s="56">
        <f t="shared" si="4"/>
        <v>20457.963534653911</v>
      </c>
      <c r="I47" s="56">
        <v>29.224392485578875</v>
      </c>
      <c r="J47" s="56">
        <v>18.287005595529067</v>
      </c>
      <c r="K47" s="56"/>
      <c r="L47" s="56">
        <f t="shared" si="5"/>
        <v>22377.349897614098</v>
      </c>
      <c r="M47" s="56">
        <v>28.944991516094458</v>
      </c>
      <c r="N47" s="56">
        <v>18.00760462604465</v>
      </c>
      <c r="O47" s="56"/>
      <c r="P47" s="56">
        <f t="shared" si="6"/>
        <v>2637.1939999999968</v>
      </c>
      <c r="Q47" s="56">
        <v>31.818523808498952</v>
      </c>
      <c r="R47" s="56">
        <v>20.88113691844914</v>
      </c>
      <c r="S47" s="56"/>
      <c r="T47" s="56">
        <f t="shared" si="7"/>
        <v>2649.6647999999964</v>
      </c>
      <c r="U47" s="56">
        <v>31.816708460803724</v>
      </c>
      <c r="V47" s="56">
        <v>20.879321570753916</v>
      </c>
    </row>
    <row r="48" spans="2:22" x14ac:dyDescent="0.25">
      <c r="B48" s="11">
        <v>27</v>
      </c>
      <c r="C48" s="9">
        <v>26944</v>
      </c>
      <c r="D48" s="56">
        <f t="shared" si="3"/>
        <v>1409.9199999999983</v>
      </c>
      <c r="E48" s="56">
        <v>28.487308839712473</v>
      </c>
      <c r="F48" s="56">
        <v>17.999975849474747</v>
      </c>
      <c r="G48" s="56"/>
      <c r="H48" s="56">
        <f t="shared" si="4"/>
        <v>22277.042805346988</v>
      </c>
      <c r="I48" s="56">
        <v>29.122482403763449</v>
      </c>
      <c r="J48" s="56">
        <v>18.635149413525724</v>
      </c>
      <c r="K48" s="56"/>
      <c r="L48" s="56">
        <f t="shared" si="5"/>
        <v>24458.59039454252</v>
      </c>
      <c r="M48" s="56">
        <v>28.825573454402672</v>
      </c>
      <c r="N48" s="56">
        <v>18.338240464164947</v>
      </c>
      <c r="O48" s="56"/>
      <c r="P48" s="56">
        <f t="shared" si="6"/>
        <v>2804.0679999999966</v>
      </c>
      <c r="Q48" s="56">
        <v>31.77275715322077</v>
      </c>
      <c r="R48" s="56">
        <v>21.285424162983045</v>
      </c>
      <c r="S48" s="56"/>
      <c r="T48" s="56">
        <f t="shared" si="7"/>
        <v>2817.3455999999969</v>
      </c>
      <c r="U48" s="56">
        <v>31.770950069898106</v>
      </c>
      <c r="V48" s="56">
        <v>21.283617079660381</v>
      </c>
    </row>
    <row r="49" spans="2:22" x14ac:dyDescent="0.25">
      <c r="B49" s="11">
        <v>28</v>
      </c>
      <c r="C49" s="9">
        <v>29520</v>
      </c>
      <c r="D49" s="56">
        <f t="shared" si="3"/>
        <v>1498.239999999998</v>
      </c>
      <c r="E49" s="56">
        <v>28.351253224718388</v>
      </c>
      <c r="F49" s="56">
        <v>18.30603537903896</v>
      </c>
      <c r="G49" s="56"/>
      <c r="H49" s="56">
        <f t="shared" si="4"/>
        <v>24220.823661453927</v>
      </c>
      <c r="I49" s="56">
        <v>29.026367123908791</v>
      </c>
      <c r="J49" s="56">
        <v>18.981149278229367</v>
      </c>
      <c r="K49" s="56"/>
      <c r="L49" s="56">
        <f t="shared" si="5"/>
        <v>26690.588106378793</v>
      </c>
      <c r="M49" s="56">
        <v>28.711719677216628</v>
      </c>
      <c r="N49" s="56">
        <v>18.6665018315372</v>
      </c>
      <c r="O49" s="56"/>
      <c r="P49" s="56">
        <f t="shared" si="6"/>
        <v>2978.6559999999963</v>
      </c>
      <c r="Q49" s="56">
        <v>31.73261460861039</v>
      </c>
      <c r="R49" s="56">
        <v>21.687396762930963</v>
      </c>
      <c r="S49" s="56"/>
      <c r="T49" s="56">
        <f t="shared" si="7"/>
        <v>2992.755199999996</v>
      </c>
      <c r="U49" s="56">
        <v>31.730818373633603</v>
      </c>
      <c r="V49" s="56">
        <v>21.685600527954175</v>
      </c>
    </row>
    <row r="50" spans="2:22" x14ac:dyDescent="0.25">
      <c r="B50" s="11">
        <v>29</v>
      </c>
      <c r="C50" s="9">
        <v>32290</v>
      </c>
      <c r="D50" s="56">
        <f t="shared" si="3"/>
        <v>1589.2000000000007</v>
      </c>
      <c r="E50" s="56">
        <v>28.220423011280413</v>
      </c>
      <c r="F50" s="56">
        <v>18.593114095563489</v>
      </c>
      <c r="G50" s="56"/>
      <c r="H50" s="56">
        <f t="shared" si="4"/>
        <v>26294.440134683005</v>
      </c>
      <c r="I50" s="56">
        <v>28.936210547814152</v>
      </c>
      <c r="J50" s="56">
        <v>19.308901632097228</v>
      </c>
      <c r="K50" s="56"/>
      <c r="L50" s="56">
        <f t="shared" si="5"/>
        <v>29080.505749570159</v>
      </c>
      <c r="M50" s="56">
        <v>28.603592562521801</v>
      </c>
      <c r="N50" s="56">
        <v>18.976283646804877</v>
      </c>
      <c r="O50" s="56"/>
      <c r="P50" s="56">
        <f t="shared" si="6"/>
        <v>3162.351999999999</v>
      </c>
      <c r="Q50" s="56">
        <v>31.697864297047577</v>
      </c>
      <c r="R50" s="56">
        <v>22.070555381330653</v>
      </c>
      <c r="S50" s="56"/>
      <c r="T50" s="56">
        <f t="shared" si="7"/>
        <v>3177.3343999999988</v>
      </c>
      <c r="U50" s="56">
        <v>31.696075604176812</v>
      </c>
      <c r="V50" s="56">
        <v>22.068766688459885</v>
      </c>
    </row>
    <row r="51" spans="2:22" s="12" customFormat="1" x14ac:dyDescent="0.25">
      <c r="B51" s="59">
        <v>30</v>
      </c>
      <c r="C51" s="60">
        <v>35267</v>
      </c>
      <c r="D51" s="61">
        <f t="shared" si="3"/>
        <v>1685.4000000000015</v>
      </c>
      <c r="E51" s="61">
        <v>28.09440947914872</v>
      </c>
      <c r="F51" s="61">
        <v>18.84852792983596</v>
      </c>
      <c r="G51" s="61"/>
      <c r="H51" s="61">
        <f t="shared" si="4"/>
        <v>28505.728937376669</v>
      </c>
      <c r="I51" s="61">
        <v>28.851603173041781</v>
      </c>
      <c r="J51" s="61">
        <v>19.605721623729025</v>
      </c>
      <c r="K51" s="61"/>
      <c r="L51" s="61">
        <f t="shared" si="5"/>
        <v>31638.320922057264</v>
      </c>
      <c r="M51" s="61">
        <v>28.500784684273814</v>
      </c>
      <c r="N51" s="61">
        <v>19.254903134961058</v>
      </c>
      <c r="O51" s="61"/>
      <c r="P51" s="61">
        <f t="shared" si="6"/>
        <v>3354.0600000000022</v>
      </c>
      <c r="Q51" s="61">
        <v>31.668334662413315</v>
      </c>
      <c r="R51" s="61">
        <v>22.422453113100556</v>
      </c>
      <c r="S51" s="61"/>
      <c r="T51" s="61">
        <f t="shared" si="7"/>
        <v>3369.952000000002</v>
      </c>
      <c r="U51" s="56">
        <v>31.666554919806948</v>
      </c>
      <c r="V51" s="56">
        <v>22.420673370494193</v>
      </c>
    </row>
    <row r="58" spans="2:22" ht="15.75" thickBot="1" x14ac:dyDescent="0.3"/>
    <row r="59" spans="2:22" x14ac:dyDescent="0.25">
      <c r="B59" s="175" t="s">
        <v>46</v>
      </c>
      <c r="C59" s="176"/>
    </row>
    <row r="60" spans="2:22" ht="15.75" thickBot="1" x14ac:dyDescent="0.3">
      <c r="B60" s="177"/>
      <c r="C60" s="178"/>
    </row>
  </sheetData>
  <mergeCells count="2">
    <mergeCell ref="B8:C9"/>
    <mergeCell ref="B59:C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showGridLines="0" topLeftCell="D73" zoomScale="80" zoomScaleNormal="80" workbookViewId="0">
      <selection activeCell="O87" sqref="O87:O97"/>
    </sheetView>
  </sheetViews>
  <sheetFormatPr defaultRowHeight="15" x14ac:dyDescent="0.25"/>
  <cols>
    <col min="3" max="3" width="29.140625" customWidth="1"/>
    <col min="4" max="4" width="19.85546875" customWidth="1"/>
    <col min="5" max="5" width="17" customWidth="1"/>
    <col min="6" max="6" width="12.85546875" customWidth="1"/>
    <col min="7" max="7" width="15.85546875" customWidth="1"/>
    <col min="8" max="8" width="27.140625" customWidth="1"/>
    <col min="9" max="9" width="9.7109375" customWidth="1"/>
    <col min="10" max="10" width="29.7109375" customWidth="1"/>
    <col min="11" max="11" width="31.42578125" customWidth="1"/>
    <col min="13" max="13" width="15" customWidth="1"/>
    <col min="14" max="14" width="33.85546875" customWidth="1"/>
  </cols>
  <sheetData>
    <row r="1" spans="1:14" x14ac:dyDescent="0.25">
      <c r="A1" s="170" t="s">
        <v>30</v>
      </c>
      <c r="B1" s="170"/>
      <c r="C1" s="170"/>
    </row>
    <row r="2" spans="1:14" x14ac:dyDescent="0.25">
      <c r="A2" s="170"/>
      <c r="B2" s="170"/>
      <c r="C2" s="170"/>
    </row>
    <row r="3" spans="1:14" x14ac:dyDescent="0.25">
      <c r="A3" s="170"/>
      <c r="B3" s="170"/>
      <c r="C3" s="170"/>
    </row>
    <row r="6" spans="1:14" x14ac:dyDescent="0.25">
      <c r="C6" s="49" t="s">
        <v>21</v>
      </c>
      <c r="D6" s="51">
        <v>5360.24</v>
      </c>
    </row>
    <row r="7" spans="1:14" x14ac:dyDescent="0.25">
      <c r="C7" s="49" t="s">
        <v>0</v>
      </c>
      <c r="D7" s="51">
        <v>20</v>
      </c>
    </row>
    <row r="8" spans="1:14" x14ac:dyDescent="0.25">
      <c r="C8" s="49" t="s">
        <v>1</v>
      </c>
      <c r="D8" s="52">
        <v>0.05</v>
      </c>
    </row>
    <row r="11" spans="1:14" ht="15.75" thickBot="1" x14ac:dyDescent="0.3">
      <c r="J11" s="171" t="s">
        <v>3</v>
      </c>
      <c r="K11" s="171"/>
      <c r="M11" s="171" t="s">
        <v>2</v>
      </c>
      <c r="N11" s="171"/>
    </row>
    <row r="12" spans="1:14" s="5" customFormat="1" ht="15.75" thickBot="1" x14ac:dyDescent="0.3">
      <c r="B12" s="54" t="s">
        <v>0</v>
      </c>
      <c r="C12" s="55" t="s">
        <v>5</v>
      </c>
      <c r="D12" s="54" t="s">
        <v>10</v>
      </c>
      <c r="E12" s="54" t="s">
        <v>6</v>
      </c>
      <c r="F12" s="54" t="s">
        <v>11</v>
      </c>
      <c r="G12" s="54" t="s">
        <v>12</v>
      </c>
      <c r="H12" s="54" t="s">
        <v>8</v>
      </c>
      <c r="I12" s="53"/>
      <c r="J12" s="54" t="s">
        <v>7</v>
      </c>
      <c r="K12" s="15" t="s">
        <v>4</v>
      </c>
      <c r="M12" s="54" t="s">
        <v>9</v>
      </c>
      <c r="N12" s="15" t="s">
        <v>4</v>
      </c>
    </row>
    <row r="13" spans="1:14" x14ac:dyDescent="0.25">
      <c r="B13" s="1">
        <v>1</v>
      </c>
      <c r="C13" s="9">
        <v>68</v>
      </c>
      <c r="D13" s="9">
        <v>0</v>
      </c>
      <c r="E13" s="9">
        <f t="shared" ref="E13:E37" si="0">C13+D13</f>
        <v>68</v>
      </c>
      <c r="F13" s="9">
        <v>0</v>
      </c>
      <c r="G13" s="9">
        <f t="shared" ref="G13:G37" si="1">FV($D$8,$B13,-1,,1)</f>
        <v>1.0500000000000009</v>
      </c>
      <c r="H13" s="9">
        <f t="shared" ref="H13:H32" si="2">FV($D$8,B13,-$D$6,,1)</f>
        <v>5628.252000000005</v>
      </c>
      <c r="I13" s="9"/>
      <c r="J13" s="9">
        <f t="shared" ref="J13:J37" si="3">($H13-E13)/G13</f>
        <v>5295.4780952380952</v>
      </c>
      <c r="K13" s="9">
        <f>J13*1000/128000</f>
        <v>41.370922619047619</v>
      </c>
      <c r="M13" s="9">
        <f t="shared" ref="M13:M37" si="4">H13-F13</f>
        <v>5628.252000000005</v>
      </c>
      <c r="N13" s="9">
        <f>(M13-E13)/G13*1000/128000</f>
        <v>41.370922619047619</v>
      </c>
    </row>
    <row r="14" spans="1:14" x14ac:dyDescent="0.25">
      <c r="B14" s="1">
        <v>2</v>
      </c>
      <c r="C14" s="9">
        <v>178</v>
      </c>
      <c r="D14" s="9">
        <v>0</v>
      </c>
      <c r="E14" s="9">
        <f t="shared" si="0"/>
        <v>178</v>
      </c>
      <c r="F14" s="9">
        <v>0</v>
      </c>
      <c r="G14" s="9">
        <f t="shared" si="1"/>
        <v>2.1525000000000007</v>
      </c>
      <c r="H14" s="9">
        <f t="shared" si="2"/>
        <v>11537.916600000004</v>
      </c>
      <c r="I14" s="9"/>
      <c r="J14" s="9">
        <f t="shared" si="3"/>
        <v>5277.5454587688737</v>
      </c>
      <c r="K14" s="9">
        <f t="shared" ref="K14:K37" si="5">J14*1000/128000</f>
        <v>41.230823896631826</v>
      </c>
      <c r="M14" s="9">
        <f t="shared" si="4"/>
        <v>11537.916600000004</v>
      </c>
      <c r="N14" s="9">
        <f t="shared" ref="N14:N37" si="6">(M14-E14)/G14*1000/128000</f>
        <v>41.230823896631826</v>
      </c>
    </row>
    <row r="15" spans="1:14" x14ac:dyDescent="0.25">
      <c r="B15" s="1">
        <v>3</v>
      </c>
      <c r="C15" s="9">
        <v>377</v>
      </c>
      <c r="D15" s="9">
        <v>0</v>
      </c>
      <c r="E15" s="9">
        <f t="shared" si="0"/>
        <v>377</v>
      </c>
      <c r="F15" s="9">
        <v>0</v>
      </c>
      <c r="G15" s="9">
        <f t="shared" si="1"/>
        <v>3.3101250000000029</v>
      </c>
      <c r="H15" s="9">
        <f t="shared" si="2"/>
        <v>17743.064430000013</v>
      </c>
      <c r="I15" s="9"/>
      <c r="J15" s="9">
        <f t="shared" si="3"/>
        <v>5246.3470201276377</v>
      </c>
      <c r="K15" s="9">
        <f t="shared" si="5"/>
        <v>40.98708609474717</v>
      </c>
      <c r="M15" s="9">
        <f t="shared" si="4"/>
        <v>17743.064430000013</v>
      </c>
      <c r="N15" s="9">
        <f t="shared" si="6"/>
        <v>40.98708609474717</v>
      </c>
    </row>
    <row r="16" spans="1:14" x14ac:dyDescent="0.25">
      <c r="B16" s="1">
        <v>4</v>
      </c>
      <c r="C16" s="9">
        <v>683</v>
      </c>
      <c r="D16" s="9">
        <v>0</v>
      </c>
      <c r="E16" s="9">
        <f t="shared" si="0"/>
        <v>683</v>
      </c>
      <c r="F16" s="9">
        <v>0</v>
      </c>
      <c r="G16" s="9">
        <f t="shared" si="1"/>
        <v>4.52563125</v>
      </c>
      <c r="H16" s="9">
        <f t="shared" si="2"/>
        <v>24258.4696515</v>
      </c>
      <c r="I16" s="9"/>
      <c r="J16" s="9">
        <f t="shared" si="3"/>
        <v>5209.3218269827003</v>
      </c>
      <c r="K16" s="9">
        <f t="shared" si="5"/>
        <v>40.697826773302346</v>
      </c>
      <c r="M16" s="9">
        <f t="shared" si="4"/>
        <v>24258.4696515</v>
      </c>
      <c r="N16" s="9">
        <f t="shared" si="6"/>
        <v>40.697826773302346</v>
      </c>
    </row>
    <row r="17" spans="2:14" x14ac:dyDescent="0.25">
      <c r="B17" s="1">
        <v>5</v>
      </c>
      <c r="C17" s="9">
        <v>1213</v>
      </c>
      <c r="D17" s="9">
        <v>0</v>
      </c>
      <c r="E17" s="9">
        <f t="shared" si="0"/>
        <v>1213</v>
      </c>
      <c r="F17" s="9">
        <v>0</v>
      </c>
      <c r="G17" s="9">
        <f t="shared" si="1"/>
        <v>5.801912812500003</v>
      </c>
      <c r="H17" s="9">
        <f t="shared" si="2"/>
        <v>31099.645134075014</v>
      </c>
      <c r="I17" s="9"/>
      <c r="J17" s="9">
        <f t="shared" si="3"/>
        <v>5151.1710189242003</v>
      </c>
      <c r="K17" s="9">
        <f t="shared" si="5"/>
        <v>40.243523585345315</v>
      </c>
      <c r="M17" s="9">
        <f t="shared" si="4"/>
        <v>31099.645134075014</v>
      </c>
      <c r="N17" s="9">
        <f t="shared" si="6"/>
        <v>40.243523585345315</v>
      </c>
    </row>
    <row r="18" spans="2:14" x14ac:dyDescent="0.25">
      <c r="B18" s="1">
        <v>6</v>
      </c>
      <c r="C18" s="9">
        <v>1930</v>
      </c>
      <c r="D18" s="9">
        <v>0</v>
      </c>
      <c r="E18" s="9">
        <f t="shared" si="0"/>
        <v>1930</v>
      </c>
      <c r="F18" s="9">
        <v>0</v>
      </c>
      <c r="G18" s="9">
        <f t="shared" si="1"/>
        <v>7.1420084531249994</v>
      </c>
      <c r="H18" s="9">
        <f t="shared" si="2"/>
        <v>38282.879390778748</v>
      </c>
      <c r="I18" s="9"/>
      <c r="J18" s="9">
        <f t="shared" si="3"/>
        <v>5090.0078919498446</v>
      </c>
      <c r="K18" s="9">
        <f t="shared" si="5"/>
        <v>39.765686655858161</v>
      </c>
      <c r="M18" s="9">
        <f t="shared" si="4"/>
        <v>38282.879390778748</v>
      </c>
      <c r="N18" s="9">
        <f t="shared" si="6"/>
        <v>39.765686655858161</v>
      </c>
    </row>
    <row r="19" spans="2:14" x14ac:dyDescent="0.25">
      <c r="B19" s="1">
        <v>7</v>
      </c>
      <c r="C19" s="9">
        <v>2857</v>
      </c>
      <c r="D19" s="9">
        <v>0</v>
      </c>
      <c r="E19" s="9">
        <f t="shared" si="0"/>
        <v>2857</v>
      </c>
      <c r="F19" s="9">
        <v>0</v>
      </c>
      <c r="G19" s="9">
        <f t="shared" si="1"/>
        <v>8.5491088757812559</v>
      </c>
      <c r="H19" s="9">
        <f t="shared" si="2"/>
        <v>45825.275360317719</v>
      </c>
      <c r="I19" s="9"/>
      <c r="J19" s="9">
        <f t="shared" si="3"/>
        <v>5026.0531225707527</v>
      </c>
      <c r="K19" s="9">
        <f t="shared" si="5"/>
        <v>39.266040020084006</v>
      </c>
      <c r="M19" s="9">
        <f t="shared" si="4"/>
        <v>45825.275360317719</v>
      </c>
      <c r="N19" s="9">
        <f t="shared" si="6"/>
        <v>39.266040020084006</v>
      </c>
    </row>
    <row r="20" spans="2:14" x14ac:dyDescent="0.25">
      <c r="B20" s="1">
        <v>8</v>
      </c>
      <c r="C20" s="9">
        <v>4024</v>
      </c>
      <c r="D20" s="9">
        <v>0</v>
      </c>
      <c r="E20" s="9">
        <f t="shared" si="0"/>
        <v>4024</v>
      </c>
      <c r="F20" s="9">
        <v>0</v>
      </c>
      <c r="G20" s="9">
        <f t="shared" si="1"/>
        <v>10.026564319570314</v>
      </c>
      <c r="H20" s="9">
        <f t="shared" si="2"/>
        <v>53744.791128333578</v>
      </c>
      <c r="I20" s="9"/>
      <c r="J20" s="9">
        <f t="shared" si="3"/>
        <v>4958.9061161544869</v>
      </c>
      <c r="K20" s="9">
        <f t="shared" si="5"/>
        <v>38.741454032456929</v>
      </c>
      <c r="M20" s="9">
        <f t="shared" si="4"/>
        <v>53744.791128333578</v>
      </c>
      <c r="N20" s="9">
        <f t="shared" si="6"/>
        <v>38.741454032456929</v>
      </c>
    </row>
    <row r="21" spans="2:14" x14ac:dyDescent="0.25">
      <c r="B21" s="1">
        <v>9</v>
      </c>
      <c r="C21" s="9">
        <v>5456</v>
      </c>
      <c r="D21" s="9">
        <v>0</v>
      </c>
      <c r="E21" s="9">
        <f t="shared" si="0"/>
        <v>5456</v>
      </c>
      <c r="F21" s="9">
        <v>0</v>
      </c>
      <c r="G21" s="9">
        <f t="shared" si="1"/>
        <v>11.577892535548832</v>
      </c>
      <c r="H21" s="9">
        <f t="shared" si="2"/>
        <v>62060.282684750273</v>
      </c>
      <c r="I21" s="9"/>
      <c r="J21" s="9">
        <f t="shared" si="3"/>
        <v>4888.9970701448592</v>
      </c>
      <c r="K21" s="9">
        <f t="shared" si="5"/>
        <v>38.195289610506713</v>
      </c>
      <c r="M21" s="9">
        <f t="shared" si="4"/>
        <v>62060.282684750273</v>
      </c>
      <c r="N21" s="9">
        <f t="shared" si="6"/>
        <v>38.195289610506713</v>
      </c>
    </row>
    <row r="22" spans="2:14" x14ac:dyDescent="0.25">
      <c r="B22" s="1">
        <v>10</v>
      </c>
      <c r="C22" s="9">
        <v>7190</v>
      </c>
      <c r="D22" s="9">
        <v>0</v>
      </c>
      <c r="E22" s="9">
        <f t="shared" si="0"/>
        <v>7190</v>
      </c>
      <c r="F22" s="9">
        <v>13401</v>
      </c>
      <c r="G22" s="9">
        <f t="shared" si="1"/>
        <v>13.206787162326272</v>
      </c>
      <c r="H22" s="9">
        <f t="shared" si="2"/>
        <v>70791.548818987765</v>
      </c>
      <c r="I22" s="9"/>
      <c r="J22" s="9">
        <f t="shared" si="3"/>
        <v>4815.8229580936813</v>
      </c>
      <c r="K22" s="9">
        <f t="shared" si="5"/>
        <v>37.623616860106885</v>
      </c>
      <c r="M22" s="9">
        <f t="shared" si="4"/>
        <v>57390.548818987765</v>
      </c>
      <c r="N22" s="9">
        <f t="shared" si="6"/>
        <v>29.696229887546732</v>
      </c>
    </row>
    <row r="23" spans="2:14" x14ac:dyDescent="0.25">
      <c r="B23" s="1">
        <v>11</v>
      </c>
      <c r="C23" s="9">
        <v>9260</v>
      </c>
      <c r="D23" s="9">
        <v>0</v>
      </c>
      <c r="E23" s="9">
        <f t="shared" si="0"/>
        <v>9260</v>
      </c>
      <c r="F23" s="9">
        <v>14741</v>
      </c>
      <c r="G23" s="9">
        <f t="shared" si="1"/>
        <v>14.91712652044259</v>
      </c>
      <c r="H23" s="9">
        <f t="shared" si="2"/>
        <v>79959.378259937192</v>
      </c>
      <c r="I23" s="9"/>
      <c r="J23" s="9">
        <f t="shared" si="3"/>
        <v>4739.4770140918226</v>
      </c>
      <c r="K23" s="9">
        <f t="shared" si="5"/>
        <v>37.027164172592364</v>
      </c>
      <c r="M23" s="9">
        <f t="shared" si="4"/>
        <v>65218.378259937192</v>
      </c>
      <c r="N23" s="9">
        <f t="shared" si="6"/>
        <v>29.306906364080927</v>
      </c>
    </row>
    <row r="24" spans="2:14" x14ac:dyDescent="0.25">
      <c r="B24" s="1">
        <v>12</v>
      </c>
      <c r="C24" s="9">
        <v>11699</v>
      </c>
      <c r="D24" s="9">
        <v>0</v>
      </c>
      <c r="E24" s="9">
        <f t="shared" si="0"/>
        <v>11699</v>
      </c>
      <c r="F24" s="9">
        <v>16081</v>
      </c>
      <c r="G24" s="9">
        <f t="shared" si="1"/>
        <v>16.712982846464712</v>
      </c>
      <c r="H24" s="9">
        <f t="shared" si="2"/>
        <v>89585.599172934002</v>
      </c>
      <c r="I24" s="9"/>
      <c r="J24" s="9">
        <f t="shared" si="3"/>
        <v>4660.2452649204579</v>
      </c>
      <c r="K24" s="9">
        <f t="shared" si="5"/>
        <v>36.408166132191077</v>
      </c>
      <c r="M24" s="9">
        <f t="shared" si="4"/>
        <v>73504.599172934002</v>
      </c>
      <c r="N24" s="9">
        <f t="shared" si="6"/>
        <v>28.891087125161814</v>
      </c>
    </row>
    <row r="25" spans="2:14" x14ac:dyDescent="0.25">
      <c r="B25" s="1">
        <v>13</v>
      </c>
      <c r="C25" s="9">
        <v>14544</v>
      </c>
      <c r="D25" s="9">
        <v>0</v>
      </c>
      <c r="E25" s="9">
        <f t="shared" si="0"/>
        <v>14544</v>
      </c>
      <c r="F25" s="9">
        <v>17421</v>
      </c>
      <c r="G25" s="9">
        <f t="shared" si="1"/>
        <v>18.598631988787957</v>
      </c>
      <c r="H25" s="9">
        <f t="shared" si="2"/>
        <v>99693.131131580754</v>
      </c>
      <c r="I25" s="9"/>
      <c r="J25" s="9">
        <f t="shared" si="3"/>
        <v>4578.2470013338752</v>
      </c>
      <c r="K25" s="9">
        <f t="shared" si="5"/>
        <v>35.7675546979209</v>
      </c>
      <c r="M25" s="9">
        <f t="shared" si="4"/>
        <v>82272.131131580754</v>
      </c>
      <c r="N25" s="9">
        <f t="shared" si="6"/>
        <v>28.449728172720135</v>
      </c>
    </row>
    <row r="26" spans="2:14" x14ac:dyDescent="0.25">
      <c r="B26" s="1">
        <v>14</v>
      </c>
      <c r="C26" s="9">
        <v>17839</v>
      </c>
      <c r="D26" s="9">
        <v>0</v>
      </c>
      <c r="E26" s="9">
        <f t="shared" si="0"/>
        <v>17839</v>
      </c>
      <c r="F26" s="9">
        <v>18761</v>
      </c>
      <c r="G26" s="9">
        <f t="shared" si="1"/>
        <v>20.578563588227343</v>
      </c>
      <c r="H26" s="9">
        <f t="shared" si="2"/>
        <v>110306.03968815973</v>
      </c>
      <c r="I26" s="9"/>
      <c r="J26" s="9">
        <f t="shared" si="3"/>
        <v>4493.3670560494611</v>
      </c>
      <c r="K26" s="9">
        <f t="shared" si="5"/>
        <v>35.104430125386415</v>
      </c>
      <c r="M26" s="9">
        <f t="shared" si="4"/>
        <v>91545.039688159726</v>
      </c>
      <c r="N26" s="9">
        <f t="shared" si="6"/>
        <v>27.981954746013944</v>
      </c>
    </row>
    <row r="27" spans="2:14" x14ac:dyDescent="0.25">
      <c r="B27" s="1">
        <v>15</v>
      </c>
      <c r="C27" s="9">
        <v>21623</v>
      </c>
      <c r="D27" s="9">
        <v>0</v>
      </c>
      <c r="E27" s="9">
        <f t="shared" si="0"/>
        <v>21623</v>
      </c>
      <c r="F27" s="9">
        <v>40202</v>
      </c>
      <c r="G27" s="9">
        <f t="shared" si="1"/>
        <v>22.657491767638728</v>
      </c>
      <c r="H27" s="9">
        <f t="shared" si="2"/>
        <v>121449.5936725678</v>
      </c>
      <c r="I27" s="9"/>
      <c r="J27" s="9">
        <f t="shared" si="3"/>
        <v>4405.8978238336276</v>
      </c>
      <c r="K27" s="9">
        <f t="shared" si="5"/>
        <v>34.421076748700216</v>
      </c>
      <c r="M27" s="9">
        <f t="shared" si="4"/>
        <v>81247.593672567804</v>
      </c>
      <c r="N27" s="9">
        <f t="shared" si="6"/>
        <v>20.559077891060028</v>
      </c>
    </row>
    <row r="28" spans="2:14" x14ac:dyDescent="0.25">
      <c r="B28" s="1">
        <v>16</v>
      </c>
      <c r="C28" s="9">
        <v>26668</v>
      </c>
      <c r="D28" s="9">
        <v>0</v>
      </c>
      <c r="E28" s="9">
        <f t="shared" si="0"/>
        <v>26668</v>
      </c>
      <c r="F28" s="9">
        <v>42882</v>
      </c>
      <c r="G28" s="9">
        <f t="shared" si="1"/>
        <v>24.84036635602066</v>
      </c>
      <c r="H28" s="9">
        <f t="shared" si="2"/>
        <v>133150.32535619618</v>
      </c>
      <c r="I28" s="9"/>
      <c r="J28" s="9">
        <f t="shared" si="3"/>
        <v>4286.6648514782319</v>
      </c>
      <c r="K28" s="9">
        <f t="shared" si="5"/>
        <v>33.489569152173686</v>
      </c>
      <c r="M28" s="9">
        <f t="shared" si="4"/>
        <v>90268.325356196176</v>
      </c>
      <c r="N28" s="9">
        <f t="shared" si="6"/>
        <v>20.002826638056103</v>
      </c>
    </row>
    <row r="29" spans="2:14" x14ac:dyDescent="0.25">
      <c r="B29" s="1">
        <v>17</v>
      </c>
      <c r="C29" s="9">
        <v>32244</v>
      </c>
      <c r="D29" s="9">
        <v>0</v>
      </c>
      <c r="E29" s="9">
        <f t="shared" si="0"/>
        <v>32244</v>
      </c>
      <c r="F29" s="9">
        <v>45562</v>
      </c>
      <c r="G29" s="9">
        <f t="shared" si="1"/>
        <v>27.132384673821697</v>
      </c>
      <c r="H29" s="9">
        <f t="shared" si="2"/>
        <v>145436.093624006</v>
      </c>
      <c r="I29" s="9"/>
      <c r="J29" s="9">
        <f t="shared" si="3"/>
        <v>4171.844641920391</v>
      </c>
      <c r="K29" s="9">
        <f t="shared" si="5"/>
        <v>32.592536265003055</v>
      </c>
      <c r="M29" s="9">
        <f t="shared" si="4"/>
        <v>99874.093624005996</v>
      </c>
      <c r="N29" s="9">
        <f t="shared" si="6"/>
        <v>19.473412042080021</v>
      </c>
    </row>
    <row r="30" spans="2:14" x14ac:dyDescent="0.25">
      <c r="B30" s="1">
        <v>18</v>
      </c>
      <c r="C30" s="9">
        <v>38380</v>
      </c>
      <c r="D30" s="9">
        <v>0</v>
      </c>
      <c r="E30" s="9">
        <f t="shared" si="0"/>
        <v>38380</v>
      </c>
      <c r="F30" s="9">
        <v>48242</v>
      </c>
      <c r="G30" s="9">
        <f t="shared" si="1"/>
        <v>29.539003907512779</v>
      </c>
      <c r="H30" s="9">
        <f t="shared" si="2"/>
        <v>158336.15030520631</v>
      </c>
      <c r="I30" s="9"/>
      <c r="J30" s="9">
        <f t="shared" si="3"/>
        <v>4060.9409403509831</v>
      </c>
      <c r="K30" s="9">
        <f t="shared" si="5"/>
        <v>31.726101096492052</v>
      </c>
      <c r="M30" s="9">
        <f t="shared" si="4"/>
        <v>110094.15030520631</v>
      </c>
      <c r="N30" s="9">
        <f t="shared" si="6"/>
        <v>18.967017337945144</v>
      </c>
    </row>
    <row r="31" spans="2:14" x14ac:dyDescent="0.25">
      <c r="B31" s="1">
        <v>19</v>
      </c>
      <c r="C31" s="9">
        <v>45104</v>
      </c>
      <c r="D31" s="9">
        <v>0</v>
      </c>
      <c r="E31" s="9">
        <f t="shared" si="0"/>
        <v>45104</v>
      </c>
      <c r="F31" s="9">
        <v>50922</v>
      </c>
      <c r="G31" s="9">
        <f t="shared" si="1"/>
        <v>32.065954102888419</v>
      </c>
      <c r="H31" s="9">
        <f t="shared" si="2"/>
        <v>171881.20982046661</v>
      </c>
      <c r="I31" s="9"/>
      <c r="J31" s="9">
        <f t="shared" si="3"/>
        <v>3953.6390968964447</v>
      </c>
      <c r="K31" s="9">
        <f t="shared" si="5"/>
        <v>30.887805444503474</v>
      </c>
      <c r="M31" s="9">
        <f t="shared" si="4"/>
        <v>120959.20982046661</v>
      </c>
      <c r="N31" s="9">
        <f t="shared" si="6"/>
        <v>18.48124726995146</v>
      </c>
    </row>
    <row r="32" spans="2:14" x14ac:dyDescent="0.25">
      <c r="B32" s="1">
        <v>20</v>
      </c>
      <c r="C32" s="9">
        <v>51821</v>
      </c>
      <c r="D32" s="9">
        <v>0</v>
      </c>
      <c r="E32" s="9">
        <f t="shared" si="0"/>
        <v>51821</v>
      </c>
      <c r="F32" s="9">
        <v>80404</v>
      </c>
      <c r="G32" s="9">
        <f t="shared" si="1"/>
        <v>34.719251808032837</v>
      </c>
      <c r="H32" s="9">
        <f t="shared" si="2"/>
        <v>186103.52231148991</v>
      </c>
      <c r="I32" s="9"/>
      <c r="J32" s="9">
        <f t="shared" si="3"/>
        <v>3867.6675135154142</v>
      </c>
      <c r="K32" s="9">
        <f t="shared" si="5"/>
        <v>30.216152449339173</v>
      </c>
      <c r="M32" s="9">
        <f t="shared" si="4"/>
        <v>105699.52231148991</v>
      </c>
      <c r="N32" s="9">
        <f t="shared" si="6"/>
        <v>12.123704677908043</v>
      </c>
    </row>
    <row r="33" spans="2:15" x14ac:dyDescent="0.25">
      <c r="B33" s="1">
        <v>21</v>
      </c>
      <c r="C33" s="9">
        <v>58874</v>
      </c>
      <c r="D33" s="9">
        <v>0</v>
      </c>
      <c r="E33" s="9">
        <f t="shared" si="0"/>
        <v>58874</v>
      </c>
      <c r="F33" s="9">
        <v>80404</v>
      </c>
      <c r="G33" s="9">
        <f t="shared" si="1"/>
        <v>37.505214398434482</v>
      </c>
      <c r="H33" s="9">
        <f>$H$32*(1+$D$8)^($B33-$B$32)</f>
        <v>195408.6984270644</v>
      </c>
      <c r="I33" s="9"/>
      <c r="J33" s="9">
        <f t="shared" si="3"/>
        <v>3640.4190888391122</v>
      </c>
      <c r="K33" s="9">
        <f t="shared" si="5"/>
        <v>28.440774131555564</v>
      </c>
      <c r="M33" s="9">
        <f t="shared" si="4"/>
        <v>115004.6984270644</v>
      </c>
      <c r="N33" s="9">
        <f t="shared" si="6"/>
        <v>11.692269688231541</v>
      </c>
    </row>
    <row r="34" spans="2:15" x14ac:dyDescent="0.25">
      <c r="B34" s="1">
        <v>22</v>
      </c>
      <c r="C34" s="9">
        <v>66320</v>
      </c>
      <c r="D34" s="9">
        <v>0</v>
      </c>
      <c r="E34" s="9">
        <f t="shared" si="0"/>
        <v>66320</v>
      </c>
      <c r="F34" s="9">
        <v>80404</v>
      </c>
      <c r="G34" s="9">
        <f t="shared" si="1"/>
        <v>40.430475118356199</v>
      </c>
      <c r="H34" s="9">
        <f t="shared" ref="H34:H37" si="7">$H$32*(1+$D$8)^($B34-$B$32)</f>
        <v>205179.13334841764</v>
      </c>
      <c r="I34" s="9"/>
      <c r="J34" s="9">
        <f t="shared" si="3"/>
        <v>3434.5164864355743</v>
      </c>
      <c r="K34" s="9">
        <f t="shared" si="5"/>
        <v>26.832160050277924</v>
      </c>
      <c r="M34" s="9">
        <f t="shared" si="4"/>
        <v>124775.13334841764</v>
      </c>
      <c r="N34" s="9">
        <f t="shared" si="6"/>
        <v>11.295457892780764</v>
      </c>
    </row>
    <row r="35" spans="2:15" x14ac:dyDescent="0.25">
      <c r="B35" s="1">
        <v>23</v>
      </c>
      <c r="C35" s="9">
        <v>74123</v>
      </c>
      <c r="D35" s="9">
        <v>0</v>
      </c>
      <c r="E35" s="9">
        <f t="shared" si="0"/>
        <v>74123</v>
      </c>
      <c r="F35" s="9">
        <v>80404</v>
      </c>
      <c r="G35" s="9">
        <f t="shared" si="1"/>
        <v>43.501998874274015</v>
      </c>
      <c r="H35" s="9">
        <f t="shared" si="7"/>
        <v>215438.09001583853</v>
      </c>
      <c r="I35" s="9"/>
      <c r="J35" s="9">
        <f t="shared" si="3"/>
        <v>3248.4734879483599</v>
      </c>
      <c r="K35" s="9">
        <f t="shared" si="5"/>
        <v>25.378699124596562</v>
      </c>
      <c r="M35" s="9">
        <f t="shared" si="4"/>
        <v>135034.09001583853</v>
      </c>
      <c r="N35" s="9">
        <f t="shared" si="6"/>
        <v>10.938989082410988</v>
      </c>
    </row>
    <row r="36" spans="2:15" x14ac:dyDescent="0.25">
      <c r="B36" s="1">
        <v>24</v>
      </c>
      <c r="C36" s="9">
        <v>82250</v>
      </c>
      <c r="D36" s="9">
        <v>0</v>
      </c>
      <c r="E36" s="9">
        <f t="shared" si="0"/>
        <v>82250</v>
      </c>
      <c r="F36" s="9">
        <v>80404</v>
      </c>
      <c r="G36" s="9">
        <f t="shared" si="1"/>
        <v>46.727098817987709</v>
      </c>
      <c r="H36" s="9">
        <f t="shared" si="7"/>
        <v>226209.99451663042</v>
      </c>
      <c r="I36" s="9"/>
      <c r="J36" s="9">
        <f t="shared" si="3"/>
        <v>3080.8673801338737</v>
      </c>
      <c r="K36" s="9">
        <f t="shared" si="5"/>
        <v>24.069276407295888</v>
      </c>
      <c r="M36" s="9">
        <f t="shared" si="4"/>
        <v>145805.99451663042</v>
      </c>
      <c r="N36" s="9">
        <f t="shared" si="6"/>
        <v>10.626193787362512</v>
      </c>
    </row>
    <row r="37" spans="2:15" x14ac:dyDescent="0.25">
      <c r="B37" s="1">
        <v>25</v>
      </c>
      <c r="C37" s="9">
        <v>90657</v>
      </c>
      <c r="D37" s="9">
        <v>0</v>
      </c>
      <c r="E37" s="9">
        <f t="shared" si="0"/>
        <v>90657</v>
      </c>
      <c r="F37" s="9">
        <v>107205</v>
      </c>
      <c r="G37" s="9">
        <f t="shared" si="1"/>
        <v>50.113453758887104</v>
      </c>
      <c r="H37" s="9">
        <f t="shared" si="7"/>
        <v>237520.49424246198</v>
      </c>
      <c r="I37" s="9"/>
      <c r="J37" s="9">
        <f t="shared" si="3"/>
        <v>2930.6200875531804</v>
      </c>
      <c r="K37" s="9">
        <f t="shared" si="5"/>
        <v>22.895469434009222</v>
      </c>
      <c r="M37" s="9">
        <f t="shared" si="4"/>
        <v>130315.49424246198</v>
      </c>
      <c r="N37" s="9">
        <f t="shared" si="6"/>
        <v>6.1826109164205976</v>
      </c>
    </row>
    <row r="45" spans="2:15" x14ac:dyDescent="0.25">
      <c r="G45" s="49" t="s">
        <v>87</v>
      </c>
      <c r="H45" s="71" t="s">
        <v>63</v>
      </c>
      <c r="I45" s="72">
        <f>K22</f>
        <v>37.623616860106885</v>
      </c>
      <c r="K45" s="71" t="s">
        <v>66</v>
      </c>
      <c r="L45" s="72">
        <f>K32</f>
        <v>30.216152449339173</v>
      </c>
      <c r="N45" s="71" t="s">
        <v>81</v>
      </c>
      <c r="O45" s="72">
        <f>K37</f>
        <v>22.895469434009222</v>
      </c>
    </row>
    <row r="46" spans="2:15" x14ac:dyDescent="0.25">
      <c r="H46" s="73">
        <v>6820.3896331175065</v>
      </c>
      <c r="I46" s="74">
        <f t="dataTable" ref="I46:I56" dt2D="0" dtr="0" r1="C22" ca="1"/>
        <v>37.842260573810897</v>
      </c>
      <c r="K46" s="73">
        <v>46278.319490772825</v>
      </c>
      <c r="L46" s="74">
        <f t="dataTable" ref="L46:L56" dt2D="0" dtr="0" r1="C32" ca="1"/>
        <v>31.463362260131202</v>
      </c>
      <c r="N46" s="73">
        <v>77143.255266121792</v>
      </c>
      <c r="O46" s="74">
        <f t="dataTable" ref="O46:O56" dt2D="0" dtr="0" r1="C37" ca="1"/>
        <v>25.002211692113924</v>
      </c>
    </row>
    <row r="47" spans="2:15" x14ac:dyDescent="0.25">
      <c r="H47" s="73">
        <v>6892.1809593861417</v>
      </c>
      <c r="I47" s="74">
        <v>37.79979227856392</v>
      </c>
      <c r="K47" s="73">
        <v>47315.490745571951</v>
      </c>
      <c r="L47" s="74">
        <v>31.229978762326574</v>
      </c>
      <c r="N47" s="73">
        <v>79617.135587685596</v>
      </c>
      <c r="O47" s="74">
        <v>24.616543003118615</v>
      </c>
    </row>
    <row r="48" spans="2:15" x14ac:dyDescent="0.25">
      <c r="H48" s="73">
        <v>6965.0208368497979</v>
      </c>
      <c r="I48" s="74">
        <v>37.756703710868351</v>
      </c>
      <c r="K48" s="73">
        <v>48386.982586673177</v>
      </c>
      <c r="L48" s="74">
        <v>30.988872471935075</v>
      </c>
      <c r="N48" s="73">
        <v>82199.776413053405</v>
      </c>
      <c r="O48" s="74">
        <v>24.213918958380773</v>
      </c>
    </row>
    <row r="49" spans="8:15" x14ac:dyDescent="0.25">
      <c r="H49" s="73">
        <v>7038.9259562328252</v>
      </c>
      <c r="I49" s="74">
        <v>37.712984997294555</v>
      </c>
      <c r="K49" s="73">
        <v>49494.128986741802</v>
      </c>
      <c r="L49" s="74">
        <v>30.739743219428114</v>
      </c>
      <c r="N49" s="73">
        <v>84896.698923337157</v>
      </c>
      <c r="O49" s="74">
        <v>23.793478826416102</v>
      </c>
    </row>
    <row r="50" spans="8:15" x14ac:dyDescent="0.25">
      <c r="H50" s="73">
        <v>7113.9132707672516</v>
      </c>
      <c r="I50" s="74">
        <v>37.668626109125945</v>
      </c>
      <c r="K50" s="73">
        <v>50638.319182406536</v>
      </c>
      <c r="L50" s="74">
        <v>30.482278399821531</v>
      </c>
      <c r="N50" s="73">
        <v>87713.726144818327</v>
      </c>
      <c r="O50" s="74">
        <v>23.354314819207385</v>
      </c>
    </row>
    <row r="51" spans="8:15" x14ac:dyDescent="0.25">
      <c r="H51" s="73">
        <v>7190</v>
      </c>
      <c r="I51" s="74">
        <v>37.623616860106885</v>
      </c>
      <c r="K51" s="73">
        <v>51821</v>
      </c>
      <c r="L51" s="74">
        <v>30.216152449339173</v>
      </c>
      <c r="N51" s="73">
        <v>90656.999999999985</v>
      </c>
      <c r="O51" s="74">
        <v>22.895469434009222</v>
      </c>
    </row>
    <row r="52" spans="8:15" x14ac:dyDescent="0.25">
      <c r="H52" s="73">
        <v>7267.2036336476431</v>
      </c>
      <c r="I52" s="74">
        <v>37.57794690416236</v>
      </c>
      <c r="K52" s="73">
        <v>53043.678278039421</v>
      </c>
      <c r="L52" s="74">
        <v>29.941026300308138</v>
      </c>
      <c r="N52" s="73">
        <v>93732.999327604412</v>
      </c>
      <c r="O52" s="74">
        <v>22.415932644097833</v>
      </c>
    </row>
    <row r="53" spans="8:15" x14ac:dyDescent="0.25">
      <c r="H53" s="73">
        <v>7345.5419354990636</v>
      </c>
      <c r="I53" s="74">
        <v>37.531605733089343</v>
      </c>
      <c r="K53" s="73">
        <v>54307.923390350334</v>
      </c>
      <c r="L53" s="74">
        <v>29.656546813407331</v>
      </c>
      <c r="N53" s="73">
        <v>96948.558925918493</v>
      </c>
      <c r="O53" s="74">
        <v>21.914638929984715</v>
      </c>
    </row>
    <row r="54" spans="8:15" x14ac:dyDescent="0.25">
      <c r="H54" s="73">
        <v>7425.0329473666397</v>
      </c>
      <c r="I54" s="74">
        <v>37.48458267421951</v>
      </c>
      <c r="K54" s="73">
        <v>55615.369873890013</v>
      </c>
      <c r="L54" s="74">
        <v>29.36234618635665</v>
      </c>
      <c r="N54" s="73">
        <v>100310.88967687903</v>
      </c>
      <c r="O54" s="74">
        <v>21.390464142147007</v>
      </c>
    </row>
    <row r="55" spans="8:15" x14ac:dyDescent="0.25">
      <c r="H55" s="73">
        <v>7505.6949930862866</v>
      </c>
      <c r="I55" s="74">
        <v>37.436866888052954</v>
      </c>
      <c r="K55" s="73">
        <v>56967.720165479521</v>
      </c>
      <c r="L55" s="74">
        <v>29.058041338099564</v>
      </c>
      <c r="N55" s="73">
        <v>103827.59981141739</v>
      </c>
      <c r="O55" s="74">
        <v>20.842222185839841</v>
      </c>
    </row>
    <row r="56" spans="8:15" x14ac:dyDescent="0.25">
      <c r="H56" s="75">
        <v>7587.5466825669528</v>
      </c>
      <c r="I56" s="76">
        <v>37.388447365862746</v>
      </c>
      <c r="K56" s="75">
        <v>58366.747451818766</v>
      </c>
      <c r="L56" s="76">
        <v>28.743233267494869</v>
      </c>
      <c r="N56" s="75">
        <v>107506.71737989703</v>
      </c>
      <c r="O56" s="76">
        <v>20.268661518039135</v>
      </c>
    </row>
    <row r="58" spans="8:15" x14ac:dyDescent="0.25">
      <c r="H58" s="71" t="s">
        <v>64</v>
      </c>
      <c r="I58" s="72">
        <f>N22</f>
        <v>29.696229887546732</v>
      </c>
      <c r="K58" s="71" t="s">
        <v>68</v>
      </c>
      <c r="L58" s="72">
        <f>N32</f>
        <v>12.123704677908043</v>
      </c>
      <c r="N58" s="71" t="s">
        <v>80</v>
      </c>
      <c r="O58" s="72">
        <f>N37</f>
        <v>6.1826109164205976</v>
      </c>
    </row>
    <row r="59" spans="8:15" x14ac:dyDescent="0.25">
      <c r="H59" s="73">
        <v>6820.3896331175065</v>
      </c>
      <c r="I59" s="74">
        <f t="dataTable" ref="I59:I69" dt2D="0" dtr="0" r1="C22" ca="1"/>
        <v>29.914873601250743</v>
      </c>
      <c r="K59" s="73">
        <v>46278.319490772825</v>
      </c>
      <c r="L59" s="74">
        <f t="dataTable" ref="L59:L69" dt2D="0" dtr="0" r1="C32" ca="1"/>
        <v>13.370914488700066</v>
      </c>
      <c r="N59" s="73">
        <v>77143.255266121792</v>
      </c>
      <c r="O59" s="74">
        <f t="dataTable" ref="O59:O69" dt2D="0" dtr="0" r1="C37" ca="1"/>
        <v>8.2893531745253011</v>
      </c>
    </row>
    <row r="60" spans="8:15" x14ac:dyDescent="0.25">
      <c r="H60" s="73">
        <v>6892.1809593861417</v>
      </c>
      <c r="I60" s="74">
        <v>29.872405306003763</v>
      </c>
      <c r="K60" s="73">
        <v>47315.490745571951</v>
      </c>
      <c r="L60" s="74">
        <v>13.137530990895444</v>
      </c>
      <c r="N60" s="73">
        <v>79617.135587685596</v>
      </c>
      <c r="O60" s="74">
        <v>7.9036844855299888</v>
      </c>
    </row>
    <row r="61" spans="8:15" x14ac:dyDescent="0.25">
      <c r="H61" s="73">
        <v>6965.0208368497979</v>
      </c>
      <c r="I61" s="74">
        <v>29.829316738308197</v>
      </c>
      <c r="K61" s="73">
        <v>48386.982586673177</v>
      </c>
      <c r="L61" s="74">
        <v>12.896424700503939</v>
      </c>
      <c r="N61" s="73">
        <v>82199.776413053405</v>
      </c>
      <c r="O61" s="74">
        <v>7.5010604407921457</v>
      </c>
    </row>
    <row r="62" spans="8:15" x14ac:dyDescent="0.25">
      <c r="H62" s="73">
        <v>7038.9259562328252</v>
      </c>
      <c r="I62" s="74">
        <v>29.785598024734398</v>
      </c>
      <c r="K62" s="73">
        <v>49494.128986741802</v>
      </c>
      <c r="L62" s="74">
        <v>12.64729544799698</v>
      </c>
      <c r="N62" s="73">
        <v>84896.698923337157</v>
      </c>
      <c r="O62" s="74">
        <v>7.0806203088274771</v>
      </c>
    </row>
    <row r="63" spans="8:15" x14ac:dyDescent="0.25">
      <c r="H63" s="73">
        <v>7113.9132707672516</v>
      </c>
      <c r="I63" s="74">
        <v>29.741239136565788</v>
      </c>
      <c r="K63" s="73">
        <v>50638.319182406536</v>
      </c>
      <c r="L63" s="74">
        <v>12.389830628390396</v>
      </c>
      <c r="N63" s="73">
        <v>87713.726144818327</v>
      </c>
      <c r="O63" s="74">
        <v>6.6414563016187591</v>
      </c>
    </row>
    <row r="64" spans="8:15" x14ac:dyDescent="0.25">
      <c r="H64" s="73">
        <v>7190</v>
      </c>
      <c r="I64" s="74">
        <v>29.696229887546732</v>
      </c>
      <c r="K64" s="73">
        <v>51821</v>
      </c>
      <c r="L64" s="74">
        <v>12.123704677908043</v>
      </c>
      <c r="N64" s="73">
        <v>90656.999999999985</v>
      </c>
      <c r="O64" s="74">
        <v>6.1826109164205993</v>
      </c>
    </row>
    <row r="65" spans="7:15" x14ac:dyDescent="0.25">
      <c r="H65" s="73">
        <v>7267.2036336476431</v>
      </c>
      <c r="I65" s="74">
        <v>29.650559931602203</v>
      </c>
      <c r="K65" s="73">
        <v>53043.678278039421</v>
      </c>
      <c r="L65" s="74">
        <v>11.848578528877004</v>
      </c>
      <c r="N65" s="73">
        <v>93732.999327604412</v>
      </c>
      <c r="O65" s="74">
        <v>5.7030741265092102</v>
      </c>
    </row>
    <row r="66" spans="7:15" x14ac:dyDescent="0.25">
      <c r="H66" s="73">
        <v>7345.5419354990636</v>
      </c>
      <c r="I66" s="74">
        <v>29.604218760529189</v>
      </c>
      <c r="K66" s="73">
        <v>54307.923390350334</v>
      </c>
      <c r="L66" s="74">
        <v>11.564099041976199</v>
      </c>
      <c r="N66" s="73">
        <v>96948.558925918493</v>
      </c>
      <c r="O66" s="74">
        <v>5.2017804123960873</v>
      </c>
    </row>
    <row r="67" spans="7:15" x14ac:dyDescent="0.25">
      <c r="H67" s="73">
        <v>7425.0329473666397</v>
      </c>
      <c r="I67" s="74">
        <v>29.557195701659353</v>
      </c>
      <c r="K67" s="73">
        <v>55615.369873890013</v>
      </c>
      <c r="L67" s="74">
        <v>11.269898414925519</v>
      </c>
      <c r="N67" s="73">
        <v>100310.88967687903</v>
      </c>
      <c r="O67" s="74">
        <v>4.6776056245583844</v>
      </c>
    </row>
    <row r="68" spans="7:15" x14ac:dyDescent="0.25">
      <c r="H68" s="73">
        <v>7505.6949930862866</v>
      </c>
      <c r="I68" s="74">
        <v>29.5094799154928</v>
      </c>
      <c r="K68" s="73">
        <v>56967.720165479521</v>
      </c>
      <c r="L68" s="74">
        <v>10.965593566668431</v>
      </c>
      <c r="N68" s="73">
        <v>103827.59981141739</v>
      </c>
      <c r="O68" s="74">
        <v>4.1293636682512194</v>
      </c>
    </row>
    <row r="69" spans="7:15" x14ac:dyDescent="0.25">
      <c r="H69" s="75">
        <v>7587.5466825669528</v>
      </c>
      <c r="I69" s="76">
        <v>29.461060393302589</v>
      </c>
      <c r="K69" s="75">
        <v>58366.747451818766</v>
      </c>
      <c r="L69" s="76">
        <v>10.650785496063737</v>
      </c>
      <c r="N69" s="75">
        <v>107506.71737989703</v>
      </c>
      <c r="O69" s="76">
        <v>3.5558030004505099</v>
      </c>
    </row>
    <row r="73" spans="7:15" x14ac:dyDescent="0.25">
      <c r="G73" s="49" t="s">
        <v>32</v>
      </c>
      <c r="H73" s="71" t="s">
        <v>63</v>
      </c>
      <c r="I73" s="72">
        <f>K22</f>
        <v>37.623616860106885</v>
      </c>
      <c r="K73" s="71" t="s">
        <v>66</v>
      </c>
      <c r="L73" s="72">
        <f>K32</f>
        <v>30.216152449339173</v>
      </c>
      <c r="N73" s="71" t="s">
        <v>81</v>
      </c>
      <c r="O73" s="72">
        <f>K37</f>
        <v>22.895469434009222</v>
      </c>
    </row>
    <row r="74" spans="7:15" s="126" customFormat="1" x14ac:dyDescent="0.25">
      <c r="H74" s="73">
        <v>3595</v>
      </c>
      <c r="I74" s="74">
        <f t="dataTable" ref="I74:I84" dt2D="0" dtr="0" r1="C22" ca="1"/>
        <v>39.750245930053438</v>
      </c>
      <c r="K74" s="73">
        <v>25910.5</v>
      </c>
      <c r="L74" s="74">
        <f t="dataTable" ref="L74:L84" dt2D="0" dtr="0" r1="C32" ca="1"/>
        <v>36.046513724669587</v>
      </c>
      <c r="N74" s="73">
        <v>45328.5</v>
      </c>
      <c r="O74" s="74">
        <f t="dataTable" ref="O74:O84" dt2D="0" dtr="0" r1="C37"/>
        <v>29.962013040319711</v>
      </c>
    </row>
    <row r="75" spans="7:15" s="126" customFormat="1" x14ac:dyDescent="0.25">
      <c r="H75" s="73">
        <v>4314</v>
      </c>
      <c r="I75" s="74">
        <v>39.324920116064121</v>
      </c>
      <c r="K75" s="73">
        <v>31092.599999999991</v>
      </c>
      <c r="L75" s="74">
        <v>34.880441469603511</v>
      </c>
      <c r="N75" s="73">
        <v>54394.199999999983</v>
      </c>
      <c r="O75" s="74">
        <v>28.548704319057617</v>
      </c>
    </row>
    <row r="76" spans="7:15" s="126" customFormat="1" x14ac:dyDescent="0.25">
      <c r="H76" s="73">
        <v>5032.9999999999991</v>
      </c>
      <c r="I76" s="74">
        <v>38.899594302074817</v>
      </c>
      <c r="K76" s="73">
        <v>36274.699999999997</v>
      </c>
      <c r="L76" s="74">
        <v>33.71436921453742</v>
      </c>
      <c r="N76" s="73">
        <v>63459.899999999994</v>
      </c>
      <c r="O76" s="74">
        <v>27.135395597795515</v>
      </c>
    </row>
    <row r="77" spans="7:15" s="126" customFormat="1" x14ac:dyDescent="0.25">
      <c r="H77" s="73">
        <v>5752</v>
      </c>
      <c r="I77" s="74">
        <v>38.474268488085507</v>
      </c>
      <c r="K77" s="73">
        <v>41456.799999999996</v>
      </c>
      <c r="L77" s="74">
        <v>32.548296959471344</v>
      </c>
      <c r="N77" s="73">
        <v>72525.600000000006</v>
      </c>
      <c r="O77" s="74">
        <v>25.722086876533417</v>
      </c>
    </row>
    <row r="78" spans="7:15" s="126" customFormat="1" x14ac:dyDescent="0.25">
      <c r="H78" s="73">
        <v>6471</v>
      </c>
      <c r="I78" s="74">
        <v>38.048942674096196</v>
      </c>
      <c r="K78" s="73">
        <v>46638.899999999987</v>
      </c>
      <c r="L78" s="74">
        <v>31.382224704405257</v>
      </c>
      <c r="N78" s="73">
        <v>81591.3</v>
      </c>
      <c r="O78" s="74">
        <v>24.30877815527132</v>
      </c>
    </row>
    <row r="79" spans="7:15" s="126" customFormat="1" x14ac:dyDescent="0.25">
      <c r="H79" s="73">
        <v>7190</v>
      </c>
      <c r="I79" s="74">
        <v>37.623616860106885</v>
      </c>
      <c r="K79" s="73">
        <v>51821</v>
      </c>
      <c r="L79" s="74">
        <v>30.216152449339173</v>
      </c>
      <c r="N79" s="73">
        <v>90657</v>
      </c>
      <c r="O79" s="74">
        <v>22.895469434009222</v>
      </c>
    </row>
    <row r="80" spans="7:15" s="126" customFormat="1" x14ac:dyDescent="0.25">
      <c r="H80" s="73">
        <v>7909.0000000000018</v>
      </c>
      <c r="I80" s="74">
        <v>37.198291046117575</v>
      </c>
      <c r="K80" s="73">
        <v>57003.1</v>
      </c>
      <c r="L80" s="74">
        <v>29.05008019427309</v>
      </c>
      <c r="N80" s="73">
        <v>99722.699999999968</v>
      </c>
      <c r="O80" s="74">
        <v>21.482160712747131</v>
      </c>
    </row>
    <row r="81" spans="8:15" s="126" customFormat="1" x14ac:dyDescent="0.25">
      <c r="H81" s="73">
        <v>8628</v>
      </c>
      <c r="I81" s="74">
        <v>36.772965232128264</v>
      </c>
      <c r="K81" s="73">
        <v>62185.199999999983</v>
      </c>
      <c r="L81" s="74">
        <v>27.884007939207013</v>
      </c>
      <c r="N81" s="73">
        <v>108788.39999999997</v>
      </c>
      <c r="O81" s="74">
        <v>20.068851991485033</v>
      </c>
    </row>
    <row r="82" spans="8:15" s="126" customFormat="1" x14ac:dyDescent="0.25">
      <c r="H82" s="73">
        <v>9347</v>
      </c>
      <c r="I82" s="74">
        <v>36.347639418138954</v>
      </c>
      <c r="K82" s="73">
        <v>67367.3</v>
      </c>
      <c r="L82" s="74">
        <v>26.717935684140926</v>
      </c>
      <c r="N82" s="73">
        <v>117854.09999999998</v>
      </c>
      <c r="O82" s="74">
        <v>18.655543270222928</v>
      </c>
    </row>
    <row r="83" spans="8:15" s="126" customFormat="1" x14ac:dyDescent="0.25">
      <c r="H83" s="73">
        <v>10065.999999999998</v>
      </c>
      <c r="I83" s="74">
        <v>35.922313604149643</v>
      </c>
      <c r="K83" s="73">
        <v>72549.399999999994</v>
      </c>
      <c r="L83" s="74">
        <v>25.551863429074846</v>
      </c>
      <c r="N83" s="73">
        <v>126919.79999999999</v>
      </c>
      <c r="O83" s="74">
        <v>17.242234548960834</v>
      </c>
    </row>
    <row r="84" spans="8:15" s="126" customFormat="1" x14ac:dyDescent="0.25">
      <c r="H84" s="75">
        <v>10785</v>
      </c>
      <c r="I84" s="76">
        <v>35.496987790160333</v>
      </c>
      <c r="K84" s="75">
        <v>77731.5</v>
      </c>
      <c r="L84" s="76">
        <v>24.385791174008762</v>
      </c>
      <c r="N84" s="75">
        <v>135985.5</v>
      </c>
      <c r="O84" s="76">
        <v>15.828925827698733</v>
      </c>
    </row>
    <row r="85" spans="8:15" s="126" customFormat="1" x14ac:dyDescent="0.25"/>
    <row r="86" spans="8:15" s="126" customFormat="1" x14ac:dyDescent="0.25">
      <c r="H86" s="71" t="s">
        <v>64</v>
      </c>
      <c r="I86" s="72">
        <f>N22</f>
        <v>29.696229887546732</v>
      </c>
      <c r="K86" s="71" t="s">
        <v>68</v>
      </c>
      <c r="L86" s="72">
        <f>N32</f>
        <v>12.123704677908043</v>
      </c>
      <c r="N86" s="71" t="s">
        <v>80</v>
      </c>
      <c r="O86" s="72">
        <f>N37</f>
        <v>6.1826109164205976</v>
      </c>
    </row>
    <row r="87" spans="8:15" s="126" customFormat="1" x14ac:dyDescent="0.25">
      <c r="H87" s="73">
        <v>3595</v>
      </c>
      <c r="I87" s="74">
        <f t="dataTable" ref="I87:I97" dt2D="0" dtr="0" r1="C22"/>
        <v>31.822858957493285</v>
      </c>
      <c r="K87" s="73">
        <v>25910.5</v>
      </c>
      <c r="L87" s="74">
        <f t="dataTable" ref="L87:L97" dt2D="0" dtr="0" r1="C32"/>
        <v>17.954065953238452</v>
      </c>
      <c r="N87" s="73">
        <v>45328.5</v>
      </c>
      <c r="O87" s="74">
        <f t="dataTable" ref="O87:O97" dt2D="0" dtr="0" r1="C37" ca="1"/>
        <v>13.249154522731086</v>
      </c>
    </row>
    <row r="88" spans="8:15" s="126" customFormat="1" x14ac:dyDescent="0.25">
      <c r="H88" s="73">
        <v>4314</v>
      </c>
      <c r="I88" s="74">
        <v>31.397533143503974</v>
      </c>
      <c r="K88" s="73">
        <v>31092.599999999991</v>
      </c>
      <c r="L88" s="74">
        <v>16.787993698172372</v>
      </c>
      <c r="N88" s="73">
        <v>54394.199999999983</v>
      </c>
      <c r="O88" s="74">
        <v>11.835845801468992</v>
      </c>
    </row>
    <row r="89" spans="8:15" s="126" customFormat="1" x14ac:dyDescent="0.25">
      <c r="H89" s="73">
        <v>5032.9999999999991</v>
      </c>
      <c r="I89" s="74">
        <v>30.972207329514664</v>
      </c>
      <c r="K89" s="73">
        <v>36274.699999999997</v>
      </c>
      <c r="L89" s="74">
        <v>15.621921443106288</v>
      </c>
      <c r="N89" s="73">
        <v>63459.899999999994</v>
      </c>
      <c r="O89" s="74">
        <v>10.422537080206892</v>
      </c>
    </row>
    <row r="90" spans="8:15" s="126" customFormat="1" x14ac:dyDescent="0.25">
      <c r="H90" s="73">
        <v>5752</v>
      </c>
      <c r="I90" s="74">
        <v>30.546881515525353</v>
      </c>
      <c r="K90" s="73">
        <v>41456.799999999996</v>
      </c>
      <c r="L90" s="74">
        <v>14.455849188040206</v>
      </c>
      <c r="N90" s="73">
        <v>72525.600000000006</v>
      </c>
      <c r="O90" s="74">
        <v>9.0092283589447923</v>
      </c>
    </row>
    <row r="91" spans="8:15" s="126" customFormat="1" x14ac:dyDescent="0.25">
      <c r="H91" s="73">
        <v>6471</v>
      </c>
      <c r="I91" s="74">
        <v>30.121555701536042</v>
      </c>
      <c r="K91" s="73">
        <v>46638.899999999987</v>
      </c>
      <c r="L91" s="74">
        <v>13.289776932974126</v>
      </c>
      <c r="N91" s="73">
        <v>81591.3</v>
      </c>
      <c r="O91" s="74">
        <v>7.5959196376826945</v>
      </c>
    </row>
    <row r="92" spans="8:15" s="126" customFormat="1" x14ac:dyDescent="0.25">
      <c r="H92" s="73">
        <v>7190</v>
      </c>
      <c r="I92" s="74">
        <v>29.696229887546732</v>
      </c>
      <c r="K92" s="73">
        <v>51821</v>
      </c>
      <c r="L92" s="74">
        <v>12.123704677908043</v>
      </c>
      <c r="N92" s="73">
        <v>90657</v>
      </c>
      <c r="O92" s="74">
        <v>6.1826109164205976</v>
      </c>
    </row>
    <row r="93" spans="8:15" s="126" customFormat="1" x14ac:dyDescent="0.25">
      <c r="H93" s="73">
        <v>7909.0000000000018</v>
      </c>
      <c r="I93" s="74">
        <v>29.270904073557421</v>
      </c>
      <c r="K93" s="73">
        <v>57003.1</v>
      </c>
      <c r="L93" s="74">
        <v>10.957632422841961</v>
      </c>
      <c r="N93" s="73">
        <v>99722.699999999968</v>
      </c>
      <c r="O93" s="74">
        <v>4.7693021951585042</v>
      </c>
    </row>
    <row r="94" spans="8:15" s="126" customFormat="1" x14ac:dyDescent="0.25">
      <c r="H94" s="73">
        <v>8628</v>
      </c>
      <c r="I94" s="74">
        <v>28.845578259568111</v>
      </c>
      <c r="K94" s="73">
        <v>62185.199999999983</v>
      </c>
      <c r="L94" s="74">
        <v>9.7915601677758808</v>
      </c>
      <c r="N94" s="73">
        <v>108788.39999999997</v>
      </c>
      <c r="O94" s="74">
        <v>3.3559934738964072</v>
      </c>
    </row>
    <row r="95" spans="8:15" s="126" customFormat="1" x14ac:dyDescent="0.25">
      <c r="H95" s="73">
        <v>9347</v>
      </c>
      <c r="I95" s="74">
        <v>28.4202524455788</v>
      </c>
      <c r="K95" s="73">
        <v>67367.3</v>
      </c>
      <c r="L95" s="74">
        <v>8.6254879127097954</v>
      </c>
      <c r="N95" s="73">
        <v>117854.09999999998</v>
      </c>
      <c r="O95" s="74">
        <v>1.9426847526343076</v>
      </c>
    </row>
    <row r="96" spans="8:15" s="126" customFormat="1" x14ac:dyDescent="0.25">
      <c r="H96" s="73">
        <v>10065.999999999998</v>
      </c>
      <c r="I96" s="74">
        <v>27.99492663158949</v>
      </c>
      <c r="K96" s="73">
        <v>72549.399999999994</v>
      </c>
      <c r="L96" s="74">
        <v>7.4594156576437145</v>
      </c>
      <c r="N96" s="73">
        <v>126919.79999999999</v>
      </c>
      <c r="O96" s="74">
        <v>0.5293760313722079</v>
      </c>
    </row>
    <row r="97" spans="8:15" s="126" customFormat="1" x14ac:dyDescent="0.25">
      <c r="H97" s="75">
        <v>10785</v>
      </c>
      <c r="I97" s="76">
        <v>27.569600817600179</v>
      </c>
      <c r="K97" s="75">
        <v>77731.5</v>
      </c>
      <c r="L97" s="76">
        <v>6.2933434025776309</v>
      </c>
      <c r="N97" s="75">
        <v>135985.5</v>
      </c>
      <c r="O97" s="76">
        <v>-0.8839326898898916</v>
      </c>
    </row>
    <row r="98" spans="8:15" s="126" customFormat="1" x14ac:dyDescent="0.25"/>
    <row r="99" spans="8:15" s="126" customFormat="1" x14ac:dyDescent="0.25"/>
    <row r="100" spans="8:15" s="126" customFormat="1" x14ac:dyDescent="0.25"/>
    <row r="101" spans="8:15" s="126" customFormat="1" x14ac:dyDescent="0.25"/>
    <row r="102" spans="8:15" s="126" customFormat="1" x14ac:dyDescent="0.25"/>
    <row r="103" spans="8:15" s="126" customFormat="1" x14ac:dyDescent="0.25"/>
    <row r="104" spans="8:15" s="126" customFormat="1" x14ac:dyDescent="0.25"/>
    <row r="105" spans="8:15" s="126" customFormat="1" x14ac:dyDescent="0.25"/>
    <row r="106" spans="8:15" s="126" customFormat="1" x14ac:dyDescent="0.25"/>
    <row r="107" spans="8:15" s="126" customFormat="1" x14ac:dyDescent="0.25"/>
    <row r="108" spans="8:15" s="126" customFormat="1" x14ac:dyDescent="0.25"/>
    <row r="109" spans="8:15" s="126" customFormat="1" x14ac:dyDescent="0.25"/>
    <row r="110" spans="8:15" s="126" customFormat="1" x14ac:dyDescent="0.25"/>
    <row r="111" spans="8:15" s="126" customFormat="1" x14ac:dyDescent="0.25"/>
    <row r="112" spans="8:15" s="126" customFormat="1" x14ac:dyDescent="0.25"/>
    <row r="113" s="126" customFormat="1" x14ac:dyDescent="0.25"/>
    <row r="114" s="126" customFormat="1" x14ac:dyDescent="0.25"/>
    <row r="115" s="126" customFormat="1" x14ac:dyDescent="0.25"/>
    <row r="116" s="126" customFormat="1" x14ac:dyDescent="0.25"/>
    <row r="117" s="126" customFormat="1" x14ac:dyDescent="0.25"/>
    <row r="118" s="126" customFormat="1" x14ac:dyDescent="0.25"/>
    <row r="119" s="126" customFormat="1" x14ac:dyDescent="0.25"/>
    <row r="120" s="126" customFormat="1" x14ac:dyDescent="0.25"/>
    <row r="121" s="126" customFormat="1" x14ac:dyDescent="0.25"/>
    <row r="122" s="126" customFormat="1" x14ac:dyDescent="0.25"/>
    <row r="123" s="126" customFormat="1" x14ac:dyDescent="0.25"/>
    <row r="124" s="126" customFormat="1" x14ac:dyDescent="0.25"/>
    <row r="125" s="126" customFormat="1" x14ac:dyDescent="0.25"/>
    <row r="126" s="126" customFormat="1" x14ac:dyDescent="0.25"/>
    <row r="127" s="126" customFormat="1" x14ac:dyDescent="0.25"/>
    <row r="128" s="126" customFormat="1" x14ac:dyDescent="0.25"/>
    <row r="129" s="126" customFormat="1" x14ac:dyDescent="0.25"/>
    <row r="130" s="126" customFormat="1" x14ac:dyDescent="0.25"/>
    <row r="131" s="126" customFormat="1" x14ac:dyDescent="0.25"/>
    <row r="132" s="126" customFormat="1" x14ac:dyDescent="0.25"/>
    <row r="133" s="126" customFormat="1" x14ac:dyDescent="0.25"/>
    <row r="134" s="126" customFormat="1" x14ac:dyDescent="0.25"/>
    <row r="135" s="126" customFormat="1" x14ac:dyDescent="0.25"/>
    <row r="136" s="126" customFormat="1" x14ac:dyDescent="0.25"/>
    <row r="137" s="126" customFormat="1" x14ac:dyDescent="0.25"/>
    <row r="138" s="126" customFormat="1" x14ac:dyDescent="0.25"/>
    <row r="139" s="126" customFormat="1" x14ac:dyDescent="0.25"/>
    <row r="140" s="126" customFormat="1" x14ac:dyDescent="0.25"/>
    <row r="141" s="126" customFormat="1" x14ac:dyDescent="0.25"/>
    <row r="142" s="126" customFormat="1" x14ac:dyDescent="0.25"/>
    <row r="143" s="126" customFormat="1" x14ac:dyDescent="0.25"/>
    <row r="144" s="126" customFormat="1" x14ac:dyDescent="0.25"/>
    <row r="145" s="126" customFormat="1" x14ac:dyDescent="0.25"/>
    <row r="146" s="126" customFormat="1" x14ac:dyDescent="0.25"/>
    <row r="147" s="126" customFormat="1" x14ac:dyDescent="0.25"/>
    <row r="148" s="126" customFormat="1" x14ac:dyDescent="0.25"/>
    <row r="149" s="126" customFormat="1" x14ac:dyDescent="0.25"/>
    <row r="150" s="126" customFormat="1" x14ac:dyDescent="0.25"/>
    <row r="151" s="126" customFormat="1" x14ac:dyDescent="0.25"/>
    <row r="152" s="126" customFormat="1" x14ac:dyDescent="0.25"/>
    <row r="153" s="126" customFormat="1" x14ac:dyDescent="0.25"/>
    <row r="154" s="126" customFormat="1" x14ac:dyDescent="0.25"/>
    <row r="155" s="126" customFormat="1" x14ac:dyDescent="0.25"/>
    <row r="156" s="126" customFormat="1" x14ac:dyDescent="0.25"/>
    <row r="157" s="126" customFormat="1" x14ac:dyDescent="0.25"/>
    <row r="158" s="126" customFormat="1" x14ac:dyDescent="0.25"/>
    <row r="159" s="126" customFormat="1" x14ac:dyDescent="0.25"/>
    <row r="160" s="126" customFormat="1" x14ac:dyDescent="0.25"/>
    <row r="161" s="126" customFormat="1" x14ac:dyDescent="0.25"/>
    <row r="162" s="126" customFormat="1" x14ac:dyDescent="0.25"/>
    <row r="163" s="126" customFormat="1" x14ac:dyDescent="0.25"/>
    <row r="164" s="126" customFormat="1" x14ac:dyDescent="0.25"/>
    <row r="165" s="126" customFormat="1" x14ac:dyDescent="0.25"/>
    <row r="166" s="126" customFormat="1" x14ac:dyDescent="0.25"/>
    <row r="167" s="126" customFormat="1" x14ac:dyDescent="0.25"/>
    <row r="168" s="126" customFormat="1" x14ac:dyDescent="0.25"/>
    <row r="169" s="126" customFormat="1" x14ac:dyDescent="0.25"/>
    <row r="170" s="126" customFormat="1" x14ac:dyDescent="0.25"/>
    <row r="171" s="126" customFormat="1" x14ac:dyDescent="0.25"/>
    <row r="172" s="126" customFormat="1" x14ac:dyDescent="0.25"/>
    <row r="173" s="126" customFormat="1" x14ac:dyDescent="0.25"/>
    <row r="174" s="126" customFormat="1" x14ac:dyDescent="0.25"/>
    <row r="175" s="126" customFormat="1" x14ac:dyDescent="0.25"/>
    <row r="176" s="126" customFormat="1" x14ac:dyDescent="0.25"/>
    <row r="177" s="126" customFormat="1" x14ac:dyDescent="0.25"/>
    <row r="178" s="126" customFormat="1" x14ac:dyDescent="0.25"/>
    <row r="179" s="126" customFormat="1" x14ac:dyDescent="0.25"/>
    <row r="180" s="126" customFormat="1" x14ac:dyDescent="0.25"/>
    <row r="181" s="126" customFormat="1" x14ac:dyDescent="0.25"/>
    <row r="182" s="126" customFormat="1" x14ac:dyDescent="0.25"/>
    <row r="183" s="126" customFormat="1" x14ac:dyDescent="0.25"/>
    <row r="184" s="126" customFormat="1" x14ac:dyDescent="0.25"/>
    <row r="185" s="126" customFormat="1" x14ac:dyDescent="0.25"/>
    <row r="186" s="126" customFormat="1" x14ac:dyDescent="0.25"/>
    <row r="187" s="126" customFormat="1" x14ac:dyDescent="0.25"/>
    <row r="188" s="126" customFormat="1" x14ac:dyDescent="0.25"/>
    <row r="189" s="126" customFormat="1" x14ac:dyDescent="0.25"/>
    <row r="190" s="126" customFormat="1" x14ac:dyDescent="0.25"/>
    <row r="191" s="126" customFormat="1" x14ac:dyDescent="0.25"/>
    <row r="192" s="126" customFormat="1" x14ac:dyDescent="0.25"/>
    <row r="193" s="126" customFormat="1" x14ac:dyDescent="0.25"/>
    <row r="194" s="126" customFormat="1" x14ac:dyDescent="0.25"/>
  </sheetData>
  <mergeCells count="3">
    <mergeCell ref="A1:C3"/>
    <mergeCell ref="J11:K11"/>
    <mergeCell ref="M11:N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1"/>
  <sheetViews>
    <sheetView showGridLines="0" zoomScale="80" zoomScaleNormal="80" workbookViewId="0"/>
  </sheetViews>
  <sheetFormatPr defaultRowHeight="15" x14ac:dyDescent="0.25"/>
  <cols>
    <col min="2" max="2" width="7.5703125" customWidth="1"/>
    <col min="3" max="3" width="28" customWidth="1"/>
    <col min="4" max="4" width="15.85546875" customWidth="1"/>
    <col min="5" max="5" width="14.85546875" customWidth="1"/>
    <col min="6" max="6" width="12.42578125" customWidth="1"/>
    <col min="7" max="7" width="20.5703125" customWidth="1"/>
    <col min="8" max="8" width="35.140625" style="46" customWidth="1"/>
    <col min="9" max="19" width="10.7109375" customWidth="1"/>
    <col min="21" max="23" width="8.7109375" customWidth="1"/>
  </cols>
  <sheetData>
    <row r="1" spans="1:8" ht="29.25" customHeight="1" x14ac:dyDescent="0.25"/>
    <row r="2" spans="1:8" ht="15" customHeight="1" x14ac:dyDescent="0.25">
      <c r="A2" s="179" t="s">
        <v>83</v>
      </c>
      <c r="B2" s="179"/>
      <c r="C2" s="179"/>
      <c r="D2" s="179"/>
      <c r="E2" s="179"/>
      <c r="F2" s="179"/>
      <c r="G2" s="179"/>
    </row>
    <row r="3" spans="1:8" ht="15" customHeight="1" x14ac:dyDescent="0.25">
      <c r="A3" s="179"/>
      <c r="B3" s="179"/>
      <c r="C3" s="179"/>
      <c r="D3" s="179"/>
      <c r="E3" s="179"/>
      <c r="F3" s="179"/>
      <c r="G3" s="179"/>
    </row>
    <row r="4" spans="1:8" ht="15" customHeight="1" x14ac:dyDescent="0.25">
      <c r="A4" s="179"/>
      <c r="B4" s="179"/>
      <c r="C4" s="179"/>
      <c r="D4" s="179"/>
      <c r="E4" s="179"/>
      <c r="F4" s="179"/>
      <c r="G4" s="179"/>
    </row>
    <row r="5" spans="1:8" ht="42" customHeight="1" x14ac:dyDescent="0.25">
      <c r="A5" s="108"/>
      <c r="B5" s="108"/>
      <c r="C5" s="108"/>
      <c r="D5" s="108"/>
      <c r="E5" s="108"/>
      <c r="F5" s="108"/>
      <c r="G5" s="108"/>
      <c r="H5"/>
    </row>
    <row r="6" spans="1:8" ht="39" customHeight="1" x14ac:dyDescent="0.25">
      <c r="A6" s="180" t="s">
        <v>91</v>
      </c>
      <c r="B6" s="180"/>
      <c r="C6" s="180"/>
      <c r="D6" s="180"/>
      <c r="E6" s="180"/>
      <c r="F6" s="180"/>
      <c r="G6" s="180"/>
    </row>
    <row r="10" spans="1:8" ht="15.75" thickBot="1" x14ac:dyDescent="0.3"/>
    <row r="11" spans="1:8" ht="21.75" customHeight="1" x14ac:dyDescent="0.5">
      <c r="C11" s="181" t="s">
        <v>45</v>
      </c>
      <c r="D11" s="182"/>
      <c r="H11" s="77"/>
    </row>
    <row r="12" spans="1:8" ht="24" customHeight="1" thickBot="1" x14ac:dyDescent="0.55000000000000004">
      <c r="C12" s="185"/>
      <c r="D12" s="186"/>
      <c r="H12" s="77"/>
    </row>
    <row r="15" spans="1:8" x14ac:dyDescent="0.25">
      <c r="G15" s="63"/>
      <c r="H15" s="78"/>
    </row>
    <row r="16" spans="1:8" x14ac:dyDescent="0.25">
      <c r="G16" s="64"/>
      <c r="H16" s="79"/>
    </row>
    <row r="17" spans="2:19" x14ac:dyDescent="0.25">
      <c r="G17" s="63"/>
      <c r="H17" s="78"/>
    </row>
    <row r="18" spans="2:19" ht="15.75" thickBot="1" x14ac:dyDescent="0.3">
      <c r="B18" s="13" t="s">
        <v>0</v>
      </c>
      <c r="C18" s="14" t="s">
        <v>13</v>
      </c>
      <c r="D18" s="13" t="s">
        <v>33</v>
      </c>
      <c r="E18" s="14" t="s">
        <v>43</v>
      </c>
      <c r="F18" s="14" t="s">
        <v>44</v>
      </c>
      <c r="H18" s="51" t="s">
        <v>54</v>
      </c>
      <c r="I18" s="52">
        <v>0.04</v>
      </c>
    </row>
    <row r="19" spans="2:19" x14ac:dyDescent="0.25">
      <c r="B19" s="11">
        <v>1</v>
      </c>
      <c r="C19" s="9">
        <v>41</v>
      </c>
      <c r="D19" s="56">
        <f>C19</f>
        <v>41</v>
      </c>
      <c r="E19" s="56">
        <v>34.774940476190473</v>
      </c>
      <c r="F19" s="56">
        <v>34.774940476190473</v>
      </c>
    </row>
    <row r="20" spans="2:19" x14ac:dyDescent="0.25">
      <c r="B20" s="11">
        <v>2</v>
      </c>
      <c r="C20" s="9">
        <v>130</v>
      </c>
      <c r="D20" s="56">
        <f>C20-C19*(1+$I$18)</f>
        <v>87.36</v>
      </c>
      <c r="E20" s="56">
        <v>34.60816492450639</v>
      </c>
      <c r="F20" s="56">
        <v>34.60816492450639</v>
      </c>
    </row>
    <row r="21" spans="2:19" x14ac:dyDescent="0.25">
      <c r="B21" s="11">
        <v>3</v>
      </c>
      <c r="C21" s="9">
        <v>274</v>
      </c>
      <c r="D21" s="56">
        <f t="shared" ref="D21:D48" si="0">C21-C20*(1+$I$18)</f>
        <v>138.79999999999998</v>
      </c>
      <c r="E21" s="56">
        <v>34.433309920320234</v>
      </c>
      <c r="F21" s="56">
        <v>33.52699973565953</v>
      </c>
    </row>
    <row r="22" spans="2:19" x14ac:dyDescent="0.25">
      <c r="B22" s="11">
        <v>4</v>
      </c>
      <c r="C22" s="9">
        <v>484</v>
      </c>
      <c r="D22" s="56">
        <f t="shared" si="0"/>
        <v>199.03999999999996</v>
      </c>
      <c r="E22" s="56">
        <v>34.244481198064911</v>
      </c>
      <c r="F22" s="56">
        <v>32.034844697079549</v>
      </c>
      <c r="H22" s="51" t="s">
        <v>52</v>
      </c>
      <c r="I22" s="49">
        <v>-0.5</v>
      </c>
      <c r="J22" s="49">
        <v>-0.4</v>
      </c>
      <c r="K22" s="49">
        <v>-0.3</v>
      </c>
      <c r="L22" s="49">
        <v>-0.2</v>
      </c>
      <c r="M22" s="49">
        <v>-0.1</v>
      </c>
      <c r="N22" s="49">
        <v>0</v>
      </c>
      <c r="O22" s="49">
        <v>0.1</v>
      </c>
      <c r="P22" s="49">
        <v>0.2</v>
      </c>
      <c r="Q22" s="49">
        <v>0.3</v>
      </c>
      <c r="R22" s="49">
        <v>0.4</v>
      </c>
      <c r="S22" s="49">
        <v>0.5</v>
      </c>
    </row>
    <row r="23" spans="2:19" x14ac:dyDescent="0.25">
      <c r="B23" s="11">
        <v>5</v>
      </c>
      <c r="C23" s="9">
        <v>768</v>
      </c>
      <c r="D23" s="56">
        <f t="shared" si="0"/>
        <v>264.64</v>
      </c>
      <c r="E23" s="56">
        <v>34.045858296409897</v>
      </c>
      <c r="F23" s="56">
        <v>30.081648432647832</v>
      </c>
      <c r="H23" s="51" t="s">
        <v>53</v>
      </c>
      <c r="I23" s="100">
        <f t="shared" ref="I23:S23" si="1">$I$18*(1+I$22)</f>
        <v>0.02</v>
      </c>
      <c r="J23" s="100">
        <f t="shared" si="1"/>
        <v>2.4E-2</v>
      </c>
      <c r="K23" s="100">
        <f t="shared" si="1"/>
        <v>2.7999999999999997E-2</v>
      </c>
      <c r="L23" s="100">
        <f t="shared" si="1"/>
        <v>3.2000000000000001E-2</v>
      </c>
      <c r="M23" s="100">
        <f t="shared" si="1"/>
        <v>3.6000000000000004E-2</v>
      </c>
      <c r="N23" s="100">
        <f t="shared" si="1"/>
        <v>0.04</v>
      </c>
      <c r="O23" s="100">
        <f t="shared" si="1"/>
        <v>4.4000000000000004E-2</v>
      </c>
      <c r="P23" s="100">
        <f t="shared" si="1"/>
        <v>4.8000000000000001E-2</v>
      </c>
      <c r="Q23" s="100">
        <f t="shared" si="1"/>
        <v>5.2000000000000005E-2</v>
      </c>
      <c r="R23" s="100">
        <f t="shared" si="1"/>
        <v>5.5999999999999994E-2</v>
      </c>
      <c r="S23" s="100">
        <f t="shared" si="1"/>
        <v>0.06</v>
      </c>
    </row>
    <row r="24" spans="2:19" x14ac:dyDescent="0.25">
      <c r="B24" s="11">
        <v>6</v>
      </c>
      <c r="C24" s="9">
        <v>1096</v>
      </c>
      <c r="D24" s="56">
        <f t="shared" si="0"/>
        <v>297.27999999999997</v>
      </c>
      <c r="E24" s="56">
        <v>33.88110755172049</v>
      </c>
      <c r="F24" s="56">
        <v>28.140425463608373</v>
      </c>
    </row>
    <row r="25" spans="2:19" x14ac:dyDescent="0.25">
      <c r="B25" s="11">
        <v>7</v>
      </c>
      <c r="C25" s="9">
        <v>1472</v>
      </c>
      <c r="D25" s="56">
        <f t="shared" si="0"/>
        <v>332.15999999999985</v>
      </c>
      <c r="E25" s="56">
        <v>33.734830559875277</v>
      </c>
      <c r="F25" s="56">
        <v>26.833526475757115</v>
      </c>
      <c r="H25" s="83" t="s">
        <v>58</v>
      </c>
      <c r="I25" s="96">
        <f>I22</f>
        <v>-0.5</v>
      </c>
      <c r="J25" s="96">
        <f t="shared" ref="J25:S25" si="2">J22</f>
        <v>-0.4</v>
      </c>
      <c r="K25" s="96">
        <f t="shared" si="2"/>
        <v>-0.3</v>
      </c>
      <c r="L25" s="96">
        <f t="shared" si="2"/>
        <v>-0.2</v>
      </c>
      <c r="M25" s="96">
        <f t="shared" si="2"/>
        <v>-0.1</v>
      </c>
      <c r="N25" s="96">
        <f t="shared" si="2"/>
        <v>0</v>
      </c>
      <c r="O25" s="96">
        <f t="shared" si="2"/>
        <v>0.1</v>
      </c>
      <c r="P25" s="96">
        <f t="shared" si="2"/>
        <v>0.2</v>
      </c>
      <c r="Q25" s="96">
        <f t="shared" si="2"/>
        <v>0.3</v>
      </c>
      <c r="R25" s="96">
        <f t="shared" si="2"/>
        <v>0.4</v>
      </c>
      <c r="S25" s="97">
        <f t="shared" si="2"/>
        <v>0.5</v>
      </c>
    </row>
    <row r="26" spans="2:19" x14ac:dyDescent="0.25">
      <c r="B26" s="11">
        <v>8</v>
      </c>
      <c r="C26" s="9">
        <v>1901</v>
      </c>
      <c r="D26" s="56">
        <f t="shared" si="0"/>
        <v>370.11999999999989</v>
      </c>
      <c r="E26" s="56">
        <v>33.598778514090611</v>
      </c>
      <c r="F26" s="56">
        <v>25.719708726865075</v>
      </c>
      <c r="H26" s="84"/>
      <c r="I26" s="85">
        <f t="shared" ref="I26:S26" si="3">(1+I$23)^(10-$B19)</f>
        <v>1.1950925686223108</v>
      </c>
      <c r="J26" s="85">
        <f t="shared" si="3"/>
        <v>1.2379400392853801</v>
      </c>
      <c r="K26" s="85">
        <f t="shared" si="3"/>
        <v>1.2821476241303098</v>
      </c>
      <c r="L26" s="85">
        <f t="shared" si="3"/>
        <v>1.3277529518756266</v>
      </c>
      <c r="M26" s="85">
        <f t="shared" si="3"/>
        <v>1.374794540050494</v>
      </c>
      <c r="N26" s="86">
        <f t="shared" si="3"/>
        <v>1.4233118124214852</v>
      </c>
      <c r="O26" s="85">
        <f t="shared" si="3"/>
        <v>1.4733451166916416</v>
      </c>
      <c r="P26" s="85">
        <f t="shared" si="3"/>
        <v>1.5249357424749945</v>
      </c>
      <c r="Q26" s="85">
        <f t="shared" si="3"/>
        <v>1.5781259395497436</v>
      </c>
      <c r="R26" s="85">
        <f t="shared" si="3"/>
        <v>1.6329589363933377</v>
      </c>
      <c r="S26" s="87">
        <f t="shared" si="3"/>
        <v>1.6894789590026928</v>
      </c>
    </row>
    <row r="27" spans="2:19" x14ac:dyDescent="0.25">
      <c r="B27" s="11">
        <v>9</v>
      </c>
      <c r="C27" s="9">
        <v>2388</v>
      </c>
      <c r="D27" s="56">
        <f t="shared" si="0"/>
        <v>410.96000000000004</v>
      </c>
      <c r="E27" s="56">
        <v>33.46863161471591</v>
      </c>
      <c r="F27" s="56">
        <v>24.572366626614823</v>
      </c>
      <c r="H27" s="84"/>
      <c r="I27" s="85">
        <f t="shared" ref="I27:S27" si="4">(1+I$23)^(10-$B20)</f>
        <v>1.1716593810022655</v>
      </c>
      <c r="J27" s="85">
        <f t="shared" si="4"/>
        <v>1.2089258196146291</v>
      </c>
      <c r="K27" s="85">
        <f t="shared" si="4"/>
        <v>1.2472253153018578</v>
      </c>
      <c r="L27" s="85">
        <f t="shared" si="4"/>
        <v>1.2865823177089404</v>
      </c>
      <c r="M27" s="85">
        <f t="shared" si="4"/>
        <v>1.3270217568054961</v>
      </c>
      <c r="N27" s="86">
        <f t="shared" si="4"/>
        <v>1.3685690504052741</v>
      </c>
      <c r="O27" s="85">
        <f t="shared" si="4"/>
        <v>1.4112501117736029</v>
      </c>
      <c r="P27" s="85">
        <f t="shared" si="4"/>
        <v>1.4550913573234681</v>
      </c>
      <c r="Q27" s="85">
        <f t="shared" si="4"/>
        <v>1.5001197144008969</v>
      </c>
      <c r="R27" s="85">
        <f t="shared" si="4"/>
        <v>1.5463626291603576</v>
      </c>
      <c r="S27" s="87">
        <f t="shared" si="4"/>
        <v>1.5938480745308423</v>
      </c>
    </row>
    <row r="28" spans="2:19" x14ac:dyDescent="0.25">
      <c r="B28" s="59">
        <v>10</v>
      </c>
      <c r="C28" s="60">
        <v>2938</v>
      </c>
      <c r="D28" s="61">
        <f t="shared" si="0"/>
        <v>454.48</v>
      </c>
      <c r="E28" s="80">
        <v>31.880887340675667</v>
      </c>
      <c r="F28" s="80">
        <v>21.961745130699644</v>
      </c>
      <c r="H28" s="84"/>
      <c r="I28" s="85">
        <f t="shared" ref="I28:S28" si="5">(1+I$23)^(10-$B21)</f>
        <v>1.1486856676492798</v>
      </c>
      <c r="J28" s="85">
        <f t="shared" si="5"/>
        <v>1.1805916207174114</v>
      </c>
      <c r="K28" s="85">
        <f t="shared" si="5"/>
        <v>1.2132541977644531</v>
      </c>
      <c r="L28" s="85">
        <f t="shared" si="5"/>
        <v>1.2466882923536242</v>
      </c>
      <c r="M28" s="85">
        <f t="shared" si="5"/>
        <v>1.2809090316655367</v>
      </c>
      <c r="N28" s="86">
        <f t="shared" si="5"/>
        <v>1.3159317792358403</v>
      </c>
      <c r="O28" s="85">
        <f t="shared" si="5"/>
        <v>1.3517721377141791</v>
      </c>
      <c r="P28" s="85">
        <f t="shared" si="5"/>
        <v>1.3884459516445302</v>
      </c>
      <c r="Q28" s="85">
        <f t="shared" si="5"/>
        <v>1.4259693102670119</v>
      </c>
      <c r="R28" s="85">
        <f t="shared" si="5"/>
        <v>1.4643585503412477</v>
      </c>
      <c r="S28" s="87">
        <f t="shared" si="5"/>
        <v>1.5036302589913608</v>
      </c>
    </row>
    <row r="29" spans="2:19" x14ac:dyDescent="0.25">
      <c r="B29" s="11">
        <v>11</v>
      </c>
      <c r="C29" s="9">
        <v>3559</v>
      </c>
      <c r="D29" s="56">
        <f t="shared" si="0"/>
        <v>503.48</v>
      </c>
      <c r="E29" s="56">
        <v>31.652731354799609</v>
      </c>
      <c r="F29" s="56">
        <v>20.859767992897183</v>
      </c>
      <c r="H29" s="84"/>
      <c r="I29" s="85">
        <f t="shared" ref="I29:S29" si="6">(1+I$23)^(10-$B22)</f>
        <v>1.1261624192640001</v>
      </c>
      <c r="J29" s="85">
        <f t="shared" si="6"/>
        <v>1.1529215046068468</v>
      </c>
      <c r="K29" s="85">
        <f t="shared" si="6"/>
        <v>1.1802083635840983</v>
      </c>
      <c r="L29" s="85">
        <f t="shared" si="6"/>
        <v>1.2080312910403337</v>
      </c>
      <c r="M29" s="85">
        <f t="shared" si="6"/>
        <v>1.2363986792138384</v>
      </c>
      <c r="N29" s="86">
        <f t="shared" si="6"/>
        <v>1.2653190184960004</v>
      </c>
      <c r="O29" s="85">
        <f t="shared" si="6"/>
        <v>1.2948008981936581</v>
      </c>
      <c r="P29" s="85">
        <f t="shared" si="6"/>
        <v>1.3248530072943991</v>
      </c>
      <c r="Q29" s="85">
        <f t="shared" si="6"/>
        <v>1.3554841352348022</v>
      </c>
      <c r="R29" s="85">
        <f t="shared" si="6"/>
        <v>1.3867031726716359</v>
      </c>
      <c r="S29" s="87">
        <f t="shared" si="6"/>
        <v>1.4185191122560006</v>
      </c>
    </row>
    <row r="30" spans="2:19" x14ac:dyDescent="0.25">
      <c r="B30" s="11">
        <v>12</v>
      </c>
      <c r="C30" s="9">
        <v>4255</v>
      </c>
      <c r="D30" s="56">
        <f t="shared" si="0"/>
        <v>553.63999999999987</v>
      </c>
      <c r="E30" s="56">
        <v>31.425000885768185</v>
      </c>
      <c r="F30" s="56">
        <v>19.757424739045327</v>
      </c>
      <c r="H30" s="84"/>
      <c r="I30" s="85">
        <f t="shared" ref="I30:S30" si="7">(1+I$23)^(10-$B23)</f>
        <v>1.1040808032</v>
      </c>
      <c r="J30" s="85">
        <f t="shared" si="7"/>
        <v>1.1258999068426241</v>
      </c>
      <c r="K30" s="85">
        <f t="shared" si="7"/>
        <v>1.148062610490368</v>
      </c>
      <c r="L30" s="85">
        <f t="shared" si="7"/>
        <v>1.170572956434432</v>
      </c>
      <c r="M30" s="85">
        <f t="shared" si="7"/>
        <v>1.1934350185461762</v>
      </c>
      <c r="N30" s="86">
        <f t="shared" si="7"/>
        <v>1.2166529024000003</v>
      </c>
      <c r="O30" s="85">
        <f t="shared" si="7"/>
        <v>1.240230745396224</v>
      </c>
      <c r="P30" s="85">
        <f t="shared" si="7"/>
        <v>1.2641727168839685</v>
      </c>
      <c r="Q30" s="85">
        <f t="shared" si="7"/>
        <v>1.2884830182840323</v>
      </c>
      <c r="R30" s="85">
        <f t="shared" si="7"/>
        <v>1.3131658832117765</v>
      </c>
      <c r="S30" s="87">
        <f t="shared" si="7"/>
        <v>1.3382255776000005</v>
      </c>
    </row>
    <row r="31" spans="2:19" x14ac:dyDescent="0.25">
      <c r="B31" s="11">
        <v>13</v>
      </c>
      <c r="C31" s="9">
        <v>5035</v>
      </c>
      <c r="D31" s="56">
        <f t="shared" si="0"/>
        <v>609.80000000000018</v>
      </c>
      <c r="E31" s="56">
        <v>31.189424873634721</v>
      </c>
      <c r="F31" s="56">
        <v>18.661621745938973</v>
      </c>
      <c r="H31" s="84"/>
      <c r="I31" s="85">
        <f t="shared" ref="I31:S31" si="8">(1+I$23)^(10-$B24)</f>
        <v>1.08243216</v>
      </c>
      <c r="J31" s="85">
        <f t="shared" si="8"/>
        <v>1.099511627776</v>
      </c>
      <c r="K31" s="85">
        <f t="shared" si="8"/>
        <v>1.116792422656</v>
      </c>
      <c r="L31" s="85">
        <f t="shared" si="8"/>
        <v>1.1342761205759999</v>
      </c>
      <c r="M31" s="85">
        <f t="shared" si="8"/>
        <v>1.1519643036160001</v>
      </c>
      <c r="N31" s="86">
        <f t="shared" si="8"/>
        <v>1.1698585600000002</v>
      </c>
      <c r="O31" s="85">
        <f t="shared" si="8"/>
        <v>1.1879604840960001</v>
      </c>
      <c r="P31" s="85">
        <f t="shared" si="8"/>
        <v>1.2062716764160004</v>
      </c>
      <c r="Q31" s="85">
        <f t="shared" si="8"/>
        <v>1.2247937436160004</v>
      </c>
      <c r="R31" s="85">
        <f t="shared" si="8"/>
        <v>1.2435282984960003</v>
      </c>
      <c r="S31" s="87">
        <f t="shared" si="8"/>
        <v>1.2624769600000003</v>
      </c>
    </row>
    <row r="32" spans="2:19" x14ac:dyDescent="0.25">
      <c r="B32" s="11">
        <v>14</v>
      </c>
      <c r="C32" s="9">
        <v>5905</v>
      </c>
      <c r="D32" s="56">
        <f t="shared" si="0"/>
        <v>668.59999999999945</v>
      </c>
      <c r="E32" s="56">
        <v>30.946830688383983</v>
      </c>
      <c r="F32" s="56">
        <v>17.632004372870355</v>
      </c>
      <c r="H32" s="84"/>
      <c r="I32" s="85">
        <f t="shared" ref="I32:S32" si="9">(1+I$23)^(10-$B25)</f>
        <v>1.0612079999999999</v>
      </c>
      <c r="J32" s="85">
        <f t="shared" si="9"/>
        <v>1.0737418240000001</v>
      </c>
      <c r="K32" s="85">
        <f t="shared" si="9"/>
        <v>1.086373952</v>
      </c>
      <c r="L32" s="85">
        <f t="shared" si="9"/>
        <v>1.0991047679999999</v>
      </c>
      <c r="M32" s="85">
        <f t="shared" si="9"/>
        <v>1.1119346560000001</v>
      </c>
      <c r="N32" s="86">
        <f t="shared" si="9"/>
        <v>1.1248640000000001</v>
      </c>
      <c r="O32" s="85">
        <f t="shared" si="9"/>
        <v>1.1378931840000002</v>
      </c>
      <c r="P32" s="85">
        <f t="shared" si="9"/>
        <v>1.1510225920000001</v>
      </c>
      <c r="Q32" s="85">
        <f t="shared" si="9"/>
        <v>1.1642526080000002</v>
      </c>
      <c r="R32" s="85">
        <f t="shared" si="9"/>
        <v>1.1775836160000002</v>
      </c>
      <c r="S32" s="87">
        <f t="shared" si="9"/>
        <v>1.1910160000000003</v>
      </c>
    </row>
    <row r="33" spans="2:19" x14ac:dyDescent="0.25">
      <c r="B33" s="11">
        <v>15</v>
      </c>
      <c r="C33" s="9">
        <v>6875</v>
      </c>
      <c r="D33" s="56">
        <f t="shared" si="0"/>
        <v>733.80000000000018</v>
      </c>
      <c r="E33" s="56">
        <v>30.703343328689442</v>
      </c>
      <c r="F33" s="56">
        <v>17.418554214039396</v>
      </c>
      <c r="H33" s="84"/>
      <c r="I33" s="85">
        <f t="shared" ref="I33:S33" si="10">(1+I$23)^(10-$B26)</f>
        <v>1.0404</v>
      </c>
      <c r="J33" s="85">
        <f t="shared" si="10"/>
        <v>1.048576</v>
      </c>
      <c r="K33" s="85">
        <f t="shared" si="10"/>
        <v>1.0567839999999999</v>
      </c>
      <c r="L33" s="85">
        <f t="shared" si="10"/>
        <v>1.065024</v>
      </c>
      <c r="M33" s="85">
        <f t="shared" si="10"/>
        <v>1.073296</v>
      </c>
      <c r="N33" s="86">
        <f t="shared" si="10"/>
        <v>1.0816000000000001</v>
      </c>
      <c r="O33" s="85">
        <f t="shared" si="10"/>
        <v>1.089936</v>
      </c>
      <c r="P33" s="85">
        <f t="shared" si="10"/>
        <v>1.0983040000000002</v>
      </c>
      <c r="Q33" s="85">
        <f t="shared" si="10"/>
        <v>1.1067040000000001</v>
      </c>
      <c r="R33" s="85">
        <f t="shared" si="10"/>
        <v>1.1151360000000001</v>
      </c>
      <c r="S33" s="87">
        <f t="shared" si="10"/>
        <v>1.1236000000000002</v>
      </c>
    </row>
    <row r="34" spans="2:19" x14ac:dyDescent="0.25">
      <c r="B34" s="11">
        <v>16</v>
      </c>
      <c r="C34" s="9">
        <v>7951</v>
      </c>
      <c r="D34" s="56">
        <f t="shared" si="0"/>
        <v>801</v>
      </c>
      <c r="E34" s="56">
        <v>30.46018840562769</v>
      </c>
      <c r="F34" s="56">
        <v>16.370219079745784</v>
      </c>
      <c r="H34" s="84"/>
      <c r="I34" s="85">
        <f t="shared" ref="I34:S34" si="11">(1+I$23)^(10-$B27)</f>
        <v>1.02</v>
      </c>
      <c r="J34" s="85">
        <f t="shared" si="11"/>
        <v>1.024</v>
      </c>
      <c r="K34" s="85">
        <f t="shared" si="11"/>
        <v>1.028</v>
      </c>
      <c r="L34" s="85">
        <f t="shared" si="11"/>
        <v>1.032</v>
      </c>
      <c r="M34" s="85">
        <f t="shared" si="11"/>
        <v>1.036</v>
      </c>
      <c r="N34" s="86">
        <f t="shared" si="11"/>
        <v>1.04</v>
      </c>
      <c r="O34" s="85">
        <f t="shared" si="11"/>
        <v>1.044</v>
      </c>
      <c r="P34" s="85">
        <f t="shared" si="11"/>
        <v>1.048</v>
      </c>
      <c r="Q34" s="85">
        <f t="shared" si="11"/>
        <v>1.052</v>
      </c>
      <c r="R34" s="85">
        <f t="shared" si="11"/>
        <v>1.056</v>
      </c>
      <c r="S34" s="87">
        <f t="shared" si="11"/>
        <v>1.06</v>
      </c>
    </row>
    <row r="35" spans="2:19" ht="15.75" thickBot="1" x14ac:dyDescent="0.3">
      <c r="B35" s="11">
        <v>17</v>
      </c>
      <c r="C35" s="9">
        <v>9142</v>
      </c>
      <c r="D35" s="56">
        <f t="shared" si="0"/>
        <v>872.95999999999913</v>
      </c>
      <c r="E35" s="56">
        <v>30.216980619793969</v>
      </c>
      <c r="F35" s="56">
        <v>16.174720620155878</v>
      </c>
      <c r="H35" s="84"/>
      <c r="I35" s="81">
        <f t="shared" ref="I35:S35" si="12">(1+I$23)^(10-$B28)</f>
        <v>1</v>
      </c>
      <c r="J35" s="81">
        <f t="shared" si="12"/>
        <v>1</v>
      </c>
      <c r="K35" s="81">
        <f t="shared" si="12"/>
        <v>1</v>
      </c>
      <c r="L35" s="81">
        <f t="shared" si="12"/>
        <v>1</v>
      </c>
      <c r="M35" s="81">
        <f t="shared" si="12"/>
        <v>1</v>
      </c>
      <c r="N35" s="82">
        <f t="shared" si="12"/>
        <v>1</v>
      </c>
      <c r="O35" s="81">
        <f t="shared" si="12"/>
        <v>1</v>
      </c>
      <c r="P35" s="81">
        <f t="shared" si="12"/>
        <v>1</v>
      </c>
      <c r="Q35" s="81">
        <f t="shared" si="12"/>
        <v>1</v>
      </c>
      <c r="R35" s="81">
        <f t="shared" si="12"/>
        <v>1</v>
      </c>
      <c r="S35" s="88">
        <f t="shared" si="12"/>
        <v>1</v>
      </c>
    </row>
    <row r="36" spans="2:19" ht="15.75" thickTop="1" x14ac:dyDescent="0.25">
      <c r="B36" s="11">
        <v>18</v>
      </c>
      <c r="C36" s="9">
        <v>10459</v>
      </c>
      <c r="D36" s="56">
        <f t="shared" si="0"/>
        <v>951.31999999999971</v>
      </c>
      <c r="E36" s="56">
        <v>29.973933273029587</v>
      </c>
      <c r="F36" s="56">
        <v>13.859645821415929</v>
      </c>
      <c r="H36" s="89" t="s">
        <v>55</v>
      </c>
      <c r="I36" s="90">
        <f t="shared" ref="I36:S36" si="13">SUMPRODUCT(I$26:I$35,$D$19:$D$28)</f>
        <v>2760.1361710015467</v>
      </c>
      <c r="J36" s="90">
        <f t="shared" si="13"/>
        <v>2794.5879558766792</v>
      </c>
      <c r="K36" s="90">
        <f t="shared" si="13"/>
        <v>2829.591098095264</v>
      </c>
      <c r="L36" s="90">
        <f t="shared" si="13"/>
        <v>2865.1546603838256</v>
      </c>
      <c r="M36" s="90">
        <f t="shared" si="13"/>
        <v>2901.2878458664813</v>
      </c>
      <c r="N36" s="90">
        <f t="shared" si="13"/>
        <v>2938</v>
      </c>
      <c r="O36" s="90">
        <f t="shared" si="13"/>
        <v>2975.3006125312486</v>
      </c>
      <c r="P36" s="90">
        <f t="shared" si="13"/>
        <v>3013.1993194772326</v>
      </c>
      <c r="Q36" s="90">
        <f t="shared" si="13"/>
        <v>3051.7059051279289</v>
      </c>
      <c r="R36" s="90">
        <f t="shared" si="13"/>
        <v>3090.8303040721189</v>
      </c>
      <c r="S36" s="91">
        <f t="shared" si="13"/>
        <v>3130.5826032464238</v>
      </c>
    </row>
    <row r="37" spans="2:19" x14ac:dyDescent="0.25">
      <c r="B37" s="11">
        <v>19</v>
      </c>
      <c r="C37" s="9">
        <v>11862</v>
      </c>
      <c r="D37" s="56">
        <f t="shared" si="0"/>
        <v>984.63999999999942</v>
      </c>
      <c r="E37" s="56">
        <v>28.635579249663252</v>
      </c>
      <c r="F37" s="56">
        <v>13.354574404843678</v>
      </c>
    </row>
    <row r="38" spans="2:19" x14ac:dyDescent="0.25">
      <c r="B38" s="59">
        <v>20</v>
      </c>
      <c r="C38" s="60">
        <v>13353</v>
      </c>
      <c r="D38" s="61">
        <f t="shared" si="0"/>
        <v>1016.5200000000004</v>
      </c>
      <c r="E38" s="80">
        <v>27.4234406372059</v>
      </c>
      <c r="F38" s="80">
        <v>12.90699878567407</v>
      </c>
      <c r="H38" s="83" t="s">
        <v>59</v>
      </c>
      <c r="I38" s="96">
        <f>I22</f>
        <v>-0.5</v>
      </c>
      <c r="J38" s="96">
        <f t="shared" ref="J38:S38" si="14">J22</f>
        <v>-0.4</v>
      </c>
      <c r="K38" s="96">
        <f t="shared" si="14"/>
        <v>-0.3</v>
      </c>
      <c r="L38" s="96">
        <f t="shared" si="14"/>
        <v>-0.2</v>
      </c>
      <c r="M38" s="96">
        <f t="shared" si="14"/>
        <v>-0.1</v>
      </c>
      <c r="N38" s="96">
        <f t="shared" si="14"/>
        <v>0</v>
      </c>
      <c r="O38" s="96">
        <f t="shared" si="14"/>
        <v>0.1</v>
      </c>
      <c r="P38" s="96">
        <f t="shared" si="14"/>
        <v>0.2</v>
      </c>
      <c r="Q38" s="96">
        <f t="shared" si="14"/>
        <v>0.3</v>
      </c>
      <c r="R38" s="96">
        <f t="shared" si="14"/>
        <v>0.4</v>
      </c>
      <c r="S38" s="97">
        <f t="shared" si="14"/>
        <v>0.5</v>
      </c>
    </row>
    <row r="39" spans="2:19" x14ac:dyDescent="0.25">
      <c r="B39" s="11">
        <v>21</v>
      </c>
      <c r="C39" s="9">
        <v>14932</v>
      </c>
      <c r="D39" s="56">
        <f t="shared" si="0"/>
        <v>1044.8799999999992</v>
      </c>
      <c r="E39" s="56">
        <v>26.325955655336703</v>
      </c>
      <c r="F39" s="56">
        <v>12.541205766756402</v>
      </c>
      <c r="H39" s="84"/>
      <c r="I39" s="85">
        <f t="shared" ref="I39:S39" si="15">(1+I$23)^(20-$B19)</f>
        <v>1.4568111725277981</v>
      </c>
      <c r="J39" s="85">
        <f t="shared" si="15"/>
        <v>1.5692754338466701</v>
      </c>
      <c r="K39" s="85">
        <f t="shared" si="15"/>
        <v>1.6899318009047619</v>
      </c>
      <c r="L39" s="85">
        <f t="shared" si="15"/>
        <v>1.8193415940533015</v>
      </c>
      <c r="M39" s="85">
        <f t="shared" si="15"/>
        <v>1.9581021883373446</v>
      </c>
      <c r="N39" s="86">
        <f t="shared" si="15"/>
        <v>2.1068491759936743</v>
      </c>
      <c r="O39" s="85">
        <f t="shared" si="15"/>
        <v>2.2662586495257875</v>
      </c>
      <c r="P39" s="85">
        <f t="shared" si="15"/>
        <v>2.4370496115742957</v>
      </c>
      <c r="Q39" s="85">
        <f t="shared" si="15"/>
        <v>2.6199865180959088</v>
      </c>
      <c r="R39" s="85">
        <f t="shared" si="15"/>
        <v>2.8158819616718853</v>
      </c>
      <c r="S39" s="87">
        <f t="shared" si="15"/>
        <v>3.0255995020875925</v>
      </c>
    </row>
    <row r="40" spans="2:19" x14ac:dyDescent="0.25">
      <c r="B40" s="11">
        <v>22</v>
      </c>
      <c r="C40" s="9">
        <v>16604</v>
      </c>
      <c r="D40" s="56">
        <f t="shared" si="0"/>
        <v>1074.7199999999993</v>
      </c>
      <c r="E40" s="56">
        <v>25.322089522938068</v>
      </c>
      <c r="F40" s="56">
        <v>12.188432338708839</v>
      </c>
      <c r="H40" s="84"/>
      <c r="I40" s="85">
        <f t="shared" ref="I40:S40" si="16">(1+I$23)^(20-$B20)</f>
        <v>1.4282462475762727</v>
      </c>
      <c r="J40" s="85">
        <f t="shared" si="16"/>
        <v>1.5324955408658885</v>
      </c>
      <c r="K40" s="85">
        <f t="shared" si="16"/>
        <v>1.6439025300629979</v>
      </c>
      <c r="L40" s="85">
        <f t="shared" si="16"/>
        <v>1.7629279012144397</v>
      </c>
      <c r="M40" s="85">
        <f t="shared" si="16"/>
        <v>1.8900600273526491</v>
      </c>
      <c r="N40" s="86">
        <f t="shared" si="16"/>
        <v>2.025816515378533</v>
      </c>
      <c r="O40" s="85">
        <f t="shared" si="16"/>
        <v>2.1707458328791067</v>
      </c>
      <c r="P40" s="85">
        <f t="shared" si="16"/>
        <v>2.3254290186777635</v>
      </c>
      <c r="Q40" s="85">
        <f t="shared" si="16"/>
        <v>2.4904814810797609</v>
      </c>
      <c r="R40" s="85">
        <f t="shared" si="16"/>
        <v>2.666554887946861</v>
      </c>
      <c r="S40" s="87">
        <f t="shared" si="16"/>
        <v>2.8543391529128228</v>
      </c>
    </row>
    <row r="41" spans="2:19" x14ac:dyDescent="0.25">
      <c r="B41" s="11">
        <v>23</v>
      </c>
      <c r="C41" s="9">
        <v>18367</v>
      </c>
      <c r="D41" s="56">
        <f t="shared" si="0"/>
        <v>1098.8400000000001</v>
      </c>
      <c r="E41" s="56">
        <v>24.406463703324512</v>
      </c>
      <c r="F41" s="56">
        <v>11.87830375428136</v>
      </c>
      <c r="H41" s="84"/>
      <c r="I41" s="85">
        <f t="shared" ref="I41:S41" si="17">(1+I$23)^(20-$B21)</f>
        <v>1.4002414191924244</v>
      </c>
      <c r="J41" s="85">
        <f t="shared" si="17"/>
        <v>1.4965776766268444</v>
      </c>
      <c r="K41" s="85">
        <f t="shared" si="17"/>
        <v>1.5991269747694534</v>
      </c>
      <c r="L41" s="85">
        <f t="shared" si="17"/>
        <v>1.7082634701690309</v>
      </c>
      <c r="M41" s="85">
        <f t="shared" si="17"/>
        <v>1.8243822657844104</v>
      </c>
      <c r="N41" s="86">
        <f t="shared" si="17"/>
        <v>1.9479004955562815</v>
      </c>
      <c r="O41" s="85">
        <f t="shared" si="17"/>
        <v>2.0792584606121709</v>
      </c>
      <c r="P41" s="85">
        <f t="shared" si="17"/>
        <v>2.2189208193490106</v>
      </c>
      <c r="Q41" s="85">
        <f t="shared" si="17"/>
        <v>2.3673778337260085</v>
      </c>
      <c r="R41" s="85">
        <f t="shared" si="17"/>
        <v>2.5251466741921029</v>
      </c>
      <c r="S41" s="87">
        <f t="shared" si="17"/>
        <v>2.692772785766814</v>
      </c>
    </row>
    <row r="42" spans="2:19" x14ac:dyDescent="0.25">
      <c r="B42" s="11">
        <v>24</v>
      </c>
      <c r="C42" s="9">
        <v>20273</v>
      </c>
      <c r="D42" s="56">
        <f t="shared" si="0"/>
        <v>1171.3199999999997</v>
      </c>
      <c r="E42" s="56">
        <v>23.565446985882541</v>
      </c>
      <c r="F42" s="56">
        <v>11.602367442309175</v>
      </c>
      <c r="H42" s="84"/>
      <c r="I42" s="85">
        <f t="shared" ref="I42:S42" si="18">(1+I$23)^(20-$B22)</f>
        <v>1.372785705090612</v>
      </c>
      <c r="J42" s="85">
        <f t="shared" si="18"/>
        <v>1.4615016373309027</v>
      </c>
      <c r="K42" s="85">
        <f t="shared" si="18"/>
        <v>1.5555709871298184</v>
      </c>
      <c r="L42" s="85">
        <f t="shared" si="18"/>
        <v>1.6552940602413089</v>
      </c>
      <c r="M42" s="85">
        <f t="shared" si="18"/>
        <v>1.7609867430351451</v>
      </c>
      <c r="N42" s="86">
        <f t="shared" si="18"/>
        <v>1.8729812457271937</v>
      </c>
      <c r="O42" s="85">
        <f t="shared" si="18"/>
        <v>1.9916268779810067</v>
      </c>
      <c r="P42" s="85">
        <f t="shared" si="18"/>
        <v>2.1172908581574528</v>
      </c>
      <c r="Q42" s="85">
        <f t="shared" si="18"/>
        <v>2.2503591575342283</v>
      </c>
      <c r="R42" s="85">
        <f t="shared" si="18"/>
        <v>2.3912373808637337</v>
      </c>
      <c r="S42" s="87">
        <f t="shared" si="18"/>
        <v>2.5403516846856733</v>
      </c>
    </row>
    <row r="43" spans="2:19" x14ac:dyDescent="0.25">
      <c r="B43" s="11">
        <v>25</v>
      </c>
      <c r="C43" s="9">
        <v>22331</v>
      </c>
      <c r="D43" s="56">
        <f t="shared" si="0"/>
        <v>1247.0799999999981</v>
      </c>
      <c r="E43" s="56">
        <v>22.790612007994184</v>
      </c>
      <c r="F43" s="56">
        <v>11.35655673898602</v>
      </c>
      <c r="H43" s="84"/>
      <c r="I43" s="85">
        <f t="shared" ref="I43:S43" si="19">(1+I$23)^(20-$B23)</f>
        <v>1.3458683383241292</v>
      </c>
      <c r="J43" s="85">
        <f t="shared" si="19"/>
        <v>1.4272476927059599</v>
      </c>
      <c r="K43" s="85">
        <f t="shared" si="19"/>
        <v>1.5132013493480725</v>
      </c>
      <c r="L43" s="85">
        <f t="shared" si="19"/>
        <v>1.6039671126369268</v>
      </c>
      <c r="M43" s="85">
        <f t="shared" si="19"/>
        <v>1.6997941535088272</v>
      </c>
      <c r="N43" s="86">
        <f t="shared" si="19"/>
        <v>1.8009435055069167</v>
      </c>
      <c r="O43" s="85">
        <f t="shared" si="19"/>
        <v>1.9076885804415775</v>
      </c>
      <c r="P43" s="85">
        <f t="shared" si="19"/>
        <v>2.0203157043487137</v>
      </c>
      <c r="Q43" s="85">
        <f t="shared" si="19"/>
        <v>2.1391246744621939</v>
      </c>
      <c r="R43" s="85">
        <f t="shared" si="19"/>
        <v>2.2644293379391418</v>
      </c>
      <c r="S43" s="87">
        <f t="shared" si="19"/>
        <v>2.3965581930996924</v>
      </c>
    </row>
    <row r="44" spans="2:19" x14ac:dyDescent="0.25">
      <c r="B44" s="11">
        <v>26</v>
      </c>
      <c r="C44" s="9">
        <v>24552</v>
      </c>
      <c r="D44" s="56">
        <f t="shared" si="0"/>
        <v>1327.7599999999984</v>
      </c>
      <c r="E44" s="56">
        <v>22.074722617257461</v>
      </c>
      <c r="F44" s="56">
        <v>11.137335727207651</v>
      </c>
      <c r="H44" s="84"/>
      <c r="I44" s="85">
        <f t="shared" ref="I44:S44" si="20">(1+I$23)^(20-$B24)</f>
        <v>1.3194787630628722</v>
      </c>
      <c r="J44" s="85">
        <f t="shared" si="20"/>
        <v>1.3937965749081638</v>
      </c>
      <c r="K44" s="85">
        <f t="shared" si="20"/>
        <v>1.4719857483930665</v>
      </c>
      <c r="L44" s="85">
        <f t="shared" si="20"/>
        <v>1.554231698291596</v>
      </c>
      <c r="M44" s="85">
        <f t="shared" si="20"/>
        <v>1.6407279474023428</v>
      </c>
      <c r="N44" s="86">
        <f t="shared" si="20"/>
        <v>1.7316764476028046</v>
      </c>
      <c r="O44" s="85">
        <f t="shared" si="20"/>
        <v>1.8272879123003614</v>
      </c>
      <c r="P44" s="85">
        <f t="shared" si="20"/>
        <v>1.9277821606380858</v>
      </c>
      <c r="Q44" s="85">
        <f t="shared" si="20"/>
        <v>2.0333884738233783</v>
      </c>
      <c r="R44" s="85">
        <f t="shared" si="20"/>
        <v>2.1443459639575204</v>
      </c>
      <c r="S44" s="87">
        <f t="shared" si="20"/>
        <v>2.2609039557544262</v>
      </c>
    </row>
    <row r="45" spans="2:19" x14ac:dyDescent="0.25">
      <c r="B45" s="11">
        <v>27</v>
      </c>
      <c r="C45" s="9">
        <v>26944</v>
      </c>
      <c r="D45" s="56">
        <f t="shared" si="0"/>
        <v>1409.9199999999983</v>
      </c>
      <c r="E45" s="56">
        <v>21.411800203101627</v>
      </c>
      <c r="F45" s="56">
        <v>10.924467212863901</v>
      </c>
      <c r="H45" s="84"/>
      <c r="I45" s="85">
        <f t="shared" ref="I45:S45" si="21">(1+I$23)^(20-$B25)</f>
        <v>1.2936066304537961</v>
      </c>
      <c r="J45" s="85">
        <f t="shared" si="21"/>
        <v>1.3611294676837538</v>
      </c>
      <c r="K45" s="85">
        <f t="shared" si="21"/>
        <v>1.4318927513551232</v>
      </c>
      <c r="L45" s="85">
        <f t="shared" si="21"/>
        <v>1.5060384673368181</v>
      </c>
      <c r="M45" s="85">
        <f t="shared" si="21"/>
        <v>1.5837142349443465</v>
      </c>
      <c r="N45" s="86">
        <f t="shared" si="21"/>
        <v>1.6650735073103891</v>
      </c>
      <c r="O45" s="85">
        <f t="shared" si="21"/>
        <v>1.7502757780654801</v>
      </c>
      <c r="P45" s="85">
        <f t="shared" si="21"/>
        <v>1.8394867945019899</v>
      </c>
      <c r="Q45" s="85">
        <f t="shared" si="21"/>
        <v>1.9328787773986482</v>
      </c>
      <c r="R45" s="85">
        <f t="shared" si="21"/>
        <v>2.0306306476870457</v>
      </c>
      <c r="S45" s="87">
        <f t="shared" si="21"/>
        <v>2.1329282601456852</v>
      </c>
    </row>
    <row r="46" spans="2:19" x14ac:dyDescent="0.25">
      <c r="B46" s="11">
        <v>28</v>
      </c>
      <c r="C46" s="9">
        <v>29520</v>
      </c>
      <c r="D46" s="56">
        <f t="shared" si="0"/>
        <v>1498.239999999998</v>
      </c>
      <c r="E46" s="56">
        <v>20.796236832875678</v>
      </c>
      <c r="F46" s="56">
        <v>10.751018987196252</v>
      </c>
      <c r="H46" s="84"/>
      <c r="I46" s="85">
        <f t="shared" ref="I46:S46" si="22">(1+I$23)^(20-$B26)</f>
        <v>1.2682417945625453</v>
      </c>
      <c r="J46" s="85">
        <f t="shared" si="22"/>
        <v>1.3292279957849158</v>
      </c>
      <c r="K46" s="85">
        <f t="shared" si="22"/>
        <v>1.3928917814738553</v>
      </c>
      <c r="L46" s="85">
        <f t="shared" si="22"/>
        <v>1.4593396001325756</v>
      </c>
      <c r="M46" s="85">
        <f t="shared" si="22"/>
        <v>1.5286816939617243</v>
      </c>
      <c r="N46" s="86">
        <f t="shared" si="22"/>
        <v>1.6010322185676817</v>
      </c>
      <c r="O46" s="85">
        <f t="shared" si="22"/>
        <v>1.6765093659631036</v>
      </c>
      <c r="P46" s="85">
        <f t="shared" si="22"/>
        <v>1.7552354909370134</v>
      </c>
      <c r="Q46" s="85">
        <f t="shared" si="22"/>
        <v>1.8373372408732398</v>
      </c>
      <c r="R46" s="85">
        <f t="shared" si="22"/>
        <v>1.9229456890975811</v>
      </c>
      <c r="S46" s="87">
        <f t="shared" si="22"/>
        <v>2.0121964718355518</v>
      </c>
    </row>
    <row r="47" spans="2:19" x14ac:dyDescent="0.25">
      <c r="B47" s="11">
        <v>29</v>
      </c>
      <c r="C47" s="9">
        <v>32290</v>
      </c>
      <c r="D47" s="56">
        <f t="shared" si="0"/>
        <v>1589.2000000000007</v>
      </c>
      <c r="E47" s="56">
        <v>20.223754085944744</v>
      </c>
      <c r="F47" s="56">
        <v>10.596445170227819</v>
      </c>
      <c r="H47" s="84"/>
      <c r="I47" s="85">
        <f t="shared" ref="I47:S47" si="23">(1+I$23)^(20-$B27)</f>
        <v>1.243374308394652</v>
      </c>
      <c r="J47" s="85">
        <f t="shared" si="23"/>
        <v>1.298074214633707</v>
      </c>
      <c r="K47" s="85">
        <f t="shared" si="23"/>
        <v>1.3549530948189252</v>
      </c>
      <c r="L47" s="85">
        <f t="shared" si="23"/>
        <v>1.4140887598183871</v>
      </c>
      <c r="M47" s="85">
        <f t="shared" si="23"/>
        <v>1.4755614806580351</v>
      </c>
      <c r="N47" s="86">
        <f t="shared" si="23"/>
        <v>1.5394540563150783</v>
      </c>
      <c r="O47" s="85">
        <f t="shared" si="23"/>
        <v>1.6058518831064212</v>
      </c>
      <c r="P47" s="85">
        <f t="shared" si="23"/>
        <v>1.6748430257032565</v>
      </c>
      <c r="Q47" s="85">
        <f t="shared" si="23"/>
        <v>1.7465182898034597</v>
      </c>
      <c r="R47" s="85">
        <f t="shared" si="23"/>
        <v>1.8209712964939213</v>
      </c>
      <c r="S47" s="87">
        <f t="shared" si="23"/>
        <v>1.8982985583354262</v>
      </c>
    </row>
    <row r="48" spans="2:19" x14ac:dyDescent="0.25">
      <c r="B48" s="59">
        <v>30</v>
      </c>
      <c r="C48" s="60">
        <v>35267</v>
      </c>
      <c r="D48" s="61">
        <f t="shared" si="0"/>
        <v>1685.4000000000015</v>
      </c>
      <c r="E48" s="80">
        <v>19.690097554385105</v>
      </c>
      <c r="F48" s="80">
        <v>10.444216005072347</v>
      </c>
      <c r="H48" s="84"/>
      <c r="I48" s="85">
        <f t="shared" ref="I48:S48" si="24">(1+I$23)^(20-$B28)</f>
        <v>1.2189944199947571</v>
      </c>
      <c r="J48" s="85">
        <f t="shared" si="24"/>
        <v>1.2676506002282293</v>
      </c>
      <c r="K48" s="85">
        <f t="shared" si="24"/>
        <v>1.3180477576059584</v>
      </c>
      <c r="L48" s="85">
        <f t="shared" si="24"/>
        <v>1.3702410463356465</v>
      </c>
      <c r="M48" s="85">
        <f t="shared" si="24"/>
        <v>1.4242871434923117</v>
      </c>
      <c r="N48" s="86">
        <f t="shared" si="24"/>
        <v>1.4802442849183446</v>
      </c>
      <c r="O48" s="85">
        <f t="shared" si="24"/>
        <v>1.5381723018260738</v>
      </c>
      <c r="P48" s="85">
        <f t="shared" si="24"/>
        <v>1.5981326581137945</v>
      </c>
      <c r="Q48" s="85">
        <f t="shared" si="24"/>
        <v>1.6601884884063303</v>
      </c>
      <c r="R48" s="85">
        <f t="shared" si="24"/>
        <v>1.7244046368313648</v>
      </c>
      <c r="S48" s="87">
        <f t="shared" si="24"/>
        <v>1.7908476965428546</v>
      </c>
    </row>
    <row r="49" spans="8:25" x14ac:dyDescent="0.25">
      <c r="H49" s="84"/>
      <c r="I49" s="85">
        <f t="shared" ref="I49:S49" si="25">(1+I$23)^(20-$B29)</f>
        <v>1.1950925686223108</v>
      </c>
      <c r="J49" s="85">
        <f t="shared" si="25"/>
        <v>1.2379400392853801</v>
      </c>
      <c r="K49" s="85">
        <f t="shared" si="25"/>
        <v>1.2821476241303098</v>
      </c>
      <c r="L49" s="85">
        <f t="shared" si="25"/>
        <v>1.3277529518756266</v>
      </c>
      <c r="M49" s="85">
        <f t="shared" si="25"/>
        <v>1.374794540050494</v>
      </c>
      <c r="N49" s="86">
        <f t="shared" si="25"/>
        <v>1.4233118124214852</v>
      </c>
      <c r="O49" s="85">
        <f t="shared" si="25"/>
        <v>1.4733451166916416</v>
      </c>
      <c r="P49" s="85">
        <f t="shared" si="25"/>
        <v>1.5249357424749945</v>
      </c>
      <c r="Q49" s="85">
        <f t="shared" si="25"/>
        <v>1.5781259395497436</v>
      </c>
      <c r="R49" s="85">
        <f t="shared" si="25"/>
        <v>1.6329589363933377</v>
      </c>
      <c r="S49" s="87">
        <f t="shared" si="25"/>
        <v>1.6894789590026928</v>
      </c>
    </row>
    <row r="50" spans="8:25" x14ac:dyDescent="0.25">
      <c r="H50" s="84"/>
      <c r="I50" s="85">
        <f t="shared" ref="I50:S50" si="26">(1+I$23)^(20-$B30)</f>
        <v>1.1716593810022655</v>
      </c>
      <c r="J50" s="85">
        <f t="shared" si="26"/>
        <v>1.2089258196146291</v>
      </c>
      <c r="K50" s="85">
        <f t="shared" si="26"/>
        <v>1.2472253153018578</v>
      </c>
      <c r="L50" s="85">
        <f t="shared" si="26"/>
        <v>1.2865823177089404</v>
      </c>
      <c r="M50" s="85">
        <f t="shared" si="26"/>
        <v>1.3270217568054961</v>
      </c>
      <c r="N50" s="86">
        <f t="shared" si="26"/>
        <v>1.3685690504052741</v>
      </c>
      <c r="O50" s="85">
        <f t="shared" si="26"/>
        <v>1.4112501117736029</v>
      </c>
      <c r="P50" s="85">
        <f t="shared" si="26"/>
        <v>1.4550913573234681</v>
      </c>
      <c r="Q50" s="85">
        <f t="shared" si="26"/>
        <v>1.5001197144008969</v>
      </c>
      <c r="R50" s="85">
        <f t="shared" si="26"/>
        <v>1.5463626291603576</v>
      </c>
      <c r="S50" s="87">
        <f t="shared" si="26"/>
        <v>1.5938480745308423</v>
      </c>
      <c r="T50" s="57"/>
      <c r="U50" s="57"/>
      <c r="V50" s="57"/>
      <c r="W50" s="57"/>
      <c r="X50" s="57"/>
      <c r="Y50" s="57"/>
    </row>
    <row r="51" spans="8:25" x14ac:dyDescent="0.25">
      <c r="H51" s="84"/>
      <c r="I51" s="85">
        <f t="shared" ref="I51:S51" si="27">(1+I$23)^(20-$B31)</f>
        <v>1.1486856676492798</v>
      </c>
      <c r="J51" s="85">
        <f t="shared" si="27"/>
        <v>1.1805916207174114</v>
      </c>
      <c r="K51" s="85">
        <f t="shared" si="27"/>
        <v>1.2132541977644531</v>
      </c>
      <c r="L51" s="85">
        <f t="shared" si="27"/>
        <v>1.2466882923536242</v>
      </c>
      <c r="M51" s="85">
        <f t="shared" si="27"/>
        <v>1.2809090316655367</v>
      </c>
      <c r="N51" s="86">
        <f t="shared" si="27"/>
        <v>1.3159317792358403</v>
      </c>
      <c r="O51" s="85">
        <f t="shared" si="27"/>
        <v>1.3517721377141791</v>
      </c>
      <c r="P51" s="85">
        <f t="shared" si="27"/>
        <v>1.3884459516445302</v>
      </c>
      <c r="Q51" s="85">
        <f t="shared" si="27"/>
        <v>1.4259693102670119</v>
      </c>
      <c r="R51" s="85">
        <f t="shared" si="27"/>
        <v>1.4643585503412477</v>
      </c>
      <c r="S51" s="87">
        <f t="shared" si="27"/>
        <v>1.5036302589913608</v>
      </c>
      <c r="T51" s="56"/>
      <c r="X51" s="56"/>
      <c r="Y51" s="56"/>
    </row>
    <row r="52" spans="8:25" x14ac:dyDescent="0.25">
      <c r="H52" s="84"/>
      <c r="I52" s="85">
        <f t="shared" ref="I52:S52" si="28">(1+I$23)^(20-$B32)</f>
        <v>1.1261624192640001</v>
      </c>
      <c r="J52" s="85">
        <f t="shared" si="28"/>
        <v>1.1529215046068468</v>
      </c>
      <c r="K52" s="85">
        <f t="shared" si="28"/>
        <v>1.1802083635840983</v>
      </c>
      <c r="L52" s="85">
        <f t="shared" si="28"/>
        <v>1.2080312910403337</v>
      </c>
      <c r="M52" s="85">
        <f t="shared" si="28"/>
        <v>1.2363986792138384</v>
      </c>
      <c r="N52" s="86">
        <f t="shared" si="28"/>
        <v>1.2653190184960004</v>
      </c>
      <c r="O52" s="85">
        <f t="shared" si="28"/>
        <v>1.2948008981936581</v>
      </c>
      <c r="P52" s="85">
        <f t="shared" si="28"/>
        <v>1.3248530072943991</v>
      </c>
      <c r="Q52" s="85">
        <f t="shared" si="28"/>
        <v>1.3554841352348022</v>
      </c>
      <c r="R52" s="85">
        <f t="shared" si="28"/>
        <v>1.3867031726716359</v>
      </c>
      <c r="S52" s="87">
        <f t="shared" si="28"/>
        <v>1.4185191122560006</v>
      </c>
      <c r="T52" s="56"/>
      <c r="X52" s="56"/>
      <c r="Y52" s="56"/>
    </row>
    <row r="53" spans="8:25" x14ac:dyDescent="0.25">
      <c r="H53" s="84"/>
      <c r="I53" s="85">
        <f t="shared" ref="I53:S53" si="29">(1+I$23)^(20-$B33)</f>
        <v>1.1040808032</v>
      </c>
      <c r="J53" s="85">
        <f t="shared" si="29"/>
        <v>1.1258999068426241</v>
      </c>
      <c r="K53" s="85">
        <f t="shared" si="29"/>
        <v>1.148062610490368</v>
      </c>
      <c r="L53" s="85">
        <f t="shared" si="29"/>
        <v>1.170572956434432</v>
      </c>
      <c r="M53" s="85">
        <f t="shared" si="29"/>
        <v>1.1934350185461762</v>
      </c>
      <c r="N53" s="86">
        <f t="shared" si="29"/>
        <v>1.2166529024000003</v>
      </c>
      <c r="O53" s="85">
        <f t="shared" si="29"/>
        <v>1.240230745396224</v>
      </c>
      <c r="P53" s="85">
        <f t="shared" si="29"/>
        <v>1.2641727168839685</v>
      </c>
      <c r="Q53" s="85">
        <f t="shared" si="29"/>
        <v>1.2884830182840323</v>
      </c>
      <c r="R53" s="85">
        <f t="shared" si="29"/>
        <v>1.3131658832117765</v>
      </c>
      <c r="S53" s="87">
        <f t="shared" si="29"/>
        <v>1.3382255776000005</v>
      </c>
      <c r="T53" s="56"/>
      <c r="X53" s="56"/>
      <c r="Y53" s="56"/>
    </row>
    <row r="54" spans="8:25" x14ac:dyDescent="0.25">
      <c r="H54" s="84"/>
      <c r="I54" s="85">
        <f t="shared" ref="I54:S54" si="30">(1+I$23)^(20-$B34)</f>
        <v>1.08243216</v>
      </c>
      <c r="J54" s="85">
        <f t="shared" si="30"/>
        <v>1.099511627776</v>
      </c>
      <c r="K54" s="85">
        <f t="shared" si="30"/>
        <v>1.116792422656</v>
      </c>
      <c r="L54" s="85">
        <f t="shared" si="30"/>
        <v>1.1342761205759999</v>
      </c>
      <c r="M54" s="85">
        <f t="shared" si="30"/>
        <v>1.1519643036160001</v>
      </c>
      <c r="N54" s="86">
        <f t="shared" si="30"/>
        <v>1.1698585600000002</v>
      </c>
      <c r="O54" s="85">
        <f t="shared" si="30"/>
        <v>1.1879604840960001</v>
      </c>
      <c r="P54" s="85">
        <f t="shared" si="30"/>
        <v>1.2062716764160004</v>
      </c>
      <c r="Q54" s="85">
        <f t="shared" si="30"/>
        <v>1.2247937436160004</v>
      </c>
      <c r="R54" s="85">
        <f t="shared" si="30"/>
        <v>1.2435282984960003</v>
      </c>
      <c r="S54" s="87">
        <f t="shared" si="30"/>
        <v>1.2624769600000003</v>
      </c>
      <c r="T54" s="56"/>
      <c r="X54" s="56"/>
      <c r="Y54" s="56"/>
    </row>
    <row r="55" spans="8:25" x14ac:dyDescent="0.25">
      <c r="H55" s="84"/>
      <c r="I55" s="85">
        <f t="shared" ref="I55:S55" si="31">(1+I$23)^(20-$B35)</f>
        <v>1.0612079999999999</v>
      </c>
      <c r="J55" s="85">
        <f t="shared" si="31"/>
        <v>1.0737418240000001</v>
      </c>
      <c r="K55" s="85">
        <f t="shared" si="31"/>
        <v>1.086373952</v>
      </c>
      <c r="L55" s="85">
        <f t="shared" si="31"/>
        <v>1.0991047679999999</v>
      </c>
      <c r="M55" s="85">
        <f t="shared" si="31"/>
        <v>1.1119346560000001</v>
      </c>
      <c r="N55" s="86">
        <f t="shared" si="31"/>
        <v>1.1248640000000001</v>
      </c>
      <c r="O55" s="85">
        <f t="shared" si="31"/>
        <v>1.1378931840000002</v>
      </c>
      <c r="P55" s="85">
        <f t="shared" si="31"/>
        <v>1.1510225920000001</v>
      </c>
      <c r="Q55" s="85">
        <f t="shared" si="31"/>
        <v>1.1642526080000002</v>
      </c>
      <c r="R55" s="85">
        <f t="shared" si="31"/>
        <v>1.1775836160000002</v>
      </c>
      <c r="S55" s="87">
        <f t="shared" si="31"/>
        <v>1.1910160000000003</v>
      </c>
      <c r="T55" s="56"/>
      <c r="X55" s="56"/>
      <c r="Y55" s="56"/>
    </row>
    <row r="56" spans="8:25" x14ac:dyDescent="0.25">
      <c r="H56" s="84"/>
      <c r="I56" s="85">
        <f t="shared" ref="I56:S56" si="32">(1+I$23)^(20-$B36)</f>
        <v>1.0404</v>
      </c>
      <c r="J56" s="85">
        <f t="shared" si="32"/>
        <v>1.048576</v>
      </c>
      <c r="K56" s="85">
        <f t="shared" si="32"/>
        <v>1.0567839999999999</v>
      </c>
      <c r="L56" s="85">
        <f t="shared" si="32"/>
        <v>1.065024</v>
      </c>
      <c r="M56" s="85">
        <f t="shared" si="32"/>
        <v>1.073296</v>
      </c>
      <c r="N56" s="86">
        <f t="shared" si="32"/>
        <v>1.0816000000000001</v>
      </c>
      <c r="O56" s="85">
        <f t="shared" si="32"/>
        <v>1.089936</v>
      </c>
      <c r="P56" s="85">
        <f t="shared" si="32"/>
        <v>1.0983040000000002</v>
      </c>
      <c r="Q56" s="85">
        <f t="shared" si="32"/>
        <v>1.1067040000000001</v>
      </c>
      <c r="R56" s="85">
        <f t="shared" si="32"/>
        <v>1.1151360000000001</v>
      </c>
      <c r="S56" s="87">
        <f t="shared" si="32"/>
        <v>1.1236000000000002</v>
      </c>
      <c r="T56" s="56"/>
      <c r="X56" s="56"/>
      <c r="Y56" s="56"/>
    </row>
    <row r="57" spans="8:25" x14ac:dyDescent="0.25">
      <c r="H57" s="84"/>
      <c r="I57" s="85">
        <f t="shared" ref="I57:S57" si="33">(1+I$23)^(20-$B37)</f>
        <v>1.02</v>
      </c>
      <c r="J57" s="85">
        <f t="shared" si="33"/>
        <v>1.024</v>
      </c>
      <c r="K57" s="85">
        <f t="shared" si="33"/>
        <v>1.028</v>
      </c>
      <c r="L57" s="85">
        <f t="shared" si="33"/>
        <v>1.032</v>
      </c>
      <c r="M57" s="85">
        <f t="shared" si="33"/>
        <v>1.036</v>
      </c>
      <c r="N57" s="86">
        <f t="shared" si="33"/>
        <v>1.04</v>
      </c>
      <c r="O57" s="85">
        <f t="shared" si="33"/>
        <v>1.044</v>
      </c>
      <c r="P57" s="85">
        <f t="shared" si="33"/>
        <v>1.048</v>
      </c>
      <c r="Q57" s="85">
        <f t="shared" si="33"/>
        <v>1.052</v>
      </c>
      <c r="R57" s="85">
        <f t="shared" si="33"/>
        <v>1.056</v>
      </c>
      <c r="S57" s="87">
        <f t="shared" si="33"/>
        <v>1.06</v>
      </c>
      <c r="T57" s="56"/>
      <c r="X57" s="56"/>
      <c r="Y57" s="56"/>
    </row>
    <row r="58" spans="8:25" ht="15.75" thickBot="1" x14ac:dyDescent="0.3">
      <c r="H58" s="84"/>
      <c r="I58" s="81">
        <f t="shared" ref="I58:S58" si="34">(1+I$23)^(20-$B38)</f>
        <v>1</v>
      </c>
      <c r="J58" s="81">
        <f t="shared" si="34"/>
        <v>1</v>
      </c>
      <c r="K58" s="81">
        <f t="shared" si="34"/>
        <v>1</v>
      </c>
      <c r="L58" s="81">
        <f t="shared" si="34"/>
        <v>1</v>
      </c>
      <c r="M58" s="81">
        <f t="shared" si="34"/>
        <v>1</v>
      </c>
      <c r="N58" s="82">
        <f t="shared" si="34"/>
        <v>1</v>
      </c>
      <c r="O58" s="81">
        <f t="shared" si="34"/>
        <v>1</v>
      </c>
      <c r="P58" s="81">
        <f t="shared" si="34"/>
        <v>1</v>
      </c>
      <c r="Q58" s="81">
        <f t="shared" si="34"/>
        <v>1</v>
      </c>
      <c r="R58" s="81">
        <f t="shared" si="34"/>
        <v>1</v>
      </c>
      <c r="S58" s="88">
        <f t="shared" si="34"/>
        <v>1</v>
      </c>
      <c r="T58" s="56"/>
      <c r="X58" s="56"/>
      <c r="Y58" s="56"/>
    </row>
    <row r="59" spans="8:25" s="68" customFormat="1" ht="15.75" thickTop="1" x14ac:dyDescent="0.25">
      <c r="H59" s="89" t="s">
        <v>56</v>
      </c>
      <c r="I59" s="90">
        <f t="shared" ref="I59:S59" si="35">SUMPRODUCT(I$39:I$58,$D$19:$D$38)</f>
        <v>11682.594927905235</v>
      </c>
      <c r="J59" s="90">
        <f t="shared" si="35"/>
        <v>11992.467438190846</v>
      </c>
      <c r="K59" s="90">
        <f t="shared" si="35"/>
        <v>12313.945186979392</v>
      </c>
      <c r="L59" s="90">
        <f t="shared" si="35"/>
        <v>12647.516470177554</v>
      </c>
      <c r="M59" s="90">
        <f t="shared" si="35"/>
        <v>12993.690835159927</v>
      </c>
      <c r="N59" s="90">
        <f t="shared" si="35"/>
        <v>13353</v>
      </c>
      <c r="O59" s="90">
        <f t="shared" si="35"/>
        <v>13725.998811303631</v>
      </c>
      <c r="P59" s="90">
        <f t="shared" si="35"/>
        <v>14113.266242193562</v>
      </c>
      <c r="Q59" s="90">
        <f t="shared" si="35"/>
        <v>14515.406432052156</v>
      </c>
      <c r="R59" s="90">
        <f t="shared" si="35"/>
        <v>14933.04976969032</v>
      </c>
      <c r="S59" s="91">
        <f t="shared" si="35"/>
        <v>15366.854021673096</v>
      </c>
      <c r="T59" s="69"/>
      <c r="X59" s="69"/>
      <c r="Y59" s="69"/>
    </row>
    <row r="60" spans="8:25" x14ac:dyDescent="0.25">
      <c r="L60" s="56"/>
      <c r="P60" s="56"/>
      <c r="T60" s="56"/>
      <c r="X60" s="56"/>
      <c r="Y60" s="56"/>
    </row>
    <row r="61" spans="8:25" x14ac:dyDescent="0.25">
      <c r="H61" s="83" t="s">
        <v>60</v>
      </c>
      <c r="I61" s="96">
        <f>I22</f>
        <v>-0.5</v>
      </c>
      <c r="J61" s="96">
        <f t="shared" ref="J61:S61" si="36">J22</f>
        <v>-0.4</v>
      </c>
      <c r="K61" s="96">
        <f t="shared" si="36"/>
        <v>-0.3</v>
      </c>
      <c r="L61" s="96">
        <f t="shared" si="36"/>
        <v>-0.2</v>
      </c>
      <c r="M61" s="96">
        <f t="shared" si="36"/>
        <v>-0.1</v>
      </c>
      <c r="N61" s="96">
        <f t="shared" si="36"/>
        <v>0</v>
      </c>
      <c r="O61" s="96">
        <f t="shared" si="36"/>
        <v>0.1</v>
      </c>
      <c r="P61" s="96">
        <f t="shared" si="36"/>
        <v>0.2</v>
      </c>
      <c r="Q61" s="96">
        <f t="shared" si="36"/>
        <v>0.3</v>
      </c>
      <c r="R61" s="96">
        <f t="shared" si="36"/>
        <v>0.4</v>
      </c>
      <c r="S61" s="97">
        <f t="shared" si="36"/>
        <v>0.5</v>
      </c>
      <c r="T61" s="56"/>
      <c r="U61" s="56"/>
      <c r="V61" s="56"/>
      <c r="W61" s="56"/>
      <c r="X61" s="56"/>
      <c r="Y61" s="56"/>
    </row>
    <row r="62" spans="8:25" x14ac:dyDescent="0.25">
      <c r="H62" s="84"/>
      <c r="I62" s="85">
        <f t="shared" ref="I62:S62" si="37">(1+I$23)^(30-$B19)</f>
        <v>1.7758446902974052</v>
      </c>
      <c r="J62" s="85">
        <f t="shared" si="37"/>
        <v>1.9892929456391462</v>
      </c>
      <c r="K62" s="85">
        <f t="shared" si="37"/>
        <v>2.2274108206895207</v>
      </c>
      <c r="L62" s="85">
        <f t="shared" si="37"/>
        <v>2.4929365294775594</v>
      </c>
      <c r="M62" s="85">
        <f t="shared" si="37"/>
        <v>2.7888997724930413</v>
      </c>
      <c r="N62" s="86">
        <f t="shared" si="37"/>
        <v>3.1186514519495603</v>
      </c>
      <c r="O62" s="85">
        <f t="shared" si="37"/>
        <v>3.4858962834743292</v>
      </c>
      <c r="P62" s="85">
        <f t="shared" si="37"/>
        <v>3.8947285737004202</v>
      </c>
      <c r="Q62" s="85">
        <f t="shared" si="37"/>
        <v>4.3496714571226116</v>
      </c>
      <c r="R62" s="85">
        <f t="shared" si="37"/>
        <v>4.8557199114767986</v>
      </c>
      <c r="S62" s="87">
        <f t="shared" si="37"/>
        <v>5.4183878989747729</v>
      </c>
      <c r="T62" s="56"/>
      <c r="U62" s="56"/>
      <c r="V62" s="56"/>
      <c r="W62" s="56"/>
      <c r="X62" s="56"/>
      <c r="Y62" s="56"/>
    </row>
    <row r="63" spans="8:25" x14ac:dyDescent="0.25">
      <c r="H63" s="84"/>
      <c r="I63" s="85">
        <f t="shared" ref="I63:S63" si="38">(1+I$23)^(30-$B20)</f>
        <v>1.7410242061739269</v>
      </c>
      <c r="J63" s="85">
        <f t="shared" si="38"/>
        <v>1.9426688922257287</v>
      </c>
      <c r="K63" s="85">
        <f t="shared" si="38"/>
        <v>2.1667420434722966</v>
      </c>
      <c r="L63" s="85">
        <f t="shared" si="38"/>
        <v>2.4156361719743793</v>
      </c>
      <c r="M63" s="85">
        <f t="shared" si="38"/>
        <v>2.6919881973871052</v>
      </c>
      <c r="N63" s="86">
        <f t="shared" si="38"/>
        <v>2.9987033191822694</v>
      </c>
      <c r="O63" s="85">
        <f t="shared" si="38"/>
        <v>3.3389811144390129</v>
      </c>
      <c r="P63" s="85">
        <f t="shared" si="38"/>
        <v>3.716344058874447</v>
      </c>
      <c r="Q63" s="85">
        <f t="shared" si="38"/>
        <v>4.1346686854777674</v>
      </c>
      <c r="R63" s="85">
        <f t="shared" si="38"/>
        <v>4.5982196131409072</v>
      </c>
      <c r="S63" s="87">
        <f t="shared" si="38"/>
        <v>5.1116866971460118</v>
      </c>
      <c r="T63" s="56"/>
      <c r="U63" s="56"/>
      <c r="V63" s="56"/>
      <c r="W63" s="56"/>
      <c r="X63" s="56"/>
      <c r="Y63" s="56"/>
    </row>
    <row r="64" spans="8:25" x14ac:dyDescent="0.25">
      <c r="H64" s="84"/>
      <c r="I64" s="85">
        <f t="shared" ref="I64:S64" si="39">(1+I$23)^(30-$B21)</f>
        <v>1.7068864766411045</v>
      </c>
      <c r="J64" s="85">
        <f t="shared" si="39"/>
        <v>1.8971375900641883</v>
      </c>
      <c r="K64" s="85">
        <f t="shared" si="39"/>
        <v>2.1077257232220781</v>
      </c>
      <c r="L64" s="85">
        <f t="shared" si="39"/>
        <v>2.340732724781375</v>
      </c>
      <c r="M64" s="85">
        <f t="shared" si="39"/>
        <v>2.5984442059721093</v>
      </c>
      <c r="N64" s="86">
        <f t="shared" si="39"/>
        <v>2.8833685761367969</v>
      </c>
      <c r="O64" s="85">
        <f t="shared" si="39"/>
        <v>3.1982577724511621</v>
      </c>
      <c r="P64" s="85">
        <f t="shared" si="39"/>
        <v>3.5461298271702728</v>
      </c>
      <c r="Q64" s="85">
        <f t="shared" si="39"/>
        <v>3.930293427260235</v>
      </c>
      <c r="R64" s="85">
        <f t="shared" si="39"/>
        <v>4.3543746336561622</v>
      </c>
      <c r="S64" s="87">
        <f t="shared" si="39"/>
        <v>4.8223459407037845</v>
      </c>
      <c r="T64" s="56"/>
      <c r="U64" s="56"/>
      <c r="V64" s="56"/>
      <c r="W64" s="56"/>
      <c r="X64" s="56"/>
      <c r="Y64" s="56"/>
    </row>
    <row r="65" spans="8:25" x14ac:dyDescent="0.25">
      <c r="H65" s="84"/>
      <c r="I65" s="85">
        <f t="shared" ref="I65:S65" si="40">(1+I$23)^(30-$B22)</f>
        <v>1.6734181143540243</v>
      </c>
      <c r="J65" s="85">
        <f t="shared" si="40"/>
        <v>1.8526734277970587</v>
      </c>
      <c r="K65" s="85">
        <f t="shared" si="40"/>
        <v>2.0503168513833443</v>
      </c>
      <c r="L65" s="85">
        <f t="shared" si="40"/>
        <v>2.2681518650982317</v>
      </c>
      <c r="M65" s="85">
        <f t="shared" si="40"/>
        <v>2.5081507779653562</v>
      </c>
      <c r="N65" s="86">
        <f t="shared" si="40"/>
        <v>2.77246978474692</v>
      </c>
      <c r="O65" s="85">
        <f t="shared" si="40"/>
        <v>3.063465299282722</v>
      </c>
      <c r="P65" s="85">
        <f t="shared" si="40"/>
        <v>3.3837116671472067</v>
      </c>
      <c r="Q65" s="85">
        <f t="shared" si="40"/>
        <v>3.7360203681180932</v>
      </c>
      <c r="R65" s="85">
        <f t="shared" si="40"/>
        <v>4.1234608273259106</v>
      </c>
      <c r="S65" s="87">
        <f t="shared" si="40"/>
        <v>4.5493829629280977</v>
      </c>
      <c r="T65" s="56"/>
      <c r="U65" s="56"/>
      <c r="V65" s="56"/>
      <c r="W65" s="56"/>
      <c r="X65" s="56"/>
      <c r="Y65" s="56"/>
    </row>
    <row r="66" spans="8:25" x14ac:dyDescent="0.25">
      <c r="H66" s="84"/>
      <c r="I66" s="85">
        <f t="shared" ref="I66:S66" si="41">(1+I$23)^(30-$B23)</f>
        <v>1.6406059944647295</v>
      </c>
      <c r="J66" s="85">
        <f t="shared" si="41"/>
        <v>1.809251394333065</v>
      </c>
      <c r="K66" s="85">
        <f t="shared" si="41"/>
        <v>1.9944716453145375</v>
      </c>
      <c r="L66" s="85">
        <f t="shared" si="41"/>
        <v>2.1978215747075893</v>
      </c>
      <c r="M66" s="85">
        <f t="shared" si="41"/>
        <v>2.4209949594260198</v>
      </c>
      <c r="N66" s="86">
        <f t="shared" si="41"/>
        <v>2.6658363314874234</v>
      </c>
      <c r="O66" s="85">
        <f t="shared" si="41"/>
        <v>2.9343537349451361</v>
      </c>
      <c r="P66" s="85">
        <f t="shared" si="41"/>
        <v>3.2287325068198536</v>
      </c>
      <c r="Q66" s="85">
        <f t="shared" si="41"/>
        <v>3.5513501598080737</v>
      </c>
      <c r="R66" s="85">
        <f t="shared" si="41"/>
        <v>3.904792450119233</v>
      </c>
      <c r="S66" s="87">
        <f t="shared" si="41"/>
        <v>4.2918707197434882</v>
      </c>
      <c r="T66" s="56"/>
      <c r="U66" s="56"/>
      <c r="V66" s="56"/>
      <c r="W66" s="56"/>
      <c r="X66" s="56"/>
      <c r="Y66" s="56"/>
    </row>
    <row r="67" spans="8:25" x14ac:dyDescent="0.25">
      <c r="H67" s="84"/>
      <c r="I67" s="85">
        <f t="shared" ref="I67:S67" si="42">(1+I$23)^(30-$B24)</f>
        <v>1.608437249475225</v>
      </c>
      <c r="J67" s="85">
        <f t="shared" si="42"/>
        <v>1.7668470647783838</v>
      </c>
      <c r="K67" s="85">
        <f t="shared" si="42"/>
        <v>1.9401475148974099</v>
      </c>
      <c r="L67" s="85">
        <f t="shared" si="42"/>
        <v>2.1296720685151054</v>
      </c>
      <c r="M67" s="85">
        <f t="shared" si="42"/>
        <v>2.3368677214536868</v>
      </c>
      <c r="N67" s="86">
        <f t="shared" si="42"/>
        <v>2.5633041648917527</v>
      </c>
      <c r="O67" s="85">
        <f t="shared" si="42"/>
        <v>2.8106836541620077</v>
      </c>
      <c r="P67" s="85">
        <f t="shared" si="42"/>
        <v>3.0808516286448984</v>
      </c>
      <c r="Q67" s="85">
        <f t="shared" si="42"/>
        <v>3.3758081366996895</v>
      </c>
      <c r="R67" s="85">
        <f t="shared" si="42"/>
        <v>3.6977201232189705</v>
      </c>
      <c r="S67" s="87">
        <f t="shared" si="42"/>
        <v>4.0489346412674418</v>
      </c>
      <c r="T67" s="56"/>
      <c r="U67" s="56"/>
      <c r="V67" s="56"/>
      <c r="W67" s="56"/>
      <c r="X67" s="56"/>
      <c r="Y67" s="56"/>
    </row>
    <row r="68" spans="8:25" x14ac:dyDescent="0.25">
      <c r="H68" s="84"/>
      <c r="I68" s="85">
        <f t="shared" ref="I68:S68" si="43">(1+I$23)^(30-$B25)</f>
        <v>1.576899264191397</v>
      </c>
      <c r="J68" s="85">
        <f t="shared" si="43"/>
        <v>1.7254365866976409</v>
      </c>
      <c r="K68" s="85">
        <f t="shared" si="43"/>
        <v>1.8873030300558462</v>
      </c>
      <c r="L68" s="85">
        <f t="shared" si="43"/>
        <v>2.0636357253053346</v>
      </c>
      <c r="M68" s="85">
        <f t="shared" si="43"/>
        <v>2.2556638237969953</v>
      </c>
      <c r="N68" s="86">
        <f t="shared" si="43"/>
        <v>2.4647155431651466</v>
      </c>
      <c r="O68" s="85">
        <f t="shared" si="43"/>
        <v>2.692225722377402</v>
      </c>
      <c r="P68" s="85">
        <f t="shared" si="43"/>
        <v>2.9397439204626887</v>
      </c>
      <c r="Q68" s="85">
        <f t="shared" si="43"/>
        <v>3.2089430957221374</v>
      </c>
      <c r="R68" s="85">
        <f t="shared" si="43"/>
        <v>3.501628904563419</v>
      </c>
      <c r="S68" s="87">
        <f t="shared" si="43"/>
        <v>3.8197496615730588</v>
      </c>
      <c r="T68" s="56"/>
      <c r="U68" s="56"/>
      <c r="V68" s="56"/>
      <c r="W68" s="56"/>
      <c r="X68" s="56"/>
      <c r="Y68" s="56"/>
    </row>
    <row r="69" spans="8:25" s="12" customFormat="1" x14ac:dyDescent="0.25">
      <c r="H69" s="92"/>
      <c r="I69" s="85">
        <f t="shared" ref="I69:S69" si="44">(1+I$23)^(30-$B26)</f>
        <v>1.5459796707758797</v>
      </c>
      <c r="J69" s="85">
        <f t="shared" si="44"/>
        <v>1.6849966666969145</v>
      </c>
      <c r="K69" s="85">
        <f t="shared" si="44"/>
        <v>1.8358978891593836</v>
      </c>
      <c r="L69" s="85">
        <f t="shared" si="44"/>
        <v>1.9996470206447043</v>
      </c>
      <c r="M69" s="85">
        <f t="shared" si="44"/>
        <v>2.1772816832017323</v>
      </c>
      <c r="N69" s="86">
        <f t="shared" si="44"/>
        <v>2.3699187915049489</v>
      </c>
      <c r="O69" s="85">
        <f t="shared" si="44"/>
        <v>2.5787602704764385</v>
      </c>
      <c r="P69" s="85">
        <f t="shared" si="44"/>
        <v>2.8050991607468405</v>
      </c>
      <c r="Q69" s="85">
        <f t="shared" si="44"/>
        <v>3.0503261366180014</v>
      </c>
      <c r="R69" s="85">
        <f t="shared" si="44"/>
        <v>3.3159364626547525</v>
      </c>
      <c r="S69" s="87">
        <f t="shared" si="44"/>
        <v>3.6035374165783569</v>
      </c>
      <c r="T69" s="56"/>
      <c r="U69" s="56"/>
      <c r="V69" s="56"/>
      <c r="W69" s="56"/>
      <c r="X69" s="56"/>
      <c r="Y69" s="56"/>
    </row>
    <row r="70" spans="8:25" x14ac:dyDescent="0.25">
      <c r="H70" s="84"/>
      <c r="I70" s="85">
        <f t="shared" ref="I70:S70" si="45">(1+I$23)^(30-$B27)</f>
        <v>1.5156663438979212</v>
      </c>
      <c r="J70" s="85">
        <f t="shared" si="45"/>
        <v>1.6455045573212059</v>
      </c>
      <c r="K70" s="85">
        <f t="shared" si="45"/>
        <v>1.7858928882873379</v>
      </c>
      <c r="L70" s="85">
        <f t="shared" si="45"/>
        <v>1.9376424618650239</v>
      </c>
      <c r="M70" s="85">
        <f t="shared" si="45"/>
        <v>2.1016232463337188</v>
      </c>
      <c r="N70" s="86">
        <f t="shared" si="45"/>
        <v>2.2787680687547587</v>
      </c>
      <c r="O70" s="85">
        <f t="shared" si="45"/>
        <v>2.4700768874295385</v>
      </c>
      <c r="P70" s="85">
        <f t="shared" si="45"/>
        <v>2.6766213365904963</v>
      </c>
      <c r="Q70" s="85">
        <f t="shared" si="45"/>
        <v>2.8995495595228147</v>
      </c>
      <c r="R70" s="85">
        <f t="shared" si="45"/>
        <v>3.14009134721094</v>
      </c>
      <c r="S70" s="87">
        <f t="shared" si="45"/>
        <v>3.3995636005456196</v>
      </c>
      <c r="T70" s="56"/>
      <c r="U70" s="56"/>
      <c r="V70" s="56"/>
      <c r="W70" s="56"/>
      <c r="X70" s="56"/>
      <c r="Y70" s="56"/>
    </row>
    <row r="71" spans="8:25" x14ac:dyDescent="0.25">
      <c r="H71" s="84"/>
      <c r="I71" s="85">
        <f t="shared" ref="I71:S71" si="46">(1+I$23)^(30-$B28)</f>
        <v>1.4859473959783542</v>
      </c>
      <c r="J71" s="85">
        <f t="shared" si="46"/>
        <v>1.60693804425899</v>
      </c>
      <c r="K71" s="85">
        <f t="shared" si="46"/>
        <v>1.7372498913300953</v>
      </c>
      <c r="L71" s="85">
        <f t="shared" si="46"/>
        <v>1.8775605250630074</v>
      </c>
      <c r="M71" s="85">
        <f t="shared" si="46"/>
        <v>2.0285938671174892</v>
      </c>
      <c r="N71" s="86">
        <f t="shared" si="46"/>
        <v>2.1911231430334213</v>
      </c>
      <c r="O71" s="85">
        <f t="shared" si="46"/>
        <v>2.3659740301049221</v>
      </c>
      <c r="P71" s="85">
        <f t="shared" si="46"/>
        <v>2.5540279929298628</v>
      </c>
      <c r="Q71" s="85">
        <f t="shared" si="46"/>
        <v>2.7562258170368961</v>
      </c>
      <c r="R71" s="85">
        <f t="shared" si="46"/>
        <v>2.9735713515255111</v>
      </c>
      <c r="S71" s="87">
        <f t="shared" si="46"/>
        <v>3.207135472212848</v>
      </c>
      <c r="T71" s="56"/>
      <c r="U71" s="56"/>
      <c r="V71" s="56"/>
      <c r="W71" s="56"/>
      <c r="X71" s="56"/>
      <c r="Y71" s="56"/>
    </row>
    <row r="72" spans="8:25" x14ac:dyDescent="0.25">
      <c r="H72" s="84"/>
      <c r="I72" s="85">
        <f t="shared" ref="I72:S72" si="47">(1+I$23)^(30-$B29)</f>
        <v>1.4568111725277981</v>
      </c>
      <c r="J72" s="85">
        <f t="shared" si="47"/>
        <v>1.5692754338466701</v>
      </c>
      <c r="K72" s="85">
        <f t="shared" si="47"/>
        <v>1.6899318009047619</v>
      </c>
      <c r="L72" s="85">
        <f t="shared" si="47"/>
        <v>1.8193415940533015</v>
      </c>
      <c r="M72" s="85">
        <f t="shared" si="47"/>
        <v>1.9581021883373446</v>
      </c>
      <c r="N72" s="86">
        <f t="shared" si="47"/>
        <v>2.1068491759936743</v>
      </c>
      <c r="O72" s="85">
        <f t="shared" si="47"/>
        <v>2.2662586495257875</v>
      </c>
      <c r="P72" s="85">
        <f t="shared" si="47"/>
        <v>2.4370496115742957</v>
      </c>
      <c r="Q72" s="85">
        <f t="shared" si="47"/>
        <v>2.6199865180959088</v>
      </c>
      <c r="R72" s="85">
        <f t="shared" si="47"/>
        <v>2.8158819616718853</v>
      </c>
      <c r="S72" s="87">
        <f t="shared" si="47"/>
        <v>3.0255995020875925</v>
      </c>
      <c r="T72" s="56"/>
      <c r="U72" s="56"/>
      <c r="V72" s="56"/>
      <c r="W72" s="56"/>
      <c r="X72" s="56"/>
      <c r="Y72" s="56"/>
    </row>
    <row r="73" spans="8:25" x14ac:dyDescent="0.25">
      <c r="H73" s="84"/>
      <c r="I73" s="85">
        <f t="shared" ref="I73:S73" si="48">(1+I$23)^(30-$B30)</f>
        <v>1.4282462475762727</v>
      </c>
      <c r="J73" s="85">
        <f t="shared" si="48"/>
        <v>1.5324955408658885</v>
      </c>
      <c r="K73" s="85">
        <f t="shared" si="48"/>
        <v>1.6439025300629979</v>
      </c>
      <c r="L73" s="85">
        <f t="shared" si="48"/>
        <v>1.7629279012144397</v>
      </c>
      <c r="M73" s="85">
        <f t="shared" si="48"/>
        <v>1.8900600273526491</v>
      </c>
      <c r="N73" s="86">
        <f t="shared" si="48"/>
        <v>2.025816515378533</v>
      </c>
      <c r="O73" s="85">
        <f t="shared" si="48"/>
        <v>2.1707458328791067</v>
      </c>
      <c r="P73" s="85">
        <f t="shared" si="48"/>
        <v>2.3254290186777635</v>
      </c>
      <c r="Q73" s="85">
        <f t="shared" si="48"/>
        <v>2.4904814810797609</v>
      </c>
      <c r="R73" s="85">
        <f t="shared" si="48"/>
        <v>2.666554887946861</v>
      </c>
      <c r="S73" s="87">
        <f t="shared" si="48"/>
        <v>2.8543391529128228</v>
      </c>
      <c r="T73" s="56"/>
      <c r="U73" s="56"/>
      <c r="V73" s="56"/>
      <c r="W73" s="56"/>
      <c r="X73" s="56"/>
      <c r="Y73" s="56"/>
    </row>
    <row r="74" spans="8:25" x14ac:dyDescent="0.25">
      <c r="H74" s="84"/>
      <c r="I74" s="85">
        <f t="shared" ref="I74:S74" si="49">(1+I$23)^(30-$B31)</f>
        <v>1.4002414191924244</v>
      </c>
      <c r="J74" s="85">
        <f t="shared" si="49"/>
        <v>1.4965776766268444</v>
      </c>
      <c r="K74" s="85">
        <f t="shared" si="49"/>
        <v>1.5991269747694534</v>
      </c>
      <c r="L74" s="85">
        <f t="shared" si="49"/>
        <v>1.7082634701690309</v>
      </c>
      <c r="M74" s="85">
        <f t="shared" si="49"/>
        <v>1.8243822657844104</v>
      </c>
      <c r="N74" s="86">
        <f t="shared" si="49"/>
        <v>1.9479004955562815</v>
      </c>
      <c r="O74" s="85">
        <f t="shared" si="49"/>
        <v>2.0792584606121709</v>
      </c>
      <c r="P74" s="85">
        <f t="shared" si="49"/>
        <v>2.2189208193490106</v>
      </c>
      <c r="Q74" s="85">
        <f t="shared" si="49"/>
        <v>2.3673778337260085</v>
      </c>
      <c r="R74" s="85">
        <f t="shared" si="49"/>
        <v>2.5251466741921029</v>
      </c>
      <c r="S74" s="87">
        <f t="shared" si="49"/>
        <v>2.692772785766814</v>
      </c>
      <c r="T74" s="56"/>
      <c r="U74" s="56"/>
      <c r="V74" s="56"/>
      <c r="W74" s="56"/>
      <c r="X74" s="56"/>
      <c r="Y74" s="56"/>
    </row>
    <row r="75" spans="8:25" x14ac:dyDescent="0.25">
      <c r="H75" s="84"/>
      <c r="I75" s="85">
        <f t="shared" ref="I75:S75" si="50">(1+I$23)^(30-$B32)</f>
        <v>1.372785705090612</v>
      </c>
      <c r="J75" s="85">
        <f t="shared" si="50"/>
        <v>1.4615016373309027</v>
      </c>
      <c r="K75" s="85">
        <f t="shared" si="50"/>
        <v>1.5555709871298184</v>
      </c>
      <c r="L75" s="85">
        <f t="shared" si="50"/>
        <v>1.6552940602413089</v>
      </c>
      <c r="M75" s="85">
        <f t="shared" si="50"/>
        <v>1.7609867430351451</v>
      </c>
      <c r="N75" s="86">
        <f t="shared" si="50"/>
        <v>1.8729812457271937</v>
      </c>
      <c r="O75" s="85">
        <f t="shared" si="50"/>
        <v>1.9916268779810067</v>
      </c>
      <c r="P75" s="85">
        <f t="shared" si="50"/>
        <v>2.1172908581574528</v>
      </c>
      <c r="Q75" s="85">
        <f t="shared" si="50"/>
        <v>2.2503591575342283</v>
      </c>
      <c r="R75" s="85">
        <f t="shared" si="50"/>
        <v>2.3912373808637337</v>
      </c>
      <c r="S75" s="87">
        <f t="shared" si="50"/>
        <v>2.5403516846856733</v>
      </c>
      <c r="T75" s="56"/>
      <c r="U75" s="56"/>
      <c r="V75" s="56"/>
      <c r="W75" s="56"/>
      <c r="X75" s="56"/>
      <c r="Y75" s="56"/>
    </row>
    <row r="76" spans="8:25" x14ac:dyDescent="0.25">
      <c r="H76" s="84"/>
      <c r="I76" s="85">
        <f t="shared" ref="I76:S76" si="51">(1+I$23)^(30-$B33)</f>
        <v>1.3458683383241292</v>
      </c>
      <c r="J76" s="85">
        <f t="shared" si="51"/>
        <v>1.4272476927059599</v>
      </c>
      <c r="K76" s="85">
        <f t="shared" si="51"/>
        <v>1.5132013493480725</v>
      </c>
      <c r="L76" s="85">
        <f t="shared" si="51"/>
        <v>1.6039671126369268</v>
      </c>
      <c r="M76" s="85">
        <f t="shared" si="51"/>
        <v>1.6997941535088272</v>
      </c>
      <c r="N76" s="86">
        <f t="shared" si="51"/>
        <v>1.8009435055069167</v>
      </c>
      <c r="O76" s="85">
        <f t="shared" si="51"/>
        <v>1.9076885804415775</v>
      </c>
      <c r="P76" s="85">
        <f t="shared" si="51"/>
        <v>2.0203157043487137</v>
      </c>
      <c r="Q76" s="85">
        <f t="shared" si="51"/>
        <v>2.1391246744621939</v>
      </c>
      <c r="R76" s="85">
        <f t="shared" si="51"/>
        <v>2.2644293379391418</v>
      </c>
      <c r="S76" s="87">
        <f t="shared" si="51"/>
        <v>2.3965581930996924</v>
      </c>
      <c r="T76" s="56"/>
      <c r="U76" s="56"/>
      <c r="V76" s="56"/>
      <c r="W76" s="56"/>
      <c r="X76" s="56"/>
      <c r="Y76" s="56"/>
    </row>
    <row r="77" spans="8:25" x14ac:dyDescent="0.25">
      <c r="H77" s="84"/>
      <c r="I77" s="85">
        <f t="shared" ref="I77:S77" si="52">(1+I$23)^(30-$B34)</f>
        <v>1.3194787630628722</v>
      </c>
      <c r="J77" s="85">
        <f t="shared" si="52"/>
        <v>1.3937965749081638</v>
      </c>
      <c r="K77" s="85">
        <f t="shared" si="52"/>
        <v>1.4719857483930665</v>
      </c>
      <c r="L77" s="85">
        <f t="shared" si="52"/>
        <v>1.554231698291596</v>
      </c>
      <c r="M77" s="85">
        <f t="shared" si="52"/>
        <v>1.6407279474023428</v>
      </c>
      <c r="N77" s="86">
        <f t="shared" si="52"/>
        <v>1.7316764476028046</v>
      </c>
      <c r="O77" s="85">
        <f t="shared" si="52"/>
        <v>1.8272879123003614</v>
      </c>
      <c r="P77" s="85">
        <f t="shared" si="52"/>
        <v>1.9277821606380858</v>
      </c>
      <c r="Q77" s="85">
        <f t="shared" si="52"/>
        <v>2.0333884738233783</v>
      </c>
      <c r="R77" s="85">
        <f t="shared" si="52"/>
        <v>2.1443459639575204</v>
      </c>
      <c r="S77" s="87">
        <f t="shared" si="52"/>
        <v>2.2609039557544262</v>
      </c>
      <c r="T77" s="56"/>
      <c r="U77" s="56"/>
      <c r="V77" s="56"/>
      <c r="W77" s="56"/>
      <c r="X77" s="56"/>
      <c r="Y77" s="56"/>
    </row>
    <row r="78" spans="8:25" x14ac:dyDescent="0.25">
      <c r="H78" s="84"/>
      <c r="I78" s="85">
        <f t="shared" ref="I78:S78" si="53">(1+I$23)^(30-$B35)</f>
        <v>1.2936066304537961</v>
      </c>
      <c r="J78" s="85">
        <f t="shared" si="53"/>
        <v>1.3611294676837538</v>
      </c>
      <c r="K78" s="85">
        <f t="shared" si="53"/>
        <v>1.4318927513551232</v>
      </c>
      <c r="L78" s="85">
        <f t="shared" si="53"/>
        <v>1.5060384673368181</v>
      </c>
      <c r="M78" s="85">
        <f t="shared" si="53"/>
        <v>1.5837142349443465</v>
      </c>
      <c r="N78" s="86">
        <f t="shared" si="53"/>
        <v>1.6650735073103891</v>
      </c>
      <c r="O78" s="85">
        <f t="shared" si="53"/>
        <v>1.7502757780654801</v>
      </c>
      <c r="P78" s="85">
        <f t="shared" si="53"/>
        <v>1.8394867945019899</v>
      </c>
      <c r="Q78" s="85">
        <f t="shared" si="53"/>
        <v>1.9328787773986482</v>
      </c>
      <c r="R78" s="85">
        <f t="shared" si="53"/>
        <v>2.0306306476870457</v>
      </c>
      <c r="S78" s="87">
        <f t="shared" si="53"/>
        <v>2.1329282601456852</v>
      </c>
      <c r="T78" s="56"/>
      <c r="U78" s="56"/>
      <c r="V78" s="56"/>
      <c r="W78" s="56"/>
      <c r="X78" s="56"/>
      <c r="Y78" s="56"/>
    </row>
    <row r="79" spans="8:25" s="12" customFormat="1" x14ac:dyDescent="0.25">
      <c r="H79" s="92"/>
      <c r="I79" s="85">
        <f t="shared" ref="I79:S79" si="54">(1+I$23)^(30-$B36)</f>
        <v>1.2682417945625453</v>
      </c>
      <c r="J79" s="85">
        <f t="shared" si="54"/>
        <v>1.3292279957849158</v>
      </c>
      <c r="K79" s="85">
        <f t="shared" si="54"/>
        <v>1.3928917814738553</v>
      </c>
      <c r="L79" s="85">
        <f t="shared" si="54"/>
        <v>1.4593396001325756</v>
      </c>
      <c r="M79" s="85">
        <f t="shared" si="54"/>
        <v>1.5286816939617243</v>
      </c>
      <c r="N79" s="86">
        <f t="shared" si="54"/>
        <v>1.6010322185676817</v>
      </c>
      <c r="O79" s="85">
        <f t="shared" si="54"/>
        <v>1.6765093659631036</v>
      </c>
      <c r="P79" s="85">
        <f t="shared" si="54"/>
        <v>1.7552354909370134</v>
      </c>
      <c r="Q79" s="85">
        <f t="shared" si="54"/>
        <v>1.8373372408732398</v>
      </c>
      <c r="R79" s="85">
        <f t="shared" si="54"/>
        <v>1.9229456890975811</v>
      </c>
      <c r="S79" s="87">
        <f t="shared" si="54"/>
        <v>2.0121964718355518</v>
      </c>
      <c r="T79" s="56"/>
      <c r="U79" s="56"/>
      <c r="V79" s="56"/>
      <c r="W79" s="56"/>
      <c r="X79" s="56"/>
      <c r="Y79" s="56"/>
    </row>
    <row r="80" spans="8:25" x14ac:dyDescent="0.25">
      <c r="H80" s="84"/>
      <c r="I80" s="85">
        <f t="shared" ref="I80:S80" si="55">(1+I$23)^(30-$B37)</f>
        <v>1.243374308394652</v>
      </c>
      <c r="J80" s="85">
        <f t="shared" si="55"/>
        <v>1.298074214633707</v>
      </c>
      <c r="K80" s="85">
        <f t="shared" si="55"/>
        <v>1.3549530948189252</v>
      </c>
      <c r="L80" s="85">
        <f t="shared" si="55"/>
        <v>1.4140887598183871</v>
      </c>
      <c r="M80" s="85">
        <f t="shared" si="55"/>
        <v>1.4755614806580351</v>
      </c>
      <c r="N80" s="86">
        <f t="shared" si="55"/>
        <v>1.5394540563150783</v>
      </c>
      <c r="O80" s="85">
        <f t="shared" si="55"/>
        <v>1.6058518831064212</v>
      </c>
      <c r="P80" s="85">
        <f t="shared" si="55"/>
        <v>1.6748430257032565</v>
      </c>
      <c r="Q80" s="85">
        <f t="shared" si="55"/>
        <v>1.7465182898034597</v>
      </c>
      <c r="R80" s="85">
        <f t="shared" si="55"/>
        <v>1.8209712964939213</v>
      </c>
      <c r="S80" s="87">
        <f t="shared" si="55"/>
        <v>1.8982985583354262</v>
      </c>
    </row>
    <row r="81" spans="8:19" x14ac:dyDescent="0.25">
      <c r="H81" s="84"/>
      <c r="I81" s="85">
        <f t="shared" ref="I81:S81" si="56">(1+I$23)^(30-$B38)</f>
        <v>1.2189944199947571</v>
      </c>
      <c r="J81" s="85">
        <f t="shared" si="56"/>
        <v>1.2676506002282293</v>
      </c>
      <c r="K81" s="85">
        <f t="shared" si="56"/>
        <v>1.3180477576059584</v>
      </c>
      <c r="L81" s="85">
        <f t="shared" si="56"/>
        <v>1.3702410463356465</v>
      </c>
      <c r="M81" s="85">
        <f t="shared" si="56"/>
        <v>1.4242871434923117</v>
      </c>
      <c r="N81" s="86">
        <f t="shared" si="56"/>
        <v>1.4802442849183446</v>
      </c>
      <c r="O81" s="85">
        <f t="shared" si="56"/>
        <v>1.5381723018260738</v>
      </c>
      <c r="P81" s="85">
        <f t="shared" si="56"/>
        <v>1.5981326581137945</v>
      </c>
      <c r="Q81" s="85">
        <f t="shared" si="56"/>
        <v>1.6601884884063303</v>
      </c>
      <c r="R81" s="85">
        <f t="shared" si="56"/>
        <v>1.7244046368313648</v>
      </c>
      <c r="S81" s="87">
        <f t="shared" si="56"/>
        <v>1.7908476965428546</v>
      </c>
    </row>
    <row r="82" spans="8:19" x14ac:dyDescent="0.25">
      <c r="H82" s="84"/>
      <c r="I82" s="85">
        <f t="shared" ref="I82:S82" si="57">(1+I$23)^(30-$B39)</f>
        <v>1.1950925686223108</v>
      </c>
      <c r="J82" s="85">
        <f t="shared" si="57"/>
        <v>1.2379400392853801</v>
      </c>
      <c r="K82" s="85">
        <f t="shared" si="57"/>
        <v>1.2821476241303098</v>
      </c>
      <c r="L82" s="85">
        <f t="shared" si="57"/>
        <v>1.3277529518756266</v>
      </c>
      <c r="M82" s="85">
        <f t="shared" si="57"/>
        <v>1.374794540050494</v>
      </c>
      <c r="N82" s="86">
        <f t="shared" si="57"/>
        <v>1.4233118124214852</v>
      </c>
      <c r="O82" s="85">
        <f t="shared" si="57"/>
        <v>1.4733451166916416</v>
      </c>
      <c r="P82" s="85">
        <f t="shared" si="57"/>
        <v>1.5249357424749945</v>
      </c>
      <c r="Q82" s="85">
        <f t="shared" si="57"/>
        <v>1.5781259395497436</v>
      </c>
      <c r="R82" s="85">
        <f t="shared" si="57"/>
        <v>1.6329589363933377</v>
      </c>
      <c r="S82" s="87">
        <f t="shared" si="57"/>
        <v>1.6894789590026928</v>
      </c>
    </row>
    <row r="83" spans="8:19" x14ac:dyDescent="0.25">
      <c r="H83" s="84"/>
      <c r="I83" s="85">
        <f t="shared" ref="I83:S83" si="58">(1+I$23)^(30-$B40)</f>
        <v>1.1716593810022655</v>
      </c>
      <c r="J83" s="85">
        <f t="shared" si="58"/>
        <v>1.2089258196146291</v>
      </c>
      <c r="K83" s="85">
        <f t="shared" si="58"/>
        <v>1.2472253153018578</v>
      </c>
      <c r="L83" s="85">
        <f t="shared" si="58"/>
        <v>1.2865823177089404</v>
      </c>
      <c r="M83" s="85">
        <f t="shared" si="58"/>
        <v>1.3270217568054961</v>
      </c>
      <c r="N83" s="86">
        <f t="shared" si="58"/>
        <v>1.3685690504052741</v>
      </c>
      <c r="O83" s="85">
        <f t="shared" si="58"/>
        <v>1.4112501117736029</v>
      </c>
      <c r="P83" s="85">
        <f t="shared" si="58"/>
        <v>1.4550913573234681</v>
      </c>
      <c r="Q83" s="85">
        <f t="shared" si="58"/>
        <v>1.5001197144008969</v>
      </c>
      <c r="R83" s="85">
        <f t="shared" si="58"/>
        <v>1.5463626291603576</v>
      </c>
      <c r="S83" s="87">
        <f t="shared" si="58"/>
        <v>1.5938480745308423</v>
      </c>
    </row>
    <row r="84" spans="8:19" x14ac:dyDescent="0.25">
      <c r="H84" s="84"/>
      <c r="I84" s="85">
        <f t="shared" ref="I84:S84" si="59">(1+I$23)^(30-$B41)</f>
        <v>1.1486856676492798</v>
      </c>
      <c r="J84" s="85">
        <f t="shared" si="59"/>
        <v>1.1805916207174114</v>
      </c>
      <c r="K84" s="85">
        <f t="shared" si="59"/>
        <v>1.2132541977644531</v>
      </c>
      <c r="L84" s="85">
        <f t="shared" si="59"/>
        <v>1.2466882923536242</v>
      </c>
      <c r="M84" s="85">
        <f t="shared" si="59"/>
        <v>1.2809090316655367</v>
      </c>
      <c r="N84" s="86">
        <f t="shared" si="59"/>
        <v>1.3159317792358403</v>
      </c>
      <c r="O84" s="85">
        <f t="shared" si="59"/>
        <v>1.3517721377141791</v>
      </c>
      <c r="P84" s="85">
        <f t="shared" si="59"/>
        <v>1.3884459516445302</v>
      </c>
      <c r="Q84" s="85">
        <f t="shared" si="59"/>
        <v>1.4259693102670119</v>
      </c>
      <c r="R84" s="85">
        <f t="shared" si="59"/>
        <v>1.4643585503412477</v>
      </c>
      <c r="S84" s="87">
        <f t="shared" si="59"/>
        <v>1.5036302589913608</v>
      </c>
    </row>
    <row r="85" spans="8:19" x14ac:dyDescent="0.25">
      <c r="H85" s="84"/>
      <c r="I85" s="85">
        <f t="shared" ref="I85:S85" si="60">(1+I$23)^(30-$B42)</f>
        <v>1.1261624192640001</v>
      </c>
      <c r="J85" s="85">
        <f t="shared" si="60"/>
        <v>1.1529215046068468</v>
      </c>
      <c r="K85" s="85">
        <f t="shared" si="60"/>
        <v>1.1802083635840983</v>
      </c>
      <c r="L85" s="85">
        <f t="shared" si="60"/>
        <v>1.2080312910403337</v>
      </c>
      <c r="M85" s="85">
        <f t="shared" si="60"/>
        <v>1.2363986792138384</v>
      </c>
      <c r="N85" s="86">
        <f t="shared" si="60"/>
        <v>1.2653190184960004</v>
      </c>
      <c r="O85" s="85">
        <f t="shared" si="60"/>
        <v>1.2948008981936581</v>
      </c>
      <c r="P85" s="85">
        <f t="shared" si="60"/>
        <v>1.3248530072943991</v>
      </c>
      <c r="Q85" s="85">
        <f t="shared" si="60"/>
        <v>1.3554841352348022</v>
      </c>
      <c r="R85" s="85">
        <f t="shared" si="60"/>
        <v>1.3867031726716359</v>
      </c>
      <c r="S85" s="87">
        <f t="shared" si="60"/>
        <v>1.4185191122560006</v>
      </c>
    </row>
    <row r="86" spans="8:19" x14ac:dyDescent="0.25">
      <c r="H86" s="84"/>
      <c r="I86" s="85">
        <f t="shared" ref="I86:S86" si="61">(1+I$23)^(30-$B43)</f>
        <v>1.1040808032</v>
      </c>
      <c r="J86" s="85">
        <f t="shared" si="61"/>
        <v>1.1258999068426241</v>
      </c>
      <c r="K86" s="85">
        <f t="shared" si="61"/>
        <v>1.148062610490368</v>
      </c>
      <c r="L86" s="85">
        <f t="shared" si="61"/>
        <v>1.170572956434432</v>
      </c>
      <c r="M86" s="85">
        <f t="shared" si="61"/>
        <v>1.1934350185461762</v>
      </c>
      <c r="N86" s="86">
        <f t="shared" si="61"/>
        <v>1.2166529024000003</v>
      </c>
      <c r="O86" s="85">
        <f t="shared" si="61"/>
        <v>1.240230745396224</v>
      </c>
      <c r="P86" s="85">
        <f t="shared" si="61"/>
        <v>1.2641727168839685</v>
      </c>
      <c r="Q86" s="85">
        <f t="shared" si="61"/>
        <v>1.2884830182840323</v>
      </c>
      <c r="R86" s="85">
        <f t="shared" si="61"/>
        <v>1.3131658832117765</v>
      </c>
      <c r="S86" s="87">
        <f t="shared" si="61"/>
        <v>1.3382255776000005</v>
      </c>
    </row>
    <row r="87" spans="8:19" x14ac:dyDescent="0.25">
      <c r="H87" s="84"/>
      <c r="I87" s="85">
        <f t="shared" ref="I87:S87" si="62">(1+I$23)^(30-$B44)</f>
        <v>1.08243216</v>
      </c>
      <c r="J87" s="85">
        <f t="shared" si="62"/>
        <v>1.099511627776</v>
      </c>
      <c r="K87" s="85">
        <f t="shared" si="62"/>
        <v>1.116792422656</v>
      </c>
      <c r="L87" s="85">
        <f t="shared" si="62"/>
        <v>1.1342761205759999</v>
      </c>
      <c r="M87" s="85">
        <f t="shared" si="62"/>
        <v>1.1519643036160001</v>
      </c>
      <c r="N87" s="86">
        <f t="shared" si="62"/>
        <v>1.1698585600000002</v>
      </c>
      <c r="O87" s="85">
        <f t="shared" si="62"/>
        <v>1.1879604840960001</v>
      </c>
      <c r="P87" s="85">
        <f t="shared" si="62"/>
        <v>1.2062716764160004</v>
      </c>
      <c r="Q87" s="85">
        <f t="shared" si="62"/>
        <v>1.2247937436160004</v>
      </c>
      <c r="R87" s="85">
        <f t="shared" si="62"/>
        <v>1.2435282984960003</v>
      </c>
      <c r="S87" s="87">
        <f t="shared" si="62"/>
        <v>1.2624769600000003</v>
      </c>
    </row>
    <row r="88" spans="8:19" x14ac:dyDescent="0.25">
      <c r="H88" s="84"/>
      <c r="I88" s="85">
        <f t="shared" ref="I88:S88" si="63">(1+I$23)^(30-$B45)</f>
        <v>1.0612079999999999</v>
      </c>
      <c r="J88" s="85">
        <f t="shared" si="63"/>
        <v>1.0737418240000001</v>
      </c>
      <c r="K88" s="85">
        <f t="shared" si="63"/>
        <v>1.086373952</v>
      </c>
      <c r="L88" s="85">
        <f t="shared" si="63"/>
        <v>1.0991047679999999</v>
      </c>
      <c r="M88" s="85">
        <f t="shared" si="63"/>
        <v>1.1119346560000001</v>
      </c>
      <c r="N88" s="86">
        <f t="shared" si="63"/>
        <v>1.1248640000000001</v>
      </c>
      <c r="O88" s="85">
        <f t="shared" si="63"/>
        <v>1.1378931840000002</v>
      </c>
      <c r="P88" s="85">
        <f t="shared" si="63"/>
        <v>1.1510225920000001</v>
      </c>
      <c r="Q88" s="85">
        <f t="shared" si="63"/>
        <v>1.1642526080000002</v>
      </c>
      <c r="R88" s="85">
        <f t="shared" si="63"/>
        <v>1.1775836160000002</v>
      </c>
      <c r="S88" s="87">
        <f t="shared" si="63"/>
        <v>1.1910160000000003</v>
      </c>
    </row>
    <row r="89" spans="8:19" x14ac:dyDescent="0.25">
      <c r="H89" s="84"/>
      <c r="I89" s="85">
        <f t="shared" ref="I89:S89" si="64">(1+I$23)^(30-$B46)</f>
        <v>1.0404</v>
      </c>
      <c r="J89" s="85">
        <f t="shared" si="64"/>
        <v>1.048576</v>
      </c>
      <c r="K89" s="85">
        <f t="shared" si="64"/>
        <v>1.0567839999999999</v>
      </c>
      <c r="L89" s="85">
        <f t="shared" si="64"/>
        <v>1.065024</v>
      </c>
      <c r="M89" s="85">
        <f t="shared" si="64"/>
        <v>1.073296</v>
      </c>
      <c r="N89" s="86">
        <f t="shared" si="64"/>
        <v>1.0816000000000001</v>
      </c>
      <c r="O89" s="85">
        <f t="shared" si="64"/>
        <v>1.089936</v>
      </c>
      <c r="P89" s="85">
        <f t="shared" si="64"/>
        <v>1.0983040000000002</v>
      </c>
      <c r="Q89" s="85">
        <f t="shared" si="64"/>
        <v>1.1067040000000001</v>
      </c>
      <c r="R89" s="85">
        <f t="shared" si="64"/>
        <v>1.1151360000000001</v>
      </c>
      <c r="S89" s="87">
        <f t="shared" si="64"/>
        <v>1.1236000000000002</v>
      </c>
    </row>
    <row r="90" spans="8:19" x14ac:dyDescent="0.25">
      <c r="H90" s="84"/>
      <c r="I90" s="85">
        <f t="shared" ref="I90:S90" si="65">(1+I$23)^(30-$B47)</f>
        <v>1.02</v>
      </c>
      <c r="J90" s="85">
        <f t="shared" si="65"/>
        <v>1.024</v>
      </c>
      <c r="K90" s="85">
        <f t="shared" si="65"/>
        <v>1.028</v>
      </c>
      <c r="L90" s="85">
        <f t="shared" si="65"/>
        <v>1.032</v>
      </c>
      <c r="M90" s="85">
        <f t="shared" si="65"/>
        <v>1.036</v>
      </c>
      <c r="N90" s="86">
        <f t="shared" si="65"/>
        <v>1.04</v>
      </c>
      <c r="O90" s="85">
        <f t="shared" si="65"/>
        <v>1.044</v>
      </c>
      <c r="P90" s="85">
        <f t="shared" si="65"/>
        <v>1.048</v>
      </c>
      <c r="Q90" s="85">
        <f t="shared" si="65"/>
        <v>1.052</v>
      </c>
      <c r="R90" s="85">
        <f t="shared" si="65"/>
        <v>1.056</v>
      </c>
      <c r="S90" s="87">
        <f t="shared" si="65"/>
        <v>1.06</v>
      </c>
    </row>
    <row r="91" spans="8:19" ht="15.75" thickBot="1" x14ac:dyDescent="0.3">
      <c r="H91" s="84"/>
      <c r="I91" s="81">
        <f t="shared" ref="I91:S91" si="66">(1+I$23)^(30-$B48)</f>
        <v>1</v>
      </c>
      <c r="J91" s="81">
        <f t="shared" si="66"/>
        <v>1</v>
      </c>
      <c r="K91" s="81">
        <f t="shared" si="66"/>
        <v>1</v>
      </c>
      <c r="L91" s="81">
        <f t="shared" si="66"/>
        <v>1</v>
      </c>
      <c r="M91" s="81">
        <f t="shared" si="66"/>
        <v>1</v>
      </c>
      <c r="N91" s="82">
        <f t="shared" si="66"/>
        <v>1</v>
      </c>
      <c r="O91" s="81">
        <f t="shared" si="66"/>
        <v>1</v>
      </c>
      <c r="P91" s="81">
        <f t="shared" si="66"/>
        <v>1</v>
      </c>
      <c r="Q91" s="81">
        <f t="shared" si="66"/>
        <v>1</v>
      </c>
      <c r="R91" s="81">
        <f t="shared" si="66"/>
        <v>1</v>
      </c>
      <c r="S91" s="88">
        <f t="shared" si="66"/>
        <v>1</v>
      </c>
    </row>
    <row r="92" spans="8:19" ht="15.75" thickTop="1" x14ac:dyDescent="0.25">
      <c r="H92" s="89" t="s">
        <v>57</v>
      </c>
      <c r="I92" s="90">
        <f t="shared" ref="I92:S92" si="67">SUMPRODUCT(I$62:I$91,$D$19:$D$48)</f>
        <v>28505.728937376658</v>
      </c>
      <c r="J92" s="90">
        <f t="shared" si="67"/>
        <v>29704.359598085306</v>
      </c>
      <c r="K92" s="90">
        <f t="shared" si="67"/>
        <v>30974.722394408069</v>
      </c>
      <c r="L92" s="90">
        <f t="shared" si="67"/>
        <v>32321.71696610338</v>
      </c>
      <c r="M92" s="90">
        <f t="shared" si="67"/>
        <v>33750.597701731502</v>
      </c>
      <c r="N92" s="90">
        <f t="shared" si="67"/>
        <v>35267.000000000007</v>
      </c>
      <c r="O92" s="90">
        <f t="shared" si="67"/>
        <v>36876.968476934286</v>
      </c>
      <c r="P92" s="90">
        <f t="shared" si="67"/>
        <v>38586.987261175986</v>
      </c>
      <c r="Q92" s="90">
        <f t="shared" si="67"/>
        <v>40404.012529883483</v>
      </c>
      <c r="R92" s="90">
        <f t="shared" si="67"/>
        <v>42335.507448585653</v>
      </c>
      <c r="S92" s="91">
        <f t="shared" si="67"/>
        <v>44389.479689966844</v>
      </c>
    </row>
    <row r="95" spans="8:19" x14ac:dyDescent="0.25">
      <c r="H95" s="93"/>
      <c r="I95" s="98">
        <f>I22</f>
        <v>-0.5</v>
      </c>
      <c r="J95" s="98">
        <f t="shared" ref="J95:S95" si="68">J22</f>
        <v>-0.4</v>
      </c>
      <c r="K95" s="98">
        <f t="shared" si="68"/>
        <v>-0.3</v>
      </c>
      <c r="L95" s="98">
        <f t="shared" si="68"/>
        <v>-0.2</v>
      </c>
      <c r="M95" s="98">
        <f t="shared" si="68"/>
        <v>-0.1</v>
      </c>
      <c r="N95" s="98">
        <f t="shared" si="68"/>
        <v>0</v>
      </c>
      <c r="O95" s="98">
        <f t="shared" si="68"/>
        <v>0.1</v>
      </c>
      <c r="P95" s="98">
        <f t="shared" si="68"/>
        <v>0.2</v>
      </c>
      <c r="Q95" s="98">
        <f t="shared" si="68"/>
        <v>0.3</v>
      </c>
      <c r="R95" s="98">
        <f t="shared" si="68"/>
        <v>0.4</v>
      </c>
      <c r="S95" s="98">
        <f t="shared" si="68"/>
        <v>0.5</v>
      </c>
    </row>
    <row r="96" spans="8:19" x14ac:dyDescent="0.25">
      <c r="H96" s="93" t="s">
        <v>61</v>
      </c>
      <c r="I96" s="94">
        <v>31.986103026138842</v>
      </c>
      <c r="J96" s="94">
        <v>31.965723007438701</v>
      </c>
      <c r="K96" s="94">
        <v>31.945016832256087</v>
      </c>
      <c r="L96" s="94">
        <v>31.923979139517915</v>
      </c>
      <c r="M96" s="94">
        <v>31.902604485098671</v>
      </c>
      <c r="N96" s="95">
        <v>31.880887340675667</v>
      </c>
      <c r="O96" s="94">
        <v>31.858822092571145</v>
      </c>
      <c r="P96" s="94">
        <v>31.836403040580961</v>
      </c>
      <c r="Q96" s="94">
        <v>31.813624396789816</v>
      </c>
      <c r="R96" s="94">
        <v>31.79048028437288</v>
      </c>
      <c r="S96" s="94">
        <v>31.766964736383642</v>
      </c>
    </row>
    <row r="97" spans="3:19" x14ac:dyDescent="0.25">
      <c r="H97" s="93" t="s">
        <v>65</v>
      </c>
      <c r="I97" s="94">
        <v>27.799313933609163</v>
      </c>
      <c r="J97" s="94">
        <v>27.729586653770539</v>
      </c>
      <c r="K97" s="94">
        <v>27.657247971868717</v>
      </c>
      <c r="L97" s="94">
        <v>27.582188011925037</v>
      </c>
      <c r="M97" s="94">
        <v>27.504292115971452</v>
      </c>
      <c r="N97" s="95">
        <v>27.4234406372059</v>
      </c>
      <c r="O97" s="94">
        <v>27.339508724461297</v>
      </c>
      <c r="P97" s="94">
        <v>27.252366097639843</v>
      </c>
      <c r="Q97" s="94">
        <v>27.161876813750855</v>
      </c>
      <c r="R97" s="94">
        <v>27.067899023176945</v>
      </c>
      <c r="S97" s="94">
        <v>26.97028471577902</v>
      </c>
    </row>
    <row r="98" spans="3:19" x14ac:dyDescent="0.25">
      <c r="H98" s="93" t="s">
        <v>67</v>
      </c>
      <c r="I98" s="94">
        <v>20.447291248278169</v>
      </c>
      <c r="J98" s="94">
        <v>20.31305678715551</v>
      </c>
      <c r="K98" s="94">
        <v>20.170789055330729</v>
      </c>
      <c r="L98" s="94">
        <v>20.019939342909918</v>
      </c>
      <c r="M98" s="94">
        <v>19.859919211736074</v>
      </c>
      <c r="N98" s="95">
        <v>19.690097554385105</v>
      </c>
      <c r="O98" s="94">
        <v>19.509797435249183</v>
      </c>
      <c r="P98" s="94">
        <v>19.318292697771</v>
      </c>
      <c r="Q98" s="94">
        <v>19.114804320753343</v>
      </c>
      <c r="R98" s="94">
        <v>18.898496505450296</v>
      </c>
      <c r="S98" s="94">
        <v>18.668472473844346</v>
      </c>
    </row>
    <row r="99" spans="3:19" x14ac:dyDescent="0.25">
      <c r="H99" s="93" t="s">
        <v>62</v>
      </c>
      <c r="I99" s="94">
        <v>22.066960816162819</v>
      </c>
      <c r="J99" s="94">
        <v>22.046580797462678</v>
      </c>
      <c r="K99" s="94">
        <v>22.02587462228006</v>
      </c>
      <c r="L99" s="94">
        <v>22.004836929541892</v>
      </c>
      <c r="M99" s="94">
        <v>21.983462275122644</v>
      </c>
      <c r="N99" s="95">
        <v>21.961745130699644</v>
      </c>
      <c r="O99" s="94">
        <v>21.939679882595122</v>
      </c>
      <c r="P99" s="94">
        <v>21.917260830604935</v>
      </c>
      <c r="Q99" s="94">
        <v>21.894482186813793</v>
      </c>
      <c r="R99" s="94">
        <v>21.871338074396853</v>
      </c>
      <c r="S99" s="94">
        <v>21.847822526407619</v>
      </c>
    </row>
    <row r="100" spans="3:19" x14ac:dyDescent="0.25">
      <c r="H100" s="93" t="s">
        <v>69</v>
      </c>
      <c r="I100" s="94">
        <v>13.282872082077336</v>
      </c>
      <c r="J100" s="94">
        <v>13.213144802238713</v>
      </c>
      <c r="K100" s="94">
        <v>13.140806120336892</v>
      </c>
      <c r="L100" s="94">
        <v>13.065746160393207</v>
      </c>
      <c r="M100" s="94">
        <v>12.987850264439624</v>
      </c>
      <c r="N100" s="95">
        <v>12.90699878567407</v>
      </c>
      <c r="O100" s="94">
        <v>12.82306687292947</v>
      </c>
      <c r="P100" s="94">
        <v>12.735924246108013</v>
      </c>
      <c r="Q100" s="94">
        <v>12.645434962219028</v>
      </c>
      <c r="R100" s="94">
        <v>12.551457171645117</v>
      </c>
      <c r="S100" s="94">
        <v>12.453842864247187</v>
      </c>
    </row>
    <row r="101" spans="3:19" x14ac:dyDescent="0.25">
      <c r="H101" s="93" t="s">
        <v>70</v>
      </c>
      <c r="I101" s="94">
        <v>11.201409698965412</v>
      </c>
      <c r="J101" s="94">
        <v>11.067175237842752</v>
      </c>
      <c r="K101" s="94">
        <v>10.92490750601797</v>
      </c>
      <c r="L101" s="94">
        <v>10.77405779359716</v>
      </c>
      <c r="M101" s="94">
        <v>10.614037662423318</v>
      </c>
      <c r="N101" s="95">
        <v>10.444216005072347</v>
      </c>
      <c r="O101" s="94">
        <v>10.263915885936422</v>
      </c>
      <c r="P101" s="94">
        <v>10.072411148458242</v>
      </c>
      <c r="Q101" s="94">
        <v>9.8689227714405874</v>
      </c>
      <c r="R101" s="94">
        <v>9.652614956137537</v>
      </c>
      <c r="S101" s="94">
        <v>9.4225909245315904</v>
      </c>
    </row>
    <row r="110" spans="3:19" ht="15.75" thickBot="1" x14ac:dyDescent="0.3"/>
    <row r="111" spans="3:19" ht="15" customHeight="1" x14ac:dyDescent="0.25">
      <c r="C111" s="181" t="s">
        <v>46</v>
      </c>
      <c r="D111" s="182"/>
    </row>
    <row r="112" spans="3:19" ht="15" customHeight="1" x14ac:dyDescent="0.25">
      <c r="C112" s="183"/>
      <c r="D112" s="184"/>
    </row>
    <row r="113" spans="3:4" ht="15" customHeight="1" thickBot="1" x14ac:dyDescent="0.3">
      <c r="C113" s="185"/>
      <c r="D113" s="186"/>
    </row>
    <row r="117" spans="3:4" x14ac:dyDescent="0.25">
      <c r="C117" s="12" t="s">
        <v>90</v>
      </c>
    </row>
    <row r="126" spans="3:4" ht="15.75" thickBot="1" x14ac:dyDescent="0.3"/>
    <row r="127" spans="3:4" ht="15" customHeight="1" x14ac:dyDescent="0.25">
      <c r="C127" s="181" t="s">
        <v>74</v>
      </c>
      <c r="D127" s="182"/>
    </row>
    <row r="128" spans="3:4" ht="15" customHeight="1" x14ac:dyDescent="0.25">
      <c r="C128" s="183"/>
      <c r="D128" s="184"/>
    </row>
    <row r="129" spans="2:19" ht="15" customHeight="1" thickBot="1" x14ac:dyDescent="0.3">
      <c r="C129" s="185"/>
      <c r="D129" s="186"/>
    </row>
    <row r="135" spans="2:19" ht="15.75" thickBot="1" x14ac:dyDescent="0.3">
      <c r="B135" s="41" t="s">
        <v>0</v>
      </c>
      <c r="C135" s="41" t="s">
        <v>13</v>
      </c>
      <c r="D135" s="13" t="s">
        <v>33</v>
      </c>
      <c r="E135" s="14" t="s">
        <v>43</v>
      </c>
      <c r="F135" s="14" t="s">
        <v>44</v>
      </c>
      <c r="H135" s="51" t="s">
        <v>54</v>
      </c>
      <c r="I135" s="99">
        <v>4.4999999999999998E-2</v>
      </c>
    </row>
    <row r="136" spans="2:19" x14ac:dyDescent="0.25">
      <c r="B136">
        <v>1</v>
      </c>
      <c r="C136" s="10">
        <v>0</v>
      </c>
      <c r="D136" s="56">
        <f>C136</f>
        <v>0</v>
      </c>
      <c r="E136" s="56">
        <v>31.392968750000001</v>
      </c>
      <c r="F136" s="56">
        <v>31.392968750000001</v>
      </c>
    </row>
    <row r="137" spans="2:19" x14ac:dyDescent="0.25">
      <c r="B137">
        <v>2</v>
      </c>
      <c r="C137" s="10">
        <v>42</v>
      </c>
      <c r="D137" s="56">
        <f>C137-C136*(1+$I$135)</f>
        <v>42</v>
      </c>
      <c r="E137" s="56">
        <v>31.2659362296748</v>
      </c>
      <c r="F137" s="56">
        <v>30.491642772454512</v>
      </c>
    </row>
    <row r="138" spans="2:19" x14ac:dyDescent="0.25">
      <c r="B138">
        <v>3</v>
      </c>
      <c r="C138" s="10">
        <v>129</v>
      </c>
      <c r="D138" s="56">
        <f t="shared" ref="D138:D165" si="69">C138-C137*(1+$I$135)</f>
        <v>85.11</v>
      </c>
      <c r="E138" s="56">
        <v>31.139249101950455</v>
      </c>
      <c r="F138" s="56">
        <v>28.873473640298705</v>
      </c>
    </row>
    <row r="139" spans="2:19" x14ac:dyDescent="0.25">
      <c r="B139">
        <v>4</v>
      </c>
      <c r="C139" s="10">
        <v>264</v>
      </c>
      <c r="D139" s="56">
        <f t="shared" si="69"/>
        <v>129.19500000000002</v>
      </c>
      <c r="E139" s="56">
        <v>31.013187476393139</v>
      </c>
      <c r="F139" s="56">
        <v>27.146323599668758</v>
      </c>
      <c r="H139" s="51" t="s">
        <v>52</v>
      </c>
      <c r="I139" s="49">
        <v>-0.5</v>
      </c>
      <c r="J139" s="49">
        <v>-0.4</v>
      </c>
      <c r="K139" s="49">
        <v>-0.3</v>
      </c>
      <c r="L139" s="49">
        <v>-0.2</v>
      </c>
      <c r="M139" s="49">
        <v>-0.1</v>
      </c>
      <c r="N139" s="49">
        <v>0</v>
      </c>
      <c r="O139" s="49">
        <v>0.1</v>
      </c>
      <c r="P139" s="49">
        <v>0.2</v>
      </c>
      <c r="Q139" s="49">
        <v>0.3</v>
      </c>
      <c r="R139" s="49">
        <v>0.4</v>
      </c>
      <c r="S139" s="49">
        <v>0.5</v>
      </c>
    </row>
    <row r="140" spans="2:19" x14ac:dyDescent="0.25">
      <c r="B140">
        <v>5</v>
      </c>
      <c r="C140" s="10">
        <v>451</v>
      </c>
      <c r="D140" s="56">
        <f t="shared" si="69"/>
        <v>175.12</v>
      </c>
      <c r="E140" s="56">
        <v>30.886894630730101</v>
      </c>
      <c r="F140" s="56">
        <v>24.854401359787833</v>
      </c>
      <c r="H140" s="51" t="s">
        <v>53</v>
      </c>
      <c r="I140" s="100">
        <f>$I$135*(1+I$139)</f>
        <v>2.2499999999999999E-2</v>
      </c>
      <c r="J140" s="100">
        <f t="shared" ref="J140:S140" si="70">$I$135*(1+J$139)</f>
        <v>2.7E-2</v>
      </c>
      <c r="K140" s="100">
        <f t="shared" si="70"/>
        <v>3.15E-2</v>
      </c>
      <c r="L140" s="100">
        <f t="shared" si="70"/>
        <v>3.5999999999999997E-2</v>
      </c>
      <c r="M140" s="100">
        <f t="shared" si="70"/>
        <v>4.0500000000000001E-2</v>
      </c>
      <c r="N140" s="100">
        <f t="shared" si="70"/>
        <v>4.4999999999999998E-2</v>
      </c>
      <c r="O140" s="100">
        <f t="shared" si="70"/>
        <v>4.9500000000000002E-2</v>
      </c>
      <c r="P140" s="100">
        <f t="shared" si="70"/>
        <v>5.3999999999999999E-2</v>
      </c>
      <c r="Q140" s="100">
        <f t="shared" si="70"/>
        <v>5.8499999999999996E-2</v>
      </c>
      <c r="R140" s="100">
        <f t="shared" si="70"/>
        <v>6.3E-2</v>
      </c>
      <c r="S140" s="100">
        <f t="shared" si="70"/>
        <v>6.7500000000000004E-2</v>
      </c>
    </row>
    <row r="141" spans="2:19" x14ac:dyDescent="0.25">
      <c r="B141">
        <v>6</v>
      </c>
      <c r="C141" s="10">
        <v>694</v>
      </c>
      <c r="D141" s="56">
        <f t="shared" si="69"/>
        <v>222.70500000000004</v>
      </c>
      <c r="E141" s="56">
        <v>30.760341500071483</v>
      </c>
      <c r="F141" s="56">
        <v>23.059426503823524</v>
      </c>
    </row>
    <row r="142" spans="2:19" x14ac:dyDescent="0.25">
      <c r="B142">
        <v>7</v>
      </c>
      <c r="C142" s="10">
        <v>997</v>
      </c>
      <c r="D142" s="56">
        <f t="shared" si="69"/>
        <v>271.7700000000001</v>
      </c>
      <c r="E142" s="56">
        <v>30.633721732447718</v>
      </c>
      <c r="F142" s="56">
        <v>21.276021279406145</v>
      </c>
      <c r="H142" s="83" t="s">
        <v>58</v>
      </c>
      <c r="I142" s="96">
        <f>I139</f>
        <v>-0.5</v>
      </c>
      <c r="J142" s="96">
        <f t="shared" ref="J142:S142" si="71">J139</f>
        <v>-0.4</v>
      </c>
      <c r="K142" s="96">
        <f t="shared" si="71"/>
        <v>-0.3</v>
      </c>
      <c r="L142" s="96">
        <f t="shared" si="71"/>
        <v>-0.2</v>
      </c>
      <c r="M142" s="96">
        <f t="shared" si="71"/>
        <v>-0.1</v>
      </c>
      <c r="N142" s="96">
        <f t="shared" si="71"/>
        <v>0</v>
      </c>
      <c r="O142" s="96">
        <f t="shared" si="71"/>
        <v>0.1</v>
      </c>
      <c r="P142" s="96">
        <f t="shared" si="71"/>
        <v>0.2</v>
      </c>
      <c r="Q142" s="96">
        <f t="shared" si="71"/>
        <v>0.3</v>
      </c>
      <c r="R142" s="96">
        <f t="shared" si="71"/>
        <v>0.4</v>
      </c>
      <c r="S142" s="97">
        <f t="shared" si="71"/>
        <v>0.5</v>
      </c>
    </row>
    <row r="143" spans="2:19" x14ac:dyDescent="0.25">
      <c r="B143">
        <v>8</v>
      </c>
      <c r="C143" s="10">
        <v>1363</v>
      </c>
      <c r="D143" s="56">
        <f t="shared" si="69"/>
        <v>321.13499999999999</v>
      </c>
      <c r="E143" s="56">
        <v>30.507949950554757</v>
      </c>
      <c r="F143" s="56">
        <v>20.285106239281117</v>
      </c>
      <c r="H143" s="84"/>
      <c r="I143" s="85">
        <f>(1+I$140)^(10-$B136)</f>
        <v>1.221714842505746</v>
      </c>
      <c r="J143" s="85">
        <f t="shared" ref="J143:S143" si="72">(1+J$140)^(10-$B136)</f>
        <v>1.2709661744507241</v>
      </c>
      <c r="K143" s="85">
        <f t="shared" si="72"/>
        <v>1.3219745389654534</v>
      </c>
      <c r="L143" s="85">
        <f t="shared" si="72"/>
        <v>1.374794540050494</v>
      </c>
      <c r="M143" s="85">
        <f t="shared" si="72"/>
        <v>1.4294822298297558</v>
      </c>
      <c r="N143" s="86">
        <f>(1+N$140)^(10-$B136)</f>
        <v>1.4860951404142542</v>
      </c>
      <c r="O143" s="85">
        <f t="shared" si="72"/>
        <v>1.5446923163243125</v>
      </c>
      <c r="P143" s="85">
        <f t="shared" si="72"/>
        <v>1.6053343474775028</v>
      </c>
      <c r="Q143" s="85">
        <f t="shared" si="72"/>
        <v>1.66808340274975</v>
      </c>
      <c r="R143" s="85">
        <f t="shared" si="72"/>
        <v>1.7330032641169413</v>
      </c>
      <c r="S143" s="87">
        <f t="shared" si="72"/>
        <v>1.8001593613846361</v>
      </c>
    </row>
    <row r="144" spans="2:19" x14ac:dyDescent="0.25">
      <c r="B144">
        <v>9</v>
      </c>
      <c r="C144" s="10">
        <v>1798</v>
      </c>
      <c r="D144" s="56">
        <f t="shared" si="69"/>
        <v>373.66500000000019</v>
      </c>
      <c r="E144" s="56">
        <v>30.381927307809612</v>
      </c>
      <c r="F144" s="56">
        <v>19.369560453606809</v>
      </c>
      <c r="H144" s="84"/>
      <c r="I144" s="85">
        <f>(1+I$140)^(10-$B137)</f>
        <v>1.1948311418149107</v>
      </c>
      <c r="J144" s="85">
        <f t="shared" ref="J144:S144" si="73">(1+J$140)^(10-$B137)</f>
        <v>1.23755226334053</v>
      </c>
      <c r="K144" s="85">
        <f t="shared" si="73"/>
        <v>1.2816040125695136</v>
      </c>
      <c r="L144" s="85">
        <f t="shared" si="73"/>
        <v>1.3270217568054961</v>
      </c>
      <c r="M144" s="85">
        <f t="shared" si="73"/>
        <v>1.373841643277036</v>
      </c>
      <c r="N144" s="86">
        <f t="shared" si="73"/>
        <v>1.4221006128366069</v>
      </c>
      <c r="O144" s="85">
        <f t="shared" si="73"/>
        <v>1.4718364138392686</v>
      </c>
      <c r="P144" s="85">
        <f t="shared" si="73"/>
        <v>1.5230876162025642</v>
      </c>
      <c r="Q144" s="85">
        <f t="shared" si="73"/>
        <v>1.5758936256492677</v>
      </c>
      <c r="R144" s="85">
        <f t="shared" si="73"/>
        <v>1.6302946981344697</v>
      </c>
      <c r="S144" s="87">
        <f t="shared" si="73"/>
        <v>1.6863319544586757</v>
      </c>
    </row>
    <row r="145" spans="2:19" x14ac:dyDescent="0.25">
      <c r="B145" s="12">
        <v>10</v>
      </c>
      <c r="C145" s="101">
        <v>2305</v>
      </c>
      <c r="D145" s="61">
        <f t="shared" si="69"/>
        <v>426.09000000000015</v>
      </c>
      <c r="E145" s="80">
        <v>27.112597814824777</v>
      </c>
      <c r="F145" s="80">
        <v>15.313109308046679</v>
      </c>
      <c r="H145" s="84"/>
      <c r="I145" s="85">
        <f t="shared" ref="I145:S152" si="74">(1+I$140)^(10-$B138)</f>
        <v>1.1685390139999128</v>
      </c>
      <c r="J145" s="85">
        <f t="shared" si="74"/>
        <v>1.20501680948445</v>
      </c>
      <c r="K145" s="85">
        <f t="shared" si="74"/>
        <v>1.2424663233829507</v>
      </c>
      <c r="L145" s="85">
        <f t="shared" si="74"/>
        <v>1.2809090316655367</v>
      </c>
      <c r="M145" s="85">
        <f t="shared" si="74"/>
        <v>1.3203667883489054</v>
      </c>
      <c r="N145" s="86">
        <f t="shared" si="74"/>
        <v>1.360861830465653</v>
      </c>
      <c r="O145" s="85">
        <f t="shared" si="74"/>
        <v>1.4024167830769587</v>
      </c>
      <c r="P145" s="85">
        <f t="shared" si="74"/>
        <v>1.4450546643288085</v>
      </c>
      <c r="Q145" s="85">
        <f t="shared" si="74"/>
        <v>1.4887988905519769</v>
      </c>
      <c r="R145" s="85">
        <f t="shared" si="74"/>
        <v>1.5336732814058982</v>
      </c>
      <c r="S145" s="87">
        <f t="shared" si="74"/>
        <v>1.5797020650666751</v>
      </c>
    </row>
    <row r="146" spans="2:19" x14ac:dyDescent="0.25">
      <c r="B146">
        <v>11</v>
      </c>
      <c r="C146" s="10">
        <v>2890</v>
      </c>
      <c r="D146" s="56">
        <f t="shared" si="69"/>
        <v>481.27500000000009</v>
      </c>
      <c r="E146" s="56">
        <v>26.908993854320908</v>
      </c>
      <c r="F146" s="56">
        <v>14.618869943251884</v>
      </c>
      <c r="H146" s="84"/>
      <c r="I146" s="85">
        <f t="shared" si="74"/>
        <v>1.142825441564707</v>
      </c>
      <c r="J146" s="85">
        <f t="shared" si="74"/>
        <v>1.1733367180958618</v>
      </c>
      <c r="K146" s="85">
        <f t="shared" si="74"/>
        <v>1.2045238229597195</v>
      </c>
      <c r="L146" s="85">
        <f t="shared" si="74"/>
        <v>1.2363986792138384</v>
      </c>
      <c r="M146" s="85">
        <f t="shared" si="74"/>
        <v>1.2689733669859735</v>
      </c>
      <c r="N146" s="86">
        <f t="shared" si="74"/>
        <v>1.3022601248475147</v>
      </c>
      <c r="O146" s="85">
        <f t="shared" si="74"/>
        <v>1.3362713511929096</v>
      </c>
      <c r="P146" s="85">
        <f t="shared" si="74"/>
        <v>1.3710196056250554</v>
      </c>
      <c r="Q146" s="85">
        <f t="shared" si="74"/>
        <v>1.4065176103466954</v>
      </c>
      <c r="R146" s="85">
        <f t="shared" si="74"/>
        <v>1.4427782515577594</v>
      </c>
      <c r="S146" s="87">
        <f t="shared" si="74"/>
        <v>1.4798145808587124</v>
      </c>
    </row>
    <row r="147" spans="2:19" x14ac:dyDescent="0.25">
      <c r="B147">
        <v>12</v>
      </c>
      <c r="C147" s="10">
        <v>3557</v>
      </c>
      <c r="D147" s="56">
        <f t="shared" si="69"/>
        <v>536.95000000000027</v>
      </c>
      <c r="E147" s="56">
        <v>26.707941429065315</v>
      </c>
      <c r="F147" s="56">
        <v>13.99327511532886</v>
      </c>
      <c r="H147" s="84"/>
      <c r="I147" s="85">
        <f t="shared" si="74"/>
        <v>1.1176776934618162</v>
      </c>
      <c r="J147" s="85">
        <f t="shared" si="74"/>
        <v>1.1424895015539065</v>
      </c>
      <c r="K147" s="85">
        <f t="shared" si="74"/>
        <v>1.1677400125639548</v>
      </c>
      <c r="L147" s="85">
        <f t="shared" si="74"/>
        <v>1.1934350185461762</v>
      </c>
      <c r="M147" s="85">
        <f t="shared" si="74"/>
        <v>1.2195803623123247</v>
      </c>
      <c r="N147" s="86">
        <f t="shared" si="74"/>
        <v>1.2461819376531245</v>
      </c>
      <c r="O147" s="85">
        <f t="shared" si="74"/>
        <v>1.273245689559704</v>
      </c>
      <c r="P147" s="85">
        <f t="shared" si="74"/>
        <v>1.3007776144450243</v>
      </c>
      <c r="Q147" s="85">
        <f t="shared" si="74"/>
        <v>1.3287837603653239</v>
      </c>
      <c r="R147" s="85">
        <f t="shared" si="74"/>
        <v>1.3572702272415424</v>
      </c>
      <c r="S147" s="87">
        <f t="shared" si="74"/>
        <v>1.3862431670807611</v>
      </c>
    </row>
    <row r="148" spans="2:19" x14ac:dyDescent="0.25">
      <c r="B148">
        <v>13</v>
      </c>
      <c r="C148" s="10">
        <v>4313</v>
      </c>
      <c r="D148" s="56">
        <f t="shared" si="69"/>
        <v>595.9350000000004</v>
      </c>
      <c r="E148" s="56">
        <v>26.508396905068999</v>
      </c>
      <c r="F148" s="56">
        <v>13.424997358262281</v>
      </c>
      <c r="H148" s="84"/>
      <c r="I148" s="85">
        <f t="shared" si="74"/>
        <v>1.0930833187890623</v>
      </c>
      <c r="J148" s="85">
        <f t="shared" si="74"/>
        <v>1.1124532634409996</v>
      </c>
      <c r="K148" s="85">
        <f t="shared" si="74"/>
        <v>1.1320795080600627</v>
      </c>
      <c r="L148" s="85">
        <f t="shared" si="74"/>
        <v>1.1519643036160001</v>
      </c>
      <c r="M148" s="85">
        <f t="shared" si="74"/>
        <v>1.1721099109200621</v>
      </c>
      <c r="N148" s="86">
        <f t="shared" si="74"/>
        <v>1.1925186006249995</v>
      </c>
      <c r="O148" s="85">
        <f t="shared" si="74"/>
        <v>1.2131926532250632</v>
      </c>
      <c r="P148" s="85">
        <f t="shared" si="74"/>
        <v>1.2341343590560001</v>
      </c>
      <c r="Q148" s="85">
        <f t="shared" si="74"/>
        <v>1.2553460182950626</v>
      </c>
      <c r="R148" s="85">
        <f t="shared" si="74"/>
        <v>1.2768299409609996</v>
      </c>
      <c r="S148" s="87">
        <f t="shared" si="74"/>
        <v>1.2985884469140621</v>
      </c>
    </row>
    <row r="149" spans="2:19" x14ac:dyDescent="0.25">
      <c r="B149">
        <v>14</v>
      </c>
      <c r="C149" s="10">
        <v>5162</v>
      </c>
      <c r="D149" s="56">
        <f t="shared" si="69"/>
        <v>654.91499999999996</v>
      </c>
      <c r="E149" s="56">
        <v>26.310503042343218</v>
      </c>
      <c r="F149" s="56">
        <v>12.825596828638719</v>
      </c>
      <c r="H149" s="84"/>
      <c r="I149" s="85">
        <f t="shared" si="74"/>
        <v>1.0690301406249998</v>
      </c>
      <c r="J149" s="85">
        <f t="shared" si="74"/>
        <v>1.0832066829999998</v>
      </c>
      <c r="K149" s="85">
        <f t="shared" si="74"/>
        <v>1.0975080058750002</v>
      </c>
      <c r="L149" s="85">
        <f t="shared" si="74"/>
        <v>1.1119346560000001</v>
      </c>
      <c r="M149" s="85">
        <f t="shared" si="74"/>
        <v>1.1264871801249998</v>
      </c>
      <c r="N149" s="86">
        <f t="shared" si="74"/>
        <v>1.1411661249999998</v>
      </c>
      <c r="O149" s="85">
        <f t="shared" si="74"/>
        <v>1.1559720373750004</v>
      </c>
      <c r="P149" s="85">
        <f t="shared" si="74"/>
        <v>1.1709054640000001</v>
      </c>
      <c r="Q149" s="85">
        <f t="shared" si="74"/>
        <v>1.185966951625</v>
      </c>
      <c r="R149" s="85">
        <f t="shared" si="74"/>
        <v>1.2011570469999997</v>
      </c>
      <c r="S149" s="87">
        <f t="shared" si="74"/>
        <v>1.2164762968749996</v>
      </c>
    </row>
    <row r="150" spans="2:19" x14ac:dyDescent="0.25">
      <c r="B150">
        <v>15</v>
      </c>
      <c r="C150" s="10">
        <v>6110</v>
      </c>
      <c r="D150" s="56">
        <f t="shared" si="69"/>
        <v>715.71</v>
      </c>
      <c r="E150" s="56">
        <v>26.113947743321944</v>
      </c>
      <c r="F150" s="56">
        <v>12.284820647229978</v>
      </c>
      <c r="H150" s="84"/>
      <c r="I150" s="85">
        <f t="shared" si="74"/>
        <v>1.0455062499999999</v>
      </c>
      <c r="J150" s="85">
        <f t="shared" si="74"/>
        <v>1.0547289999999998</v>
      </c>
      <c r="K150" s="85">
        <f t="shared" si="74"/>
        <v>1.0639922500000001</v>
      </c>
      <c r="L150" s="85">
        <f t="shared" si="74"/>
        <v>1.073296</v>
      </c>
      <c r="M150" s="85">
        <f t="shared" si="74"/>
        <v>1.0826402499999999</v>
      </c>
      <c r="N150" s="86">
        <f t="shared" si="74"/>
        <v>1.0920249999999998</v>
      </c>
      <c r="O150" s="85">
        <f t="shared" si="74"/>
        <v>1.1014502500000003</v>
      </c>
      <c r="P150" s="85">
        <f t="shared" si="74"/>
        <v>1.110916</v>
      </c>
      <c r="Q150" s="85">
        <f t="shared" si="74"/>
        <v>1.1204222500000001</v>
      </c>
      <c r="R150" s="85">
        <f t="shared" si="74"/>
        <v>1.1299689999999998</v>
      </c>
      <c r="S150" s="87">
        <f t="shared" si="74"/>
        <v>1.1395562499999998</v>
      </c>
    </row>
    <row r="151" spans="2:19" x14ac:dyDescent="0.25">
      <c r="B151">
        <v>16</v>
      </c>
      <c r="C151" s="10">
        <v>7163</v>
      </c>
      <c r="D151" s="56">
        <f t="shared" si="69"/>
        <v>778.05000000000018</v>
      </c>
      <c r="E151" s="56">
        <v>25.91764231422993</v>
      </c>
      <c r="F151" s="56">
        <v>12.062505810446057</v>
      </c>
      <c r="H151" s="84"/>
      <c r="I151" s="85">
        <f t="shared" si="74"/>
        <v>1.0225</v>
      </c>
      <c r="J151" s="85">
        <f t="shared" si="74"/>
        <v>1.0269999999999999</v>
      </c>
      <c r="K151" s="85">
        <f t="shared" si="74"/>
        <v>1.0315000000000001</v>
      </c>
      <c r="L151" s="85">
        <f t="shared" si="74"/>
        <v>1.036</v>
      </c>
      <c r="M151" s="85">
        <f t="shared" si="74"/>
        <v>1.0405</v>
      </c>
      <c r="N151" s="86">
        <f t="shared" si="74"/>
        <v>1.0449999999999999</v>
      </c>
      <c r="O151" s="85">
        <f t="shared" si="74"/>
        <v>1.0495000000000001</v>
      </c>
      <c r="P151" s="85">
        <f t="shared" si="74"/>
        <v>1.054</v>
      </c>
      <c r="Q151" s="85">
        <f t="shared" si="74"/>
        <v>1.0585</v>
      </c>
      <c r="R151" s="85">
        <f t="shared" si="74"/>
        <v>1.0629999999999999</v>
      </c>
      <c r="S151" s="87">
        <f t="shared" si="74"/>
        <v>1.0674999999999999</v>
      </c>
    </row>
    <row r="152" spans="2:19" ht="15.75" thickBot="1" x14ac:dyDescent="0.3">
      <c r="B152">
        <v>17</v>
      </c>
      <c r="C152" s="10">
        <v>8332</v>
      </c>
      <c r="D152" s="56">
        <f t="shared" si="69"/>
        <v>846.66500000000087</v>
      </c>
      <c r="E152" s="56">
        <v>30.881648354423682</v>
      </c>
      <c r="F152" s="56">
        <v>14.148876596324751</v>
      </c>
      <c r="H152" s="84"/>
      <c r="I152" s="81">
        <f t="shared" si="74"/>
        <v>1</v>
      </c>
      <c r="J152" s="81">
        <f t="shared" si="74"/>
        <v>1</v>
      </c>
      <c r="K152" s="81">
        <f t="shared" si="74"/>
        <v>1</v>
      </c>
      <c r="L152" s="81">
        <f t="shared" si="74"/>
        <v>1</v>
      </c>
      <c r="M152" s="81">
        <f t="shared" si="74"/>
        <v>1</v>
      </c>
      <c r="N152" s="82">
        <f t="shared" si="74"/>
        <v>1</v>
      </c>
      <c r="O152" s="81">
        <f t="shared" si="74"/>
        <v>1</v>
      </c>
      <c r="P152" s="81">
        <f t="shared" si="74"/>
        <v>1</v>
      </c>
      <c r="Q152" s="81">
        <f t="shared" si="74"/>
        <v>1</v>
      </c>
      <c r="R152" s="81">
        <f t="shared" si="74"/>
        <v>1</v>
      </c>
      <c r="S152" s="88">
        <f t="shared" si="74"/>
        <v>1</v>
      </c>
    </row>
    <row r="153" spans="2:19" ht="15.75" thickTop="1" x14ac:dyDescent="0.25">
      <c r="B153">
        <v>18</v>
      </c>
      <c r="C153" s="10">
        <v>9622</v>
      </c>
      <c r="D153" s="56">
        <f t="shared" si="69"/>
        <v>915.06000000000131</v>
      </c>
      <c r="E153" s="56">
        <v>30.662027305506225</v>
      </c>
      <c r="F153" s="56">
        <v>13.836815407497847</v>
      </c>
      <c r="H153" s="89" t="s">
        <v>55</v>
      </c>
      <c r="I153" s="90">
        <f>SUMPRODUCT(I$143:I$152,$D$136:$D$145)</f>
        <v>2170.8888679620691</v>
      </c>
      <c r="J153" s="90">
        <f t="shared" ref="J153:S153" si="75">SUMPRODUCT(J$143:J$152,$D$136:$D$145)</f>
        <v>2196.8845112105769</v>
      </c>
      <c r="K153" s="90">
        <f t="shared" si="75"/>
        <v>2223.2868799214393</v>
      </c>
      <c r="L153" s="90">
        <f t="shared" si="75"/>
        <v>2250.1024919376446</v>
      </c>
      <c r="M153" s="90">
        <f t="shared" si="75"/>
        <v>2277.3379614076721</v>
      </c>
      <c r="N153" s="90">
        <f t="shared" si="75"/>
        <v>2305</v>
      </c>
      <c r="O153" s="90">
        <f t="shared" si="75"/>
        <v>2333.0954181296347</v>
      </c>
      <c r="P153" s="90">
        <f t="shared" si="75"/>
        <v>2361.6311261967212</v>
      </c>
      <c r="Q153" s="90">
        <f t="shared" si="75"/>
        <v>2390.6141358373434</v>
      </c>
      <c r="R153" s="90">
        <f t="shared" si="75"/>
        <v>2420.0515611865571</v>
      </c>
      <c r="S153" s="102">
        <f t="shared" si="75"/>
        <v>2449.9506201537788</v>
      </c>
    </row>
    <row r="154" spans="2:19" x14ac:dyDescent="0.25">
      <c r="B154">
        <v>19</v>
      </c>
      <c r="C154" s="10">
        <v>11043</v>
      </c>
      <c r="D154" s="56">
        <f t="shared" si="69"/>
        <v>988.01000000000022</v>
      </c>
      <c r="E154" s="56">
        <v>30.44280909206319</v>
      </c>
      <c r="F154" s="56">
        <v>13.540146590242356</v>
      </c>
    </row>
    <row r="155" spans="2:19" x14ac:dyDescent="0.25">
      <c r="B155" s="12">
        <v>20</v>
      </c>
      <c r="C155" s="101">
        <v>12602</v>
      </c>
      <c r="D155" s="61">
        <f t="shared" si="69"/>
        <v>1062.0650000000005</v>
      </c>
      <c r="E155" s="80">
        <v>30.224100385042334</v>
      </c>
      <c r="F155" s="80">
        <v>13.259449094264067</v>
      </c>
      <c r="H155" s="83" t="s">
        <v>59</v>
      </c>
      <c r="I155" s="96">
        <f>I139</f>
        <v>-0.5</v>
      </c>
      <c r="J155" s="96">
        <f t="shared" ref="J155:S155" si="76">J139</f>
        <v>-0.4</v>
      </c>
      <c r="K155" s="96">
        <f t="shared" si="76"/>
        <v>-0.3</v>
      </c>
      <c r="L155" s="96">
        <f t="shared" si="76"/>
        <v>-0.2</v>
      </c>
      <c r="M155" s="96">
        <f t="shared" si="76"/>
        <v>-0.1</v>
      </c>
      <c r="N155" s="96">
        <f t="shared" si="76"/>
        <v>0</v>
      </c>
      <c r="O155" s="96">
        <f t="shared" si="76"/>
        <v>0.1</v>
      </c>
      <c r="P155" s="96">
        <f t="shared" si="76"/>
        <v>0.2</v>
      </c>
      <c r="Q155" s="96">
        <f t="shared" si="76"/>
        <v>0.3</v>
      </c>
      <c r="R155" s="96">
        <f t="shared" si="76"/>
        <v>0.4</v>
      </c>
      <c r="S155" s="97">
        <f t="shared" si="76"/>
        <v>0.5</v>
      </c>
    </row>
    <row r="156" spans="2:19" x14ac:dyDescent="0.25">
      <c r="B156">
        <v>21</v>
      </c>
      <c r="C156" s="10">
        <v>14262</v>
      </c>
      <c r="D156" s="56">
        <f t="shared" si="69"/>
        <v>1092.9100000000017</v>
      </c>
      <c r="E156" s="56">
        <v>29.179189619756045</v>
      </c>
      <c r="F156" s="56">
        <v>13.074762283774417</v>
      </c>
      <c r="H156" s="84"/>
      <c r="I156" s="85">
        <f>(1+I$140)^(20-$B136)</f>
        <v>1.5261703674178138</v>
      </c>
      <c r="J156" s="85">
        <f t="shared" ref="J156:S156" si="77">(1+J$140)^(20-$B136)</f>
        <v>1.6589696020460523</v>
      </c>
      <c r="K156" s="85">
        <f t="shared" si="77"/>
        <v>1.8026666071456201</v>
      </c>
      <c r="L156" s="85">
        <f t="shared" si="77"/>
        <v>1.9581021883373446</v>
      </c>
      <c r="M156" s="85">
        <f t="shared" si="77"/>
        <v>2.1261779329377122</v>
      </c>
      <c r="N156" s="86">
        <f t="shared" si="77"/>
        <v>2.3078603108491902</v>
      </c>
      <c r="O156" s="85">
        <f t="shared" si="77"/>
        <v>2.5041850325408834</v>
      </c>
      <c r="P156" s="85">
        <f t="shared" si="77"/>
        <v>2.7162616790193344</v>
      </c>
      <c r="Q156" s="85">
        <f t="shared" si="77"/>
        <v>2.9452786194831413</v>
      </c>
      <c r="R156" s="85">
        <f t="shared" si="77"/>
        <v>3.1925082331866905</v>
      </c>
      <c r="S156" s="87">
        <f t="shared" si="77"/>
        <v>3.4593124529114405</v>
      </c>
    </row>
    <row r="157" spans="2:19" x14ac:dyDescent="0.25">
      <c r="B157">
        <v>22</v>
      </c>
      <c r="C157" s="10">
        <v>16028</v>
      </c>
      <c r="D157" s="56">
        <f t="shared" si="69"/>
        <v>1124.2100000000009</v>
      </c>
      <c r="E157" s="56">
        <v>28.230728273741995</v>
      </c>
      <c r="F157" s="56">
        <v>12.920495134310935</v>
      </c>
      <c r="H157" s="84"/>
      <c r="I157" s="85">
        <f t="shared" ref="I157:S175" si="78">(1+I$140)^(20-$B137)</f>
        <v>1.4925871563988398</v>
      </c>
      <c r="J157" s="85">
        <f t="shared" si="78"/>
        <v>1.6153550165979087</v>
      </c>
      <c r="K157" s="85">
        <f t="shared" si="78"/>
        <v>1.7476166816729228</v>
      </c>
      <c r="L157" s="85">
        <f t="shared" si="78"/>
        <v>1.8900600273526491</v>
      </c>
      <c r="M157" s="85">
        <f t="shared" si="78"/>
        <v>2.0434194453990506</v>
      </c>
      <c r="N157" s="86">
        <f t="shared" si="78"/>
        <v>2.2084787663628616</v>
      </c>
      <c r="O157" s="85">
        <f t="shared" si="78"/>
        <v>2.3860743521113701</v>
      </c>
      <c r="P157" s="85">
        <f t="shared" si="78"/>
        <v>2.5770983671910193</v>
      </c>
      <c r="Q157" s="85">
        <f t="shared" si="78"/>
        <v>2.7825022385291844</v>
      </c>
      <c r="R157" s="85">
        <f t="shared" si="78"/>
        <v>3.0033003134399725</v>
      </c>
      <c r="S157" s="87">
        <f t="shared" si="78"/>
        <v>3.2405737263807413</v>
      </c>
    </row>
    <row r="158" spans="2:19" x14ac:dyDescent="0.25">
      <c r="B158">
        <v>23</v>
      </c>
      <c r="C158" s="10">
        <v>17905</v>
      </c>
      <c r="D158" s="56">
        <f t="shared" si="69"/>
        <v>1155.7400000000016</v>
      </c>
      <c r="E158" s="56">
        <v>27.366308605438729</v>
      </c>
      <c r="F158" s="56">
        <v>12.815253104990443</v>
      </c>
      <c r="H158" s="84"/>
      <c r="I158" s="85">
        <f t="shared" si="78"/>
        <v>1.4597429402433644</v>
      </c>
      <c r="J158" s="85">
        <f t="shared" si="78"/>
        <v>1.5728870658207486</v>
      </c>
      <c r="K158" s="85">
        <f t="shared" si="78"/>
        <v>1.6942478736528579</v>
      </c>
      <c r="L158" s="85">
        <f t="shared" si="78"/>
        <v>1.8243822657844104</v>
      </c>
      <c r="M158" s="85">
        <f t="shared" si="78"/>
        <v>1.9638822156646334</v>
      </c>
      <c r="N158" s="86">
        <f t="shared" si="78"/>
        <v>2.1133768099166144</v>
      </c>
      <c r="O158" s="85">
        <f t="shared" si="78"/>
        <v>2.2735343993438493</v>
      </c>
      <c r="P158" s="85">
        <f t="shared" si="78"/>
        <v>2.4450648645076085</v>
      </c>
      <c r="Q158" s="85">
        <f t="shared" si="78"/>
        <v>2.6287220014446708</v>
      </c>
      <c r="R158" s="85">
        <f t="shared" si="78"/>
        <v>2.8253060333395794</v>
      </c>
      <c r="S158" s="87">
        <f t="shared" si="78"/>
        <v>3.035666254220835</v>
      </c>
    </row>
    <row r="159" spans="2:19" x14ac:dyDescent="0.25">
      <c r="B159">
        <v>24</v>
      </c>
      <c r="C159" s="10">
        <v>19899</v>
      </c>
      <c r="D159" s="56">
        <f t="shared" si="69"/>
        <v>1188.2750000000015</v>
      </c>
      <c r="E159" s="56">
        <v>26.575315865772158</v>
      </c>
      <c r="F159" s="56">
        <v>12.707559972685322</v>
      </c>
      <c r="H159" s="84"/>
      <c r="I159" s="85">
        <f t="shared" si="78"/>
        <v>1.4276214574507231</v>
      </c>
      <c r="J159" s="85">
        <f t="shared" si="78"/>
        <v>1.5315356044992685</v>
      </c>
      <c r="K159" s="85">
        <f t="shared" si="78"/>
        <v>1.642508845034278</v>
      </c>
      <c r="L159" s="85">
        <f t="shared" si="78"/>
        <v>1.7609867430351451</v>
      </c>
      <c r="M159" s="85">
        <f t="shared" si="78"/>
        <v>1.8874408608021465</v>
      </c>
      <c r="N159" s="86">
        <f t="shared" si="78"/>
        <v>2.0223701530302529</v>
      </c>
      <c r="O159" s="85">
        <f t="shared" si="78"/>
        <v>2.1663024291032387</v>
      </c>
      <c r="P159" s="85">
        <f t="shared" si="78"/>
        <v>2.3197958866296093</v>
      </c>
      <c r="Q159" s="85">
        <f t="shared" si="78"/>
        <v>2.4834407193619943</v>
      </c>
      <c r="R159" s="85">
        <f t="shared" si="78"/>
        <v>2.6578608027653616</v>
      </c>
      <c r="S159" s="87">
        <f t="shared" si="78"/>
        <v>2.8437154606284172</v>
      </c>
    </row>
    <row r="160" spans="2:19" x14ac:dyDescent="0.25">
      <c r="B160">
        <v>25</v>
      </c>
      <c r="C160" s="10">
        <v>22105</v>
      </c>
      <c r="D160" s="56">
        <f t="shared" si="69"/>
        <v>1310.5450000000019</v>
      </c>
      <c r="E160" s="56">
        <v>25.834579082539015</v>
      </c>
      <c r="F160" s="56">
        <v>12.604598902168313</v>
      </c>
      <c r="H160" s="84"/>
      <c r="I160" s="85">
        <f t="shared" si="78"/>
        <v>1.3962068043527858</v>
      </c>
      <c r="J160" s="85">
        <f t="shared" si="78"/>
        <v>1.4912712799408654</v>
      </c>
      <c r="K160" s="85">
        <f t="shared" si="78"/>
        <v>1.5923498255300805</v>
      </c>
      <c r="L160" s="85">
        <f t="shared" si="78"/>
        <v>1.6997941535088272</v>
      </c>
      <c r="M160" s="85">
        <f t="shared" si="78"/>
        <v>1.8139748782336826</v>
      </c>
      <c r="N160" s="86">
        <f t="shared" si="78"/>
        <v>1.9352824430911519</v>
      </c>
      <c r="O160" s="85">
        <f t="shared" si="78"/>
        <v>2.0641280887119944</v>
      </c>
      <c r="P160" s="85">
        <f t="shared" si="78"/>
        <v>2.2009448639749616</v>
      </c>
      <c r="Q160" s="85">
        <f t="shared" si="78"/>
        <v>2.3461886814945623</v>
      </c>
      <c r="R160" s="85">
        <f t="shared" si="78"/>
        <v>2.5003394193465303</v>
      </c>
      <c r="S160" s="87">
        <f t="shared" si="78"/>
        <v>2.6639020708462922</v>
      </c>
    </row>
    <row r="161" spans="2:19" x14ac:dyDescent="0.25">
      <c r="B161">
        <v>26</v>
      </c>
      <c r="C161" s="10">
        <v>24259</v>
      </c>
      <c r="D161" s="56">
        <f t="shared" si="69"/>
        <v>1159.2750000000015</v>
      </c>
      <c r="E161" s="56">
        <v>25.178858832060744</v>
      </c>
      <c r="F161" s="56">
        <v>12.564530170112326</v>
      </c>
      <c r="H161" s="84"/>
      <c r="I161" s="85">
        <f t="shared" si="78"/>
        <v>1.3654834272398884</v>
      </c>
      <c r="J161" s="85">
        <f t="shared" si="78"/>
        <v>1.4520655111400833</v>
      </c>
      <c r="K161" s="85">
        <f t="shared" si="78"/>
        <v>1.5437225647407469</v>
      </c>
      <c r="L161" s="85">
        <f t="shared" si="78"/>
        <v>1.6407279474023428</v>
      </c>
      <c r="M161" s="85">
        <f t="shared" si="78"/>
        <v>1.743368455774803</v>
      </c>
      <c r="N161" s="86">
        <f t="shared" si="78"/>
        <v>1.851944921618327</v>
      </c>
      <c r="O161" s="85">
        <f t="shared" si="78"/>
        <v>1.9667728334559258</v>
      </c>
      <c r="P161" s="85">
        <f t="shared" si="78"/>
        <v>2.0881829828984455</v>
      </c>
      <c r="Q161" s="85">
        <f t="shared" si="78"/>
        <v>2.2165221365087979</v>
      </c>
      <c r="R161" s="85">
        <f t="shared" si="78"/>
        <v>2.3521537340983354</v>
      </c>
      <c r="S161" s="87">
        <f t="shared" si="78"/>
        <v>2.4954586143759183</v>
      </c>
    </row>
    <row r="162" spans="2:19" x14ac:dyDescent="0.25">
      <c r="B162">
        <v>27</v>
      </c>
      <c r="C162" s="10">
        <v>26637</v>
      </c>
      <c r="D162" s="56">
        <f t="shared" si="69"/>
        <v>1286.3450000000012</v>
      </c>
      <c r="E162" s="56">
        <v>24.559067111769551</v>
      </c>
      <c r="F162" s="56">
        <v>12.503860418672366</v>
      </c>
      <c r="H162" s="84"/>
      <c r="I162" s="85">
        <f t="shared" si="78"/>
        <v>1.3354361146600375</v>
      </c>
      <c r="J162" s="85">
        <f t="shared" si="78"/>
        <v>1.4138904684908309</v>
      </c>
      <c r="K162" s="85">
        <f t="shared" si="78"/>
        <v>1.4965802857399386</v>
      </c>
      <c r="L162" s="85">
        <f t="shared" si="78"/>
        <v>1.5837142349443465</v>
      </c>
      <c r="M162" s="85">
        <f t="shared" si="78"/>
        <v>1.675510289067567</v>
      </c>
      <c r="N162" s="86">
        <f t="shared" si="78"/>
        <v>1.7721960972424187</v>
      </c>
      <c r="O162" s="85">
        <f t="shared" si="78"/>
        <v>1.8740093696578612</v>
      </c>
      <c r="P162" s="85">
        <f t="shared" si="78"/>
        <v>1.9811982759947302</v>
      </c>
      <c r="Q162" s="85">
        <f t="shared" si="78"/>
        <v>2.0940218578259779</v>
      </c>
      <c r="R162" s="85">
        <f t="shared" si="78"/>
        <v>2.2127504554076536</v>
      </c>
      <c r="S162" s="87">
        <f t="shared" si="78"/>
        <v>2.3376661492982844</v>
      </c>
    </row>
    <row r="163" spans="2:19" x14ac:dyDescent="0.25">
      <c r="B163">
        <v>28</v>
      </c>
      <c r="C163" s="10">
        <v>29154</v>
      </c>
      <c r="D163" s="56">
        <f t="shared" si="69"/>
        <v>1318.3350000000028</v>
      </c>
      <c r="E163" s="56">
        <v>23.984151574839906</v>
      </c>
      <c r="F163" s="56">
        <v>12.47128826469433</v>
      </c>
      <c r="H163" s="84"/>
      <c r="I163" s="85">
        <f t="shared" si="78"/>
        <v>1.3060499898875673</v>
      </c>
      <c r="J163" s="85">
        <f t="shared" si="78"/>
        <v>1.376719054031968</v>
      </c>
      <c r="K163" s="85">
        <f t="shared" si="78"/>
        <v>1.4508776400774974</v>
      </c>
      <c r="L163" s="85">
        <f t="shared" si="78"/>
        <v>1.5286816939617243</v>
      </c>
      <c r="M163" s="85">
        <f t="shared" si="78"/>
        <v>1.6102934061197183</v>
      </c>
      <c r="N163" s="86">
        <f t="shared" si="78"/>
        <v>1.6958814327678646</v>
      </c>
      <c r="O163" s="85">
        <f t="shared" si="78"/>
        <v>1.7856211240189244</v>
      </c>
      <c r="P163" s="85">
        <f t="shared" si="78"/>
        <v>1.8796947590082826</v>
      </c>
      <c r="Q163" s="85">
        <f t="shared" si="78"/>
        <v>1.9782917882153783</v>
      </c>
      <c r="R163" s="85">
        <f t="shared" si="78"/>
        <v>2.0816090831680656</v>
      </c>
      <c r="S163" s="87">
        <f t="shared" si="78"/>
        <v>2.1898511937220464</v>
      </c>
    </row>
    <row r="164" spans="2:19" x14ac:dyDescent="0.25">
      <c r="B164">
        <v>29</v>
      </c>
      <c r="C164" s="10">
        <v>31818</v>
      </c>
      <c r="D164" s="56">
        <f t="shared" si="69"/>
        <v>1352.0700000000033</v>
      </c>
      <c r="E164" s="56">
        <v>23.44917930890918</v>
      </c>
      <c r="F164" s="56">
        <v>12.446540548089835</v>
      </c>
      <c r="H164" s="84"/>
      <c r="I164" s="85">
        <f t="shared" si="78"/>
        <v>1.277310503557523</v>
      </c>
      <c r="J164" s="85">
        <f t="shared" si="78"/>
        <v>1.3405248822122378</v>
      </c>
      <c r="K164" s="85">
        <f t="shared" si="78"/>
        <v>1.4065706641565656</v>
      </c>
      <c r="L164" s="85">
        <f t="shared" si="78"/>
        <v>1.4755614806580351</v>
      </c>
      <c r="M164" s="85">
        <f t="shared" si="78"/>
        <v>1.5476149986734442</v>
      </c>
      <c r="N164" s="86">
        <f t="shared" si="78"/>
        <v>1.6228530457108756</v>
      </c>
      <c r="O164" s="85">
        <f t="shared" si="78"/>
        <v>1.7014017379884936</v>
      </c>
      <c r="P164" s="85">
        <f t="shared" si="78"/>
        <v>1.7833916119623174</v>
      </c>
      <c r="Q164" s="85">
        <f t="shared" si="78"/>
        <v>1.868957759296531</v>
      </c>
      <c r="R164" s="85">
        <f t="shared" si="78"/>
        <v>1.9582399653509555</v>
      </c>
      <c r="S164" s="87">
        <f t="shared" si="78"/>
        <v>2.0513828512618701</v>
      </c>
    </row>
    <row r="165" spans="2:19" x14ac:dyDescent="0.25">
      <c r="B165" s="12">
        <v>30</v>
      </c>
      <c r="C165" s="101">
        <v>34633</v>
      </c>
      <c r="D165" s="61">
        <f t="shared" si="69"/>
        <v>1383.1900000000023</v>
      </c>
      <c r="E165" s="80">
        <v>22.950542320851763</v>
      </c>
      <c r="F165" s="80">
        <v>12.414537764658157</v>
      </c>
      <c r="H165" s="84"/>
      <c r="I165" s="85">
        <f t="shared" si="78"/>
        <v>1.2492034264621252</v>
      </c>
      <c r="J165" s="85">
        <f t="shared" si="78"/>
        <v>1.3052822611608936</v>
      </c>
      <c r="K165" s="85">
        <f t="shared" si="78"/>
        <v>1.3636167369428651</v>
      </c>
      <c r="L165" s="85">
        <f t="shared" si="78"/>
        <v>1.4242871434923117</v>
      </c>
      <c r="M165" s="85">
        <f t="shared" si="78"/>
        <v>1.4873762601378608</v>
      </c>
      <c r="N165" s="86">
        <f t="shared" si="78"/>
        <v>1.5529694217328953</v>
      </c>
      <c r="O165" s="85">
        <f t="shared" si="78"/>
        <v>1.6211545859823662</v>
      </c>
      <c r="P165" s="85">
        <f t="shared" si="78"/>
        <v>1.6920224022412877</v>
      </c>
      <c r="Q165" s="85">
        <f t="shared" si="78"/>
        <v>1.7656662818106104</v>
      </c>
      <c r="R165" s="85">
        <f t="shared" si="78"/>
        <v>1.8421824697563083</v>
      </c>
      <c r="S165" s="87">
        <f t="shared" si="78"/>
        <v>1.9216701182780989</v>
      </c>
    </row>
    <row r="166" spans="2:19" x14ac:dyDescent="0.25">
      <c r="H166" s="84"/>
      <c r="I166" s="85">
        <f t="shared" si="78"/>
        <v>1.221714842505746</v>
      </c>
      <c r="J166" s="85">
        <f t="shared" si="78"/>
        <v>1.2709661744507241</v>
      </c>
      <c r="K166" s="85">
        <f t="shared" si="78"/>
        <v>1.3219745389654534</v>
      </c>
      <c r="L166" s="85">
        <f t="shared" si="78"/>
        <v>1.374794540050494</v>
      </c>
      <c r="M166" s="85">
        <f t="shared" si="78"/>
        <v>1.4294822298297558</v>
      </c>
      <c r="N166" s="86">
        <f t="shared" si="78"/>
        <v>1.4860951404142542</v>
      </c>
      <c r="O166" s="85">
        <f t="shared" si="78"/>
        <v>1.5446923163243125</v>
      </c>
      <c r="P166" s="85">
        <f t="shared" si="78"/>
        <v>1.6053343474775028</v>
      </c>
      <c r="Q166" s="85">
        <f t="shared" si="78"/>
        <v>1.66808340274975</v>
      </c>
      <c r="R166" s="85">
        <f t="shared" si="78"/>
        <v>1.7330032641169413</v>
      </c>
      <c r="S166" s="87">
        <f t="shared" si="78"/>
        <v>1.8001593613846361</v>
      </c>
    </row>
    <row r="167" spans="2:19" x14ac:dyDescent="0.25">
      <c r="H167" s="84"/>
      <c r="I167" s="85">
        <f t="shared" si="78"/>
        <v>1.1948311418149107</v>
      </c>
      <c r="J167" s="85">
        <f t="shared" si="78"/>
        <v>1.23755226334053</v>
      </c>
      <c r="K167" s="85">
        <f t="shared" si="78"/>
        <v>1.2816040125695136</v>
      </c>
      <c r="L167" s="85">
        <f t="shared" si="78"/>
        <v>1.3270217568054961</v>
      </c>
      <c r="M167" s="85">
        <f t="shared" si="78"/>
        <v>1.373841643277036</v>
      </c>
      <c r="N167" s="86">
        <f t="shared" si="78"/>
        <v>1.4221006128366069</v>
      </c>
      <c r="O167" s="85">
        <f t="shared" si="78"/>
        <v>1.4718364138392686</v>
      </c>
      <c r="P167" s="85">
        <f t="shared" si="78"/>
        <v>1.5230876162025642</v>
      </c>
      <c r="Q167" s="85">
        <f t="shared" si="78"/>
        <v>1.5758936256492677</v>
      </c>
      <c r="R167" s="85">
        <f t="shared" si="78"/>
        <v>1.6302946981344697</v>
      </c>
      <c r="S167" s="87">
        <f t="shared" si="78"/>
        <v>1.6863319544586757</v>
      </c>
    </row>
    <row r="168" spans="2:19" x14ac:dyDescent="0.25">
      <c r="H168" s="84"/>
      <c r="I168" s="85">
        <f t="shared" si="78"/>
        <v>1.1685390139999128</v>
      </c>
      <c r="J168" s="85">
        <f t="shared" si="78"/>
        <v>1.20501680948445</v>
      </c>
      <c r="K168" s="85">
        <f t="shared" si="78"/>
        <v>1.2424663233829507</v>
      </c>
      <c r="L168" s="85">
        <f t="shared" si="78"/>
        <v>1.2809090316655367</v>
      </c>
      <c r="M168" s="85">
        <f t="shared" si="78"/>
        <v>1.3203667883489054</v>
      </c>
      <c r="N168" s="86">
        <f t="shared" si="78"/>
        <v>1.360861830465653</v>
      </c>
      <c r="O168" s="85">
        <f t="shared" si="78"/>
        <v>1.4024167830769587</v>
      </c>
      <c r="P168" s="85">
        <f t="shared" si="78"/>
        <v>1.4450546643288085</v>
      </c>
      <c r="Q168" s="85">
        <f t="shared" si="78"/>
        <v>1.4887988905519769</v>
      </c>
      <c r="R168" s="85">
        <f t="shared" si="78"/>
        <v>1.5336732814058982</v>
      </c>
      <c r="S168" s="87">
        <f t="shared" si="78"/>
        <v>1.5797020650666751</v>
      </c>
    </row>
    <row r="169" spans="2:19" x14ac:dyDescent="0.25">
      <c r="H169" s="84"/>
      <c r="I169" s="85">
        <f t="shared" si="78"/>
        <v>1.142825441564707</v>
      </c>
      <c r="J169" s="85">
        <f t="shared" si="78"/>
        <v>1.1733367180958618</v>
      </c>
      <c r="K169" s="85">
        <f t="shared" si="78"/>
        <v>1.2045238229597195</v>
      </c>
      <c r="L169" s="85">
        <f t="shared" si="78"/>
        <v>1.2363986792138384</v>
      </c>
      <c r="M169" s="85">
        <f t="shared" si="78"/>
        <v>1.2689733669859735</v>
      </c>
      <c r="N169" s="86">
        <f t="shared" si="78"/>
        <v>1.3022601248475147</v>
      </c>
      <c r="O169" s="85">
        <f t="shared" si="78"/>
        <v>1.3362713511929096</v>
      </c>
      <c r="P169" s="85">
        <f t="shared" si="78"/>
        <v>1.3710196056250554</v>
      </c>
      <c r="Q169" s="85">
        <f t="shared" si="78"/>
        <v>1.4065176103466954</v>
      </c>
      <c r="R169" s="85">
        <f t="shared" si="78"/>
        <v>1.4427782515577594</v>
      </c>
      <c r="S169" s="87">
        <f t="shared" si="78"/>
        <v>1.4798145808587124</v>
      </c>
    </row>
    <row r="170" spans="2:19" x14ac:dyDescent="0.25">
      <c r="H170" s="84"/>
      <c r="I170" s="85">
        <f t="shared" si="78"/>
        <v>1.1176776934618162</v>
      </c>
      <c r="J170" s="85">
        <f t="shared" si="78"/>
        <v>1.1424895015539065</v>
      </c>
      <c r="K170" s="85">
        <f t="shared" si="78"/>
        <v>1.1677400125639548</v>
      </c>
      <c r="L170" s="85">
        <f t="shared" si="78"/>
        <v>1.1934350185461762</v>
      </c>
      <c r="M170" s="85">
        <f t="shared" si="78"/>
        <v>1.2195803623123247</v>
      </c>
      <c r="N170" s="86">
        <f t="shared" si="78"/>
        <v>1.2461819376531245</v>
      </c>
      <c r="O170" s="85">
        <f t="shared" si="78"/>
        <v>1.273245689559704</v>
      </c>
      <c r="P170" s="85">
        <f t="shared" si="78"/>
        <v>1.3007776144450243</v>
      </c>
      <c r="Q170" s="85">
        <f t="shared" si="78"/>
        <v>1.3287837603653239</v>
      </c>
      <c r="R170" s="85">
        <f t="shared" si="78"/>
        <v>1.3572702272415424</v>
      </c>
      <c r="S170" s="87">
        <f t="shared" si="78"/>
        <v>1.3862431670807611</v>
      </c>
    </row>
    <row r="171" spans="2:19" x14ac:dyDescent="0.25">
      <c r="H171" s="84"/>
      <c r="I171" s="85">
        <f t="shared" si="78"/>
        <v>1.0930833187890623</v>
      </c>
      <c r="J171" s="85">
        <f t="shared" si="78"/>
        <v>1.1124532634409996</v>
      </c>
      <c r="K171" s="85">
        <f t="shared" si="78"/>
        <v>1.1320795080600627</v>
      </c>
      <c r="L171" s="85">
        <f t="shared" si="78"/>
        <v>1.1519643036160001</v>
      </c>
      <c r="M171" s="85">
        <f t="shared" si="78"/>
        <v>1.1721099109200621</v>
      </c>
      <c r="N171" s="86">
        <f t="shared" si="78"/>
        <v>1.1925186006249995</v>
      </c>
      <c r="O171" s="85">
        <f t="shared" si="78"/>
        <v>1.2131926532250632</v>
      </c>
      <c r="P171" s="85">
        <f t="shared" si="78"/>
        <v>1.2341343590560001</v>
      </c>
      <c r="Q171" s="85">
        <f t="shared" si="78"/>
        <v>1.2553460182950626</v>
      </c>
      <c r="R171" s="85">
        <f t="shared" si="78"/>
        <v>1.2768299409609996</v>
      </c>
      <c r="S171" s="87">
        <f t="shared" si="78"/>
        <v>1.2985884469140621</v>
      </c>
    </row>
    <row r="172" spans="2:19" x14ac:dyDescent="0.25">
      <c r="H172" s="84"/>
      <c r="I172" s="85">
        <f t="shared" si="78"/>
        <v>1.0690301406249998</v>
      </c>
      <c r="J172" s="85">
        <f t="shared" si="78"/>
        <v>1.0832066829999998</v>
      </c>
      <c r="K172" s="85">
        <f t="shared" si="78"/>
        <v>1.0975080058750002</v>
      </c>
      <c r="L172" s="85">
        <f t="shared" si="78"/>
        <v>1.1119346560000001</v>
      </c>
      <c r="M172" s="85">
        <f t="shared" si="78"/>
        <v>1.1264871801249998</v>
      </c>
      <c r="N172" s="86">
        <f t="shared" si="78"/>
        <v>1.1411661249999998</v>
      </c>
      <c r="O172" s="85">
        <f t="shared" si="78"/>
        <v>1.1559720373750004</v>
      </c>
      <c r="P172" s="85">
        <f t="shared" si="78"/>
        <v>1.1709054640000001</v>
      </c>
      <c r="Q172" s="85">
        <f t="shared" si="78"/>
        <v>1.185966951625</v>
      </c>
      <c r="R172" s="85">
        <f t="shared" si="78"/>
        <v>1.2011570469999997</v>
      </c>
      <c r="S172" s="87">
        <f t="shared" si="78"/>
        <v>1.2164762968749996</v>
      </c>
    </row>
    <row r="173" spans="2:19" x14ac:dyDescent="0.25">
      <c r="H173" s="84"/>
      <c r="I173" s="85">
        <f t="shared" si="78"/>
        <v>1.0455062499999999</v>
      </c>
      <c r="J173" s="85">
        <f t="shared" si="78"/>
        <v>1.0547289999999998</v>
      </c>
      <c r="K173" s="85">
        <f t="shared" si="78"/>
        <v>1.0639922500000001</v>
      </c>
      <c r="L173" s="85">
        <f t="shared" si="78"/>
        <v>1.073296</v>
      </c>
      <c r="M173" s="85">
        <f t="shared" si="78"/>
        <v>1.0826402499999999</v>
      </c>
      <c r="N173" s="86">
        <f t="shared" si="78"/>
        <v>1.0920249999999998</v>
      </c>
      <c r="O173" s="85">
        <f t="shared" si="78"/>
        <v>1.1014502500000003</v>
      </c>
      <c r="P173" s="85">
        <f t="shared" si="78"/>
        <v>1.110916</v>
      </c>
      <c r="Q173" s="85">
        <f t="shared" si="78"/>
        <v>1.1204222500000001</v>
      </c>
      <c r="R173" s="85">
        <f t="shared" si="78"/>
        <v>1.1299689999999998</v>
      </c>
      <c r="S173" s="87">
        <f t="shared" si="78"/>
        <v>1.1395562499999998</v>
      </c>
    </row>
    <row r="174" spans="2:19" x14ac:dyDescent="0.25">
      <c r="H174" s="84"/>
      <c r="I174" s="85">
        <f t="shared" si="78"/>
        <v>1.0225</v>
      </c>
      <c r="J174" s="85">
        <f t="shared" si="78"/>
        <v>1.0269999999999999</v>
      </c>
      <c r="K174" s="85">
        <f t="shared" si="78"/>
        <v>1.0315000000000001</v>
      </c>
      <c r="L174" s="85">
        <f t="shared" si="78"/>
        <v>1.036</v>
      </c>
      <c r="M174" s="85">
        <f t="shared" si="78"/>
        <v>1.0405</v>
      </c>
      <c r="N174" s="86">
        <f t="shared" si="78"/>
        <v>1.0449999999999999</v>
      </c>
      <c r="O174" s="85">
        <f t="shared" si="78"/>
        <v>1.0495000000000001</v>
      </c>
      <c r="P174" s="85">
        <f t="shared" si="78"/>
        <v>1.054</v>
      </c>
      <c r="Q174" s="85">
        <f t="shared" si="78"/>
        <v>1.0585</v>
      </c>
      <c r="R174" s="85">
        <f t="shared" si="78"/>
        <v>1.0629999999999999</v>
      </c>
      <c r="S174" s="87">
        <f t="shared" si="78"/>
        <v>1.0674999999999999</v>
      </c>
    </row>
    <row r="175" spans="2:19" ht="15.75" thickBot="1" x14ac:dyDescent="0.3">
      <c r="H175" s="84"/>
      <c r="I175" s="81">
        <f t="shared" si="78"/>
        <v>1</v>
      </c>
      <c r="J175" s="81">
        <f t="shared" si="78"/>
        <v>1</v>
      </c>
      <c r="K175" s="81">
        <f t="shared" si="78"/>
        <v>1</v>
      </c>
      <c r="L175" s="81">
        <f t="shared" si="78"/>
        <v>1</v>
      </c>
      <c r="M175" s="81">
        <f t="shared" si="78"/>
        <v>1</v>
      </c>
      <c r="N175" s="82">
        <f t="shared" si="78"/>
        <v>1</v>
      </c>
      <c r="O175" s="81">
        <f t="shared" si="78"/>
        <v>1</v>
      </c>
      <c r="P175" s="81">
        <f t="shared" si="78"/>
        <v>1</v>
      </c>
      <c r="Q175" s="81">
        <f t="shared" si="78"/>
        <v>1</v>
      </c>
      <c r="R175" s="81">
        <f t="shared" si="78"/>
        <v>1</v>
      </c>
      <c r="S175" s="88">
        <f t="shared" si="78"/>
        <v>1</v>
      </c>
    </row>
    <row r="176" spans="2:19" ht="15.75" thickTop="1" x14ac:dyDescent="0.25">
      <c r="H176" s="89" t="s">
        <v>56</v>
      </c>
      <c r="I176" s="90">
        <f>SUMPRODUCT(I$156:I$175,$D$136:$D$155)</f>
        <v>10970.777182430213</v>
      </c>
      <c r="J176" s="90">
        <f t="shared" ref="J176:S176" si="79">SUMPRODUCT(J$156:J$175,$D$136:$D$155)</f>
        <v>11272.53002258324</v>
      </c>
      <c r="K176" s="90">
        <f t="shared" si="79"/>
        <v>11586.00500393248</v>
      </c>
      <c r="L176" s="90">
        <f t="shared" si="79"/>
        <v>11911.714147003602</v>
      </c>
      <c r="M176" s="90">
        <f t="shared" si="79"/>
        <v>12250.192663109214</v>
      </c>
      <c r="N176" s="90">
        <f t="shared" si="79"/>
        <v>12601.999999999996</v>
      </c>
      <c r="O176" s="90">
        <f t="shared" si="79"/>
        <v>12967.7209332804</v>
      </c>
      <c r="P176" s="90">
        <f t="shared" si="79"/>
        <v>13347.966705497631</v>
      </c>
      <c r="Q176" s="90">
        <f t="shared" si="79"/>
        <v>13743.37621488799</v>
      </c>
      <c r="R176" s="90">
        <f t="shared" si="79"/>
        <v>14154.617255841027</v>
      </c>
      <c r="S176" s="91">
        <f t="shared" si="79"/>
        <v>14582.387813223517</v>
      </c>
    </row>
    <row r="178" spans="8:19" x14ac:dyDescent="0.25">
      <c r="H178" s="83" t="s">
        <v>60</v>
      </c>
      <c r="I178" s="96">
        <f>I139</f>
        <v>-0.5</v>
      </c>
      <c r="J178" s="96">
        <f t="shared" ref="J178:S178" si="80">J139</f>
        <v>-0.4</v>
      </c>
      <c r="K178" s="96">
        <f t="shared" si="80"/>
        <v>-0.3</v>
      </c>
      <c r="L178" s="96">
        <f t="shared" si="80"/>
        <v>-0.2</v>
      </c>
      <c r="M178" s="96">
        <f t="shared" si="80"/>
        <v>-0.1</v>
      </c>
      <c r="N178" s="96">
        <f t="shared" si="80"/>
        <v>0</v>
      </c>
      <c r="O178" s="96">
        <f t="shared" si="80"/>
        <v>0.1</v>
      </c>
      <c r="P178" s="96">
        <f t="shared" si="80"/>
        <v>0.2</v>
      </c>
      <c r="Q178" s="96">
        <f t="shared" si="80"/>
        <v>0.3</v>
      </c>
      <c r="R178" s="96">
        <f t="shared" si="80"/>
        <v>0.4</v>
      </c>
      <c r="S178" s="97">
        <f t="shared" si="80"/>
        <v>0.5</v>
      </c>
    </row>
    <row r="179" spans="8:19" x14ac:dyDescent="0.25">
      <c r="H179" s="84"/>
      <c r="I179" s="85">
        <f>(1+I$140)^(30-$B136)</f>
        <v>1.9064972523432937</v>
      </c>
      <c r="J179" s="85">
        <f t="shared" ref="J179:S179" si="81">(1+J$140)^(30-$B136)</f>
        <v>2.1654235933558588</v>
      </c>
      <c r="K179" s="85">
        <f t="shared" si="81"/>
        <v>2.4581463566317763</v>
      </c>
      <c r="L179" s="85">
        <f t="shared" si="81"/>
        <v>2.7888997724930413</v>
      </c>
      <c r="M179" s="85">
        <f t="shared" si="81"/>
        <v>3.162426582280542</v>
      </c>
      <c r="N179" s="86">
        <f t="shared" si="81"/>
        <v>3.5840364923797674</v>
      </c>
      <c r="O179" s="85">
        <f t="shared" si="81"/>
        <v>4.0596710496520538</v>
      </c>
      <c r="P179" s="85">
        <f t="shared" si="81"/>
        <v>4.5959756112502488</v>
      </c>
      <c r="Q179" s="85">
        <f t="shared" si="81"/>
        <v>5.2003791489590867</v>
      </c>
      <c r="R179" s="85">
        <f t="shared" si="81"/>
        <v>5.8811827017292053</v>
      </c>
      <c r="S179" s="87">
        <f t="shared" si="81"/>
        <v>6.647657370547229</v>
      </c>
    </row>
    <row r="180" spans="8:19" x14ac:dyDescent="0.25">
      <c r="H180" s="84"/>
      <c r="I180" s="85">
        <f t="shared" ref="I180:S208" si="82">(1+I$140)^(30-$B137)</f>
        <v>1.864544990066791</v>
      </c>
      <c r="J180" s="85">
        <f t="shared" si="82"/>
        <v>2.1084942486425113</v>
      </c>
      <c r="K180" s="85">
        <f t="shared" si="82"/>
        <v>2.3830793568897493</v>
      </c>
      <c r="L180" s="85">
        <f t="shared" si="82"/>
        <v>2.6919881973871052</v>
      </c>
      <c r="M180" s="85">
        <f t="shared" si="82"/>
        <v>3.0393335725906216</v>
      </c>
      <c r="N180" s="86">
        <f t="shared" si="82"/>
        <v>3.4296999927079108</v>
      </c>
      <c r="O180" s="85">
        <f t="shared" si="82"/>
        <v>3.8681953784202512</v>
      </c>
      <c r="P180" s="85">
        <f t="shared" si="82"/>
        <v>4.360508170066649</v>
      </c>
      <c r="Q180" s="85">
        <f t="shared" si="82"/>
        <v>4.9129703816335253</v>
      </c>
      <c r="R180" s="85">
        <f t="shared" si="82"/>
        <v>5.532627188832743</v>
      </c>
      <c r="S180" s="87">
        <f t="shared" si="82"/>
        <v>6.2273136960629785</v>
      </c>
    </row>
    <row r="181" spans="8:19" x14ac:dyDescent="0.25">
      <c r="H181" s="84"/>
      <c r="I181" s="85">
        <f t="shared" si="82"/>
        <v>1.8235158827059079</v>
      </c>
      <c r="J181" s="85">
        <f t="shared" si="82"/>
        <v>2.0530615858252301</v>
      </c>
      <c r="K181" s="85">
        <f t="shared" si="82"/>
        <v>2.3103047570428981</v>
      </c>
      <c r="L181" s="85">
        <f t="shared" si="82"/>
        <v>2.5984442059721093</v>
      </c>
      <c r="M181" s="85">
        <f t="shared" si="82"/>
        <v>2.9210317852865182</v>
      </c>
      <c r="N181" s="86">
        <f t="shared" si="82"/>
        <v>3.2820095623999155</v>
      </c>
      <c r="O181" s="85">
        <f t="shared" si="82"/>
        <v>3.6857507178849458</v>
      </c>
      <c r="P181" s="85">
        <f t="shared" si="82"/>
        <v>4.1371045256799324</v>
      </c>
      <c r="Q181" s="85">
        <f t="shared" si="82"/>
        <v>4.6414458022045579</v>
      </c>
      <c r="R181" s="85">
        <f t="shared" si="82"/>
        <v>5.2047292463149049</v>
      </c>
      <c r="S181" s="87">
        <f t="shared" si="82"/>
        <v>5.8335491298013853</v>
      </c>
    </row>
    <row r="182" spans="8:19" x14ac:dyDescent="0.25">
      <c r="H182" s="84"/>
      <c r="I182" s="85">
        <f t="shared" si="82"/>
        <v>1.7833896163382965</v>
      </c>
      <c r="J182" s="85">
        <f t="shared" si="82"/>
        <v>1.9990862568892214</v>
      </c>
      <c r="K182" s="85">
        <f t="shared" si="82"/>
        <v>2.2397525516654362</v>
      </c>
      <c r="L182" s="85">
        <f t="shared" si="82"/>
        <v>2.5081507779653562</v>
      </c>
      <c r="M182" s="85">
        <f t="shared" si="82"/>
        <v>2.8073347287712815</v>
      </c>
      <c r="N182" s="86">
        <f t="shared" si="82"/>
        <v>3.1406790070812587</v>
      </c>
      <c r="O182" s="85">
        <f t="shared" si="82"/>
        <v>3.5119111175654552</v>
      </c>
      <c r="P182" s="85">
        <f t="shared" si="82"/>
        <v>3.9251466088044897</v>
      </c>
      <c r="Q182" s="85">
        <f t="shared" si="82"/>
        <v>4.38492754105296</v>
      </c>
      <c r="R182" s="85">
        <f t="shared" si="82"/>
        <v>4.8962645779067779</v>
      </c>
      <c r="S182" s="87">
        <f t="shared" si="82"/>
        <v>5.4646830255750691</v>
      </c>
    </row>
    <row r="183" spans="8:19" x14ac:dyDescent="0.25">
      <c r="H183" s="84"/>
      <c r="I183" s="85">
        <f t="shared" si="82"/>
        <v>1.7441463240472337</v>
      </c>
      <c r="J183" s="85">
        <f t="shared" si="82"/>
        <v>1.9465299482855125</v>
      </c>
      <c r="K183" s="85">
        <f t="shared" si="82"/>
        <v>2.1713548731608689</v>
      </c>
      <c r="L183" s="85">
        <f t="shared" si="82"/>
        <v>2.4209949594260198</v>
      </c>
      <c r="M183" s="85">
        <f t="shared" si="82"/>
        <v>2.6980631703712459</v>
      </c>
      <c r="N183" s="86">
        <f t="shared" si="82"/>
        <v>3.0054344565370905</v>
      </c>
      <c r="O183" s="85">
        <f t="shared" si="82"/>
        <v>3.3462707170704666</v>
      </c>
      <c r="P183" s="85">
        <f t="shared" si="82"/>
        <v>3.7240480159435392</v>
      </c>
      <c r="Q183" s="85">
        <f t="shared" si="82"/>
        <v>4.1425862456806426</v>
      </c>
      <c r="R183" s="85">
        <f t="shared" si="82"/>
        <v>4.6060814467608457</v>
      </c>
      <c r="S183" s="87">
        <f t="shared" si="82"/>
        <v>5.1191410075644672</v>
      </c>
    </row>
    <row r="184" spans="8:19" x14ac:dyDescent="0.25">
      <c r="H184" s="84"/>
      <c r="I184" s="85">
        <f t="shared" si="82"/>
        <v>1.7057665760853145</v>
      </c>
      <c r="J184" s="85">
        <f t="shared" si="82"/>
        <v>1.8953553537346766</v>
      </c>
      <c r="K184" s="85">
        <f t="shared" si="82"/>
        <v>2.1050459264768482</v>
      </c>
      <c r="L184" s="85">
        <f t="shared" si="82"/>
        <v>2.3368677214536868</v>
      </c>
      <c r="M184" s="85">
        <f t="shared" si="82"/>
        <v>2.593044853792644</v>
      </c>
      <c r="N184" s="86">
        <f t="shared" si="82"/>
        <v>2.8760138340067853</v>
      </c>
      <c r="O184" s="85">
        <f t="shared" si="82"/>
        <v>3.1884427985426069</v>
      </c>
      <c r="P184" s="85">
        <f t="shared" si="82"/>
        <v>3.5332523870432055</v>
      </c>
      <c r="Q184" s="85">
        <f t="shared" si="82"/>
        <v>3.9136383993203987</v>
      </c>
      <c r="R184" s="85">
        <f t="shared" si="82"/>
        <v>4.3330963751277949</v>
      </c>
      <c r="S184" s="87">
        <f t="shared" si="82"/>
        <v>4.7954482506458715</v>
      </c>
    </row>
    <row r="185" spans="8:19" x14ac:dyDescent="0.25">
      <c r="H185" s="84"/>
      <c r="I185" s="85">
        <f t="shared" si="82"/>
        <v>1.6682313702545863</v>
      </c>
      <c r="J185" s="85">
        <f t="shared" si="82"/>
        <v>1.8455261477455469</v>
      </c>
      <c r="K185" s="85">
        <f t="shared" si="82"/>
        <v>2.0407619258137162</v>
      </c>
      <c r="L185" s="85">
        <f t="shared" si="82"/>
        <v>2.2556638237969953</v>
      </c>
      <c r="M185" s="85">
        <f t="shared" si="82"/>
        <v>2.4921142275758235</v>
      </c>
      <c r="N185" s="86">
        <f t="shared" si="82"/>
        <v>2.7521663483318526</v>
      </c>
      <c r="O185" s="85">
        <f t="shared" si="82"/>
        <v>3.0380588837947653</v>
      </c>
      <c r="P185" s="85">
        <f t="shared" si="82"/>
        <v>3.3522318662649009</v>
      </c>
      <c r="Q185" s="85">
        <f t="shared" si="82"/>
        <v>3.6973437877377404</v>
      </c>
      <c r="R185" s="85">
        <f t="shared" si="82"/>
        <v>4.0762900988972666</v>
      </c>
      <c r="S185" s="87">
        <f t="shared" si="82"/>
        <v>4.4922231856167416</v>
      </c>
    </row>
    <row r="186" spans="8:19" x14ac:dyDescent="0.25">
      <c r="H186" s="92"/>
      <c r="I186" s="85">
        <f t="shared" si="82"/>
        <v>1.6315221224983731</v>
      </c>
      <c r="J186" s="85">
        <f t="shared" si="82"/>
        <v>1.7970069598301335</v>
      </c>
      <c r="K186" s="85">
        <f t="shared" si="82"/>
        <v>1.978441033265842</v>
      </c>
      <c r="L186" s="85">
        <f t="shared" si="82"/>
        <v>2.1772816832017323</v>
      </c>
      <c r="M186" s="85">
        <f t="shared" si="82"/>
        <v>2.3951121841190042</v>
      </c>
      <c r="N186" s="86">
        <f t="shared" si="82"/>
        <v>2.6336520079730645</v>
      </c>
      <c r="O186" s="85">
        <f t="shared" si="82"/>
        <v>2.8947678740302671</v>
      </c>
      <c r="P186" s="85">
        <f t="shared" si="82"/>
        <v>3.1804856416175529</v>
      </c>
      <c r="Q186" s="85">
        <f t="shared" si="82"/>
        <v>3.4930031060347106</v>
      </c>
      <c r="R186" s="85">
        <f t="shared" si="82"/>
        <v>3.8347037618977113</v>
      </c>
      <c r="S186" s="87">
        <f t="shared" si="82"/>
        <v>4.2081716024512819</v>
      </c>
    </row>
    <row r="187" spans="8:19" x14ac:dyDescent="0.25">
      <c r="H187" s="84"/>
      <c r="I187" s="85">
        <f t="shared" si="82"/>
        <v>1.5956206577001206</v>
      </c>
      <c r="J187" s="85">
        <f t="shared" si="82"/>
        <v>1.7497633493964302</v>
      </c>
      <c r="K187" s="85">
        <f t="shared" si="82"/>
        <v>1.9180232993367345</v>
      </c>
      <c r="L187" s="85">
        <f t="shared" si="82"/>
        <v>2.1016232463337188</v>
      </c>
      <c r="M187" s="85">
        <f t="shared" si="82"/>
        <v>2.3018858088601677</v>
      </c>
      <c r="N187" s="86">
        <f t="shared" si="82"/>
        <v>2.5202411559550866</v>
      </c>
      <c r="O187" s="85">
        <f t="shared" si="82"/>
        <v>2.758235230138415</v>
      </c>
      <c r="P187" s="85">
        <f t="shared" si="82"/>
        <v>3.0175385594094433</v>
      </c>
      <c r="Q187" s="85">
        <f t="shared" si="82"/>
        <v>3.2999556977181959</v>
      </c>
      <c r="R187" s="85">
        <f t="shared" si="82"/>
        <v>3.6074353357457309</v>
      </c>
      <c r="S187" s="87">
        <f t="shared" si="82"/>
        <v>3.9420811264180626</v>
      </c>
    </row>
    <row r="188" spans="8:19" x14ac:dyDescent="0.25">
      <c r="H188" s="84"/>
      <c r="I188" s="85">
        <f t="shared" si="82"/>
        <v>1.5605092006847145</v>
      </c>
      <c r="J188" s="85">
        <f t="shared" si="82"/>
        <v>1.7037617813012953</v>
      </c>
      <c r="K188" s="85">
        <f t="shared" si="82"/>
        <v>1.8594506052707072</v>
      </c>
      <c r="L188" s="85">
        <f t="shared" si="82"/>
        <v>2.0285938671174892</v>
      </c>
      <c r="M188" s="85">
        <f t="shared" si="82"/>
        <v>2.2122881392216893</v>
      </c>
      <c r="N188" s="86">
        <f t="shared" si="82"/>
        <v>2.4117140248374032</v>
      </c>
      <c r="O188" s="85">
        <f t="shared" si="82"/>
        <v>2.6281421916516576</v>
      </c>
      <c r="P188" s="85">
        <f t="shared" si="82"/>
        <v>2.8629398096863783</v>
      </c>
      <c r="Q188" s="85">
        <f t="shared" si="82"/>
        <v>3.1175774187229055</v>
      </c>
      <c r="R188" s="85">
        <f t="shared" si="82"/>
        <v>3.3936362518774517</v>
      </c>
      <c r="S188" s="87">
        <f t="shared" si="82"/>
        <v>3.6928160434829627</v>
      </c>
    </row>
    <row r="189" spans="8:19" x14ac:dyDescent="0.25">
      <c r="H189" s="84"/>
      <c r="I189" s="85">
        <f t="shared" si="82"/>
        <v>1.5261703674178138</v>
      </c>
      <c r="J189" s="85">
        <f t="shared" si="82"/>
        <v>1.6589696020460523</v>
      </c>
      <c r="K189" s="85">
        <f t="shared" si="82"/>
        <v>1.8026666071456201</v>
      </c>
      <c r="L189" s="85">
        <f t="shared" si="82"/>
        <v>1.9581021883373446</v>
      </c>
      <c r="M189" s="85">
        <f t="shared" si="82"/>
        <v>2.1261779329377122</v>
      </c>
      <c r="N189" s="86">
        <f t="shared" si="82"/>
        <v>2.3078603108491902</v>
      </c>
      <c r="O189" s="85">
        <f t="shared" si="82"/>
        <v>2.5041850325408834</v>
      </c>
      <c r="P189" s="85">
        <f t="shared" si="82"/>
        <v>2.7162616790193344</v>
      </c>
      <c r="Q189" s="85">
        <f t="shared" si="82"/>
        <v>2.9452786194831413</v>
      </c>
      <c r="R189" s="85">
        <f t="shared" si="82"/>
        <v>3.1925082331866905</v>
      </c>
      <c r="S189" s="87">
        <f t="shared" si="82"/>
        <v>3.4593124529114405</v>
      </c>
    </row>
    <row r="190" spans="8:19" x14ac:dyDescent="0.25">
      <c r="H190" s="84"/>
      <c r="I190" s="85">
        <f t="shared" si="82"/>
        <v>1.4925871563988398</v>
      </c>
      <c r="J190" s="85">
        <f t="shared" si="82"/>
        <v>1.6153550165979087</v>
      </c>
      <c r="K190" s="85">
        <f t="shared" si="82"/>
        <v>1.7476166816729228</v>
      </c>
      <c r="L190" s="85">
        <f t="shared" si="82"/>
        <v>1.8900600273526491</v>
      </c>
      <c r="M190" s="85">
        <f t="shared" si="82"/>
        <v>2.0434194453990506</v>
      </c>
      <c r="N190" s="86">
        <f t="shared" si="82"/>
        <v>2.2084787663628616</v>
      </c>
      <c r="O190" s="85">
        <f t="shared" si="82"/>
        <v>2.3860743521113701</v>
      </c>
      <c r="P190" s="85">
        <f t="shared" si="82"/>
        <v>2.5770983671910193</v>
      </c>
      <c r="Q190" s="85">
        <f t="shared" si="82"/>
        <v>2.7825022385291844</v>
      </c>
      <c r="R190" s="85">
        <f t="shared" si="82"/>
        <v>3.0033003134399725</v>
      </c>
      <c r="S190" s="87">
        <f t="shared" si="82"/>
        <v>3.2405737263807413</v>
      </c>
    </row>
    <row r="191" spans="8:19" x14ac:dyDescent="0.25">
      <c r="H191" s="84"/>
      <c r="I191" s="85">
        <f t="shared" si="82"/>
        <v>1.4597429402433644</v>
      </c>
      <c r="J191" s="85">
        <f t="shared" si="82"/>
        <v>1.5728870658207486</v>
      </c>
      <c r="K191" s="85">
        <f t="shared" si="82"/>
        <v>1.6942478736528579</v>
      </c>
      <c r="L191" s="85">
        <f t="shared" si="82"/>
        <v>1.8243822657844104</v>
      </c>
      <c r="M191" s="85">
        <f t="shared" si="82"/>
        <v>1.9638822156646334</v>
      </c>
      <c r="N191" s="86">
        <f t="shared" si="82"/>
        <v>2.1133768099166144</v>
      </c>
      <c r="O191" s="85">
        <f t="shared" si="82"/>
        <v>2.2735343993438493</v>
      </c>
      <c r="P191" s="85">
        <f t="shared" si="82"/>
        <v>2.4450648645076085</v>
      </c>
      <c r="Q191" s="85">
        <f t="shared" si="82"/>
        <v>2.6287220014446708</v>
      </c>
      <c r="R191" s="85">
        <f t="shared" si="82"/>
        <v>2.8253060333395794</v>
      </c>
      <c r="S191" s="87">
        <f t="shared" si="82"/>
        <v>3.035666254220835</v>
      </c>
    </row>
    <row r="192" spans="8:19" x14ac:dyDescent="0.25">
      <c r="H192" s="84"/>
      <c r="I192" s="85">
        <f t="shared" si="82"/>
        <v>1.4276214574507231</v>
      </c>
      <c r="J192" s="85">
        <f t="shared" si="82"/>
        <v>1.5315356044992685</v>
      </c>
      <c r="K192" s="85">
        <f t="shared" si="82"/>
        <v>1.642508845034278</v>
      </c>
      <c r="L192" s="85">
        <f t="shared" si="82"/>
        <v>1.7609867430351451</v>
      </c>
      <c r="M192" s="85">
        <f t="shared" si="82"/>
        <v>1.8874408608021465</v>
      </c>
      <c r="N192" s="86">
        <f t="shared" si="82"/>
        <v>2.0223701530302529</v>
      </c>
      <c r="O192" s="85">
        <f t="shared" si="82"/>
        <v>2.1663024291032387</v>
      </c>
      <c r="P192" s="85">
        <f t="shared" si="82"/>
        <v>2.3197958866296093</v>
      </c>
      <c r="Q192" s="85">
        <f t="shared" si="82"/>
        <v>2.4834407193619943</v>
      </c>
      <c r="R192" s="85">
        <f t="shared" si="82"/>
        <v>2.6578608027653616</v>
      </c>
      <c r="S192" s="87">
        <f t="shared" si="82"/>
        <v>2.8437154606284172</v>
      </c>
    </row>
    <row r="193" spans="8:19" x14ac:dyDescent="0.25">
      <c r="H193" s="84"/>
      <c r="I193" s="85">
        <f t="shared" si="82"/>
        <v>1.3962068043527858</v>
      </c>
      <c r="J193" s="85">
        <f t="shared" si="82"/>
        <v>1.4912712799408654</v>
      </c>
      <c r="K193" s="85">
        <f t="shared" si="82"/>
        <v>1.5923498255300805</v>
      </c>
      <c r="L193" s="85">
        <f t="shared" si="82"/>
        <v>1.6997941535088272</v>
      </c>
      <c r="M193" s="85">
        <f t="shared" si="82"/>
        <v>1.8139748782336826</v>
      </c>
      <c r="N193" s="86">
        <f t="shared" si="82"/>
        <v>1.9352824430911519</v>
      </c>
      <c r="O193" s="85">
        <f t="shared" si="82"/>
        <v>2.0641280887119944</v>
      </c>
      <c r="P193" s="85">
        <f t="shared" si="82"/>
        <v>2.2009448639749616</v>
      </c>
      <c r="Q193" s="85">
        <f t="shared" si="82"/>
        <v>2.3461886814945623</v>
      </c>
      <c r="R193" s="85">
        <f t="shared" si="82"/>
        <v>2.5003394193465303</v>
      </c>
      <c r="S193" s="87">
        <f t="shared" si="82"/>
        <v>2.6639020708462922</v>
      </c>
    </row>
    <row r="194" spans="8:19" x14ac:dyDescent="0.25">
      <c r="H194" s="84"/>
      <c r="I194" s="85">
        <f t="shared" si="82"/>
        <v>1.3654834272398884</v>
      </c>
      <c r="J194" s="85">
        <f t="shared" si="82"/>
        <v>1.4520655111400833</v>
      </c>
      <c r="K194" s="85">
        <f t="shared" si="82"/>
        <v>1.5437225647407469</v>
      </c>
      <c r="L194" s="85">
        <f t="shared" si="82"/>
        <v>1.6407279474023428</v>
      </c>
      <c r="M194" s="85">
        <f t="shared" si="82"/>
        <v>1.743368455774803</v>
      </c>
      <c r="N194" s="86">
        <f t="shared" si="82"/>
        <v>1.851944921618327</v>
      </c>
      <c r="O194" s="85">
        <f t="shared" si="82"/>
        <v>1.9667728334559258</v>
      </c>
      <c r="P194" s="85">
        <f t="shared" si="82"/>
        <v>2.0881829828984455</v>
      </c>
      <c r="Q194" s="85">
        <f t="shared" si="82"/>
        <v>2.2165221365087979</v>
      </c>
      <c r="R194" s="85">
        <f t="shared" si="82"/>
        <v>2.3521537340983354</v>
      </c>
      <c r="S194" s="87">
        <f t="shared" si="82"/>
        <v>2.4954586143759183</v>
      </c>
    </row>
    <row r="195" spans="8:19" x14ac:dyDescent="0.25">
      <c r="H195" s="84"/>
      <c r="I195" s="85">
        <f t="shared" si="82"/>
        <v>1.3354361146600375</v>
      </c>
      <c r="J195" s="85">
        <f t="shared" si="82"/>
        <v>1.4138904684908309</v>
      </c>
      <c r="K195" s="85">
        <f t="shared" si="82"/>
        <v>1.4965802857399386</v>
      </c>
      <c r="L195" s="85">
        <f t="shared" si="82"/>
        <v>1.5837142349443465</v>
      </c>
      <c r="M195" s="85">
        <f t="shared" si="82"/>
        <v>1.675510289067567</v>
      </c>
      <c r="N195" s="86">
        <f t="shared" si="82"/>
        <v>1.7721960972424187</v>
      </c>
      <c r="O195" s="85">
        <f t="shared" si="82"/>
        <v>1.8740093696578612</v>
      </c>
      <c r="P195" s="85">
        <f t="shared" si="82"/>
        <v>1.9811982759947302</v>
      </c>
      <c r="Q195" s="85">
        <f t="shared" si="82"/>
        <v>2.0940218578259779</v>
      </c>
      <c r="R195" s="85">
        <f t="shared" si="82"/>
        <v>2.2127504554076536</v>
      </c>
      <c r="S195" s="87">
        <f t="shared" si="82"/>
        <v>2.3376661492982844</v>
      </c>
    </row>
    <row r="196" spans="8:19" x14ac:dyDescent="0.25">
      <c r="H196" s="92"/>
      <c r="I196" s="85">
        <f t="shared" si="82"/>
        <v>1.3060499898875673</v>
      </c>
      <c r="J196" s="85">
        <f t="shared" si="82"/>
        <v>1.376719054031968</v>
      </c>
      <c r="K196" s="85">
        <f t="shared" si="82"/>
        <v>1.4508776400774974</v>
      </c>
      <c r="L196" s="85">
        <f t="shared" si="82"/>
        <v>1.5286816939617243</v>
      </c>
      <c r="M196" s="85">
        <f t="shared" si="82"/>
        <v>1.6102934061197183</v>
      </c>
      <c r="N196" s="86">
        <f t="shared" si="82"/>
        <v>1.6958814327678646</v>
      </c>
      <c r="O196" s="85">
        <f t="shared" si="82"/>
        <v>1.7856211240189244</v>
      </c>
      <c r="P196" s="85">
        <f t="shared" si="82"/>
        <v>1.8796947590082826</v>
      </c>
      <c r="Q196" s="85">
        <f t="shared" si="82"/>
        <v>1.9782917882153783</v>
      </c>
      <c r="R196" s="85">
        <f t="shared" si="82"/>
        <v>2.0816090831680656</v>
      </c>
      <c r="S196" s="87">
        <f t="shared" si="82"/>
        <v>2.1898511937220464</v>
      </c>
    </row>
    <row r="197" spans="8:19" x14ac:dyDescent="0.25">
      <c r="H197" s="84"/>
      <c r="I197" s="85">
        <f t="shared" si="82"/>
        <v>1.277310503557523</v>
      </c>
      <c r="J197" s="85">
        <f t="shared" si="82"/>
        <v>1.3405248822122378</v>
      </c>
      <c r="K197" s="85">
        <f t="shared" si="82"/>
        <v>1.4065706641565656</v>
      </c>
      <c r="L197" s="85">
        <f t="shared" si="82"/>
        <v>1.4755614806580351</v>
      </c>
      <c r="M197" s="85">
        <f t="shared" si="82"/>
        <v>1.5476149986734442</v>
      </c>
      <c r="N197" s="86">
        <f t="shared" si="82"/>
        <v>1.6228530457108756</v>
      </c>
      <c r="O197" s="85">
        <f t="shared" si="82"/>
        <v>1.7014017379884936</v>
      </c>
      <c r="P197" s="85">
        <f t="shared" si="82"/>
        <v>1.7833916119623174</v>
      </c>
      <c r="Q197" s="85">
        <f t="shared" si="82"/>
        <v>1.868957759296531</v>
      </c>
      <c r="R197" s="85">
        <f t="shared" si="82"/>
        <v>1.9582399653509555</v>
      </c>
      <c r="S197" s="87">
        <f t="shared" si="82"/>
        <v>2.0513828512618701</v>
      </c>
    </row>
    <row r="198" spans="8:19" x14ac:dyDescent="0.25">
      <c r="H198" s="84"/>
      <c r="I198" s="85">
        <f t="shared" si="82"/>
        <v>1.2492034264621252</v>
      </c>
      <c r="J198" s="85">
        <f t="shared" si="82"/>
        <v>1.3052822611608936</v>
      </c>
      <c r="K198" s="85">
        <f t="shared" si="82"/>
        <v>1.3636167369428651</v>
      </c>
      <c r="L198" s="85">
        <f t="shared" si="82"/>
        <v>1.4242871434923117</v>
      </c>
      <c r="M198" s="85">
        <f t="shared" si="82"/>
        <v>1.4873762601378608</v>
      </c>
      <c r="N198" s="86">
        <f t="shared" si="82"/>
        <v>1.5529694217328953</v>
      </c>
      <c r="O198" s="85">
        <f t="shared" si="82"/>
        <v>1.6211545859823662</v>
      </c>
      <c r="P198" s="85">
        <f t="shared" si="82"/>
        <v>1.6920224022412877</v>
      </c>
      <c r="Q198" s="85">
        <f t="shared" si="82"/>
        <v>1.7656662818106104</v>
      </c>
      <c r="R198" s="85">
        <f t="shared" si="82"/>
        <v>1.8421824697563083</v>
      </c>
      <c r="S198" s="87">
        <f t="shared" si="82"/>
        <v>1.9216701182780989</v>
      </c>
    </row>
    <row r="199" spans="8:19" x14ac:dyDescent="0.25">
      <c r="H199" s="84"/>
      <c r="I199" s="85">
        <f t="shared" si="82"/>
        <v>1.221714842505746</v>
      </c>
      <c r="J199" s="85">
        <f t="shared" si="82"/>
        <v>1.2709661744507241</v>
      </c>
      <c r="K199" s="85">
        <f t="shared" si="82"/>
        <v>1.3219745389654534</v>
      </c>
      <c r="L199" s="85">
        <f t="shared" si="82"/>
        <v>1.374794540050494</v>
      </c>
      <c r="M199" s="85">
        <f t="shared" si="82"/>
        <v>1.4294822298297558</v>
      </c>
      <c r="N199" s="86">
        <f t="shared" si="82"/>
        <v>1.4860951404142542</v>
      </c>
      <c r="O199" s="85">
        <f t="shared" si="82"/>
        <v>1.5446923163243125</v>
      </c>
      <c r="P199" s="85">
        <f t="shared" si="82"/>
        <v>1.6053343474775028</v>
      </c>
      <c r="Q199" s="85">
        <f t="shared" si="82"/>
        <v>1.66808340274975</v>
      </c>
      <c r="R199" s="85">
        <f t="shared" si="82"/>
        <v>1.7330032641169413</v>
      </c>
      <c r="S199" s="87">
        <f t="shared" si="82"/>
        <v>1.8001593613846361</v>
      </c>
    </row>
    <row r="200" spans="8:19" x14ac:dyDescent="0.25">
      <c r="H200" s="84"/>
      <c r="I200" s="85">
        <f t="shared" si="82"/>
        <v>1.1948311418149107</v>
      </c>
      <c r="J200" s="85">
        <f t="shared" si="82"/>
        <v>1.23755226334053</v>
      </c>
      <c r="K200" s="85">
        <f t="shared" si="82"/>
        <v>1.2816040125695136</v>
      </c>
      <c r="L200" s="85">
        <f t="shared" si="82"/>
        <v>1.3270217568054961</v>
      </c>
      <c r="M200" s="85">
        <f t="shared" si="82"/>
        <v>1.373841643277036</v>
      </c>
      <c r="N200" s="86">
        <f t="shared" si="82"/>
        <v>1.4221006128366069</v>
      </c>
      <c r="O200" s="85">
        <f t="shared" si="82"/>
        <v>1.4718364138392686</v>
      </c>
      <c r="P200" s="85">
        <f t="shared" si="82"/>
        <v>1.5230876162025642</v>
      </c>
      <c r="Q200" s="85">
        <f t="shared" si="82"/>
        <v>1.5758936256492677</v>
      </c>
      <c r="R200" s="85">
        <f t="shared" si="82"/>
        <v>1.6302946981344697</v>
      </c>
      <c r="S200" s="87">
        <f t="shared" si="82"/>
        <v>1.6863319544586757</v>
      </c>
    </row>
    <row r="201" spans="8:19" x14ac:dyDescent="0.25">
      <c r="H201" s="84"/>
      <c r="I201" s="85">
        <f t="shared" si="82"/>
        <v>1.1685390139999128</v>
      </c>
      <c r="J201" s="85">
        <f t="shared" si="82"/>
        <v>1.20501680948445</v>
      </c>
      <c r="K201" s="85">
        <f t="shared" si="82"/>
        <v>1.2424663233829507</v>
      </c>
      <c r="L201" s="85">
        <f t="shared" si="82"/>
        <v>1.2809090316655367</v>
      </c>
      <c r="M201" s="85">
        <f t="shared" si="82"/>
        <v>1.3203667883489054</v>
      </c>
      <c r="N201" s="86">
        <f t="shared" si="82"/>
        <v>1.360861830465653</v>
      </c>
      <c r="O201" s="85">
        <f t="shared" si="82"/>
        <v>1.4024167830769587</v>
      </c>
      <c r="P201" s="85">
        <f t="shared" si="82"/>
        <v>1.4450546643288085</v>
      </c>
      <c r="Q201" s="85">
        <f t="shared" si="82"/>
        <v>1.4887988905519769</v>
      </c>
      <c r="R201" s="85">
        <f t="shared" si="82"/>
        <v>1.5336732814058982</v>
      </c>
      <c r="S201" s="87">
        <f t="shared" si="82"/>
        <v>1.5797020650666751</v>
      </c>
    </row>
    <row r="202" spans="8:19" x14ac:dyDescent="0.25">
      <c r="H202" s="84"/>
      <c r="I202" s="85">
        <f t="shared" si="82"/>
        <v>1.142825441564707</v>
      </c>
      <c r="J202" s="85">
        <f t="shared" si="82"/>
        <v>1.1733367180958618</v>
      </c>
      <c r="K202" s="85">
        <f t="shared" si="82"/>
        <v>1.2045238229597195</v>
      </c>
      <c r="L202" s="85">
        <f t="shared" si="82"/>
        <v>1.2363986792138384</v>
      </c>
      <c r="M202" s="85">
        <f t="shared" si="82"/>
        <v>1.2689733669859735</v>
      </c>
      <c r="N202" s="86">
        <f t="shared" si="82"/>
        <v>1.3022601248475147</v>
      </c>
      <c r="O202" s="85">
        <f t="shared" si="82"/>
        <v>1.3362713511929096</v>
      </c>
      <c r="P202" s="85">
        <f t="shared" ref="J202:S208" si="83">(1+P$140)^(30-$B159)</f>
        <v>1.3710196056250554</v>
      </c>
      <c r="Q202" s="85">
        <f t="shared" si="83"/>
        <v>1.4065176103466954</v>
      </c>
      <c r="R202" s="85">
        <f t="shared" si="83"/>
        <v>1.4427782515577594</v>
      </c>
      <c r="S202" s="87">
        <f t="shared" si="83"/>
        <v>1.4798145808587124</v>
      </c>
    </row>
    <row r="203" spans="8:19" x14ac:dyDescent="0.25">
      <c r="H203" s="84"/>
      <c r="I203" s="85">
        <f t="shared" si="82"/>
        <v>1.1176776934618162</v>
      </c>
      <c r="J203" s="85">
        <f t="shared" si="83"/>
        <v>1.1424895015539065</v>
      </c>
      <c r="K203" s="85">
        <f t="shared" si="83"/>
        <v>1.1677400125639548</v>
      </c>
      <c r="L203" s="85">
        <f t="shared" si="83"/>
        <v>1.1934350185461762</v>
      </c>
      <c r="M203" s="85">
        <f t="shared" si="83"/>
        <v>1.2195803623123247</v>
      </c>
      <c r="N203" s="86">
        <f t="shared" si="83"/>
        <v>1.2461819376531245</v>
      </c>
      <c r="O203" s="85">
        <f t="shared" si="83"/>
        <v>1.273245689559704</v>
      </c>
      <c r="P203" s="85">
        <f t="shared" si="83"/>
        <v>1.3007776144450243</v>
      </c>
      <c r="Q203" s="85">
        <f t="shared" si="83"/>
        <v>1.3287837603653239</v>
      </c>
      <c r="R203" s="85">
        <f t="shared" si="83"/>
        <v>1.3572702272415424</v>
      </c>
      <c r="S203" s="87">
        <f t="shared" si="83"/>
        <v>1.3862431670807611</v>
      </c>
    </row>
    <row r="204" spans="8:19" x14ac:dyDescent="0.25">
      <c r="H204" s="84"/>
      <c r="I204" s="85">
        <f t="shared" si="82"/>
        <v>1.0930833187890623</v>
      </c>
      <c r="J204" s="85">
        <f t="shared" si="83"/>
        <v>1.1124532634409996</v>
      </c>
      <c r="K204" s="85">
        <f t="shared" si="83"/>
        <v>1.1320795080600627</v>
      </c>
      <c r="L204" s="85">
        <f t="shared" si="83"/>
        <v>1.1519643036160001</v>
      </c>
      <c r="M204" s="85">
        <f t="shared" si="83"/>
        <v>1.1721099109200621</v>
      </c>
      <c r="N204" s="86">
        <f t="shared" si="83"/>
        <v>1.1925186006249995</v>
      </c>
      <c r="O204" s="85">
        <f t="shared" si="83"/>
        <v>1.2131926532250632</v>
      </c>
      <c r="P204" s="85">
        <f t="shared" si="83"/>
        <v>1.2341343590560001</v>
      </c>
      <c r="Q204" s="85">
        <f t="shared" si="83"/>
        <v>1.2553460182950626</v>
      </c>
      <c r="R204" s="85">
        <f t="shared" si="83"/>
        <v>1.2768299409609996</v>
      </c>
      <c r="S204" s="87">
        <f t="shared" si="83"/>
        <v>1.2985884469140621</v>
      </c>
    </row>
    <row r="205" spans="8:19" x14ac:dyDescent="0.25">
      <c r="H205" s="84"/>
      <c r="I205" s="85">
        <f t="shared" si="82"/>
        <v>1.0690301406249998</v>
      </c>
      <c r="J205" s="85">
        <f t="shared" si="83"/>
        <v>1.0832066829999998</v>
      </c>
      <c r="K205" s="85">
        <f t="shared" si="83"/>
        <v>1.0975080058750002</v>
      </c>
      <c r="L205" s="85">
        <f t="shared" si="83"/>
        <v>1.1119346560000001</v>
      </c>
      <c r="M205" s="85">
        <f t="shared" si="83"/>
        <v>1.1264871801249998</v>
      </c>
      <c r="N205" s="86">
        <f t="shared" si="83"/>
        <v>1.1411661249999998</v>
      </c>
      <c r="O205" s="85">
        <f t="shared" si="83"/>
        <v>1.1559720373750004</v>
      </c>
      <c r="P205" s="85">
        <f t="shared" si="83"/>
        <v>1.1709054640000001</v>
      </c>
      <c r="Q205" s="85">
        <f t="shared" si="83"/>
        <v>1.185966951625</v>
      </c>
      <c r="R205" s="85">
        <f t="shared" si="83"/>
        <v>1.2011570469999997</v>
      </c>
      <c r="S205" s="87">
        <f t="shared" si="83"/>
        <v>1.2164762968749996</v>
      </c>
    </row>
    <row r="206" spans="8:19" x14ac:dyDescent="0.25">
      <c r="H206" s="84"/>
      <c r="I206" s="85">
        <f t="shared" si="82"/>
        <v>1.0455062499999999</v>
      </c>
      <c r="J206" s="85">
        <f t="shared" si="83"/>
        <v>1.0547289999999998</v>
      </c>
      <c r="K206" s="85">
        <f t="shared" si="83"/>
        <v>1.0639922500000001</v>
      </c>
      <c r="L206" s="85">
        <f t="shared" si="83"/>
        <v>1.073296</v>
      </c>
      <c r="M206" s="85">
        <f t="shared" si="83"/>
        <v>1.0826402499999999</v>
      </c>
      <c r="N206" s="86">
        <f t="shared" si="83"/>
        <v>1.0920249999999998</v>
      </c>
      <c r="O206" s="85">
        <f t="shared" si="83"/>
        <v>1.1014502500000003</v>
      </c>
      <c r="P206" s="85">
        <f t="shared" si="83"/>
        <v>1.110916</v>
      </c>
      <c r="Q206" s="85">
        <f t="shared" si="83"/>
        <v>1.1204222500000001</v>
      </c>
      <c r="R206" s="85">
        <f t="shared" si="83"/>
        <v>1.1299689999999998</v>
      </c>
      <c r="S206" s="87">
        <f t="shared" si="83"/>
        <v>1.1395562499999998</v>
      </c>
    </row>
    <row r="207" spans="8:19" x14ac:dyDescent="0.25">
      <c r="H207" s="84"/>
      <c r="I207" s="85">
        <f t="shared" si="82"/>
        <v>1.0225</v>
      </c>
      <c r="J207" s="85">
        <f t="shared" si="83"/>
        <v>1.0269999999999999</v>
      </c>
      <c r="K207" s="85">
        <f t="shared" si="83"/>
        <v>1.0315000000000001</v>
      </c>
      <c r="L207" s="85">
        <f t="shared" si="83"/>
        <v>1.036</v>
      </c>
      <c r="M207" s="85">
        <f t="shared" si="83"/>
        <v>1.0405</v>
      </c>
      <c r="N207" s="86">
        <f t="shared" si="83"/>
        <v>1.0449999999999999</v>
      </c>
      <c r="O207" s="85">
        <f t="shared" si="83"/>
        <v>1.0495000000000001</v>
      </c>
      <c r="P207" s="85">
        <f t="shared" si="83"/>
        <v>1.054</v>
      </c>
      <c r="Q207" s="85">
        <f t="shared" si="83"/>
        <v>1.0585</v>
      </c>
      <c r="R207" s="85">
        <f t="shared" si="83"/>
        <v>1.0629999999999999</v>
      </c>
      <c r="S207" s="87">
        <f t="shared" si="83"/>
        <v>1.0674999999999999</v>
      </c>
    </row>
    <row r="208" spans="8:19" ht="15.75" thickBot="1" x14ac:dyDescent="0.3">
      <c r="H208" s="84"/>
      <c r="I208" s="81">
        <f t="shared" si="82"/>
        <v>1</v>
      </c>
      <c r="J208" s="81">
        <f t="shared" si="83"/>
        <v>1</v>
      </c>
      <c r="K208" s="81">
        <f t="shared" si="83"/>
        <v>1</v>
      </c>
      <c r="L208" s="81">
        <f t="shared" si="83"/>
        <v>1</v>
      </c>
      <c r="M208" s="81">
        <f t="shared" si="83"/>
        <v>1</v>
      </c>
      <c r="N208" s="82">
        <f t="shared" si="83"/>
        <v>1</v>
      </c>
      <c r="O208" s="81">
        <f t="shared" si="83"/>
        <v>1</v>
      </c>
      <c r="P208" s="81">
        <f t="shared" si="83"/>
        <v>1</v>
      </c>
      <c r="Q208" s="81">
        <f t="shared" si="83"/>
        <v>1</v>
      </c>
      <c r="R208" s="81">
        <f t="shared" si="83"/>
        <v>1</v>
      </c>
      <c r="S208" s="88">
        <f t="shared" si="83"/>
        <v>1</v>
      </c>
    </row>
    <row r="209" spans="8:19" ht="15.75" thickTop="1" x14ac:dyDescent="0.25">
      <c r="H209" s="89" t="s">
        <v>57</v>
      </c>
      <c r="I209" s="90">
        <f>SUMPRODUCT(I$179:I$208,$D$136:$D$165)</f>
        <v>27342.817825825721</v>
      </c>
      <c r="J209" s="90">
        <f t="shared" ref="J209:S209" si="84">SUMPRODUCT(J$179:J$208,$D$136:$D$165)</f>
        <v>28623.639272307617</v>
      </c>
      <c r="K209" s="90">
        <f t="shared" si="84"/>
        <v>29986.824822524704</v>
      </c>
      <c r="L209" s="90">
        <f t="shared" si="84"/>
        <v>31438.382093004937</v>
      </c>
      <c r="M209" s="90">
        <f t="shared" si="84"/>
        <v>32984.782910047099</v>
      </c>
      <c r="N209" s="90">
        <f t="shared" si="84"/>
        <v>34632.999999999985</v>
      </c>
      <c r="O209" s="90">
        <f t="shared" si="84"/>
        <v>36390.546583717842</v>
      </c>
      <c r="P209" s="90">
        <f t="shared" si="84"/>
        <v>38265.519102177648</v>
      </c>
      <c r="Q209" s="90">
        <f t="shared" si="84"/>
        <v>40266.643317586124</v>
      </c>
      <c r="R209" s="90">
        <f t="shared" si="84"/>
        <v>42403.324052924188</v>
      </c>
      <c r="S209" s="102">
        <f t="shared" si="84"/>
        <v>44685.698852882851</v>
      </c>
    </row>
    <row r="212" spans="8:19" x14ac:dyDescent="0.25">
      <c r="H212" s="93"/>
      <c r="I212" s="98">
        <f>I139</f>
        <v>-0.5</v>
      </c>
      <c r="J212" s="98">
        <f t="shared" ref="J212:S212" si="85">J139</f>
        <v>-0.4</v>
      </c>
      <c r="K212" s="98">
        <f t="shared" si="85"/>
        <v>-0.3</v>
      </c>
      <c r="L212" s="98">
        <f t="shared" si="85"/>
        <v>-0.2</v>
      </c>
      <c r="M212" s="98">
        <f t="shared" si="85"/>
        <v>-0.1</v>
      </c>
      <c r="N212" s="98">
        <f t="shared" si="85"/>
        <v>0</v>
      </c>
      <c r="O212" s="98">
        <f t="shared" si="85"/>
        <v>0.1</v>
      </c>
      <c r="P212" s="98">
        <f t="shared" si="85"/>
        <v>0.2</v>
      </c>
      <c r="Q212" s="98">
        <f t="shared" si="85"/>
        <v>0.3</v>
      </c>
      <c r="R212" s="98">
        <f t="shared" si="85"/>
        <v>0.4</v>
      </c>
      <c r="S212" s="98">
        <f t="shared" si="85"/>
        <v>0.5</v>
      </c>
    </row>
    <row r="213" spans="8:19" x14ac:dyDescent="0.25">
      <c r="H213" s="93" t="s">
        <v>61</v>
      </c>
      <c r="I213" s="94">
        <v>27.178709226970188</v>
      </c>
      <c r="J213" s="94">
        <v>27.165894416904294</v>
      </c>
      <c r="K213" s="94">
        <v>27.152879107489376</v>
      </c>
      <c r="L213" s="94">
        <v>27.1396600856901</v>
      </c>
      <c r="M213" s="94">
        <v>27.126234090996409</v>
      </c>
      <c r="N213" s="95">
        <v>27.112597814824777</v>
      </c>
      <c r="O213" s="94">
        <v>27.098747899913604</v>
      </c>
      <c r="P213" s="94">
        <v>27.084680939712637</v>
      </c>
      <c r="Q213" s="94">
        <v>27.070393477766348</v>
      </c>
      <c r="R213" s="94">
        <v>27.055882007091334</v>
      </c>
      <c r="S213" s="94">
        <v>27.041142969547582</v>
      </c>
    </row>
    <row r="214" spans="8:19" x14ac:dyDescent="0.25">
      <c r="H214" s="93" t="s">
        <v>65</v>
      </c>
      <c r="I214" s="94">
        <v>30.591156919921797</v>
      </c>
      <c r="J214" s="94">
        <v>30.523256722166092</v>
      </c>
      <c r="K214" s="94">
        <v>30.452718816990831</v>
      </c>
      <c r="L214" s="94">
        <v>30.379427989921385</v>
      </c>
      <c r="M214" s="94">
        <v>30.30326380810963</v>
      </c>
      <c r="N214" s="95">
        <v>30.224100385042334</v>
      </c>
      <c r="O214" s="94">
        <v>30.141806134951612</v>
      </c>
      <c r="P214" s="94">
        <v>30.05624351649795</v>
      </c>
      <c r="Q214" s="94">
        <v>29.967268765279449</v>
      </c>
      <c r="R214" s="94">
        <v>29.874731614703464</v>
      </c>
      <c r="S214" s="94">
        <v>29.778475004738802</v>
      </c>
    </row>
    <row r="215" spans="8:19" x14ac:dyDescent="0.25">
      <c r="H215" s="93" t="s">
        <v>67</v>
      </c>
      <c r="I215" s="94">
        <v>23.766968687800976</v>
      </c>
      <c r="J215" s="94">
        <v>23.623529693372785</v>
      </c>
      <c r="K215" s="94">
        <v>23.470866755787494</v>
      </c>
      <c r="L215" s="94">
        <v>23.308307083005225</v>
      </c>
      <c r="M215" s="94">
        <v>23.135125896206141</v>
      </c>
      <c r="N215" s="95">
        <v>22.950542320851763</v>
      </c>
      <c r="O215" s="94">
        <v>22.75371495250808</v>
      </c>
      <c r="P215" s="94">
        <v>22.543737072010309</v>
      </c>
      <c r="Q215" s="94">
        <v>22.319631482607107</v>
      </c>
      <c r="R215" s="94">
        <v>22.080344939636735</v>
      </c>
      <c r="S215" s="94">
        <v>21.824742141047174</v>
      </c>
    </row>
    <row r="216" spans="8:19" x14ac:dyDescent="0.25">
      <c r="H216" s="93" t="s">
        <v>62</v>
      </c>
      <c r="I216" s="94">
        <v>15.379220720192089</v>
      </c>
      <c r="J216" s="94">
        <v>15.366405910126204</v>
      </c>
      <c r="K216" s="94">
        <v>15.353390600711281</v>
      </c>
      <c r="L216" s="94">
        <v>15.34017157891201</v>
      </c>
      <c r="M216" s="94">
        <v>15.326745584218312</v>
      </c>
      <c r="N216" s="95">
        <v>15.313109308046679</v>
      </c>
      <c r="O216" s="94">
        <v>15.299259393135509</v>
      </c>
      <c r="P216" s="94">
        <v>15.285192432934544</v>
      </c>
      <c r="Q216" s="94">
        <v>15.270904970988255</v>
      </c>
      <c r="R216" s="94">
        <v>15.256393500313239</v>
      </c>
      <c r="S216" s="94">
        <v>15.241654462769487</v>
      </c>
    </row>
    <row r="217" spans="8:19" x14ac:dyDescent="0.25">
      <c r="H217" s="93" t="s">
        <v>69</v>
      </c>
      <c r="I217" s="94">
        <v>13.626505629143526</v>
      </c>
      <c r="J217" s="94">
        <v>13.558605431387821</v>
      </c>
      <c r="K217" s="94">
        <v>13.488067526212564</v>
      </c>
      <c r="L217" s="94">
        <v>13.414776699143117</v>
      </c>
      <c r="M217" s="94">
        <v>13.338612517331361</v>
      </c>
      <c r="N217" s="95">
        <v>13.259449094264067</v>
      </c>
      <c r="O217" s="94">
        <v>13.177154844173341</v>
      </c>
      <c r="P217" s="94">
        <v>13.091592225719685</v>
      </c>
      <c r="Q217" s="94">
        <v>13.002617474501184</v>
      </c>
      <c r="R217" s="94">
        <v>12.910080323925197</v>
      </c>
      <c r="S217" s="94">
        <v>12.813823713960534</v>
      </c>
    </row>
    <row r="218" spans="8:19" x14ac:dyDescent="0.25">
      <c r="H218" s="93" t="s">
        <v>70</v>
      </c>
      <c r="I218" s="94">
        <v>13.230964131607365</v>
      </c>
      <c r="J218" s="94">
        <v>13.087525137179179</v>
      </c>
      <c r="K218" s="94">
        <v>12.934862199593884</v>
      </c>
      <c r="L218" s="94">
        <v>12.772302526811616</v>
      </c>
      <c r="M218" s="94">
        <v>12.599121340012534</v>
      </c>
      <c r="N218" s="95">
        <v>12.414537764658157</v>
      </c>
      <c r="O218" s="94">
        <v>12.217710396314473</v>
      </c>
      <c r="P218" s="94">
        <v>12.007732515816702</v>
      </c>
      <c r="Q218" s="94">
        <v>11.783626926413501</v>
      </c>
      <c r="R218" s="94">
        <v>11.544340383443126</v>
      </c>
      <c r="S218" s="94">
        <v>11.288737584853564</v>
      </c>
    </row>
    <row r="227" spans="2:19" ht="15.75" thickBot="1" x14ac:dyDescent="0.3"/>
    <row r="228" spans="2:19" ht="15" customHeight="1" x14ac:dyDescent="0.25">
      <c r="C228" s="181" t="s">
        <v>75</v>
      </c>
      <c r="D228" s="182"/>
    </row>
    <row r="229" spans="2:19" ht="15" customHeight="1" x14ac:dyDescent="0.25">
      <c r="C229" s="183"/>
      <c r="D229" s="184"/>
    </row>
    <row r="230" spans="2:19" ht="15" customHeight="1" thickBot="1" x14ac:dyDescent="0.3">
      <c r="C230" s="185"/>
      <c r="D230" s="186"/>
    </row>
    <row r="236" spans="2:19" ht="15.75" thickBot="1" x14ac:dyDescent="0.3">
      <c r="B236" s="41" t="s">
        <v>0</v>
      </c>
      <c r="C236" s="41" t="s">
        <v>13</v>
      </c>
      <c r="D236" s="13" t="s">
        <v>33</v>
      </c>
      <c r="E236" s="14" t="s">
        <v>43</v>
      </c>
      <c r="F236" s="14" t="s">
        <v>44</v>
      </c>
      <c r="H236" s="51" t="s">
        <v>54</v>
      </c>
      <c r="I236" s="103">
        <v>4.2500000000000003E-2</v>
      </c>
    </row>
    <row r="237" spans="2:19" x14ac:dyDescent="0.25">
      <c r="B237" s="1">
        <v>1</v>
      </c>
      <c r="C237" s="9">
        <v>68</v>
      </c>
      <c r="D237" s="9">
        <f>C237</f>
        <v>68</v>
      </c>
      <c r="E237" s="9">
        <v>41.370922619047619</v>
      </c>
      <c r="F237" s="9">
        <v>41.370922619047619</v>
      </c>
    </row>
    <row r="238" spans="2:19" x14ac:dyDescent="0.25">
      <c r="B238" s="1">
        <v>2</v>
      </c>
      <c r="C238" s="9">
        <v>178</v>
      </c>
      <c r="D238" s="9">
        <f>C238-C237*(1+$I$236)</f>
        <v>107.11</v>
      </c>
      <c r="E238" s="9">
        <v>41.230823896631826</v>
      </c>
      <c r="F238" s="9">
        <v>41.230823896631826</v>
      </c>
    </row>
    <row r="239" spans="2:19" x14ac:dyDescent="0.25">
      <c r="B239" s="1">
        <v>3</v>
      </c>
      <c r="C239" s="9">
        <v>377</v>
      </c>
      <c r="D239" s="9">
        <f t="shared" ref="D239:D261" si="86">C239-C238*(1+$I$236)</f>
        <v>191.435</v>
      </c>
      <c r="E239" s="9">
        <v>40.98708609474717</v>
      </c>
      <c r="F239" s="9">
        <v>40.98708609474717</v>
      </c>
    </row>
    <row r="240" spans="2:19" x14ac:dyDescent="0.25">
      <c r="B240" s="1">
        <v>4</v>
      </c>
      <c r="C240" s="9">
        <v>683</v>
      </c>
      <c r="D240" s="9">
        <f t="shared" si="86"/>
        <v>289.97750000000002</v>
      </c>
      <c r="E240" s="9">
        <v>40.697826773302346</v>
      </c>
      <c r="F240" s="9">
        <v>40.697826773302346</v>
      </c>
      <c r="H240" s="51" t="s">
        <v>52</v>
      </c>
      <c r="I240" s="49">
        <v>-0.5</v>
      </c>
      <c r="J240" s="49">
        <v>-0.4</v>
      </c>
      <c r="K240" s="49">
        <v>-0.3</v>
      </c>
      <c r="L240" s="49">
        <v>-0.2</v>
      </c>
      <c r="M240" s="49">
        <v>-0.1</v>
      </c>
      <c r="N240" s="49">
        <v>0</v>
      </c>
      <c r="O240" s="49">
        <v>0.1</v>
      </c>
      <c r="P240" s="49">
        <v>0.2</v>
      </c>
      <c r="Q240" s="49">
        <v>0.3</v>
      </c>
      <c r="R240" s="49">
        <v>0.4</v>
      </c>
      <c r="S240" s="49">
        <v>0.5</v>
      </c>
    </row>
    <row r="241" spans="2:19" x14ac:dyDescent="0.25">
      <c r="B241" s="1">
        <v>5</v>
      </c>
      <c r="C241" s="9">
        <v>1213</v>
      </c>
      <c r="D241" s="9">
        <f t="shared" si="86"/>
        <v>500.97249999999997</v>
      </c>
      <c r="E241" s="9">
        <v>40.243523585345315</v>
      </c>
      <c r="F241" s="9">
        <v>40.243523585345315</v>
      </c>
      <c r="H241" s="51" t="s">
        <v>53</v>
      </c>
      <c r="I241" s="100">
        <f>$I$236*(1+I$240)</f>
        <v>2.1250000000000002E-2</v>
      </c>
      <c r="J241" s="100">
        <f t="shared" ref="J241:S241" si="87">$I$236*(1+J$240)</f>
        <v>2.5500000000000002E-2</v>
      </c>
      <c r="K241" s="100">
        <f t="shared" si="87"/>
        <v>2.9749999999999999E-2</v>
      </c>
      <c r="L241" s="100">
        <f t="shared" si="87"/>
        <v>3.4000000000000002E-2</v>
      </c>
      <c r="M241" s="100">
        <f t="shared" si="87"/>
        <v>3.8250000000000006E-2</v>
      </c>
      <c r="N241" s="100">
        <f t="shared" si="87"/>
        <v>4.2500000000000003E-2</v>
      </c>
      <c r="O241" s="100">
        <f t="shared" si="87"/>
        <v>4.6750000000000007E-2</v>
      </c>
      <c r="P241" s="100">
        <f t="shared" si="87"/>
        <v>5.1000000000000004E-2</v>
      </c>
      <c r="Q241" s="100">
        <f t="shared" si="87"/>
        <v>5.5250000000000007E-2</v>
      </c>
      <c r="R241" s="100">
        <f t="shared" si="87"/>
        <v>5.9499999999999997E-2</v>
      </c>
      <c r="S241" s="100">
        <f t="shared" si="87"/>
        <v>6.3750000000000001E-2</v>
      </c>
    </row>
    <row r="242" spans="2:19" x14ac:dyDescent="0.25">
      <c r="B242" s="1">
        <v>6</v>
      </c>
      <c r="C242" s="9">
        <v>1930</v>
      </c>
      <c r="D242" s="9">
        <f t="shared" si="86"/>
        <v>665.44749999999999</v>
      </c>
      <c r="E242" s="9">
        <v>39.765686655858161</v>
      </c>
      <c r="F242" s="9">
        <v>39.765686655858161</v>
      </c>
    </row>
    <row r="243" spans="2:19" x14ac:dyDescent="0.25">
      <c r="B243" s="1">
        <v>7</v>
      </c>
      <c r="C243" s="9">
        <v>2857</v>
      </c>
      <c r="D243" s="9">
        <f t="shared" si="86"/>
        <v>844.97500000000014</v>
      </c>
      <c r="E243" s="9">
        <v>39.266040020084006</v>
      </c>
      <c r="F243" s="9">
        <v>39.266040020084006</v>
      </c>
      <c r="H243" s="83" t="s">
        <v>58</v>
      </c>
      <c r="I243" s="96">
        <f>I240</f>
        <v>-0.5</v>
      </c>
      <c r="J243" s="96">
        <f t="shared" ref="J243:S243" si="88">J240</f>
        <v>-0.4</v>
      </c>
      <c r="K243" s="96">
        <f t="shared" si="88"/>
        <v>-0.3</v>
      </c>
      <c r="L243" s="96">
        <f t="shared" si="88"/>
        <v>-0.2</v>
      </c>
      <c r="M243" s="96">
        <f t="shared" si="88"/>
        <v>-0.1</v>
      </c>
      <c r="N243" s="96">
        <f t="shared" si="88"/>
        <v>0</v>
      </c>
      <c r="O243" s="96">
        <f t="shared" si="88"/>
        <v>0.1</v>
      </c>
      <c r="P243" s="96">
        <f t="shared" si="88"/>
        <v>0.2</v>
      </c>
      <c r="Q243" s="96">
        <f t="shared" si="88"/>
        <v>0.3</v>
      </c>
      <c r="R243" s="96">
        <f t="shared" si="88"/>
        <v>0.4</v>
      </c>
      <c r="S243" s="97">
        <f t="shared" si="88"/>
        <v>0.5</v>
      </c>
    </row>
    <row r="244" spans="2:19" x14ac:dyDescent="0.25">
      <c r="B244" s="1">
        <v>8</v>
      </c>
      <c r="C244" s="9">
        <v>4024</v>
      </c>
      <c r="D244" s="9">
        <f t="shared" si="86"/>
        <v>1045.5774999999999</v>
      </c>
      <c r="E244" s="9">
        <v>38.741454032456929</v>
      </c>
      <c r="F244" s="9">
        <v>38.741454032456929</v>
      </c>
      <c r="H244" s="84"/>
      <c r="I244" s="85">
        <f>(1+I$241)^(10-$B237)</f>
        <v>1.2083385353284639</v>
      </c>
      <c r="J244" s="85">
        <f t="shared" ref="J244:S244" si="89">(1+J$241)^(10-$B237)</f>
        <v>1.2543564933439402</v>
      </c>
      <c r="K244" s="85">
        <f t="shared" si="89"/>
        <v>1.3019257167956966</v>
      </c>
      <c r="L244" s="85">
        <f t="shared" si="89"/>
        <v>1.3510917708699681</v>
      </c>
      <c r="M244" s="85">
        <f t="shared" si="89"/>
        <v>1.4019013631608117</v>
      </c>
      <c r="N244" s="86">
        <f t="shared" si="89"/>
        <v>1.4544023674397741</v>
      </c>
      <c r="O244" s="85">
        <f t="shared" si="89"/>
        <v>1.5086438478196069</v>
      </c>
      <c r="P244" s="85">
        <f t="shared" si="89"/>
        <v>1.5646760833168312</v>
      </c>
      <c r="Q244" s="85">
        <f t="shared" si="89"/>
        <v>1.62255059281817</v>
      </c>
      <c r="R244" s="85">
        <f t="shared" si="89"/>
        <v>1.6823201604557148</v>
      </c>
      <c r="S244" s="87">
        <f t="shared" si="89"/>
        <v>1.7440388613959008</v>
      </c>
    </row>
    <row r="245" spans="2:19" x14ac:dyDescent="0.25">
      <c r="B245" s="1">
        <v>9</v>
      </c>
      <c r="C245" s="9">
        <v>5456</v>
      </c>
      <c r="D245" s="9">
        <f t="shared" si="86"/>
        <v>1260.9800000000005</v>
      </c>
      <c r="E245" s="9">
        <v>38.195289610506713</v>
      </c>
      <c r="F245" s="9">
        <v>38.195289610506713</v>
      </c>
      <c r="H245" s="84"/>
      <c r="I245" s="85">
        <f t="shared" ref="I245:S253" si="90">(1+I$241)^(10-$B238)</f>
        <v>1.183195628228606</v>
      </c>
      <c r="J245" s="85">
        <f t="shared" si="90"/>
        <v>1.2231657663032083</v>
      </c>
      <c r="K245" s="85">
        <f t="shared" si="90"/>
        <v>1.2643124222342284</v>
      </c>
      <c r="L245" s="85">
        <f t="shared" si="90"/>
        <v>1.30666515558024</v>
      </c>
      <c r="M245" s="85">
        <f t="shared" si="90"/>
        <v>1.3502541422208636</v>
      </c>
      <c r="N245" s="86">
        <f t="shared" si="90"/>
        <v>1.3951101845945075</v>
      </c>
      <c r="O245" s="85">
        <f t="shared" si="90"/>
        <v>1.4412647220631543</v>
      </c>
      <c r="P245" s="85">
        <f t="shared" si="90"/>
        <v>1.4887498414051676</v>
      </c>
      <c r="Q245" s="85">
        <f t="shared" si="90"/>
        <v>1.5375982874372613</v>
      </c>
      <c r="R245" s="85">
        <f t="shared" si="90"/>
        <v>1.5878434737666021</v>
      </c>
      <c r="S245" s="87">
        <f t="shared" si="90"/>
        <v>1.6395194936741724</v>
      </c>
    </row>
    <row r="246" spans="2:19" x14ac:dyDescent="0.25">
      <c r="B246" s="104">
        <v>10</v>
      </c>
      <c r="C246" s="60">
        <v>7190</v>
      </c>
      <c r="D246" s="60">
        <f t="shared" si="86"/>
        <v>1502.12</v>
      </c>
      <c r="E246" s="105">
        <v>37.623616860106885</v>
      </c>
      <c r="F246" s="105">
        <v>29.696229887546732</v>
      </c>
      <c r="H246" s="84"/>
      <c r="I246" s="85">
        <f t="shared" si="90"/>
        <v>1.1585758905543266</v>
      </c>
      <c r="J246" s="85">
        <f t="shared" si="90"/>
        <v>1.1927506253566145</v>
      </c>
      <c r="K246" s="85">
        <f t="shared" si="90"/>
        <v>1.2277857948378035</v>
      </c>
      <c r="L246" s="85">
        <f t="shared" si="90"/>
        <v>1.2636993767700582</v>
      </c>
      <c r="M246" s="85">
        <f t="shared" si="90"/>
        <v>1.3005096481780527</v>
      </c>
      <c r="N246" s="86">
        <f t="shared" si="90"/>
        <v>1.3382351890594797</v>
      </c>
      <c r="O246" s="85">
        <f t="shared" si="90"/>
        <v>1.3768948861362829</v>
      </c>
      <c r="P246" s="85">
        <f t="shared" si="90"/>
        <v>1.4165079366366962</v>
      </c>
      <c r="Q246" s="85">
        <f t="shared" si="90"/>
        <v>1.4570938521082792</v>
      </c>
      <c r="R246" s="85">
        <f t="shared" si="90"/>
        <v>1.4986724622620127</v>
      </c>
      <c r="S246" s="87">
        <f t="shared" si="90"/>
        <v>1.5412639188476358</v>
      </c>
    </row>
    <row r="247" spans="2:19" x14ac:dyDescent="0.25">
      <c r="B247" s="1">
        <v>11</v>
      </c>
      <c r="C247" s="9">
        <v>9260</v>
      </c>
      <c r="D247" s="9">
        <f t="shared" si="86"/>
        <v>1764.4250000000002</v>
      </c>
      <c r="E247" s="9">
        <v>37.027164172592364</v>
      </c>
      <c r="F247" s="9">
        <v>29.306906364080927</v>
      </c>
      <c r="H247" s="84"/>
      <c r="I247" s="85">
        <f t="shared" si="90"/>
        <v>1.1344684362833064</v>
      </c>
      <c r="J247" s="85">
        <f t="shared" si="90"/>
        <v>1.1630917848431148</v>
      </c>
      <c r="K247" s="85">
        <f t="shared" si="90"/>
        <v>1.1923144402406443</v>
      </c>
      <c r="L247" s="85">
        <f t="shared" si="90"/>
        <v>1.2221463991973482</v>
      </c>
      <c r="M247" s="85">
        <f t="shared" si="90"/>
        <v>1.252597782979102</v>
      </c>
      <c r="N247" s="86">
        <f t="shared" si="90"/>
        <v>1.2836788384263593</v>
      </c>
      <c r="O247" s="85">
        <f t="shared" si="90"/>
        <v>1.3153999389885671</v>
      </c>
      <c r="P247" s="85">
        <f t="shared" si="90"/>
        <v>1.3477715857627937</v>
      </c>
      <c r="Q247" s="85">
        <f t="shared" si="90"/>
        <v>1.3808044085366302</v>
      </c>
      <c r="R247" s="85">
        <f t="shared" si="90"/>
        <v>1.4145091668353118</v>
      </c>
      <c r="S247" s="87">
        <f t="shared" si="90"/>
        <v>1.4488967509731006</v>
      </c>
    </row>
    <row r="248" spans="2:19" x14ac:dyDescent="0.25">
      <c r="B248" s="1">
        <v>12</v>
      </c>
      <c r="C248" s="9">
        <v>11699</v>
      </c>
      <c r="D248" s="9">
        <f t="shared" si="86"/>
        <v>2045.4500000000007</v>
      </c>
      <c r="E248" s="9">
        <v>36.408166132191077</v>
      </c>
      <c r="F248" s="9">
        <v>28.891087125161814</v>
      </c>
      <c r="H248" s="84"/>
      <c r="I248" s="85">
        <f t="shared" si="90"/>
        <v>1.1108626059077664</v>
      </c>
      <c r="J248" s="85">
        <f t="shared" si="90"/>
        <v>1.1341704386573521</v>
      </c>
      <c r="K248" s="85">
        <f t="shared" si="90"/>
        <v>1.1578678710761294</v>
      </c>
      <c r="L248" s="85">
        <f t="shared" si="90"/>
        <v>1.1819597671154238</v>
      </c>
      <c r="M248" s="85">
        <f t="shared" si="90"/>
        <v>1.2064510310417547</v>
      </c>
      <c r="N248" s="86">
        <f t="shared" si="90"/>
        <v>1.2313466076032225</v>
      </c>
      <c r="O248" s="85">
        <f t="shared" si="90"/>
        <v>1.2566514821959083</v>
      </c>
      <c r="P248" s="85">
        <f t="shared" si="90"/>
        <v>1.2823706810302509</v>
      </c>
      <c r="Q248" s="85">
        <f t="shared" si="90"/>
        <v>1.3085092712974464</v>
      </c>
      <c r="R248" s="85">
        <f t="shared" si="90"/>
        <v>1.3350723613358302</v>
      </c>
      <c r="S248" s="87">
        <f t="shared" si="90"/>
        <v>1.3620651007972746</v>
      </c>
    </row>
    <row r="249" spans="2:19" x14ac:dyDescent="0.25">
      <c r="B249" s="1">
        <v>13</v>
      </c>
      <c r="C249" s="9">
        <v>14544</v>
      </c>
      <c r="D249" s="9">
        <f t="shared" si="86"/>
        <v>2347.7924999999996</v>
      </c>
      <c r="E249" s="9">
        <v>35.7675546979209</v>
      </c>
      <c r="F249" s="9">
        <v>28.449728172720135</v>
      </c>
      <c r="H249" s="84"/>
      <c r="I249" s="85">
        <f t="shared" si="90"/>
        <v>1.0877479617211911</v>
      </c>
      <c r="J249" s="85">
        <f t="shared" si="90"/>
        <v>1.105968248325063</v>
      </c>
      <c r="K249" s="85">
        <f t="shared" si="90"/>
        <v>1.1244164807731289</v>
      </c>
      <c r="L249" s="85">
        <f t="shared" si="90"/>
        <v>1.1430945523359999</v>
      </c>
      <c r="M249" s="85">
        <f t="shared" si="90"/>
        <v>1.1620043641143796</v>
      </c>
      <c r="N249" s="86">
        <f t="shared" si="90"/>
        <v>1.1811478250390623</v>
      </c>
      <c r="O249" s="85">
        <f t="shared" si="90"/>
        <v>1.2005268518709418</v>
      </c>
      <c r="P249" s="85">
        <f t="shared" si="90"/>
        <v>1.220143369201</v>
      </c>
      <c r="Q249" s="85">
        <f t="shared" si="90"/>
        <v>1.2399993094503163</v>
      </c>
      <c r="R249" s="85">
        <f t="shared" si="90"/>
        <v>1.2600966128700617</v>
      </c>
      <c r="S249" s="87">
        <f t="shared" si="90"/>
        <v>1.2804372275415037</v>
      </c>
    </row>
    <row r="250" spans="2:19" x14ac:dyDescent="0.25">
      <c r="B250" s="1">
        <v>14</v>
      </c>
      <c r="C250" s="9">
        <v>17839</v>
      </c>
      <c r="D250" s="9">
        <f t="shared" si="86"/>
        <v>2676.880000000001</v>
      </c>
      <c r="E250" s="9">
        <v>35.104430125386415</v>
      </c>
      <c r="F250" s="9">
        <v>27.981954746013944</v>
      </c>
      <c r="H250" s="84"/>
      <c r="I250" s="85">
        <f t="shared" si="90"/>
        <v>1.0651142832031248</v>
      </c>
      <c r="J250" s="85">
        <f t="shared" si="90"/>
        <v>1.0784673313750004</v>
      </c>
      <c r="K250" s="85">
        <f t="shared" si="90"/>
        <v>1.0919315181093749</v>
      </c>
      <c r="L250" s="85">
        <f t="shared" si="90"/>
        <v>1.1055073040000001</v>
      </c>
      <c r="M250" s="85">
        <f t="shared" si="90"/>
        <v>1.1191951496406254</v>
      </c>
      <c r="N250" s="86">
        <f t="shared" si="90"/>
        <v>1.132995515625</v>
      </c>
      <c r="O250" s="85">
        <f t="shared" si="90"/>
        <v>1.1469088625468753</v>
      </c>
      <c r="P250" s="85">
        <f t="shared" si="90"/>
        <v>1.160935651</v>
      </c>
      <c r="Q250" s="85">
        <f t="shared" si="90"/>
        <v>1.1750763415781251</v>
      </c>
      <c r="R250" s="85">
        <f t="shared" si="90"/>
        <v>1.1893313948749995</v>
      </c>
      <c r="S250" s="87">
        <f t="shared" si="90"/>
        <v>1.2037012714843749</v>
      </c>
    </row>
    <row r="251" spans="2:19" x14ac:dyDescent="0.25">
      <c r="B251" s="1">
        <v>15</v>
      </c>
      <c r="C251" s="9">
        <v>21623</v>
      </c>
      <c r="D251" s="9">
        <f t="shared" si="86"/>
        <v>3025.8424999999988</v>
      </c>
      <c r="E251" s="9">
        <v>34.421076748700216</v>
      </c>
      <c r="F251" s="9">
        <v>20.559077891060028</v>
      </c>
      <c r="H251" s="84"/>
      <c r="I251" s="85">
        <f t="shared" si="90"/>
        <v>1.0429515624999999</v>
      </c>
      <c r="J251" s="85">
        <f t="shared" si="90"/>
        <v>1.0516502500000002</v>
      </c>
      <c r="K251" s="85">
        <f t="shared" si="90"/>
        <v>1.0603850625</v>
      </c>
      <c r="L251" s="85">
        <f t="shared" si="90"/>
        <v>1.069156</v>
      </c>
      <c r="M251" s="85">
        <f t="shared" si="90"/>
        <v>1.0779630625000003</v>
      </c>
      <c r="N251" s="86">
        <f t="shared" si="90"/>
        <v>1.08680625</v>
      </c>
      <c r="O251" s="85">
        <f t="shared" si="90"/>
        <v>1.0956855625000002</v>
      </c>
      <c r="P251" s="85">
        <f t="shared" si="90"/>
        <v>1.1046009999999999</v>
      </c>
      <c r="Q251" s="85">
        <f t="shared" si="90"/>
        <v>1.1135525625</v>
      </c>
      <c r="R251" s="85">
        <f t="shared" si="90"/>
        <v>1.1225402499999997</v>
      </c>
      <c r="S251" s="87">
        <f t="shared" si="90"/>
        <v>1.1315640624999999</v>
      </c>
    </row>
    <row r="252" spans="2:19" x14ac:dyDescent="0.25">
      <c r="B252" s="1">
        <v>16</v>
      </c>
      <c r="C252" s="9">
        <v>26668</v>
      </c>
      <c r="D252" s="9">
        <f t="shared" si="86"/>
        <v>4126.0224999999991</v>
      </c>
      <c r="E252" s="9">
        <v>33.489569152173686</v>
      </c>
      <c r="F252" s="9">
        <v>20.002826638056103</v>
      </c>
      <c r="H252" s="84"/>
      <c r="I252" s="85">
        <f t="shared" si="90"/>
        <v>1.02125</v>
      </c>
      <c r="J252" s="85">
        <f t="shared" si="90"/>
        <v>1.0255000000000001</v>
      </c>
      <c r="K252" s="85">
        <f t="shared" si="90"/>
        <v>1.0297499999999999</v>
      </c>
      <c r="L252" s="85">
        <f t="shared" si="90"/>
        <v>1.034</v>
      </c>
      <c r="M252" s="85">
        <f t="shared" si="90"/>
        <v>1.0382500000000001</v>
      </c>
      <c r="N252" s="86">
        <f t="shared" si="90"/>
        <v>1.0425</v>
      </c>
      <c r="O252" s="85">
        <f t="shared" si="90"/>
        <v>1.0467500000000001</v>
      </c>
      <c r="P252" s="85">
        <f t="shared" si="90"/>
        <v>1.0509999999999999</v>
      </c>
      <c r="Q252" s="85">
        <f t="shared" si="90"/>
        <v>1.05525</v>
      </c>
      <c r="R252" s="85">
        <f t="shared" si="90"/>
        <v>1.0594999999999999</v>
      </c>
      <c r="S252" s="87">
        <f t="shared" si="90"/>
        <v>1.06375</v>
      </c>
    </row>
    <row r="253" spans="2:19" ht="15.75" thickBot="1" x14ac:dyDescent="0.3">
      <c r="B253" s="1">
        <v>17</v>
      </c>
      <c r="C253" s="9">
        <v>32244</v>
      </c>
      <c r="D253" s="9">
        <f t="shared" si="86"/>
        <v>4442.6100000000006</v>
      </c>
      <c r="E253" s="9">
        <v>32.592536265003055</v>
      </c>
      <c r="F253" s="9">
        <v>19.473412042080021</v>
      </c>
      <c r="H253" s="84"/>
      <c r="I253" s="81">
        <f t="shared" si="90"/>
        <v>1</v>
      </c>
      <c r="J253" s="81">
        <f t="shared" si="90"/>
        <v>1</v>
      </c>
      <c r="K253" s="81">
        <f t="shared" si="90"/>
        <v>1</v>
      </c>
      <c r="L253" s="81">
        <f t="shared" si="90"/>
        <v>1</v>
      </c>
      <c r="M253" s="81">
        <f t="shared" si="90"/>
        <v>1</v>
      </c>
      <c r="N253" s="82">
        <f t="shared" si="90"/>
        <v>1</v>
      </c>
      <c r="O253" s="81">
        <f t="shared" si="90"/>
        <v>1</v>
      </c>
      <c r="P253" s="81">
        <f t="shared" si="90"/>
        <v>1</v>
      </c>
      <c r="Q253" s="81">
        <f t="shared" si="90"/>
        <v>1</v>
      </c>
      <c r="R253" s="81">
        <f t="shared" si="90"/>
        <v>1</v>
      </c>
      <c r="S253" s="88">
        <f t="shared" si="90"/>
        <v>1</v>
      </c>
    </row>
    <row r="254" spans="2:19" ht="15.75" thickTop="1" x14ac:dyDescent="0.25">
      <c r="B254" s="1">
        <v>18</v>
      </c>
      <c r="C254" s="9">
        <v>38380</v>
      </c>
      <c r="D254" s="9">
        <f t="shared" si="86"/>
        <v>4765.6299999999974</v>
      </c>
      <c r="E254" s="9">
        <v>31.726101096492052</v>
      </c>
      <c r="F254" s="9">
        <v>18.967017337945144</v>
      </c>
      <c r="H254" s="89" t="s">
        <v>55</v>
      </c>
      <c r="I254" s="90">
        <f>SUMPRODUCT(I$244:I$253,$D$237:$D$246)</f>
        <v>6820.3896331175065</v>
      </c>
      <c r="J254" s="90">
        <f t="shared" ref="J254:S254" si="91">SUMPRODUCT(J$244:J$253,$D$237:$D$246)</f>
        <v>6892.1809593861417</v>
      </c>
      <c r="K254" s="90">
        <f t="shared" si="91"/>
        <v>6965.0208368497979</v>
      </c>
      <c r="L254" s="90">
        <f t="shared" si="91"/>
        <v>7038.9259562328252</v>
      </c>
      <c r="M254" s="90">
        <f t="shared" si="91"/>
        <v>7113.9132707672516</v>
      </c>
      <c r="N254" s="90">
        <f t="shared" si="91"/>
        <v>7190</v>
      </c>
      <c r="O254" s="90">
        <f t="shared" si="91"/>
        <v>7267.2036336476431</v>
      </c>
      <c r="P254" s="90">
        <f t="shared" si="91"/>
        <v>7345.5419354990636</v>
      </c>
      <c r="Q254" s="90">
        <f t="shared" si="91"/>
        <v>7425.0329473666397</v>
      </c>
      <c r="R254" s="90">
        <f t="shared" si="91"/>
        <v>7505.6949930862866</v>
      </c>
      <c r="S254" s="102">
        <f t="shared" si="91"/>
        <v>7587.5466825669528</v>
      </c>
    </row>
    <row r="255" spans="2:19" x14ac:dyDescent="0.25">
      <c r="B255" s="1">
        <v>19</v>
      </c>
      <c r="C255" s="9">
        <v>45104</v>
      </c>
      <c r="D255" s="9">
        <f t="shared" si="86"/>
        <v>5092.8499999999985</v>
      </c>
      <c r="E255" s="9">
        <v>30.887805444503474</v>
      </c>
      <c r="F255" s="9">
        <v>18.48124726995146</v>
      </c>
    </row>
    <row r="256" spans="2:19" x14ac:dyDescent="0.25">
      <c r="B256" s="104">
        <v>20</v>
      </c>
      <c r="C256" s="60">
        <v>51821</v>
      </c>
      <c r="D256" s="60">
        <f t="shared" si="86"/>
        <v>4800.0800000000017</v>
      </c>
      <c r="E256" s="105">
        <v>30.216152449339173</v>
      </c>
      <c r="F256" s="105">
        <v>12.123704677908043</v>
      </c>
      <c r="H256" s="83" t="s">
        <v>59</v>
      </c>
      <c r="I256" s="96">
        <f>I240</f>
        <v>-0.5</v>
      </c>
      <c r="J256" s="96">
        <f t="shared" ref="J256:S256" si="92">J240</f>
        <v>-0.4</v>
      </c>
      <c r="K256" s="96">
        <f t="shared" si="92"/>
        <v>-0.3</v>
      </c>
      <c r="L256" s="96">
        <f t="shared" si="92"/>
        <v>-0.2</v>
      </c>
      <c r="M256" s="96">
        <f t="shared" si="92"/>
        <v>-0.1</v>
      </c>
      <c r="N256" s="96">
        <f t="shared" si="92"/>
        <v>0</v>
      </c>
      <c r="O256" s="96">
        <f t="shared" si="92"/>
        <v>0.1</v>
      </c>
      <c r="P256" s="96">
        <f t="shared" si="92"/>
        <v>0.2</v>
      </c>
      <c r="Q256" s="96">
        <f t="shared" si="92"/>
        <v>0.3</v>
      </c>
      <c r="R256" s="96">
        <f t="shared" si="92"/>
        <v>0.4</v>
      </c>
      <c r="S256" s="97">
        <f t="shared" si="92"/>
        <v>0.5</v>
      </c>
    </row>
    <row r="257" spans="2:19" x14ac:dyDescent="0.25">
      <c r="B257" s="1">
        <v>21</v>
      </c>
      <c r="C257" s="9">
        <v>58874</v>
      </c>
      <c r="D257" s="9">
        <f t="shared" si="86"/>
        <v>4850.6074999999983</v>
      </c>
      <c r="E257" s="9">
        <v>28.440774131555564</v>
      </c>
      <c r="F257" s="9">
        <v>11.692269688231541</v>
      </c>
      <c r="H257" s="84"/>
      <c r="I257" s="85">
        <f>(1+I$241)^(20-$B237)</f>
        <v>1.4911087587988816</v>
      </c>
      <c r="J257" s="85">
        <f t="shared" ref="J257:S257" si="93">(1+J$241)^(20-$B237)</f>
        <v>1.6135321728101564</v>
      </c>
      <c r="K257" s="85">
        <f t="shared" si="93"/>
        <v>1.7454371365725945</v>
      </c>
      <c r="L257" s="85">
        <f t="shared" si="93"/>
        <v>1.8875142384051733</v>
      </c>
      <c r="M257" s="85">
        <f t="shared" si="93"/>
        <v>2.040501206307372</v>
      </c>
      <c r="N257" s="86">
        <f t="shared" si="93"/>
        <v>2.2051859118870327</v>
      </c>
      <c r="O257" s="85">
        <f t="shared" si="93"/>
        <v>2.3824095521985638</v>
      </c>
      <c r="P257" s="85">
        <f t="shared" si="93"/>
        <v>2.5730700192345877</v>
      </c>
      <c r="Q257" s="85">
        <f t="shared" si="93"/>
        <v>2.7781254673051619</v>
      </c>
      <c r="R257" s="85">
        <f t="shared" si="93"/>
        <v>2.9985980890511481</v>
      </c>
      <c r="S257" s="106">
        <f t="shared" si="93"/>
        <v>3.2355781113753785</v>
      </c>
    </row>
    <row r="258" spans="2:19" x14ac:dyDescent="0.25">
      <c r="B258" s="1">
        <v>22</v>
      </c>
      <c r="C258" s="9">
        <v>66320</v>
      </c>
      <c r="D258" s="9">
        <f t="shared" si="86"/>
        <v>4943.8550000000032</v>
      </c>
      <c r="E258" s="9">
        <v>26.832160050277924</v>
      </c>
      <c r="F258" s="9">
        <v>11.295457892780764</v>
      </c>
      <c r="H258" s="84"/>
      <c r="I258" s="85">
        <f t="shared" ref="I258:S258" si="94">(1+I$241)^(20-$B238)</f>
        <v>1.4600820159597372</v>
      </c>
      <c r="J258" s="85">
        <f t="shared" si="94"/>
        <v>1.5734102123941065</v>
      </c>
      <c r="K258" s="85">
        <f t="shared" si="94"/>
        <v>1.6950105720539885</v>
      </c>
      <c r="L258" s="85">
        <f t="shared" si="94"/>
        <v>1.8254489733125465</v>
      </c>
      <c r="M258" s="85">
        <f t="shared" si="94"/>
        <v>1.9653274320321426</v>
      </c>
      <c r="N258" s="86">
        <f t="shared" si="94"/>
        <v>2.1152862464144198</v>
      </c>
      <c r="O258" s="85">
        <f t="shared" si="94"/>
        <v>2.2760062595639488</v>
      </c>
      <c r="P258" s="85">
        <f t="shared" si="94"/>
        <v>2.4482112457036993</v>
      </c>
      <c r="Q258" s="85">
        <f t="shared" si="94"/>
        <v>2.6326704262545952</v>
      </c>
      <c r="R258" s="85">
        <f t="shared" si="94"/>
        <v>2.8302011222757417</v>
      </c>
      <c r="S258" s="87">
        <f t="shared" si="94"/>
        <v>3.0416715500591098</v>
      </c>
    </row>
    <row r="259" spans="2:19" x14ac:dyDescent="0.25">
      <c r="B259" s="1">
        <v>23</v>
      </c>
      <c r="C259" s="9">
        <v>74123</v>
      </c>
      <c r="D259" s="9">
        <f t="shared" si="86"/>
        <v>4984.3999999999942</v>
      </c>
      <c r="E259" s="9">
        <v>25.378699124596562</v>
      </c>
      <c r="F259" s="9">
        <v>10.938989082410988</v>
      </c>
      <c r="H259" s="84"/>
      <c r="I259" s="85">
        <f t="shared" ref="I259:S259" si="95">(1+I$241)^(20-$B239)</f>
        <v>1.4297008724207956</v>
      </c>
      <c r="J259" s="85">
        <f t="shared" si="95"/>
        <v>1.5342859213984459</v>
      </c>
      <c r="K259" s="85">
        <f t="shared" si="95"/>
        <v>1.6460408565710012</v>
      </c>
      <c r="L259" s="85">
        <f t="shared" si="95"/>
        <v>1.7654245389869889</v>
      </c>
      <c r="M259" s="85">
        <f t="shared" si="95"/>
        <v>1.8929231225929615</v>
      </c>
      <c r="N259" s="86">
        <f t="shared" si="95"/>
        <v>2.0290515553135919</v>
      </c>
      <c r="O259" s="85">
        <f t="shared" si="95"/>
        <v>2.1743551560200132</v>
      </c>
      <c r="P259" s="85">
        <f t="shared" si="95"/>
        <v>2.3294112708883912</v>
      </c>
      <c r="Q259" s="85">
        <f t="shared" si="95"/>
        <v>2.4948310127975315</v>
      </c>
      <c r="R259" s="85">
        <f t="shared" si="95"/>
        <v>2.6712610875655898</v>
      </c>
      <c r="S259" s="87">
        <f t="shared" si="95"/>
        <v>2.8593857109838874</v>
      </c>
    </row>
    <row r="260" spans="2:19" x14ac:dyDescent="0.25">
      <c r="B260" s="1">
        <v>24</v>
      </c>
      <c r="C260" s="9">
        <v>82250</v>
      </c>
      <c r="D260" s="9">
        <f t="shared" si="86"/>
        <v>4976.7725000000064</v>
      </c>
      <c r="E260" s="9">
        <v>24.069276407295888</v>
      </c>
      <c r="F260" s="9">
        <v>10.626193787362512</v>
      </c>
      <c r="H260" s="84"/>
      <c r="I260" s="85">
        <f t="shared" ref="I260:S260" si="96">(1+I$241)^(20-$B240)</f>
        <v>1.3999518946592857</v>
      </c>
      <c r="J260" s="85">
        <f t="shared" si="96"/>
        <v>1.4961344918561148</v>
      </c>
      <c r="K260" s="85">
        <f t="shared" si="96"/>
        <v>1.5984859010157817</v>
      </c>
      <c r="L260" s="85">
        <f t="shared" si="96"/>
        <v>1.7073738288075329</v>
      </c>
      <c r="M260" s="85">
        <f t="shared" si="96"/>
        <v>1.8231862485846002</v>
      </c>
      <c r="N260" s="86">
        <f t="shared" si="96"/>
        <v>1.946332427159321</v>
      </c>
      <c r="O260" s="85">
        <f t="shared" si="96"/>
        <v>2.0772439990637812</v>
      </c>
      <c r="P260" s="85">
        <f t="shared" si="96"/>
        <v>2.2163760902839118</v>
      </c>
      <c r="Q260" s="85">
        <f t="shared" si="96"/>
        <v>2.3642084935299992</v>
      </c>
      <c r="R260" s="85">
        <f t="shared" si="96"/>
        <v>2.5212468971831901</v>
      </c>
      <c r="S260" s="87">
        <f t="shared" si="96"/>
        <v>2.6880241701376146</v>
      </c>
    </row>
    <row r="261" spans="2:19" x14ac:dyDescent="0.25">
      <c r="B261" s="104">
        <v>25</v>
      </c>
      <c r="C261" s="60">
        <v>90657</v>
      </c>
      <c r="D261" s="60">
        <f t="shared" si="86"/>
        <v>4911.375</v>
      </c>
      <c r="E261" s="105">
        <v>22.895469434009222</v>
      </c>
      <c r="F261" s="105">
        <v>6.1826109164205976</v>
      </c>
      <c r="H261" s="84"/>
      <c r="I261" s="85">
        <f t="shared" ref="I261:S261" si="97">(1+I$241)^(20-$B241)</f>
        <v>1.3708219286749432</v>
      </c>
      <c r="J261" s="85">
        <f t="shared" si="97"/>
        <v>1.4589317326729543</v>
      </c>
      <c r="K261" s="85">
        <f t="shared" si="97"/>
        <v>1.5523048322561606</v>
      </c>
      <c r="L261" s="85">
        <f t="shared" si="97"/>
        <v>1.6512319427539004</v>
      </c>
      <c r="M261" s="85">
        <f t="shared" si="97"/>
        <v>1.7560185394506136</v>
      </c>
      <c r="N261" s="86">
        <f t="shared" si="97"/>
        <v>1.8669855416396364</v>
      </c>
      <c r="O261" s="85">
        <f t="shared" si="97"/>
        <v>1.9844700253773881</v>
      </c>
      <c r="P261" s="85">
        <f t="shared" si="97"/>
        <v>2.1088259660170428</v>
      </c>
      <c r="Q261" s="85">
        <f t="shared" si="97"/>
        <v>2.2404250116370523</v>
      </c>
      <c r="R261" s="85">
        <f t="shared" si="97"/>
        <v>2.3796572885164609</v>
      </c>
      <c r="S261" s="87">
        <f t="shared" si="97"/>
        <v>2.5269322398473464</v>
      </c>
    </row>
    <row r="262" spans="2:19" x14ac:dyDescent="0.25">
      <c r="H262" s="84"/>
      <c r="I262" s="85">
        <f t="shared" ref="I262:S262" si="98">(1+I$241)^(20-$B242)</f>
        <v>1.342298094173751</v>
      </c>
      <c r="J262" s="85">
        <f t="shared" si="98"/>
        <v>1.4226540542885948</v>
      </c>
      <c r="K262" s="85">
        <f t="shared" si="98"/>
        <v>1.507457958005497</v>
      </c>
      <c r="L262" s="85">
        <f t="shared" si="98"/>
        <v>1.5969361148490331</v>
      </c>
      <c r="M262" s="85">
        <f t="shared" si="98"/>
        <v>1.6913253450042027</v>
      </c>
      <c r="N262" s="86">
        <f t="shared" si="98"/>
        <v>1.7908734212370612</v>
      </c>
      <c r="O262" s="85">
        <f t="shared" si="98"/>
        <v>1.8958395274682471</v>
      </c>
      <c r="P262" s="85">
        <f t="shared" si="98"/>
        <v>2.0064947345547504</v>
      </c>
      <c r="Q262" s="85">
        <f t="shared" si="98"/>
        <v>2.123122493851743</v>
      </c>
      <c r="R262" s="85">
        <f t="shared" si="98"/>
        <v>2.2460191491424837</v>
      </c>
      <c r="S262" s="87">
        <f t="shared" si="98"/>
        <v>2.3754944675415715</v>
      </c>
    </row>
    <row r="263" spans="2:19" x14ac:dyDescent="0.25">
      <c r="H263" s="84"/>
      <c r="I263" s="85">
        <f t="shared" ref="I263:S263" si="99">(1+I$241)^(20-$B243)</f>
        <v>1.3143677788727062</v>
      </c>
      <c r="J263" s="85">
        <f t="shared" si="99"/>
        <v>1.3872784537187659</v>
      </c>
      <c r="K263" s="85">
        <f t="shared" si="99"/>
        <v>1.4639067327074504</v>
      </c>
      <c r="L263" s="85">
        <f t="shared" si="99"/>
        <v>1.5444256429874594</v>
      </c>
      <c r="M263" s="85">
        <f t="shared" si="99"/>
        <v>1.6290155020507608</v>
      </c>
      <c r="N263" s="86">
        <f t="shared" si="99"/>
        <v>1.7178641930331524</v>
      </c>
      <c r="O263" s="85">
        <f t="shared" si="99"/>
        <v>1.8111674492173366</v>
      </c>
      <c r="P263" s="85">
        <f t="shared" si="99"/>
        <v>1.9091291480064227</v>
      </c>
      <c r="Q263" s="85">
        <f t="shared" si="99"/>
        <v>2.0119616146427326</v>
      </c>
      <c r="R263" s="85">
        <f t="shared" si="99"/>
        <v>2.1198859359532647</v>
      </c>
      <c r="S263" s="87">
        <f t="shared" si="99"/>
        <v>2.2331322844104085</v>
      </c>
    </row>
    <row r="264" spans="2:19" x14ac:dyDescent="0.25">
      <c r="H264" s="84"/>
      <c r="I264" s="85">
        <f t="shared" ref="I264:S264" si="100">(1+I$241)^(20-$B244)</f>
        <v>1.2870186329230904</v>
      </c>
      <c r="J264" s="85">
        <f t="shared" si="100"/>
        <v>1.3527824999695426</v>
      </c>
      <c r="K264" s="85">
        <f t="shared" si="100"/>
        <v>1.4216137244063614</v>
      </c>
      <c r="L264" s="85">
        <f t="shared" si="100"/>
        <v>1.493641821071044</v>
      </c>
      <c r="M264" s="85">
        <f t="shared" si="100"/>
        <v>1.5690012059241616</v>
      </c>
      <c r="N264" s="86">
        <f t="shared" si="100"/>
        <v>1.6478313602236474</v>
      </c>
      <c r="O264" s="85">
        <f t="shared" si="100"/>
        <v>1.7302769994911265</v>
      </c>
      <c r="P264" s="85">
        <f t="shared" si="100"/>
        <v>1.8164882473895556</v>
      </c>
      <c r="Q264" s="85">
        <f t="shared" si="100"/>
        <v>1.906620814634193</v>
      </c>
      <c r="R264" s="85">
        <f t="shared" si="100"/>
        <v>2.0008361830611281</v>
      </c>
      <c r="S264" s="87">
        <f t="shared" si="100"/>
        <v>2.0993017949804074</v>
      </c>
    </row>
    <row r="265" spans="2:19" x14ac:dyDescent="0.25">
      <c r="H265" s="84"/>
      <c r="I265" s="85">
        <f t="shared" ref="I265:S265" si="101">(1+I$241)^(20-$B245)</f>
        <v>1.2602385634497828</v>
      </c>
      <c r="J265" s="85">
        <f t="shared" si="101"/>
        <v>1.3191443198142785</v>
      </c>
      <c r="K265" s="85">
        <f t="shared" si="101"/>
        <v>1.3805425825747619</v>
      </c>
      <c r="L265" s="85">
        <f t="shared" si="101"/>
        <v>1.4445278733762519</v>
      </c>
      <c r="M265" s="85">
        <f t="shared" si="101"/>
        <v>1.5111978867557536</v>
      </c>
      <c r="N265" s="86">
        <f t="shared" si="101"/>
        <v>1.580653582948343</v>
      </c>
      <c r="O265" s="85">
        <f t="shared" si="101"/>
        <v>1.6529992830103906</v>
      </c>
      <c r="P265" s="85">
        <f t="shared" si="101"/>
        <v>1.728342766307855</v>
      </c>
      <c r="Q265" s="85">
        <f t="shared" si="101"/>
        <v>1.8067953704185675</v>
      </c>
      <c r="R265" s="85">
        <f t="shared" si="101"/>
        <v>1.8884720934979975</v>
      </c>
      <c r="S265" s="87">
        <f t="shared" si="101"/>
        <v>1.9734916991590199</v>
      </c>
    </row>
    <row r="266" spans="2:19" x14ac:dyDescent="0.25">
      <c r="H266" s="84"/>
      <c r="I266" s="85">
        <f t="shared" ref="I266:S266" si="102">(1+I$241)^(20-$B246)</f>
        <v>1.2340157292041936</v>
      </c>
      <c r="J266" s="85">
        <f t="shared" si="102"/>
        <v>1.2863425839242109</v>
      </c>
      <c r="K266" s="85">
        <f t="shared" si="102"/>
        <v>1.3406580068703686</v>
      </c>
      <c r="L266" s="85">
        <f t="shared" si="102"/>
        <v>1.397028891079547</v>
      </c>
      <c r="M266" s="85">
        <f t="shared" si="102"/>
        <v>1.455524090301713</v>
      </c>
      <c r="N266" s="86">
        <f t="shared" si="102"/>
        <v>1.5162144680559644</v>
      </c>
      <c r="O266" s="85">
        <f t="shared" si="102"/>
        <v>1.5791729477051735</v>
      </c>
      <c r="P266" s="85">
        <f t="shared" si="102"/>
        <v>1.6444745635659894</v>
      </c>
      <c r="Q266" s="85">
        <f t="shared" si="102"/>
        <v>1.7121965130713739</v>
      </c>
      <c r="R266" s="85">
        <f t="shared" si="102"/>
        <v>1.7824182100028294</v>
      </c>
      <c r="S266" s="87">
        <f t="shared" si="102"/>
        <v>1.8552213388098893</v>
      </c>
    </row>
    <row r="267" spans="2:19" x14ac:dyDescent="0.25">
      <c r="H267" s="84"/>
      <c r="I267" s="85">
        <f t="shared" ref="I267:S267" si="103">(1+I$241)^(20-$B247)</f>
        <v>1.2083385353284639</v>
      </c>
      <c r="J267" s="85">
        <f t="shared" si="103"/>
        <v>1.2543564933439402</v>
      </c>
      <c r="K267" s="85">
        <f t="shared" si="103"/>
        <v>1.3019257167956966</v>
      </c>
      <c r="L267" s="85">
        <f t="shared" si="103"/>
        <v>1.3510917708699681</v>
      </c>
      <c r="M267" s="85">
        <f t="shared" si="103"/>
        <v>1.4019013631608117</v>
      </c>
      <c r="N267" s="86">
        <f t="shared" si="103"/>
        <v>1.4544023674397741</v>
      </c>
      <c r="O267" s="85">
        <f t="shared" si="103"/>
        <v>1.5086438478196069</v>
      </c>
      <c r="P267" s="85">
        <f t="shared" si="103"/>
        <v>1.5646760833168312</v>
      </c>
      <c r="Q267" s="85">
        <f t="shared" si="103"/>
        <v>1.62255059281817</v>
      </c>
      <c r="R267" s="85">
        <f t="shared" si="103"/>
        <v>1.6823201604557148</v>
      </c>
      <c r="S267" s="87">
        <f t="shared" si="103"/>
        <v>1.7440388613959008</v>
      </c>
    </row>
    <row r="268" spans="2:19" x14ac:dyDescent="0.25">
      <c r="H268" s="84"/>
      <c r="I268" s="85">
        <f t="shared" ref="I268:S268" si="104">(1+I$241)^(20-$B248)</f>
        <v>1.183195628228606</v>
      </c>
      <c r="J268" s="85">
        <f t="shared" si="104"/>
        <v>1.2231657663032083</v>
      </c>
      <c r="K268" s="85">
        <f t="shared" si="104"/>
        <v>1.2643124222342284</v>
      </c>
      <c r="L268" s="85">
        <f t="shared" si="104"/>
        <v>1.30666515558024</v>
      </c>
      <c r="M268" s="85">
        <f t="shared" si="104"/>
        <v>1.3502541422208636</v>
      </c>
      <c r="N268" s="86">
        <f t="shared" si="104"/>
        <v>1.3951101845945075</v>
      </c>
      <c r="O268" s="85">
        <f t="shared" si="104"/>
        <v>1.4412647220631543</v>
      </c>
      <c r="P268" s="85">
        <f t="shared" si="104"/>
        <v>1.4887498414051676</v>
      </c>
      <c r="Q268" s="85">
        <f t="shared" si="104"/>
        <v>1.5375982874372613</v>
      </c>
      <c r="R268" s="85">
        <f t="shared" si="104"/>
        <v>1.5878434737666021</v>
      </c>
      <c r="S268" s="87">
        <f t="shared" si="104"/>
        <v>1.6395194936741724</v>
      </c>
    </row>
    <row r="269" spans="2:19" x14ac:dyDescent="0.25">
      <c r="H269" s="84"/>
      <c r="I269" s="85">
        <f t="shared" ref="I269:S269" si="105">(1+I$241)^(20-$B249)</f>
        <v>1.1585758905543266</v>
      </c>
      <c r="J269" s="85">
        <f t="shared" si="105"/>
        <v>1.1927506253566145</v>
      </c>
      <c r="K269" s="85">
        <f t="shared" si="105"/>
        <v>1.2277857948378035</v>
      </c>
      <c r="L269" s="85">
        <f t="shared" si="105"/>
        <v>1.2636993767700582</v>
      </c>
      <c r="M269" s="85">
        <f t="shared" si="105"/>
        <v>1.3005096481780527</v>
      </c>
      <c r="N269" s="86">
        <f t="shared" si="105"/>
        <v>1.3382351890594797</v>
      </c>
      <c r="O269" s="85">
        <f t="shared" si="105"/>
        <v>1.3768948861362829</v>
      </c>
      <c r="P269" s="85">
        <f t="shared" si="105"/>
        <v>1.4165079366366962</v>
      </c>
      <c r="Q269" s="85">
        <f t="shared" si="105"/>
        <v>1.4570938521082792</v>
      </c>
      <c r="R269" s="85">
        <f t="shared" si="105"/>
        <v>1.4986724622620127</v>
      </c>
      <c r="S269" s="87">
        <f t="shared" si="105"/>
        <v>1.5412639188476358</v>
      </c>
    </row>
    <row r="270" spans="2:19" x14ac:dyDescent="0.25">
      <c r="H270" s="84"/>
      <c r="I270" s="85">
        <f t="shared" ref="I270:S270" si="106">(1+I$241)^(20-$B250)</f>
        <v>1.1344684362833064</v>
      </c>
      <c r="J270" s="85">
        <f t="shared" si="106"/>
        <v>1.1630917848431148</v>
      </c>
      <c r="K270" s="85">
        <f t="shared" si="106"/>
        <v>1.1923144402406443</v>
      </c>
      <c r="L270" s="85">
        <f t="shared" si="106"/>
        <v>1.2221463991973482</v>
      </c>
      <c r="M270" s="85">
        <f t="shared" si="106"/>
        <v>1.252597782979102</v>
      </c>
      <c r="N270" s="86">
        <f t="shared" si="106"/>
        <v>1.2836788384263593</v>
      </c>
      <c r="O270" s="85">
        <f t="shared" si="106"/>
        <v>1.3153999389885671</v>
      </c>
      <c r="P270" s="85">
        <f t="shared" si="106"/>
        <v>1.3477715857627937</v>
      </c>
      <c r="Q270" s="85">
        <f t="shared" si="106"/>
        <v>1.3808044085366302</v>
      </c>
      <c r="R270" s="85">
        <f t="shared" si="106"/>
        <v>1.4145091668353118</v>
      </c>
      <c r="S270" s="87">
        <f t="shared" si="106"/>
        <v>1.4488967509731006</v>
      </c>
    </row>
    <row r="271" spans="2:19" x14ac:dyDescent="0.25">
      <c r="H271" s="84"/>
      <c r="I271" s="85">
        <f t="shared" ref="I271:S271" si="107">(1+I$241)^(20-$B251)</f>
        <v>1.1108626059077664</v>
      </c>
      <c r="J271" s="85">
        <f t="shared" si="107"/>
        <v>1.1341704386573521</v>
      </c>
      <c r="K271" s="85">
        <f t="shared" si="107"/>
        <v>1.1578678710761294</v>
      </c>
      <c r="L271" s="85">
        <f t="shared" si="107"/>
        <v>1.1819597671154238</v>
      </c>
      <c r="M271" s="85">
        <f t="shared" si="107"/>
        <v>1.2064510310417547</v>
      </c>
      <c r="N271" s="86">
        <f t="shared" si="107"/>
        <v>1.2313466076032225</v>
      </c>
      <c r="O271" s="85">
        <f t="shared" si="107"/>
        <v>1.2566514821959083</v>
      </c>
      <c r="P271" s="85">
        <f t="shared" si="107"/>
        <v>1.2823706810302509</v>
      </c>
      <c r="Q271" s="85">
        <f t="shared" si="107"/>
        <v>1.3085092712974464</v>
      </c>
      <c r="R271" s="85">
        <f t="shared" si="107"/>
        <v>1.3350723613358302</v>
      </c>
      <c r="S271" s="87">
        <f t="shared" si="107"/>
        <v>1.3620651007972746</v>
      </c>
    </row>
    <row r="272" spans="2:19" x14ac:dyDescent="0.25">
      <c r="H272" s="84"/>
      <c r="I272" s="85">
        <f t="shared" ref="I272:S272" si="108">(1+I$241)^(20-$B252)</f>
        <v>1.0877479617211911</v>
      </c>
      <c r="J272" s="85">
        <f t="shared" si="108"/>
        <v>1.105968248325063</v>
      </c>
      <c r="K272" s="85">
        <f t="shared" si="108"/>
        <v>1.1244164807731289</v>
      </c>
      <c r="L272" s="85">
        <f t="shared" si="108"/>
        <v>1.1430945523359999</v>
      </c>
      <c r="M272" s="85">
        <f t="shared" si="108"/>
        <v>1.1620043641143796</v>
      </c>
      <c r="N272" s="86">
        <f t="shared" si="108"/>
        <v>1.1811478250390623</v>
      </c>
      <c r="O272" s="85">
        <f t="shared" si="108"/>
        <v>1.2005268518709418</v>
      </c>
      <c r="P272" s="85">
        <f t="shared" si="108"/>
        <v>1.220143369201</v>
      </c>
      <c r="Q272" s="85">
        <f t="shared" si="108"/>
        <v>1.2399993094503163</v>
      </c>
      <c r="R272" s="85">
        <f t="shared" si="108"/>
        <v>1.2600966128700617</v>
      </c>
      <c r="S272" s="87">
        <f t="shared" si="108"/>
        <v>1.2804372275415037</v>
      </c>
    </row>
    <row r="273" spans="8:19" x14ac:dyDescent="0.25">
      <c r="H273" s="84"/>
      <c r="I273" s="85">
        <f t="shared" ref="I273:S273" si="109">(1+I$241)^(20-$B253)</f>
        <v>1.0651142832031248</v>
      </c>
      <c r="J273" s="85">
        <f t="shared" si="109"/>
        <v>1.0784673313750004</v>
      </c>
      <c r="K273" s="85">
        <f t="shared" si="109"/>
        <v>1.0919315181093749</v>
      </c>
      <c r="L273" s="85">
        <f t="shared" si="109"/>
        <v>1.1055073040000001</v>
      </c>
      <c r="M273" s="85">
        <f t="shared" si="109"/>
        <v>1.1191951496406254</v>
      </c>
      <c r="N273" s="86">
        <f t="shared" si="109"/>
        <v>1.132995515625</v>
      </c>
      <c r="O273" s="85">
        <f t="shared" si="109"/>
        <v>1.1469088625468753</v>
      </c>
      <c r="P273" s="85">
        <f t="shared" si="109"/>
        <v>1.160935651</v>
      </c>
      <c r="Q273" s="85">
        <f t="shared" si="109"/>
        <v>1.1750763415781251</v>
      </c>
      <c r="R273" s="85">
        <f t="shared" si="109"/>
        <v>1.1893313948749995</v>
      </c>
      <c r="S273" s="87">
        <f t="shared" si="109"/>
        <v>1.2037012714843749</v>
      </c>
    </row>
    <row r="274" spans="8:19" x14ac:dyDescent="0.25">
      <c r="H274" s="84"/>
      <c r="I274" s="85">
        <f t="shared" ref="I274:S274" si="110">(1+I$241)^(20-$B254)</f>
        <v>1.0429515624999999</v>
      </c>
      <c r="J274" s="85">
        <f t="shared" si="110"/>
        <v>1.0516502500000002</v>
      </c>
      <c r="K274" s="85">
        <f t="shared" si="110"/>
        <v>1.0603850625</v>
      </c>
      <c r="L274" s="85">
        <f t="shared" si="110"/>
        <v>1.069156</v>
      </c>
      <c r="M274" s="85">
        <f t="shared" si="110"/>
        <v>1.0779630625000003</v>
      </c>
      <c r="N274" s="86">
        <f t="shared" si="110"/>
        <v>1.08680625</v>
      </c>
      <c r="O274" s="85">
        <f t="shared" si="110"/>
        <v>1.0956855625000002</v>
      </c>
      <c r="P274" s="85">
        <f t="shared" si="110"/>
        <v>1.1046009999999999</v>
      </c>
      <c r="Q274" s="85">
        <f t="shared" si="110"/>
        <v>1.1135525625</v>
      </c>
      <c r="R274" s="85">
        <f t="shared" si="110"/>
        <v>1.1225402499999997</v>
      </c>
      <c r="S274" s="87">
        <f t="shared" si="110"/>
        <v>1.1315640624999999</v>
      </c>
    </row>
    <row r="275" spans="8:19" x14ac:dyDescent="0.25">
      <c r="H275" s="84"/>
      <c r="I275" s="85">
        <f t="shared" ref="I275:S275" si="111">(1+I$241)^(20-$B255)</f>
        <v>1.02125</v>
      </c>
      <c r="J275" s="85">
        <f t="shared" si="111"/>
        <v>1.0255000000000001</v>
      </c>
      <c r="K275" s="85">
        <f t="shared" si="111"/>
        <v>1.0297499999999999</v>
      </c>
      <c r="L275" s="85">
        <f t="shared" si="111"/>
        <v>1.034</v>
      </c>
      <c r="M275" s="85">
        <f t="shared" si="111"/>
        <v>1.0382500000000001</v>
      </c>
      <c r="N275" s="86">
        <f t="shared" si="111"/>
        <v>1.0425</v>
      </c>
      <c r="O275" s="85">
        <f t="shared" si="111"/>
        <v>1.0467500000000001</v>
      </c>
      <c r="P275" s="85">
        <f t="shared" si="111"/>
        <v>1.0509999999999999</v>
      </c>
      <c r="Q275" s="85">
        <f t="shared" si="111"/>
        <v>1.05525</v>
      </c>
      <c r="R275" s="85">
        <f t="shared" si="111"/>
        <v>1.0594999999999999</v>
      </c>
      <c r="S275" s="87">
        <f t="shared" si="111"/>
        <v>1.06375</v>
      </c>
    </row>
    <row r="276" spans="8:19" ht="15.75" thickBot="1" x14ac:dyDescent="0.3">
      <c r="H276" s="84"/>
      <c r="I276" s="81">
        <f t="shared" ref="I276:S276" si="112">(1+I$241)^(20-$B256)</f>
        <v>1</v>
      </c>
      <c r="J276" s="81">
        <f t="shared" si="112"/>
        <v>1</v>
      </c>
      <c r="K276" s="81">
        <f t="shared" si="112"/>
        <v>1</v>
      </c>
      <c r="L276" s="81">
        <f t="shared" si="112"/>
        <v>1</v>
      </c>
      <c r="M276" s="81">
        <f t="shared" si="112"/>
        <v>1</v>
      </c>
      <c r="N276" s="82">
        <f t="shared" si="112"/>
        <v>1</v>
      </c>
      <c r="O276" s="81">
        <f t="shared" si="112"/>
        <v>1</v>
      </c>
      <c r="P276" s="81">
        <f t="shared" si="112"/>
        <v>1</v>
      </c>
      <c r="Q276" s="81">
        <f t="shared" si="112"/>
        <v>1</v>
      </c>
      <c r="R276" s="81">
        <f t="shared" si="112"/>
        <v>1</v>
      </c>
      <c r="S276" s="88">
        <f t="shared" si="112"/>
        <v>1</v>
      </c>
    </row>
    <row r="277" spans="8:19" ht="15.75" thickTop="1" x14ac:dyDescent="0.25">
      <c r="H277" s="89" t="s">
        <v>56</v>
      </c>
      <c r="I277" s="90">
        <f>SUMPRODUCT(I$257:I$276,$D$237:$D$256)</f>
        <v>46278.319490772825</v>
      </c>
      <c r="J277" s="90">
        <f t="shared" ref="J277:S277" si="113">SUMPRODUCT(J$257:J$276,$D$237:$D$256)</f>
        <v>47315.490745571951</v>
      </c>
      <c r="K277" s="90">
        <f t="shared" si="113"/>
        <v>48386.982586673177</v>
      </c>
      <c r="L277" s="90">
        <f t="shared" si="113"/>
        <v>49494.128986741802</v>
      </c>
      <c r="M277" s="90">
        <f t="shared" si="113"/>
        <v>50638.319182406536</v>
      </c>
      <c r="N277" s="90">
        <f t="shared" si="113"/>
        <v>51821</v>
      </c>
      <c r="O277" s="90">
        <f t="shared" si="113"/>
        <v>53043.678278039421</v>
      </c>
      <c r="P277" s="90">
        <f t="shared" si="113"/>
        <v>54307.923390350334</v>
      </c>
      <c r="Q277" s="90">
        <f t="shared" si="113"/>
        <v>55615.369873890013</v>
      </c>
      <c r="R277" s="90">
        <f t="shared" si="113"/>
        <v>56967.720165479521</v>
      </c>
      <c r="S277" s="91">
        <f t="shared" si="113"/>
        <v>58366.747451818766</v>
      </c>
    </row>
    <row r="279" spans="8:19" x14ac:dyDescent="0.25">
      <c r="H279" s="83" t="s">
        <v>76</v>
      </c>
      <c r="I279" s="96">
        <f>I240</f>
        <v>-0.5</v>
      </c>
      <c r="J279" s="96">
        <f t="shared" ref="J279:S279" si="114">J240</f>
        <v>-0.4</v>
      </c>
      <c r="K279" s="96">
        <f t="shared" si="114"/>
        <v>-0.3</v>
      </c>
      <c r="L279" s="96">
        <f t="shared" si="114"/>
        <v>-0.2</v>
      </c>
      <c r="M279" s="96">
        <f t="shared" si="114"/>
        <v>-0.1</v>
      </c>
      <c r="N279" s="96">
        <f t="shared" si="114"/>
        <v>0</v>
      </c>
      <c r="O279" s="96">
        <f t="shared" si="114"/>
        <v>0.1</v>
      </c>
      <c r="P279" s="96">
        <f t="shared" si="114"/>
        <v>0.2</v>
      </c>
      <c r="Q279" s="96">
        <f t="shared" si="114"/>
        <v>0.3</v>
      </c>
      <c r="R279" s="96">
        <f t="shared" si="114"/>
        <v>0.4</v>
      </c>
      <c r="S279" s="97">
        <f t="shared" si="114"/>
        <v>0.5</v>
      </c>
    </row>
    <row r="280" spans="8:19" x14ac:dyDescent="0.25">
      <c r="H280" s="84"/>
      <c r="I280" s="85">
        <f>(1+I$241)^(25-$B237)</f>
        <v>1.6564169614912208</v>
      </c>
      <c r="J280" s="85">
        <f t="shared" ref="J280:S280" si="115">(1+J$241)^(25-$B237)</f>
        <v>1.8300204922238459</v>
      </c>
      <c r="K280" s="85">
        <f t="shared" si="115"/>
        <v>2.020985581420526</v>
      </c>
      <c r="L280" s="85">
        <f t="shared" si="115"/>
        <v>2.2309658896524249</v>
      </c>
      <c r="M280" s="85">
        <f t="shared" si="115"/>
        <v>2.4617647841914736</v>
      </c>
      <c r="N280" s="86">
        <f t="shared" si="115"/>
        <v>2.7153481917365161</v>
      </c>
      <c r="O280" s="85">
        <f t="shared" si="115"/>
        <v>2.9938584949680158</v>
      </c>
      <c r="P280" s="85">
        <f t="shared" si="115"/>
        <v>3.2996295529043791</v>
      </c>
      <c r="Q280" s="85">
        <f t="shared" si="115"/>
        <v>3.6352029307963543</v>
      </c>
      <c r="R280" s="85">
        <f t="shared" si="115"/>
        <v>4.0033454314466237</v>
      </c>
      <c r="S280" s="106">
        <f t="shared" si="115"/>
        <v>4.4070680264079591</v>
      </c>
    </row>
    <row r="281" spans="8:19" x14ac:dyDescent="0.25">
      <c r="H281" s="84"/>
      <c r="I281" s="85">
        <f t="shared" ref="I281:S304" si="116">(1+I$241)^(25-$B238)</f>
        <v>1.6219505130880989</v>
      </c>
      <c r="J281" s="85">
        <f t="shared" si="116"/>
        <v>1.7845153507789815</v>
      </c>
      <c r="K281" s="85">
        <f t="shared" si="116"/>
        <v>1.962598282515684</v>
      </c>
      <c r="L281" s="85">
        <f t="shared" si="116"/>
        <v>2.1576072433775875</v>
      </c>
      <c r="M281" s="85">
        <f t="shared" si="116"/>
        <v>2.3710713067098221</v>
      </c>
      <c r="N281" s="86">
        <f t="shared" si="116"/>
        <v>2.6046505436321499</v>
      </c>
      <c r="O281" s="85">
        <f t="shared" si="116"/>
        <v>2.8601466395682018</v>
      </c>
      <c r="P281" s="85">
        <f t="shared" si="116"/>
        <v>3.1395143224589717</v>
      </c>
      <c r="Q281" s="85">
        <f t="shared" si="116"/>
        <v>3.4448736610247384</v>
      </c>
      <c r="R281" s="85">
        <f t="shared" si="116"/>
        <v>3.7785232953719912</v>
      </c>
      <c r="S281" s="87">
        <f t="shared" si="116"/>
        <v>4.1429546664234644</v>
      </c>
    </row>
    <row r="282" spans="8:19" x14ac:dyDescent="0.25">
      <c r="H282" s="84"/>
      <c r="I282" s="85">
        <f t="shared" si="116"/>
        <v>1.5882012368059719</v>
      </c>
      <c r="J282" s="85">
        <f t="shared" si="116"/>
        <v>1.7401417364982752</v>
      </c>
      <c r="K282" s="85">
        <f t="shared" si="116"/>
        <v>1.9058978223021936</v>
      </c>
      <c r="L282" s="85">
        <f t="shared" si="116"/>
        <v>2.0866607769609158</v>
      </c>
      <c r="M282" s="85">
        <f t="shared" si="116"/>
        <v>2.2837190529350559</v>
      </c>
      <c r="N282" s="86">
        <f t="shared" si="116"/>
        <v>2.4984657492874338</v>
      </c>
      <c r="O282" s="85">
        <f t="shared" si="116"/>
        <v>2.7324066296328651</v>
      </c>
      <c r="P282" s="85">
        <f t="shared" si="116"/>
        <v>2.9871687178486885</v>
      </c>
      <c r="Q282" s="85">
        <f t="shared" si="116"/>
        <v>3.2645095105659681</v>
      </c>
      <c r="R282" s="85">
        <f t="shared" si="116"/>
        <v>3.5663268479207093</v>
      </c>
      <c r="S282" s="87">
        <f t="shared" si="116"/>
        <v>3.8946694866495548</v>
      </c>
    </row>
    <row r="283" spans="8:19" x14ac:dyDescent="0.25">
      <c r="H283" s="84"/>
      <c r="I283" s="85">
        <f t="shared" si="116"/>
        <v>1.555154209846729</v>
      </c>
      <c r="J283" s="85">
        <f t="shared" si="116"/>
        <v>1.6968715129188443</v>
      </c>
      <c r="K283" s="85">
        <f t="shared" si="116"/>
        <v>1.8508354671543517</v>
      </c>
      <c r="L283" s="85">
        <f t="shared" si="116"/>
        <v>2.018047173076321</v>
      </c>
      <c r="M283" s="85">
        <f t="shared" si="116"/>
        <v>2.1995849293860399</v>
      </c>
      <c r="N283" s="86">
        <f t="shared" si="116"/>
        <v>2.396609831450776</v>
      </c>
      <c r="O283" s="85">
        <f t="shared" si="116"/>
        <v>2.6103717503060566</v>
      </c>
      <c r="P283" s="85">
        <f t="shared" si="116"/>
        <v>2.8422157163165447</v>
      </c>
      <c r="Q283" s="85">
        <f t="shared" si="116"/>
        <v>3.0935887330641729</v>
      </c>
      <c r="R283" s="85">
        <f t="shared" si="116"/>
        <v>3.3660470485329967</v>
      </c>
      <c r="S283" s="87">
        <f t="shared" si="116"/>
        <v>3.6612639122440007</v>
      </c>
    </row>
    <row r="284" spans="8:19" x14ac:dyDescent="0.25">
      <c r="H284" s="84"/>
      <c r="I284" s="85">
        <f t="shared" si="116"/>
        <v>1.5227948199233576</v>
      </c>
      <c r="J284" s="85">
        <f t="shared" si="116"/>
        <v>1.6546772432168155</v>
      </c>
      <c r="K284" s="85">
        <f t="shared" si="116"/>
        <v>1.7973638913856294</v>
      </c>
      <c r="L284" s="85">
        <f t="shared" si="116"/>
        <v>1.9516897225109489</v>
      </c>
      <c r="M284" s="85">
        <f t="shared" si="116"/>
        <v>2.1185503774486296</v>
      </c>
      <c r="N284" s="86">
        <f t="shared" si="116"/>
        <v>2.2989063131422314</v>
      </c>
      <c r="O284" s="85">
        <f t="shared" si="116"/>
        <v>2.4937871987638469</v>
      </c>
      <c r="P284" s="85">
        <f t="shared" si="116"/>
        <v>2.7042965902155518</v>
      </c>
      <c r="Q284" s="85">
        <f t="shared" si="116"/>
        <v>2.9316168993737715</v>
      </c>
      <c r="R284" s="85">
        <f t="shared" si="116"/>
        <v>3.1770146753496906</v>
      </c>
      <c r="S284" s="87">
        <f t="shared" si="116"/>
        <v>3.4418462159755583</v>
      </c>
    </row>
    <row r="285" spans="8:19" x14ac:dyDescent="0.25">
      <c r="H285" s="84"/>
      <c r="I285" s="85">
        <f t="shared" si="116"/>
        <v>1.4911087587988816</v>
      </c>
      <c r="J285" s="85">
        <f t="shared" si="116"/>
        <v>1.6135321728101564</v>
      </c>
      <c r="K285" s="85">
        <f t="shared" si="116"/>
        <v>1.7454371365725945</v>
      </c>
      <c r="L285" s="85">
        <f t="shared" si="116"/>
        <v>1.8875142384051733</v>
      </c>
      <c r="M285" s="85">
        <f t="shared" si="116"/>
        <v>2.040501206307372</v>
      </c>
      <c r="N285" s="86">
        <f t="shared" si="116"/>
        <v>2.2051859118870327</v>
      </c>
      <c r="O285" s="85">
        <f t="shared" si="116"/>
        <v>2.3824095521985638</v>
      </c>
      <c r="P285" s="85">
        <f t="shared" si="116"/>
        <v>2.5730700192345877</v>
      </c>
      <c r="Q285" s="85">
        <f t="shared" si="116"/>
        <v>2.7781254673051619</v>
      </c>
      <c r="R285" s="85">
        <f t="shared" si="116"/>
        <v>2.9985980890511481</v>
      </c>
      <c r="S285" s="87">
        <f t="shared" si="116"/>
        <v>3.2355781113753785</v>
      </c>
    </row>
    <row r="286" spans="8:19" x14ac:dyDescent="0.25">
      <c r="H286" s="84"/>
      <c r="I286" s="85">
        <f t="shared" si="116"/>
        <v>1.4600820159597372</v>
      </c>
      <c r="J286" s="85">
        <f t="shared" si="116"/>
        <v>1.5734102123941065</v>
      </c>
      <c r="K286" s="85">
        <f t="shared" si="116"/>
        <v>1.6950105720539885</v>
      </c>
      <c r="L286" s="85">
        <f t="shared" si="116"/>
        <v>1.8254489733125465</v>
      </c>
      <c r="M286" s="85">
        <f t="shared" si="116"/>
        <v>1.9653274320321426</v>
      </c>
      <c r="N286" s="86">
        <f t="shared" si="116"/>
        <v>2.1152862464144198</v>
      </c>
      <c r="O286" s="85">
        <f t="shared" si="116"/>
        <v>2.2760062595639488</v>
      </c>
      <c r="P286" s="85">
        <f t="shared" si="116"/>
        <v>2.4482112457036993</v>
      </c>
      <c r="Q286" s="85">
        <f t="shared" si="116"/>
        <v>2.6326704262545952</v>
      </c>
      <c r="R286" s="85">
        <f t="shared" si="116"/>
        <v>2.8302011222757417</v>
      </c>
      <c r="S286" s="87">
        <f t="shared" si="116"/>
        <v>3.0416715500591098</v>
      </c>
    </row>
    <row r="287" spans="8:19" x14ac:dyDescent="0.25">
      <c r="H287" s="92"/>
      <c r="I287" s="85">
        <f t="shared" si="116"/>
        <v>1.4297008724207956</v>
      </c>
      <c r="J287" s="85">
        <f t="shared" si="116"/>
        <v>1.5342859213984459</v>
      </c>
      <c r="K287" s="85">
        <f t="shared" si="116"/>
        <v>1.6460408565710012</v>
      </c>
      <c r="L287" s="85">
        <f t="shared" si="116"/>
        <v>1.7654245389869889</v>
      </c>
      <c r="M287" s="85">
        <f t="shared" si="116"/>
        <v>1.8929231225929615</v>
      </c>
      <c r="N287" s="86">
        <f t="shared" si="116"/>
        <v>2.0290515553135919</v>
      </c>
      <c r="O287" s="85">
        <f t="shared" si="116"/>
        <v>2.1743551560200132</v>
      </c>
      <c r="P287" s="85">
        <f t="shared" si="116"/>
        <v>2.3294112708883912</v>
      </c>
      <c r="Q287" s="85">
        <f t="shared" si="116"/>
        <v>2.4948310127975315</v>
      </c>
      <c r="R287" s="85">
        <f t="shared" si="116"/>
        <v>2.6712610875655898</v>
      </c>
      <c r="S287" s="87">
        <f t="shared" si="116"/>
        <v>2.8593857109838874</v>
      </c>
    </row>
    <row r="288" spans="8:19" x14ac:dyDescent="0.25">
      <c r="H288" s="84"/>
      <c r="I288" s="85">
        <f t="shared" si="116"/>
        <v>1.3999518946592857</v>
      </c>
      <c r="J288" s="85">
        <f t="shared" si="116"/>
        <v>1.4961344918561148</v>
      </c>
      <c r="K288" s="85">
        <f t="shared" si="116"/>
        <v>1.5984859010157817</v>
      </c>
      <c r="L288" s="85">
        <f t="shared" si="116"/>
        <v>1.7073738288075329</v>
      </c>
      <c r="M288" s="85">
        <f t="shared" si="116"/>
        <v>1.8231862485846002</v>
      </c>
      <c r="N288" s="86">
        <f t="shared" si="116"/>
        <v>1.946332427159321</v>
      </c>
      <c r="O288" s="85">
        <f t="shared" si="116"/>
        <v>2.0772439990637812</v>
      </c>
      <c r="P288" s="85">
        <f t="shared" si="116"/>
        <v>2.2163760902839118</v>
      </c>
      <c r="Q288" s="85">
        <f t="shared" si="116"/>
        <v>2.3642084935299992</v>
      </c>
      <c r="R288" s="85">
        <f t="shared" si="116"/>
        <v>2.5212468971831901</v>
      </c>
      <c r="S288" s="87">
        <f t="shared" si="116"/>
        <v>2.6880241701376146</v>
      </c>
    </row>
    <row r="289" spans="8:19" x14ac:dyDescent="0.25">
      <c r="H289" s="84"/>
      <c r="I289" s="85">
        <f t="shared" si="116"/>
        <v>1.3708219286749432</v>
      </c>
      <c r="J289" s="85">
        <f t="shared" si="116"/>
        <v>1.4589317326729543</v>
      </c>
      <c r="K289" s="85">
        <f t="shared" si="116"/>
        <v>1.5523048322561606</v>
      </c>
      <c r="L289" s="85">
        <f t="shared" si="116"/>
        <v>1.6512319427539004</v>
      </c>
      <c r="M289" s="85">
        <f t="shared" si="116"/>
        <v>1.7560185394506136</v>
      </c>
      <c r="N289" s="86">
        <f t="shared" si="116"/>
        <v>1.8669855416396364</v>
      </c>
      <c r="O289" s="85">
        <f t="shared" si="116"/>
        <v>1.9844700253773881</v>
      </c>
      <c r="P289" s="85">
        <f t="shared" si="116"/>
        <v>2.1088259660170428</v>
      </c>
      <c r="Q289" s="85">
        <f t="shared" si="116"/>
        <v>2.2404250116370523</v>
      </c>
      <c r="R289" s="85">
        <f t="shared" si="116"/>
        <v>2.3796572885164609</v>
      </c>
      <c r="S289" s="87">
        <f t="shared" si="116"/>
        <v>2.5269322398473464</v>
      </c>
    </row>
    <row r="290" spans="8:19" x14ac:dyDescent="0.25">
      <c r="H290" s="84"/>
      <c r="I290" s="85">
        <f t="shared" si="116"/>
        <v>1.342298094173751</v>
      </c>
      <c r="J290" s="85">
        <f t="shared" si="116"/>
        <v>1.4226540542885948</v>
      </c>
      <c r="K290" s="85">
        <f t="shared" si="116"/>
        <v>1.507457958005497</v>
      </c>
      <c r="L290" s="85">
        <f t="shared" si="116"/>
        <v>1.5969361148490331</v>
      </c>
      <c r="M290" s="85">
        <f t="shared" si="116"/>
        <v>1.6913253450042027</v>
      </c>
      <c r="N290" s="86">
        <f t="shared" si="116"/>
        <v>1.7908734212370612</v>
      </c>
      <c r="O290" s="85">
        <f t="shared" si="116"/>
        <v>1.8958395274682471</v>
      </c>
      <c r="P290" s="85">
        <f t="shared" si="116"/>
        <v>2.0064947345547504</v>
      </c>
      <c r="Q290" s="85">
        <f t="shared" si="116"/>
        <v>2.123122493851743</v>
      </c>
      <c r="R290" s="85">
        <f t="shared" si="116"/>
        <v>2.2460191491424837</v>
      </c>
      <c r="S290" s="87">
        <f t="shared" si="116"/>
        <v>2.3754944675415715</v>
      </c>
    </row>
    <row r="291" spans="8:19" x14ac:dyDescent="0.25">
      <c r="H291" s="84"/>
      <c r="I291" s="85">
        <f t="shared" si="116"/>
        <v>1.3143677788727062</v>
      </c>
      <c r="J291" s="85">
        <f t="shared" si="116"/>
        <v>1.3872784537187659</v>
      </c>
      <c r="K291" s="85">
        <f t="shared" si="116"/>
        <v>1.4639067327074504</v>
      </c>
      <c r="L291" s="85">
        <f t="shared" si="116"/>
        <v>1.5444256429874594</v>
      </c>
      <c r="M291" s="85">
        <f t="shared" si="116"/>
        <v>1.6290155020507608</v>
      </c>
      <c r="N291" s="86">
        <f t="shared" si="116"/>
        <v>1.7178641930331524</v>
      </c>
      <c r="O291" s="85">
        <f t="shared" si="116"/>
        <v>1.8111674492173366</v>
      </c>
      <c r="P291" s="85">
        <f t="shared" si="116"/>
        <v>1.9091291480064227</v>
      </c>
      <c r="Q291" s="85">
        <f t="shared" si="116"/>
        <v>2.0119616146427326</v>
      </c>
      <c r="R291" s="85">
        <f t="shared" si="116"/>
        <v>2.1198859359532647</v>
      </c>
      <c r="S291" s="87">
        <f t="shared" si="116"/>
        <v>2.2331322844104085</v>
      </c>
    </row>
    <row r="292" spans="8:19" x14ac:dyDescent="0.25">
      <c r="H292" s="84"/>
      <c r="I292" s="85">
        <f t="shared" si="116"/>
        <v>1.2870186329230904</v>
      </c>
      <c r="J292" s="85">
        <f t="shared" si="116"/>
        <v>1.3527824999695426</v>
      </c>
      <c r="K292" s="85">
        <f t="shared" si="116"/>
        <v>1.4216137244063614</v>
      </c>
      <c r="L292" s="85">
        <f t="shared" si="116"/>
        <v>1.493641821071044</v>
      </c>
      <c r="M292" s="85">
        <f t="shared" si="116"/>
        <v>1.5690012059241616</v>
      </c>
      <c r="N292" s="86">
        <f t="shared" si="116"/>
        <v>1.6478313602236474</v>
      </c>
      <c r="O292" s="85">
        <f t="shared" si="116"/>
        <v>1.7302769994911265</v>
      </c>
      <c r="P292" s="85">
        <f t="shared" si="116"/>
        <v>1.8164882473895556</v>
      </c>
      <c r="Q292" s="85">
        <f t="shared" si="116"/>
        <v>1.906620814634193</v>
      </c>
      <c r="R292" s="85">
        <f t="shared" si="116"/>
        <v>2.0008361830611281</v>
      </c>
      <c r="S292" s="87">
        <f t="shared" si="116"/>
        <v>2.0993017949804074</v>
      </c>
    </row>
    <row r="293" spans="8:19" x14ac:dyDescent="0.25">
      <c r="H293" s="84"/>
      <c r="I293" s="85">
        <f t="shared" si="116"/>
        <v>1.2602385634497828</v>
      </c>
      <c r="J293" s="85">
        <f t="shared" si="116"/>
        <v>1.3191443198142785</v>
      </c>
      <c r="K293" s="85">
        <f t="shared" si="116"/>
        <v>1.3805425825747619</v>
      </c>
      <c r="L293" s="85">
        <f t="shared" si="116"/>
        <v>1.4445278733762519</v>
      </c>
      <c r="M293" s="85">
        <f t="shared" si="116"/>
        <v>1.5111978867557536</v>
      </c>
      <c r="N293" s="86">
        <f t="shared" si="116"/>
        <v>1.580653582948343</v>
      </c>
      <c r="O293" s="85">
        <f t="shared" si="116"/>
        <v>1.6529992830103906</v>
      </c>
      <c r="P293" s="85">
        <f t="shared" si="116"/>
        <v>1.728342766307855</v>
      </c>
      <c r="Q293" s="85">
        <f t="shared" si="116"/>
        <v>1.8067953704185675</v>
      </c>
      <c r="R293" s="85">
        <f t="shared" si="116"/>
        <v>1.8884720934979975</v>
      </c>
      <c r="S293" s="87">
        <f t="shared" si="116"/>
        <v>1.9734916991590199</v>
      </c>
    </row>
    <row r="294" spans="8:19" x14ac:dyDescent="0.25">
      <c r="H294" s="84"/>
      <c r="I294" s="85">
        <f t="shared" si="116"/>
        <v>1.2340157292041936</v>
      </c>
      <c r="J294" s="85">
        <f t="shared" si="116"/>
        <v>1.2863425839242109</v>
      </c>
      <c r="K294" s="85">
        <f t="shared" si="116"/>
        <v>1.3406580068703686</v>
      </c>
      <c r="L294" s="85">
        <f t="shared" si="116"/>
        <v>1.397028891079547</v>
      </c>
      <c r="M294" s="85">
        <f t="shared" si="116"/>
        <v>1.455524090301713</v>
      </c>
      <c r="N294" s="86">
        <f t="shared" si="116"/>
        <v>1.5162144680559644</v>
      </c>
      <c r="O294" s="85">
        <f t="shared" si="116"/>
        <v>1.5791729477051735</v>
      </c>
      <c r="P294" s="85">
        <f t="shared" si="116"/>
        <v>1.6444745635659894</v>
      </c>
      <c r="Q294" s="85">
        <f t="shared" si="116"/>
        <v>1.7121965130713739</v>
      </c>
      <c r="R294" s="85">
        <f t="shared" si="116"/>
        <v>1.7824182100028294</v>
      </c>
      <c r="S294" s="87">
        <f t="shared" si="116"/>
        <v>1.8552213388098893</v>
      </c>
    </row>
    <row r="295" spans="8:19" x14ac:dyDescent="0.25">
      <c r="H295" s="84"/>
      <c r="I295" s="85">
        <f t="shared" si="116"/>
        <v>1.2083385353284639</v>
      </c>
      <c r="J295" s="85">
        <f t="shared" si="116"/>
        <v>1.2543564933439402</v>
      </c>
      <c r="K295" s="85">
        <f t="shared" si="116"/>
        <v>1.3019257167956966</v>
      </c>
      <c r="L295" s="85">
        <f t="shared" si="116"/>
        <v>1.3510917708699681</v>
      </c>
      <c r="M295" s="85">
        <f t="shared" si="116"/>
        <v>1.4019013631608117</v>
      </c>
      <c r="N295" s="86">
        <f t="shared" si="116"/>
        <v>1.4544023674397741</v>
      </c>
      <c r="O295" s="85">
        <f t="shared" si="116"/>
        <v>1.5086438478196069</v>
      </c>
      <c r="P295" s="85">
        <f t="shared" si="116"/>
        <v>1.5646760833168312</v>
      </c>
      <c r="Q295" s="85">
        <f t="shared" si="116"/>
        <v>1.62255059281817</v>
      </c>
      <c r="R295" s="85">
        <f t="shared" si="116"/>
        <v>1.6823201604557148</v>
      </c>
      <c r="S295" s="87">
        <f t="shared" si="116"/>
        <v>1.7440388613959008</v>
      </c>
    </row>
    <row r="296" spans="8:19" x14ac:dyDescent="0.25">
      <c r="H296" s="84"/>
      <c r="I296" s="85">
        <f t="shared" si="116"/>
        <v>1.183195628228606</v>
      </c>
      <c r="J296" s="85">
        <f t="shared" si="116"/>
        <v>1.2231657663032083</v>
      </c>
      <c r="K296" s="85">
        <f t="shared" si="116"/>
        <v>1.2643124222342284</v>
      </c>
      <c r="L296" s="85">
        <f t="shared" si="116"/>
        <v>1.30666515558024</v>
      </c>
      <c r="M296" s="85">
        <f t="shared" si="116"/>
        <v>1.3502541422208636</v>
      </c>
      <c r="N296" s="86">
        <f t="shared" si="116"/>
        <v>1.3951101845945075</v>
      </c>
      <c r="O296" s="85">
        <f t="shared" si="116"/>
        <v>1.4412647220631543</v>
      </c>
      <c r="P296" s="85">
        <f t="shared" si="116"/>
        <v>1.4887498414051676</v>
      </c>
      <c r="Q296" s="85">
        <f t="shared" si="116"/>
        <v>1.5375982874372613</v>
      </c>
      <c r="R296" s="85">
        <f t="shared" si="116"/>
        <v>1.5878434737666021</v>
      </c>
      <c r="S296" s="87">
        <f t="shared" si="116"/>
        <v>1.6395194936741724</v>
      </c>
    </row>
    <row r="297" spans="8:19" x14ac:dyDescent="0.25">
      <c r="H297" s="92"/>
      <c r="I297" s="85">
        <f t="shared" si="116"/>
        <v>1.1585758905543266</v>
      </c>
      <c r="J297" s="85">
        <f t="shared" si="116"/>
        <v>1.1927506253566145</v>
      </c>
      <c r="K297" s="85">
        <f t="shared" si="116"/>
        <v>1.2277857948378035</v>
      </c>
      <c r="L297" s="85">
        <f t="shared" si="116"/>
        <v>1.2636993767700582</v>
      </c>
      <c r="M297" s="85">
        <f t="shared" si="116"/>
        <v>1.3005096481780527</v>
      </c>
      <c r="N297" s="86">
        <f t="shared" si="116"/>
        <v>1.3382351890594797</v>
      </c>
      <c r="O297" s="85">
        <f t="shared" si="116"/>
        <v>1.3768948861362829</v>
      </c>
      <c r="P297" s="85">
        <f t="shared" si="116"/>
        <v>1.4165079366366962</v>
      </c>
      <c r="Q297" s="85">
        <f t="shared" si="116"/>
        <v>1.4570938521082792</v>
      </c>
      <c r="R297" s="85">
        <f t="shared" si="116"/>
        <v>1.4986724622620127</v>
      </c>
      <c r="S297" s="87">
        <f t="shared" si="116"/>
        <v>1.5412639188476358</v>
      </c>
    </row>
    <row r="298" spans="8:19" x14ac:dyDescent="0.25">
      <c r="H298" s="84"/>
      <c r="I298" s="85">
        <f t="shared" si="116"/>
        <v>1.1344684362833064</v>
      </c>
      <c r="J298" s="85">
        <f t="shared" si="116"/>
        <v>1.1630917848431148</v>
      </c>
      <c r="K298" s="85">
        <f t="shared" si="116"/>
        <v>1.1923144402406443</v>
      </c>
      <c r="L298" s="85">
        <f t="shared" si="116"/>
        <v>1.2221463991973482</v>
      </c>
      <c r="M298" s="85">
        <f t="shared" si="116"/>
        <v>1.252597782979102</v>
      </c>
      <c r="N298" s="86">
        <f t="shared" si="116"/>
        <v>1.2836788384263593</v>
      </c>
      <c r="O298" s="85">
        <f t="shared" si="116"/>
        <v>1.3153999389885671</v>
      </c>
      <c r="P298" s="85">
        <f t="shared" si="116"/>
        <v>1.3477715857627937</v>
      </c>
      <c r="Q298" s="85">
        <f t="shared" si="116"/>
        <v>1.3808044085366302</v>
      </c>
      <c r="R298" s="85">
        <f t="shared" si="116"/>
        <v>1.4145091668353118</v>
      </c>
      <c r="S298" s="87">
        <f t="shared" si="116"/>
        <v>1.4488967509731006</v>
      </c>
    </row>
    <row r="299" spans="8:19" x14ac:dyDescent="0.25">
      <c r="H299" s="84"/>
      <c r="I299" s="85">
        <f t="shared" si="116"/>
        <v>1.1108626059077664</v>
      </c>
      <c r="J299" s="85">
        <f t="shared" si="116"/>
        <v>1.1341704386573521</v>
      </c>
      <c r="K299" s="85">
        <f t="shared" si="116"/>
        <v>1.1578678710761294</v>
      </c>
      <c r="L299" s="85">
        <f t="shared" si="116"/>
        <v>1.1819597671154238</v>
      </c>
      <c r="M299" s="85">
        <f t="shared" si="116"/>
        <v>1.2064510310417547</v>
      </c>
      <c r="N299" s="86">
        <f t="shared" si="116"/>
        <v>1.2313466076032225</v>
      </c>
      <c r="O299" s="85">
        <f t="shared" si="116"/>
        <v>1.2566514821959083</v>
      </c>
      <c r="P299" s="85">
        <f t="shared" si="116"/>
        <v>1.2823706810302509</v>
      </c>
      <c r="Q299" s="85">
        <f t="shared" si="116"/>
        <v>1.3085092712974464</v>
      </c>
      <c r="R299" s="85">
        <f t="shared" si="116"/>
        <v>1.3350723613358302</v>
      </c>
      <c r="S299" s="87">
        <f t="shared" si="116"/>
        <v>1.3620651007972746</v>
      </c>
    </row>
    <row r="300" spans="8:19" x14ac:dyDescent="0.25">
      <c r="H300" s="84"/>
      <c r="I300" s="85">
        <f t="shared" si="116"/>
        <v>1.0877479617211911</v>
      </c>
      <c r="J300" s="85">
        <f t="shared" si="116"/>
        <v>1.105968248325063</v>
      </c>
      <c r="K300" s="85">
        <f t="shared" si="116"/>
        <v>1.1244164807731289</v>
      </c>
      <c r="L300" s="85">
        <f t="shared" si="116"/>
        <v>1.1430945523359999</v>
      </c>
      <c r="M300" s="85">
        <f t="shared" si="116"/>
        <v>1.1620043641143796</v>
      </c>
      <c r="N300" s="86">
        <f t="shared" si="116"/>
        <v>1.1811478250390623</v>
      </c>
      <c r="O300" s="85">
        <f t="shared" si="116"/>
        <v>1.2005268518709418</v>
      </c>
      <c r="P300" s="85">
        <f t="shared" si="116"/>
        <v>1.220143369201</v>
      </c>
      <c r="Q300" s="85">
        <f t="shared" si="116"/>
        <v>1.2399993094503163</v>
      </c>
      <c r="R300" s="85">
        <f t="shared" si="116"/>
        <v>1.2600966128700617</v>
      </c>
      <c r="S300" s="87">
        <f t="shared" si="116"/>
        <v>1.2804372275415037</v>
      </c>
    </row>
    <row r="301" spans="8:19" x14ac:dyDescent="0.25">
      <c r="H301" s="84"/>
      <c r="I301" s="85">
        <f t="shared" si="116"/>
        <v>1.0651142832031248</v>
      </c>
      <c r="J301" s="85">
        <f t="shared" si="116"/>
        <v>1.0784673313750004</v>
      </c>
      <c r="K301" s="85">
        <f t="shared" si="116"/>
        <v>1.0919315181093749</v>
      </c>
      <c r="L301" s="85">
        <f t="shared" si="116"/>
        <v>1.1055073040000001</v>
      </c>
      <c r="M301" s="85">
        <f t="shared" si="116"/>
        <v>1.1191951496406254</v>
      </c>
      <c r="N301" s="86">
        <f t="shared" si="116"/>
        <v>1.132995515625</v>
      </c>
      <c r="O301" s="85">
        <f t="shared" si="116"/>
        <v>1.1469088625468753</v>
      </c>
      <c r="P301" s="85">
        <f t="shared" si="116"/>
        <v>1.160935651</v>
      </c>
      <c r="Q301" s="85">
        <f t="shared" si="116"/>
        <v>1.1750763415781251</v>
      </c>
      <c r="R301" s="85">
        <f t="shared" si="116"/>
        <v>1.1893313948749995</v>
      </c>
      <c r="S301" s="87">
        <f t="shared" si="116"/>
        <v>1.2037012714843749</v>
      </c>
    </row>
    <row r="302" spans="8:19" x14ac:dyDescent="0.25">
      <c r="H302" s="84"/>
      <c r="I302" s="85">
        <f t="shared" si="116"/>
        <v>1.0429515624999999</v>
      </c>
      <c r="J302" s="85">
        <f t="shared" si="116"/>
        <v>1.0516502500000002</v>
      </c>
      <c r="K302" s="85">
        <f t="shared" si="116"/>
        <v>1.0603850625</v>
      </c>
      <c r="L302" s="85">
        <f t="shared" si="116"/>
        <v>1.069156</v>
      </c>
      <c r="M302" s="85">
        <f t="shared" si="116"/>
        <v>1.0779630625000003</v>
      </c>
      <c r="N302" s="86">
        <f t="shared" si="116"/>
        <v>1.08680625</v>
      </c>
      <c r="O302" s="85">
        <f t="shared" si="116"/>
        <v>1.0956855625000002</v>
      </c>
      <c r="P302" s="85">
        <f t="shared" si="116"/>
        <v>1.1046009999999999</v>
      </c>
      <c r="Q302" s="85">
        <f t="shared" si="116"/>
        <v>1.1135525625</v>
      </c>
      <c r="R302" s="85">
        <f t="shared" si="116"/>
        <v>1.1225402499999997</v>
      </c>
      <c r="S302" s="87">
        <f t="shared" si="116"/>
        <v>1.1315640624999999</v>
      </c>
    </row>
    <row r="303" spans="8:19" x14ac:dyDescent="0.25">
      <c r="H303" s="84"/>
      <c r="I303" s="85">
        <f t="shared" si="116"/>
        <v>1.02125</v>
      </c>
      <c r="J303" s="85">
        <f t="shared" si="116"/>
        <v>1.0255000000000001</v>
      </c>
      <c r="K303" s="85">
        <f t="shared" si="116"/>
        <v>1.0297499999999999</v>
      </c>
      <c r="L303" s="85">
        <f t="shared" si="116"/>
        <v>1.034</v>
      </c>
      <c r="M303" s="85">
        <f t="shared" si="116"/>
        <v>1.0382500000000001</v>
      </c>
      <c r="N303" s="86">
        <f t="shared" si="116"/>
        <v>1.0425</v>
      </c>
      <c r="O303" s="85">
        <f t="shared" si="116"/>
        <v>1.0467500000000001</v>
      </c>
      <c r="P303" s="85">
        <f t="shared" si="116"/>
        <v>1.0509999999999999</v>
      </c>
      <c r="Q303" s="85">
        <f t="shared" si="116"/>
        <v>1.05525</v>
      </c>
      <c r="R303" s="85">
        <f t="shared" si="116"/>
        <v>1.0594999999999999</v>
      </c>
      <c r="S303" s="87">
        <f t="shared" si="116"/>
        <v>1.06375</v>
      </c>
    </row>
    <row r="304" spans="8:19" ht="15.75" thickBot="1" x14ac:dyDescent="0.3">
      <c r="H304" s="84"/>
      <c r="I304" s="81">
        <f t="shared" si="116"/>
        <v>1</v>
      </c>
      <c r="J304" s="81">
        <f t="shared" si="116"/>
        <v>1</v>
      </c>
      <c r="K304" s="81">
        <f t="shared" ref="K304:S304" si="117">(1+K$241)^(25-$B261)</f>
        <v>1</v>
      </c>
      <c r="L304" s="81">
        <f t="shared" si="117"/>
        <v>1</v>
      </c>
      <c r="M304" s="81">
        <f t="shared" si="117"/>
        <v>1</v>
      </c>
      <c r="N304" s="82">
        <f t="shared" si="117"/>
        <v>1</v>
      </c>
      <c r="O304" s="81">
        <f t="shared" si="117"/>
        <v>1</v>
      </c>
      <c r="P304" s="81">
        <f t="shared" si="117"/>
        <v>1</v>
      </c>
      <c r="Q304" s="81">
        <f t="shared" si="117"/>
        <v>1</v>
      </c>
      <c r="R304" s="81">
        <f t="shared" si="117"/>
        <v>1</v>
      </c>
      <c r="S304" s="88">
        <f t="shared" si="117"/>
        <v>1</v>
      </c>
    </row>
    <row r="305" spans="8:19" ht="15.75" thickTop="1" x14ac:dyDescent="0.25">
      <c r="H305" s="89" t="s">
        <v>77</v>
      </c>
      <c r="I305" s="107">
        <f>SUMPRODUCT(I$280:I$304,$D$237:$D$261)</f>
        <v>77143.255266121792</v>
      </c>
      <c r="J305" s="107">
        <f t="shared" ref="J305:S305" si="118">SUMPRODUCT(J$280:J$304,$D$237:$D$261)</f>
        <v>79617.135587685596</v>
      </c>
      <c r="K305" s="107">
        <f t="shared" si="118"/>
        <v>82199.776413053405</v>
      </c>
      <c r="L305" s="107">
        <f t="shared" si="118"/>
        <v>84896.698923337157</v>
      </c>
      <c r="M305" s="107">
        <f t="shared" si="118"/>
        <v>87713.726144818327</v>
      </c>
      <c r="N305" s="107">
        <f t="shared" si="118"/>
        <v>90656.999999999985</v>
      </c>
      <c r="O305" s="107">
        <f t="shared" si="118"/>
        <v>93732.999327604412</v>
      </c>
      <c r="P305" s="107">
        <f t="shared" si="118"/>
        <v>96948.558925918493</v>
      </c>
      <c r="Q305" s="107">
        <f t="shared" si="118"/>
        <v>100310.88967687903</v>
      </c>
      <c r="R305" s="107">
        <f t="shared" si="118"/>
        <v>103827.59981141739</v>
      </c>
      <c r="S305" s="102">
        <f t="shared" si="118"/>
        <v>107506.71737989703</v>
      </c>
    </row>
    <row r="308" spans="8:19" x14ac:dyDescent="0.25">
      <c r="H308" s="93"/>
      <c r="I308" s="98">
        <f>I$240</f>
        <v>-0.5</v>
      </c>
      <c r="J308" s="98">
        <f t="shared" ref="J308:S308" si="119">J$240</f>
        <v>-0.4</v>
      </c>
      <c r="K308" s="98">
        <f t="shared" si="119"/>
        <v>-0.3</v>
      </c>
      <c r="L308" s="98">
        <f t="shared" si="119"/>
        <v>-0.2</v>
      </c>
      <c r="M308" s="98">
        <f t="shared" si="119"/>
        <v>-0.1</v>
      </c>
      <c r="N308" s="98">
        <f t="shared" si="119"/>
        <v>0</v>
      </c>
      <c r="O308" s="98">
        <f t="shared" si="119"/>
        <v>0.1</v>
      </c>
      <c r="P308" s="98">
        <f t="shared" si="119"/>
        <v>0.2</v>
      </c>
      <c r="Q308" s="98">
        <f t="shared" si="119"/>
        <v>0.3</v>
      </c>
      <c r="R308" s="98">
        <f t="shared" si="119"/>
        <v>0.4</v>
      </c>
      <c r="S308" s="98">
        <f t="shared" si="119"/>
        <v>0.5</v>
      </c>
    </row>
    <row r="309" spans="8:19" x14ac:dyDescent="0.25">
      <c r="H309" s="93" t="s">
        <v>61</v>
      </c>
      <c r="I309" s="94">
        <v>37.842260573810897</v>
      </c>
      <c r="J309" s="94">
        <v>37.79979227856392</v>
      </c>
      <c r="K309" s="94">
        <v>37.756703710868351</v>
      </c>
      <c r="L309" s="94">
        <v>37.712984997294555</v>
      </c>
      <c r="M309" s="94">
        <v>37.668626109125945</v>
      </c>
      <c r="N309" s="95">
        <v>37.623616860106885</v>
      </c>
      <c r="O309" s="94">
        <v>37.57794690416236</v>
      </c>
      <c r="P309" s="94">
        <v>37.531605733089343</v>
      </c>
      <c r="Q309" s="94">
        <v>37.48458267421951</v>
      </c>
      <c r="R309" s="94">
        <v>37.436866888052954</v>
      </c>
      <c r="S309" s="94">
        <v>37.388447365862746</v>
      </c>
    </row>
    <row r="310" spans="8:19" x14ac:dyDescent="0.25">
      <c r="H310" s="93" t="s">
        <v>65</v>
      </c>
      <c r="I310" s="94">
        <v>31.463362260131202</v>
      </c>
      <c r="J310" s="94">
        <v>31.229978762326574</v>
      </c>
      <c r="K310" s="94">
        <v>30.988872471935075</v>
      </c>
      <c r="L310" s="94">
        <v>30.739743219428114</v>
      </c>
      <c r="M310" s="94">
        <v>30.482278399821531</v>
      </c>
      <c r="N310" s="95">
        <v>30.216152449339173</v>
      </c>
      <c r="O310" s="94">
        <v>29.941026300308138</v>
      </c>
      <c r="P310" s="94">
        <v>29.656546813407331</v>
      </c>
      <c r="Q310" s="94">
        <v>29.36234618635665</v>
      </c>
      <c r="R310" s="94">
        <v>29.058041338099564</v>
      </c>
      <c r="S310" s="94">
        <v>28.743233267494869</v>
      </c>
    </row>
    <row r="311" spans="8:19" x14ac:dyDescent="0.25">
      <c r="H311" s="93" t="s">
        <v>78</v>
      </c>
      <c r="I311" s="94">
        <v>25.002211692113924</v>
      </c>
      <c r="J311" s="94">
        <v>24.616543003118615</v>
      </c>
      <c r="K311" s="94">
        <v>24.213918958380773</v>
      </c>
      <c r="L311" s="94">
        <v>23.793478826416102</v>
      </c>
      <c r="M311" s="94">
        <v>23.354314819207385</v>
      </c>
      <c r="N311" s="95">
        <v>22.895469434009222</v>
      </c>
      <c r="O311" s="94">
        <v>22.415932644097833</v>
      </c>
      <c r="P311" s="94">
        <v>21.914638929984715</v>
      </c>
      <c r="Q311" s="94">
        <v>21.390464142147007</v>
      </c>
      <c r="R311" s="94">
        <v>20.842222185839841</v>
      </c>
      <c r="S311" s="94">
        <v>20.268661518039135</v>
      </c>
    </row>
    <row r="312" spans="8:19" x14ac:dyDescent="0.25">
      <c r="H312" s="93" t="s">
        <v>62</v>
      </c>
      <c r="I312" s="94">
        <v>29.914873601250743</v>
      </c>
      <c r="J312" s="94">
        <v>29.872405306003763</v>
      </c>
      <c r="K312" s="94">
        <v>29.829316738308197</v>
      </c>
      <c r="L312" s="94">
        <v>29.785598024734398</v>
      </c>
      <c r="M312" s="94">
        <v>29.741239136565788</v>
      </c>
      <c r="N312" s="95">
        <v>29.696229887546732</v>
      </c>
      <c r="O312" s="94">
        <v>29.650559931602203</v>
      </c>
      <c r="P312" s="94">
        <v>29.604218760529189</v>
      </c>
      <c r="Q312" s="94">
        <v>29.557195701659353</v>
      </c>
      <c r="R312" s="94">
        <v>29.5094799154928</v>
      </c>
      <c r="S312" s="94">
        <v>29.461060393302589</v>
      </c>
    </row>
    <row r="313" spans="8:19" x14ac:dyDescent="0.25">
      <c r="H313" s="93" t="s">
        <v>69</v>
      </c>
      <c r="I313" s="94">
        <v>13.370914488700066</v>
      </c>
      <c r="J313" s="94">
        <v>13.137530990895444</v>
      </c>
      <c r="K313" s="94">
        <v>12.896424700503939</v>
      </c>
      <c r="L313" s="94">
        <v>12.64729544799698</v>
      </c>
      <c r="M313" s="94">
        <v>12.389830628390396</v>
      </c>
      <c r="N313" s="95">
        <v>12.123704677908043</v>
      </c>
      <c r="O313" s="94">
        <v>11.848578528877004</v>
      </c>
      <c r="P313" s="94">
        <v>11.564099041976199</v>
      </c>
      <c r="Q313" s="94">
        <v>11.269898414925519</v>
      </c>
      <c r="R313" s="94">
        <v>10.965593566668431</v>
      </c>
      <c r="S313" s="94">
        <v>10.650785496063737</v>
      </c>
    </row>
    <row r="314" spans="8:19" x14ac:dyDescent="0.25">
      <c r="H314" s="93" t="s">
        <v>79</v>
      </c>
      <c r="I314" s="94">
        <v>8.2893531745253011</v>
      </c>
      <c r="J314" s="94">
        <v>7.9036844855299888</v>
      </c>
      <c r="K314" s="94">
        <v>7.5010604407921457</v>
      </c>
      <c r="L314" s="94">
        <v>7.0806203088274771</v>
      </c>
      <c r="M314" s="94">
        <v>6.6414563016187591</v>
      </c>
      <c r="N314" s="95">
        <v>6.1826109164205993</v>
      </c>
      <c r="O314" s="94">
        <v>5.7030741265092102</v>
      </c>
      <c r="P314" s="94">
        <v>5.2017804123960873</v>
      </c>
      <c r="Q314" s="94">
        <v>4.6776056245583844</v>
      </c>
      <c r="R314" s="94">
        <v>4.1293636682512194</v>
      </c>
      <c r="S314" s="94">
        <v>3.5558030004505099</v>
      </c>
    </row>
    <row r="324" spans="3:4" ht="15.75" thickBot="1" x14ac:dyDescent="0.3"/>
    <row r="325" spans="3:4" x14ac:dyDescent="0.25">
      <c r="C325" s="181" t="s">
        <v>82</v>
      </c>
      <c r="D325" s="182"/>
    </row>
    <row r="326" spans="3:4" x14ac:dyDescent="0.25">
      <c r="C326" s="183"/>
      <c r="D326" s="184"/>
    </row>
    <row r="327" spans="3:4" ht="15.75" thickBot="1" x14ac:dyDescent="0.3">
      <c r="C327" s="185"/>
      <c r="D327" s="186"/>
    </row>
    <row r="331" spans="3:4" x14ac:dyDescent="0.25">
      <c r="C331" s="12" t="s">
        <v>90</v>
      </c>
    </row>
  </sheetData>
  <mergeCells count="7">
    <mergeCell ref="A2:G4"/>
    <mergeCell ref="A6:G6"/>
    <mergeCell ref="C228:D230"/>
    <mergeCell ref="C325:D327"/>
    <mergeCell ref="C11:D12"/>
    <mergeCell ref="C111:D113"/>
    <mergeCell ref="C127:D12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5"/>
  <sheetViews>
    <sheetView showGridLines="0" topLeftCell="A629" zoomScale="80" zoomScaleNormal="80" workbookViewId="0"/>
  </sheetViews>
  <sheetFormatPr defaultRowHeight="15" x14ac:dyDescent="0.25"/>
  <cols>
    <col min="2" max="2" width="7.5703125" customWidth="1"/>
    <col min="3" max="3" width="28" customWidth="1"/>
    <col min="4" max="4" width="15.85546875" customWidth="1"/>
    <col min="5" max="5" width="14.85546875" customWidth="1"/>
    <col min="6" max="6" width="12.42578125" customWidth="1"/>
    <col min="7" max="7" width="20.5703125" customWidth="1"/>
    <col min="8" max="8" width="35.140625" style="46" customWidth="1"/>
    <col min="9" max="19" width="10.7109375" customWidth="1"/>
    <col min="21" max="23" width="8.7109375" customWidth="1"/>
  </cols>
  <sheetData>
    <row r="1" spans="1:8" ht="29.25" customHeight="1" x14ac:dyDescent="0.25"/>
    <row r="2" spans="1:8" ht="15" customHeight="1" x14ac:dyDescent="0.25">
      <c r="A2" s="179" t="s">
        <v>83</v>
      </c>
      <c r="B2" s="179"/>
      <c r="C2" s="179"/>
      <c r="D2" s="179"/>
      <c r="E2" s="179"/>
      <c r="F2" s="179"/>
      <c r="G2" s="179"/>
    </row>
    <row r="3" spans="1:8" ht="15" customHeight="1" x14ac:dyDescent="0.25">
      <c r="A3" s="179"/>
      <c r="B3" s="179"/>
      <c r="C3" s="179"/>
      <c r="D3" s="179"/>
      <c r="E3" s="179"/>
      <c r="F3" s="179"/>
      <c r="G3" s="179"/>
    </row>
    <row r="4" spans="1:8" ht="15" customHeight="1" x14ac:dyDescent="0.25">
      <c r="A4" s="179"/>
      <c r="B4" s="179"/>
      <c r="C4" s="179"/>
      <c r="D4" s="179"/>
      <c r="E4" s="179"/>
      <c r="F4" s="179"/>
      <c r="G4" s="179"/>
    </row>
    <row r="5" spans="1:8" ht="42" customHeight="1" x14ac:dyDescent="0.25">
      <c r="A5" s="108"/>
      <c r="B5" s="108"/>
      <c r="C5" s="108"/>
      <c r="D5" s="108"/>
      <c r="E5" s="108"/>
      <c r="F5" s="108"/>
      <c r="G5" s="108"/>
      <c r="H5"/>
    </row>
    <row r="6" spans="1:8" ht="39" customHeight="1" x14ac:dyDescent="0.25">
      <c r="A6" s="180" t="s">
        <v>91</v>
      </c>
      <c r="B6" s="180"/>
      <c r="C6" s="180"/>
      <c r="D6" s="180"/>
      <c r="E6" s="180"/>
      <c r="F6" s="180"/>
      <c r="G6" s="180"/>
    </row>
    <row r="10" spans="1:8" ht="15.75" thickBot="1" x14ac:dyDescent="0.3"/>
    <row r="11" spans="1:8" ht="33.75" x14ac:dyDescent="0.5">
      <c r="C11" s="181" t="s">
        <v>45</v>
      </c>
      <c r="D11" s="182"/>
      <c r="H11" s="77"/>
    </row>
    <row r="12" spans="1:8" ht="34.5" thickBot="1" x14ac:dyDescent="0.55000000000000004">
      <c r="C12" s="185"/>
      <c r="D12" s="186"/>
      <c r="H12" s="77"/>
    </row>
    <row r="15" spans="1:8" x14ac:dyDescent="0.25">
      <c r="G15" s="63"/>
      <c r="H15" s="78"/>
    </row>
    <row r="16" spans="1:8" x14ac:dyDescent="0.25">
      <c r="G16" s="64"/>
      <c r="H16" s="79"/>
    </row>
    <row r="17" spans="2:19" x14ac:dyDescent="0.25">
      <c r="G17" s="63"/>
      <c r="H17" s="78"/>
    </row>
    <row r="18" spans="2:19" ht="15.75" thickBot="1" x14ac:dyDescent="0.3">
      <c r="B18" s="13" t="s">
        <v>0</v>
      </c>
      <c r="C18" s="14" t="s">
        <v>13</v>
      </c>
      <c r="D18" s="13" t="s">
        <v>33</v>
      </c>
      <c r="E18" s="14" t="s">
        <v>43</v>
      </c>
      <c r="F18" s="14" t="s">
        <v>44</v>
      </c>
      <c r="H18" s="51" t="s">
        <v>54</v>
      </c>
      <c r="I18" s="52">
        <v>0.04</v>
      </c>
    </row>
    <row r="19" spans="2:19" x14ac:dyDescent="0.25">
      <c r="B19" s="11">
        <v>1</v>
      </c>
      <c r="C19" s="9">
        <v>41</v>
      </c>
      <c r="D19" s="56">
        <f>C19</f>
        <v>41</v>
      </c>
      <c r="E19" s="56">
        <v>34.774940476190473</v>
      </c>
      <c r="F19" s="56">
        <v>34.774940476190473</v>
      </c>
    </row>
    <row r="20" spans="2:19" x14ac:dyDescent="0.25">
      <c r="B20" s="11">
        <v>2</v>
      </c>
      <c r="C20" s="9">
        <v>130</v>
      </c>
      <c r="D20" s="56">
        <f>C20-C19*(1+$I$18)</f>
        <v>87.36</v>
      </c>
      <c r="E20" s="56">
        <v>34.60816492450639</v>
      </c>
      <c r="F20" s="56">
        <v>34.60816492450639</v>
      </c>
    </row>
    <row r="21" spans="2:19" x14ac:dyDescent="0.25">
      <c r="B21" s="11">
        <v>3</v>
      </c>
      <c r="C21" s="9">
        <v>274</v>
      </c>
      <c r="D21" s="56">
        <f t="shared" ref="D21:D48" si="0">C21-C20*(1+$I$18)</f>
        <v>138.79999999999998</v>
      </c>
      <c r="E21" s="56">
        <v>34.433309920320234</v>
      </c>
      <c r="F21" s="56">
        <v>33.52699973565953</v>
      </c>
    </row>
    <row r="22" spans="2:19" x14ac:dyDescent="0.25">
      <c r="B22" s="11">
        <v>4</v>
      </c>
      <c r="C22" s="9">
        <v>484</v>
      </c>
      <c r="D22" s="56">
        <f t="shared" si="0"/>
        <v>199.03999999999996</v>
      </c>
      <c r="E22" s="56">
        <v>34.244481198064911</v>
      </c>
      <c r="F22" s="56">
        <v>32.034844697079549</v>
      </c>
      <c r="H22" s="51" t="s">
        <v>52</v>
      </c>
      <c r="I22" s="49">
        <v>-0.5</v>
      </c>
      <c r="J22" s="49">
        <v>-0.4</v>
      </c>
      <c r="K22" s="49">
        <v>-0.3</v>
      </c>
      <c r="L22" s="49">
        <v>-0.2</v>
      </c>
      <c r="M22" s="49">
        <v>-0.1</v>
      </c>
      <c r="N22" s="49">
        <v>0</v>
      </c>
      <c r="O22" s="49">
        <v>0.1</v>
      </c>
      <c r="P22" s="49">
        <v>0.2</v>
      </c>
      <c r="Q22" s="49">
        <v>0.3</v>
      </c>
      <c r="R22" s="49">
        <v>0.4</v>
      </c>
      <c r="S22" s="49">
        <v>0.5</v>
      </c>
    </row>
    <row r="23" spans="2:19" x14ac:dyDescent="0.25">
      <c r="B23" s="11">
        <v>5</v>
      </c>
      <c r="C23" s="9">
        <v>768</v>
      </c>
      <c r="D23" s="56">
        <f t="shared" si="0"/>
        <v>264.64</v>
      </c>
      <c r="E23" s="56">
        <v>34.045858296409897</v>
      </c>
      <c r="F23" s="56">
        <v>30.081648432647832</v>
      </c>
      <c r="H23" s="51" t="s">
        <v>53</v>
      </c>
      <c r="I23" s="100">
        <f t="shared" ref="I23:S23" si="1">$I$18*(1+I$22)</f>
        <v>0.02</v>
      </c>
      <c r="J23" s="100">
        <f t="shared" si="1"/>
        <v>2.4E-2</v>
      </c>
      <c r="K23" s="100">
        <f t="shared" si="1"/>
        <v>2.7999999999999997E-2</v>
      </c>
      <c r="L23" s="100">
        <f t="shared" si="1"/>
        <v>3.2000000000000001E-2</v>
      </c>
      <c r="M23" s="100">
        <f t="shared" si="1"/>
        <v>3.6000000000000004E-2</v>
      </c>
      <c r="N23" s="100">
        <f t="shared" si="1"/>
        <v>0.04</v>
      </c>
      <c r="O23" s="100">
        <f t="shared" si="1"/>
        <v>4.4000000000000004E-2</v>
      </c>
      <c r="P23" s="100">
        <f t="shared" si="1"/>
        <v>4.8000000000000001E-2</v>
      </c>
      <c r="Q23" s="100">
        <f t="shared" si="1"/>
        <v>5.2000000000000005E-2</v>
      </c>
      <c r="R23" s="100">
        <f t="shared" si="1"/>
        <v>5.5999999999999994E-2</v>
      </c>
      <c r="S23" s="100">
        <f t="shared" si="1"/>
        <v>0.06</v>
      </c>
    </row>
    <row r="24" spans="2:19" x14ac:dyDescent="0.25">
      <c r="B24" s="11">
        <v>6</v>
      </c>
      <c r="C24" s="9">
        <v>1096</v>
      </c>
      <c r="D24" s="56">
        <f t="shared" si="0"/>
        <v>297.27999999999997</v>
      </c>
      <c r="E24" s="56">
        <v>33.88110755172049</v>
      </c>
      <c r="F24" s="56">
        <v>28.140425463608373</v>
      </c>
    </row>
    <row r="25" spans="2:19" x14ac:dyDescent="0.25">
      <c r="B25" s="11">
        <v>7</v>
      </c>
      <c r="C25" s="9">
        <v>1472</v>
      </c>
      <c r="D25" s="56">
        <f t="shared" si="0"/>
        <v>332.15999999999985</v>
      </c>
      <c r="E25" s="56">
        <v>33.734830559875277</v>
      </c>
      <c r="F25" s="56">
        <v>26.833526475757115</v>
      </c>
      <c r="H25" s="83" t="s">
        <v>58</v>
      </c>
      <c r="I25" s="96">
        <f>I22</f>
        <v>-0.5</v>
      </c>
      <c r="J25" s="96">
        <f t="shared" ref="J25:S25" si="2">J22</f>
        <v>-0.4</v>
      </c>
      <c r="K25" s="96">
        <f t="shared" si="2"/>
        <v>-0.3</v>
      </c>
      <c r="L25" s="96">
        <f t="shared" si="2"/>
        <v>-0.2</v>
      </c>
      <c r="M25" s="96">
        <f t="shared" si="2"/>
        <v>-0.1</v>
      </c>
      <c r="N25" s="96">
        <f t="shared" si="2"/>
        <v>0</v>
      </c>
      <c r="O25" s="96">
        <f t="shared" si="2"/>
        <v>0.1</v>
      </c>
      <c r="P25" s="96">
        <f t="shared" si="2"/>
        <v>0.2</v>
      </c>
      <c r="Q25" s="96">
        <f t="shared" si="2"/>
        <v>0.3</v>
      </c>
      <c r="R25" s="96">
        <f t="shared" si="2"/>
        <v>0.4</v>
      </c>
      <c r="S25" s="97">
        <f t="shared" si="2"/>
        <v>0.5</v>
      </c>
    </row>
    <row r="26" spans="2:19" x14ac:dyDescent="0.25">
      <c r="B26" s="11">
        <v>8</v>
      </c>
      <c r="C26" s="9">
        <v>1901</v>
      </c>
      <c r="D26" s="56">
        <f t="shared" si="0"/>
        <v>370.11999999999989</v>
      </c>
      <c r="E26" s="56">
        <v>33.598778514090611</v>
      </c>
      <c r="F26" s="56">
        <v>25.719708726865075</v>
      </c>
      <c r="H26" s="84"/>
      <c r="I26" s="85">
        <f t="shared" ref="I26:S26" si="3">(1+I$23)^(10-$B19)</f>
        <v>1.1950925686223108</v>
      </c>
      <c r="J26" s="85">
        <f t="shared" si="3"/>
        <v>1.2379400392853801</v>
      </c>
      <c r="K26" s="85">
        <f t="shared" si="3"/>
        <v>1.2821476241303098</v>
      </c>
      <c r="L26" s="85">
        <f t="shared" si="3"/>
        <v>1.3277529518756266</v>
      </c>
      <c r="M26" s="85">
        <f t="shared" si="3"/>
        <v>1.374794540050494</v>
      </c>
      <c r="N26" s="86">
        <f t="shared" si="3"/>
        <v>1.4233118124214852</v>
      </c>
      <c r="O26" s="85">
        <f t="shared" si="3"/>
        <v>1.4733451166916416</v>
      </c>
      <c r="P26" s="85">
        <f t="shared" si="3"/>
        <v>1.5249357424749945</v>
      </c>
      <c r="Q26" s="85">
        <f t="shared" si="3"/>
        <v>1.5781259395497436</v>
      </c>
      <c r="R26" s="85">
        <f t="shared" si="3"/>
        <v>1.6329589363933377</v>
      </c>
      <c r="S26" s="87">
        <f t="shared" si="3"/>
        <v>1.6894789590026928</v>
      </c>
    </row>
    <row r="27" spans="2:19" x14ac:dyDescent="0.25">
      <c r="B27" s="11">
        <v>9</v>
      </c>
      <c r="C27" s="9">
        <v>2388</v>
      </c>
      <c r="D27" s="56">
        <f t="shared" si="0"/>
        <v>410.96000000000004</v>
      </c>
      <c r="E27" s="56">
        <v>33.46863161471591</v>
      </c>
      <c r="F27" s="56">
        <v>24.572366626614823</v>
      </c>
      <c r="H27" s="84"/>
      <c r="I27" s="85">
        <f t="shared" ref="I27:S27" si="4">(1+I$23)^(10-$B20)</f>
        <v>1.1716593810022655</v>
      </c>
      <c r="J27" s="85">
        <f t="shared" si="4"/>
        <v>1.2089258196146291</v>
      </c>
      <c r="K27" s="85">
        <f t="shared" si="4"/>
        <v>1.2472253153018578</v>
      </c>
      <c r="L27" s="85">
        <f t="shared" si="4"/>
        <v>1.2865823177089404</v>
      </c>
      <c r="M27" s="85">
        <f t="shared" si="4"/>
        <v>1.3270217568054961</v>
      </c>
      <c r="N27" s="86">
        <f t="shared" si="4"/>
        <v>1.3685690504052741</v>
      </c>
      <c r="O27" s="85">
        <f t="shared" si="4"/>
        <v>1.4112501117736029</v>
      </c>
      <c r="P27" s="85">
        <f t="shared" si="4"/>
        <v>1.4550913573234681</v>
      </c>
      <c r="Q27" s="85">
        <f t="shared" si="4"/>
        <v>1.5001197144008969</v>
      </c>
      <c r="R27" s="85">
        <f t="shared" si="4"/>
        <v>1.5463626291603576</v>
      </c>
      <c r="S27" s="87">
        <f t="shared" si="4"/>
        <v>1.5938480745308423</v>
      </c>
    </row>
    <row r="28" spans="2:19" x14ac:dyDescent="0.25">
      <c r="B28" s="59">
        <v>10</v>
      </c>
      <c r="C28" s="60">
        <v>2938</v>
      </c>
      <c r="D28" s="61">
        <f t="shared" si="0"/>
        <v>454.48</v>
      </c>
      <c r="E28" s="80">
        <v>31.880887340675667</v>
      </c>
      <c r="F28" s="80">
        <v>21.961745130699644</v>
      </c>
      <c r="H28" s="84"/>
      <c r="I28" s="85">
        <f t="shared" ref="I28:S28" si="5">(1+I$23)^(10-$B21)</f>
        <v>1.1486856676492798</v>
      </c>
      <c r="J28" s="85">
        <f t="shared" si="5"/>
        <v>1.1805916207174114</v>
      </c>
      <c r="K28" s="85">
        <f t="shared" si="5"/>
        <v>1.2132541977644531</v>
      </c>
      <c r="L28" s="85">
        <f t="shared" si="5"/>
        <v>1.2466882923536242</v>
      </c>
      <c r="M28" s="85">
        <f t="shared" si="5"/>
        <v>1.2809090316655367</v>
      </c>
      <c r="N28" s="86">
        <f t="shared" si="5"/>
        <v>1.3159317792358403</v>
      </c>
      <c r="O28" s="85">
        <f t="shared" si="5"/>
        <v>1.3517721377141791</v>
      </c>
      <c r="P28" s="85">
        <f t="shared" si="5"/>
        <v>1.3884459516445302</v>
      </c>
      <c r="Q28" s="85">
        <f t="shared" si="5"/>
        <v>1.4259693102670119</v>
      </c>
      <c r="R28" s="85">
        <f t="shared" si="5"/>
        <v>1.4643585503412477</v>
      </c>
      <c r="S28" s="87">
        <f t="shared" si="5"/>
        <v>1.5036302589913608</v>
      </c>
    </row>
    <row r="29" spans="2:19" x14ac:dyDescent="0.25">
      <c r="B29" s="11">
        <v>11</v>
      </c>
      <c r="C29" s="9">
        <v>3559</v>
      </c>
      <c r="D29" s="56">
        <f t="shared" si="0"/>
        <v>503.48</v>
      </c>
      <c r="E29" s="56">
        <v>31.652731354799609</v>
      </c>
      <c r="F29" s="56">
        <v>20.859767992897183</v>
      </c>
      <c r="H29" s="84"/>
      <c r="I29" s="85">
        <f t="shared" ref="I29:S29" si="6">(1+I$23)^(10-$B22)</f>
        <v>1.1261624192640001</v>
      </c>
      <c r="J29" s="85">
        <f t="shared" si="6"/>
        <v>1.1529215046068468</v>
      </c>
      <c r="K29" s="85">
        <f t="shared" si="6"/>
        <v>1.1802083635840983</v>
      </c>
      <c r="L29" s="85">
        <f t="shared" si="6"/>
        <v>1.2080312910403337</v>
      </c>
      <c r="M29" s="85">
        <f t="shared" si="6"/>
        <v>1.2363986792138384</v>
      </c>
      <c r="N29" s="86">
        <f t="shared" si="6"/>
        <v>1.2653190184960004</v>
      </c>
      <c r="O29" s="85">
        <f t="shared" si="6"/>
        <v>1.2948008981936581</v>
      </c>
      <c r="P29" s="85">
        <f t="shared" si="6"/>
        <v>1.3248530072943991</v>
      </c>
      <c r="Q29" s="85">
        <f t="shared" si="6"/>
        <v>1.3554841352348022</v>
      </c>
      <c r="R29" s="85">
        <f t="shared" si="6"/>
        <v>1.3867031726716359</v>
      </c>
      <c r="S29" s="87">
        <f t="shared" si="6"/>
        <v>1.4185191122560006</v>
      </c>
    </row>
    <row r="30" spans="2:19" x14ac:dyDescent="0.25">
      <c r="B30" s="11">
        <v>12</v>
      </c>
      <c r="C30" s="9">
        <v>4255</v>
      </c>
      <c r="D30" s="56">
        <f t="shared" si="0"/>
        <v>553.63999999999987</v>
      </c>
      <c r="E30" s="56">
        <v>31.425000885768185</v>
      </c>
      <c r="F30" s="56">
        <v>19.757424739045327</v>
      </c>
      <c r="H30" s="84"/>
      <c r="I30" s="85">
        <f t="shared" ref="I30:S30" si="7">(1+I$23)^(10-$B23)</f>
        <v>1.1040808032</v>
      </c>
      <c r="J30" s="85">
        <f t="shared" si="7"/>
        <v>1.1258999068426241</v>
      </c>
      <c r="K30" s="85">
        <f t="shared" si="7"/>
        <v>1.148062610490368</v>
      </c>
      <c r="L30" s="85">
        <f t="shared" si="7"/>
        <v>1.170572956434432</v>
      </c>
      <c r="M30" s="85">
        <f t="shared" si="7"/>
        <v>1.1934350185461762</v>
      </c>
      <c r="N30" s="86">
        <f t="shared" si="7"/>
        <v>1.2166529024000003</v>
      </c>
      <c r="O30" s="85">
        <f t="shared" si="7"/>
        <v>1.240230745396224</v>
      </c>
      <c r="P30" s="85">
        <f t="shared" si="7"/>
        <v>1.2641727168839685</v>
      </c>
      <c r="Q30" s="85">
        <f t="shared" si="7"/>
        <v>1.2884830182840323</v>
      </c>
      <c r="R30" s="85">
        <f t="shared" si="7"/>
        <v>1.3131658832117765</v>
      </c>
      <c r="S30" s="87">
        <f t="shared" si="7"/>
        <v>1.3382255776000005</v>
      </c>
    </row>
    <row r="31" spans="2:19" x14ac:dyDescent="0.25">
      <c r="B31" s="11">
        <v>13</v>
      </c>
      <c r="C31" s="9">
        <v>5035</v>
      </c>
      <c r="D31" s="56">
        <f t="shared" si="0"/>
        <v>609.80000000000018</v>
      </c>
      <c r="E31" s="56">
        <v>31.189424873634721</v>
      </c>
      <c r="F31" s="56">
        <v>18.661621745938973</v>
      </c>
      <c r="H31" s="84"/>
      <c r="I31" s="85">
        <f t="shared" ref="I31:S31" si="8">(1+I$23)^(10-$B24)</f>
        <v>1.08243216</v>
      </c>
      <c r="J31" s="85">
        <f t="shared" si="8"/>
        <v>1.099511627776</v>
      </c>
      <c r="K31" s="85">
        <f t="shared" si="8"/>
        <v>1.116792422656</v>
      </c>
      <c r="L31" s="85">
        <f t="shared" si="8"/>
        <v>1.1342761205759999</v>
      </c>
      <c r="M31" s="85">
        <f t="shared" si="8"/>
        <v>1.1519643036160001</v>
      </c>
      <c r="N31" s="86">
        <f t="shared" si="8"/>
        <v>1.1698585600000002</v>
      </c>
      <c r="O31" s="85">
        <f t="shared" si="8"/>
        <v>1.1879604840960001</v>
      </c>
      <c r="P31" s="85">
        <f t="shared" si="8"/>
        <v>1.2062716764160004</v>
      </c>
      <c r="Q31" s="85">
        <f t="shared" si="8"/>
        <v>1.2247937436160004</v>
      </c>
      <c r="R31" s="85">
        <f t="shared" si="8"/>
        <v>1.2435282984960003</v>
      </c>
      <c r="S31" s="87">
        <f t="shared" si="8"/>
        <v>1.2624769600000003</v>
      </c>
    </row>
    <row r="32" spans="2:19" x14ac:dyDescent="0.25">
      <c r="B32" s="11">
        <v>14</v>
      </c>
      <c r="C32" s="9">
        <v>5905</v>
      </c>
      <c r="D32" s="56">
        <f t="shared" si="0"/>
        <v>668.59999999999945</v>
      </c>
      <c r="E32" s="56">
        <v>30.946830688383983</v>
      </c>
      <c r="F32" s="56">
        <v>17.632004372870355</v>
      </c>
      <c r="H32" s="84"/>
      <c r="I32" s="85">
        <f t="shared" ref="I32:S32" si="9">(1+I$23)^(10-$B25)</f>
        <v>1.0612079999999999</v>
      </c>
      <c r="J32" s="85">
        <f t="shared" si="9"/>
        <v>1.0737418240000001</v>
      </c>
      <c r="K32" s="85">
        <f t="shared" si="9"/>
        <v>1.086373952</v>
      </c>
      <c r="L32" s="85">
        <f t="shared" si="9"/>
        <v>1.0991047679999999</v>
      </c>
      <c r="M32" s="85">
        <f t="shared" si="9"/>
        <v>1.1119346560000001</v>
      </c>
      <c r="N32" s="86">
        <f t="shared" si="9"/>
        <v>1.1248640000000001</v>
      </c>
      <c r="O32" s="85">
        <f t="shared" si="9"/>
        <v>1.1378931840000002</v>
      </c>
      <c r="P32" s="85">
        <f t="shared" si="9"/>
        <v>1.1510225920000001</v>
      </c>
      <c r="Q32" s="85">
        <f t="shared" si="9"/>
        <v>1.1642526080000002</v>
      </c>
      <c r="R32" s="85">
        <f t="shared" si="9"/>
        <v>1.1775836160000002</v>
      </c>
      <c r="S32" s="87">
        <f t="shared" si="9"/>
        <v>1.1910160000000003</v>
      </c>
    </row>
    <row r="33" spans="2:19" x14ac:dyDescent="0.25">
      <c r="B33" s="11">
        <v>15</v>
      </c>
      <c r="C33" s="9">
        <v>6875</v>
      </c>
      <c r="D33" s="56">
        <f t="shared" si="0"/>
        <v>733.80000000000018</v>
      </c>
      <c r="E33" s="56">
        <v>30.703343328689442</v>
      </c>
      <c r="F33" s="56">
        <v>17.418554214039396</v>
      </c>
      <c r="H33" s="84"/>
      <c r="I33" s="85">
        <f t="shared" ref="I33:S33" si="10">(1+I$23)^(10-$B26)</f>
        <v>1.0404</v>
      </c>
      <c r="J33" s="85">
        <f t="shared" si="10"/>
        <v>1.048576</v>
      </c>
      <c r="K33" s="85">
        <f t="shared" si="10"/>
        <v>1.0567839999999999</v>
      </c>
      <c r="L33" s="85">
        <f t="shared" si="10"/>
        <v>1.065024</v>
      </c>
      <c r="M33" s="85">
        <f t="shared" si="10"/>
        <v>1.073296</v>
      </c>
      <c r="N33" s="86">
        <f t="shared" si="10"/>
        <v>1.0816000000000001</v>
      </c>
      <c r="O33" s="85">
        <f t="shared" si="10"/>
        <v>1.089936</v>
      </c>
      <c r="P33" s="85">
        <f t="shared" si="10"/>
        <v>1.0983040000000002</v>
      </c>
      <c r="Q33" s="85">
        <f t="shared" si="10"/>
        <v>1.1067040000000001</v>
      </c>
      <c r="R33" s="85">
        <f t="shared" si="10"/>
        <v>1.1151360000000001</v>
      </c>
      <c r="S33" s="87">
        <f t="shared" si="10"/>
        <v>1.1236000000000002</v>
      </c>
    </row>
    <row r="34" spans="2:19" x14ac:dyDescent="0.25">
      <c r="B34" s="11">
        <v>16</v>
      </c>
      <c r="C34" s="9">
        <v>7951</v>
      </c>
      <c r="D34" s="56">
        <f t="shared" si="0"/>
        <v>801</v>
      </c>
      <c r="E34" s="56">
        <v>30.46018840562769</v>
      </c>
      <c r="F34" s="56">
        <v>16.370219079745784</v>
      </c>
      <c r="H34" s="84"/>
      <c r="I34" s="85">
        <f t="shared" ref="I34:S34" si="11">(1+I$23)^(10-$B27)</f>
        <v>1.02</v>
      </c>
      <c r="J34" s="85">
        <f t="shared" si="11"/>
        <v>1.024</v>
      </c>
      <c r="K34" s="85">
        <f t="shared" si="11"/>
        <v>1.028</v>
      </c>
      <c r="L34" s="85">
        <f t="shared" si="11"/>
        <v>1.032</v>
      </c>
      <c r="M34" s="85">
        <f t="shared" si="11"/>
        <v>1.036</v>
      </c>
      <c r="N34" s="86">
        <f t="shared" si="11"/>
        <v>1.04</v>
      </c>
      <c r="O34" s="85">
        <f t="shared" si="11"/>
        <v>1.044</v>
      </c>
      <c r="P34" s="85">
        <f t="shared" si="11"/>
        <v>1.048</v>
      </c>
      <c r="Q34" s="85">
        <f t="shared" si="11"/>
        <v>1.052</v>
      </c>
      <c r="R34" s="85">
        <f t="shared" si="11"/>
        <v>1.056</v>
      </c>
      <c r="S34" s="87">
        <f t="shared" si="11"/>
        <v>1.06</v>
      </c>
    </row>
    <row r="35" spans="2:19" ht="15.75" thickBot="1" x14ac:dyDescent="0.3">
      <c r="B35" s="11">
        <v>17</v>
      </c>
      <c r="C35" s="9">
        <v>9142</v>
      </c>
      <c r="D35" s="56">
        <f t="shared" si="0"/>
        <v>872.95999999999913</v>
      </c>
      <c r="E35" s="56">
        <v>30.216980619793969</v>
      </c>
      <c r="F35" s="56">
        <v>16.174720620155878</v>
      </c>
      <c r="H35" s="84"/>
      <c r="I35" s="81">
        <f t="shared" ref="I35:S35" si="12">(1+I$23)^(10-$B28)</f>
        <v>1</v>
      </c>
      <c r="J35" s="81">
        <f t="shared" si="12"/>
        <v>1</v>
      </c>
      <c r="K35" s="81">
        <f t="shared" si="12"/>
        <v>1</v>
      </c>
      <c r="L35" s="81">
        <f t="shared" si="12"/>
        <v>1</v>
      </c>
      <c r="M35" s="81">
        <f t="shared" si="12"/>
        <v>1</v>
      </c>
      <c r="N35" s="82">
        <f t="shared" si="12"/>
        <v>1</v>
      </c>
      <c r="O35" s="81">
        <f t="shared" si="12"/>
        <v>1</v>
      </c>
      <c r="P35" s="81">
        <f t="shared" si="12"/>
        <v>1</v>
      </c>
      <c r="Q35" s="81">
        <f t="shared" si="12"/>
        <v>1</v>
      </c>
      <c r="R35" s="81">
        <f t="shared" si="12"/>
        <v>1</v>
      </c>
      <c r="S35" s="88">
        <f t="shared" si="12"/>
        <v>1</v>
      </c>
    </row>
    <row r="36" spans="2:19" ht="15.75" thickTop="1" x14ac:dyDescent="0.25">
      <c r="B36" s="11">
        <v>18</v>
      </c>
      <c r="C36" s="9">
        <v>10459</v>
      </c>
      <c r="D36" s="56">
        <f t="shared" si="0"/>
        <v>951.31999999999971</v>
      </c>
      <c r="E36" s="56">
        <v>29.973933273029587</v>
      </c>
      <c r="F36" s="56">
        <v>13.859645821415929</v>
      </c>
      <c r="H36" s="89" t="s">
        <v>55</v>
      </c>
      <c r="I36" s="90">
        <f t="shared" ref="I36:S36" si="13">SUMPRODUCT(I$26:I$35,$D$19:$D$28)</f>
        <v>2760.1361710015467</v>
      </c>
      <c r="J36" s="90">
        <f t="shared" si="13"/>
        <v>2794.5879558766792</v>
      </c>
      <c r="K36" s="90">
        <f t="shared" si="13"/>
        <v>2829.591098095264</v>
      </c>
      <c r="L36" s="90">
        <f t="shared" si="13"/>
        <v>2865.1546603838256</v>
      </c>
      <c r="M36" s="90">
        <f t="shared" si="13"/>
        <v>2901.2878458664813</v>
      </c>
      <c r="N36" s="90">
        <f t="shared" si="13"/>
        <v>2938</v>
      </c>
      <c r="O36" s="90">
        <f t="shared" si="13"/>
        <v>2975.3006125312486</v>
      </c>
      <c r="P36" s="90">
        <f t="shared" si="13"/>
        <v>3013.1993194772326</v>
      </c>
      <c r="Q36" s="90">
        <f t="shared" si="13"/>
        <v>3051.7059051279289</v>
      </c>
      <c r="R36" s="90">
        <f t="shared" si="13"/>
        <v>3090.8303040721189</v>
      </c>
      <c r="S36" s="91">
        <f t="shared" si="13"/>
        <v>3130.5826032464238</v>
      </c>
    </row>
    <row r="37" spans="2:19" x14ac:dyDescent="0.25">
      <c r="B37" s="11">
        <v>19</v>
      </c>
      <c r="C37" s="9">
        <v>11862</v>
      </c>
      <c r="D37" s="56">
        <f t="shared" si="0"/>
        <v>984.63999999999942</v>
      </c>
      <c r="E37" s="56">
        <v>29.784274213855255</v>
      </c>
      <c r="F37" s="56">
        <v>14.50326936903568</v>
      </c>
    </row>
    <row r="38" spans="2:19" x14ac:dyDescent="0.25">
      <c r="B38" s="59">
        <v>20</v>
      </c>
      <c r="C38" s="60">
        <v>13353</v>
      </c>
      <c r="D38" s="61">
        <f t="shared" si="0"/>
        <v>1016.5200000000004</v>
      </c>
      <c r="E38" s="80">
        <v>29.59830605243727</v>
      </c>
      <c r="F38" s="80">
        <v>15.081864200905439</v>
      </c>
      <c r="H38" s="83" t="s">
        <v>59</v>
      </c>
      <c r="I38" s="96">
        <f>I22</f>
        <v>-0.5</v>
      </c>
      <c r="J38" s="96">
        <f t="shared" ref="J38:S38" si="14">J22</f>
        <v>-0.4</v>
      </c>
      <c r="K38" s="96">
        <f t="shared" si="14"/>
        <v>-0.3</v>
      </c>
      <c r="L38" s="96">
        <f t="shared" si="14"/>
        <v>-0.2</v>
      </c>
      <c r="M38" s="96">
        <f t="shared" si="14"/>
        <v>-0.1</v>
      </c>
      <c r="N38" s="96">
        <f t="shared" si="14"/>
        <v>0</v>
      </c>
      <c r="O38" s="96">
        <f t="shared" si="14"/>
        <v>0.1</v>
      </c>
      <c r="P38" s="96">
        <f t="shared" si="14"/>
        <v>0.2</v>
      </c>
      <c r="Q38" s="96">
        <f t="shared" si="14"/>
        <v>0.3</v>
      </c>
      <c r="R38" s="96">
        <f t="shared" si="14"/>
        <v>0.4</v>
      </c>
      <c r="S38" s="97">
        <f t="shared" si="14"/>
        <v>0.5</v>
      </c>
    </row>
    <row r="39" spans="2:19" x14ac:dyDescent="0.25">
      <c r="B39" s="11">
        <v>21</v>
      </c>
      <c r="C39" s="9">
        <v>14932</v>
      </c>
      <c r="D39" s="56">
        <f t="shared" si="0"/>
        <v>1044.8799999999992</v>
      </c>
      <c r="E39" s="56">
        <v>29.422036743326611</v>
      </c>
      <c r="F39" s="56">
        <v>15.637286854746311</v>
      </c>
      <c r="H39" s="84"/>
      <c r="I39" s="85">
        <f t="shared" ref="I39:S39" si="15">(1+I$23)^(20-$B19)</f>
        <v>1.4568111725277981</v>
      </c>
      <c r="J39" s="85">
        <f t="shared" si="15"/>
        <v>1.5692754338466701</v>
      </c>
      <c r="K39" s="85">
        <f t="shared" si="15"/>
        <v>1.6899318009047619</v>
      </c>
      <c r="L39" s="85">
        <f t="shared" si="15"/>
        <v>1.8193415940533015</v>
      </c>
      <c r="M39" s="85">
        <f t="shared" si="15"/>
        <v>1.9581021883373446</v>
      </c>
      <c r="N39" s="86">
        <f t="shared" si="15"/>
        <v>2.1068491759936743</v>
      </c>
      <c r="O39" s="85">
        <f t="shared" si="15"/>
        <v>2.2662586495257875</v>
      </c>
      <c r="P39" s="85">
        <f t="shared" si="15"/>
        <v>2.4370496115742957</v>
      </c>
      <c r="Q39" s="85">
        <f t="shared" si="15"/>
        <v>2.6199865180959088</v>
      </c>
      <c r="R39" s="85">
        <f t="shared" si="15"/>
        <v>2.8158819616718853</v>
      </c>
      <c r="S39" s="87">
        <f t="shared" si="15"/>
        <v>3.0255995020875925</v>
      </c>
    </row>
    <row r="40" spans="2:19" x14ac:dyDescent="0.25">
      <c r="B40" s="11">
        <v>22</v>
      </c>
      <c r="C40" s="9">
        <v>16604</v>
      </c>
      <c r="D40" s="56">
        <f t="shared" si="0"/>
        <v>1074.7199999999993</v>
      </c>
      <c r="E40" s="56">
        <v>29.248809250699068</v>
      </c>
      <c r="F40" s="56">
        <v>16.11515206646984</v>
      </c>
      <c r="H40" s="84"/>
      <c r="I40" s="85">
        <f t="shared" ref="I40:S40" si="16">(1+I$23)^(20-$B20)</f>
        <v>1.4282462475762727</v>
      </c>
      <c r="J40" s="85">
        <f t="shared" si="16"/>
        <v>1.5324955408658885</v>
      </c>
      <c r="K40" s="85">
        <f t="shared" si="16"/>
        <v>1.6439025300629979</v>
      </c>
      <c r="L40" s="85">
        <f t="shared" si="16"/>
        <v>1.7629279012144397</v>
      </c>
      <c r="M40" s="85">
        <f t="shared" si="16"/>
        <v>1.8900600273526491</v>
      </c>
      <c r="N40" s="86">
        <f t="shared" si="16"/>
        <v>2.025816515378533</v>
      </c>
      <c r="O40" s="85">
        <f t="shared" si="16"/>
        <v>2.1707458328791067</v>
      </c>
      <c r="P40" s="85">
        <f t="shared" si="16"/>
        <v>2.3254290186777635</v>
      </c>
      <c r="Q40" s="85">
        <f t="shared" si="16"/>
        <v>2.4904814810797609</v>
      </c>
      <c r="R40" s="85">
        <f t="shared" si="16"/>
        <v>2.666554887946861</v>
      </c>
      <c r="S40" s="87">
        <f t="shared" si="16"/>
        <v>2.8543391529128228</v>
      </c>
    </row>
    <row r="41" spans="2:19" x14ac:dyDescent="0.25">
      <c r="B41" s="11">
        <v>23</v>
      </c>
      <c r="C41" s="9">
        <v>18367</v>
      </c>
      <c r="D41" s="56">
        <f t="shared" si="0"/>
        <v>1098.8400000000001</v>
      </c>
      <c r="E41" s="56">
        <v>29.085124609245852</v>
      </c>
      <c r="F41" s="56">
        <v>16.556964660202699</v>
      </c>
      <c r="H41" s="84"/>
      <c r="I41" s="85">
        <f t="shared" ref="I41:S41" si="17">(1+I$23)^(20-$B21)</f>
        <v>1.4002414191924244</v>
      </c>
      <c r="J41" s="85">
        <f t="shared" si="17"/>
        <v>1.4965776766268444</v>
      </c>
      <c r="K41" s="85">
        <f t="shared" si="17"/>
        <v>1.5991269747694534</v>
      </c>
      <c r="L41" s="85">
        <f t="shared" si="17"/>
        <v>1.7082634701690309</v>
      </c>
      <c r="M41" s="85">
        <f t="shared" si="17"/>
        <v>1.8243822657844104</v>
      </c>
      <c r="N41" s="86">
        <f t="shared" si="17"/>
        <v>1.9479004955562815</v>
      </c>
      <c r="O41" s="85">
        <f t="shared" si="17"/>
        <v>2.0792584606121709</v>
      </c>
      <c r="P41" s="85">
        <f t="shared" si="17"/>
        <v>2.2189208193490106</v>
      </c>
      <c r="Q41" s="85">
        <f t="shared" si="17"/>
        <v>2.3673778337260085</v>
      </c>
      <c r="R41" s="85">
        <f t="shared" si="17"/>
        <v>2.5251466741921029</v>
      </c>
      <c r="S41" s="87">
        <f t="shared" si="17"/>
        <v>2.692772785766814</v>
      </c>
    </row>
    <row r="42" spans="2:19" x14ac:dyDescent="0.25">
      <c r="B42" s="11">
        <v>24</v>
      </c>
      <c r="C42" s="9">
        <v>20273</v>
      </c>
      <c r="D42" s="56">
        <f t="shared" si="0"/>
        <v>1171.3199999999997</v>
      </c>
      <c r="E42" s="56">
        <v>28.927253365335702</v>
      </c>
      <c r="F42" s="56">
        <v>16.964173821762333</v>
      </c>
      <c r="H42" s="84"/>
      <c r="I42" s="85">
        <f t="shared" ref="I42:S42" si="18">(1+I$23)^(20-$B22)</f>
        <v>1.372785705090612</v>
      </c>
      <c r="J42" s="85">
        <f t="shared" si="18"/>
        <v>1.4615016373309027</v>
      </c>
      <c r="K42" s="85">
        <f t="shared" si="18"/>
        <v>1.5555709871298184</v>
      </c>
      <c r="L42" s="85">
        <f t="shared" si="18"/>
        <v>1.6552940602413089</v>
      </c>
      <c r="M42" s="85">
        <f t="shared" si="18"/>
        <v>1.7609867430351451</v>
      </c>
      <c r="N42" s="86">
        <f t="shared" si="18"/>
        <v>1.8729812457271937</v>
      </c>
      <c r="O42" s="85">
        <f t="shared" si="18"/>
        <v>1.9916268779810067</v>
      </c>
      <c r="P42" s="85">
        <f t="shared" si="18"/>
        <v>2.1172908581574528</v>
      </c>
      <c r="Q42" s="85">
        <f t="shared" si="18"/>
        <v>2.2503591575342283</v>
      </c>
      <c r="R42" s="85">
        <f t="shared" si="18"/>
        <v>2.3912373808637337</v>
      </c>
      <c r="S42" s="87">
        <f t="shared" si="18"/>
        <v>2.5403516846856733</v>
      </c>
    </row>
    <row r="43" spans="2:19" x14ac:dyDescent="0.25">
      <c r="B43" s="11">
        <v>25</v>
      </c>
      <c r="C43" s="9">
        <v>22331</v>
      </c>
      <c r="D43" s="56">
        <f t="shared" si="0"/>
        <v>1247.0799999999981</v>
      </c>
      <c r="E43" s="56">
        <v>28.775087570292083</v>
      </c>
      <c r="F43" s="56">
        <v>17.341032301283921</v>
      </c>
      <c r="H43" s="84"/>
      <c r="I43" s="85">
        <f t="shared" ref="I43:S43" si="19">(1+I$23)^(20-$B23)</f>
        <v>1.3458683383241292</v>
      </c>
      <c r="J43" s="85">
        <f t="shared" si="19"/>
        <v>1.4272476927059599</v>
      </c>
      <c r="K43" s="85">
        <f t="shared" si="19"/>
        <v>1.5132013493480725</v>
      </c>
      <c r="L43" s="85">
        <f t="shared" si="19"/>
        <v>1.6039671126369268</v>
      </c>
      <c r="M43" s="85">
        <f t="shared" si="19"/>
        <v>1.6997941535088272</v>
      </c>
      <c r="N43" s="86">
        <f t="shared" si="19"/>
        <v>1.8009435055069167</v>
      </c>
      <c r="O43" s="85">
        <f t="shared" si="19"/>
        <v>1.9076885804415775</v>
      </c>
      <c r="P43" s="85">
        <f t="shared" si="19"/>
        <v>2.0203157043487137</v>
      </c>
      <c r="Q43" s="85">
        <f t="shared" si="19"/>
        <v>2.1391246744621939</v>
      </c>
      <c r="R43" s="85">
        <f t="shared" si="19"/>
        <v>2.2644293379391418</v>
      </c>
      <c r="S43" s="87">
        <f t="shared" si="19"/>
        <v>2.3965581930996924</v>
      </c>
    </row>
    <row r="44" spans="2:19" x14ac:dyDescent="0.25">
      <c r="B44" s="11">
        <v>26</v>
      </c>
      <c r="C44" s="9">
        <v>24552</v>
      </c>
      <c r="D44" s="56">
        <f t="shared" si="0"/>
        <v>1327.7599999999984</v>
      </c>
      <c r="E44" s="56">
        <v>28.628432349778965</v>
      </c>
      <c r="F44" s="56">
        <v>17.691045459729153</v>
      </c>
      <c r="H44" s="84"/>
      <c r="I44" s="85">
        <f t="shared" ref="I44:S44" si="20">(1+I$23)^(20-$B24)</f>
        <v>1.3194787630628722</v>
      </c>
      <c r="J44" s="85">
        <f t="shared" si="20"/>
        <v>1.3937965749081638</v>
      </c>
      <c r="K44" s="85">
        <f t="shared" si="20"/>
        <v>1.4719857483930665</v>
      </c>
      <c r="L44" s="85">
        <f t="shared" si="20"/>
        <v>1.554231698291596</v>
      </c>
      <c r="M44" s="85">
        <f t="shared" si="20"/>
        <v>1.6407279474023428</v>
      </c>
      <c r="N44" s="86">
        <f t="shared" si="20"/>
        <v>1.7316764476028046</v>
      </c>
      <c r="O44" s="85">
        <f t="shared" si="20"/>
        <v>1.8272879123003614</v>
      </c>
      <c r="P44" s="85">
        <f t="shared" si="20"/>
        <v>1.9277821606380858</v>
      </c>
      <c r="Q44" s="85">
        <f t="shared" si="20"/>
        <v>2.0333884738233783</v>
      </c>
      <c r="R44" s="85">
        <f t="shared" si="20"/>
        <v>2.1443459639575204</v>
      </c>
      <c r="S44" s="87">
        <f t="shared" si="20"/>
        <v>2.2609039557544262</v>
      </c>
    </row>
    <row r="45" spans="2:19" x14ac:dyDescent="0.25">
      <c r="B45" s="11">
        <v>27</v>
      </c>
      <c r="C45" s="9">
        <v>26944</v>
      </c>
      <c r="D45" s="56">
        <f t="shared" si="0"/>
        <v>1409.9199999999983</v>
      </c>
      <c r="E45" s="56">
        <v>28.487308839712473</v>
      </c>
      <c r="F45" s="56">
        <v>17.999975849474747</v>
      </c>
      <c r="H45" s="84"/>
      <c r="I45" s="85">
        <f t="shared" ref="I45:S45" si="21">(1+I$23)^(20-$B25)</f>
        <v>1.2936066304537961</v>
      </c>
      <c r="J45" s="85">
        <f t="shared" si="21"/>
        <v>1.3611294676837538</v>
      </c>
      <c r="K45" s="85">
        <f t="shared" si="21"/>
        <v>1.4318927513551232</v>
      </c>
      <c r="L45" s="85">
        <f t="shared" si="21"/>
        <v>1.5060384673368181</v>
      </c>
      <c r="M45" s="85">
        <f t="shared" si="21"/>
        <v>1.5837142349443465</v>
      </c>
      <c r="N45" s="86">
        <f t="shared" si="21"/>
        <v>1.6650735073103891</v>
      </c>
      <c r="O45" s="85">
        <f t="shared" si="21"/>
        <v>1.7502757780654801</v>
      </c>
      <c r="P45" s="85">
        <f t="shared" si="21"/>
        <v>1.8394867945019899</v>
      </c>
      <c r="Q45" s="85">
        <f t="shared" si="21"/>
        <v>1.9328787773986482</v>
      </c>
      <c r="R45" s="85">
        <f t="shared" si="21"/>
        <v>2.0306306476870457</v>
      </c>
      <c r="S45" s="87">
        <f t="shared" si="21"/>
        <v>2.1329282601456852</v>
      </c>
    </row>
    <row r="46" spans="2:19" x14ac:dyDescent="0.25">
      <c r="B46" s="11">
        <v>28</v>
      </c>
      <c r="C46" s="9">
        <v>29520</v>
      </c>
      <c r="D46" s="56">
        <f t="shared" si="0"/>
        <v>1498.239999999998</v>
      </c>
      <c r="E46" s="56">
        <v>28.351253224718388</v>
      </c>
      <c r="F46" s="56">
        <v>18.30603537903896</v>
      </c>
      <c r="H46" s="84"/>
      <c r="I46" s="85">
        <f t="shared" ref="I46:S46" si="22">(1+I$23)^(20-$B26)</f>
        <v>1.2682417945625453</v>
      </c>
      <c r="J46" s="85">
        <f t="shared" si="22"/>
        <v>1.3292279957849158</v>
      </c>
      <c r="K46" s="85">
        <f t="shared" si="22"/>
        <v>1.3928917814738553</v>
      </c>
      <c r="L46" s="85">
        <f t="shared" si="22"/>
        <v>1.4593396001325756</v>
      </c>
      <c r="M46" s="85">
        <f t="shared" si="22"/>
        <v>1.5286816939617243</v>
      </c>
      <c r="N46" s="86">
        <f t="shared" si="22"/>
        <v>1.6010322185676817</v>
      </c>
      <c r="O46" s="85">
        <f t="shared" si="22"/>
        <v>1.6765093659631036</v>
      </c>
      <c r="P46" s="85">
        <f t="shared" si="22"/>
        <v>1.7552354909370134</v>
      </c>
      <c r="Q46" s="85">
        <f t="shared" si="22"/>
        <v>1.8373372408732398</v>
      </c>
      <c r="R46" s="85">
        <f t="shared" si="22"/>
        <v>1.9229456890975811</v>
      </c>
      <c r="S46" s="87">
        <f t="shared" si="22"/>
        <v>2.0121964718355518</v>
      </c>
    </row>
    <row r="47" spans="2:19" x14ac:dyDescent="0.25">
      <c r="B47" s="11">
        <v>29</v>
      </c>
      <c r="C47" s="9">
        <v>32290</v>
      </c>
      <c r="D47" s="56">
        <f t="shared" si="0"/>
        <v>1589.2000000000007</v>
      </c>
      <c r="E47" s="56">
        <v>28.220423011280413</v>
      </c>
      <c r="F47" s="56">
        <v>18.593114095563489</v>
      </c>
      <c r="H47" s="84"/>
      <c r="I47" s="85">
        <f t="shared" ref="I47:S47" si="23">(1+I$23)^(20-$B27)</f>
        <v>1.243374308394652</v>
      </c>
      <c r="J47" s="85">
        <f t="shared" si="23"/>
        <v>1.298074214633707</v>
      </c>
      <c r="K47" s="85">
        <f t="shared" si="23"/>
        <v>1.3549530948189252</v>
      </c>
      <c r="L47" s="85">
        <f t="shared" si="23"/>
        <v>1.4140887598183871</v>
      </c>
      <c r="M47" s="85">
        <f t="shared" si="23"/>
        <v>1.4755614806580351</v>
      </c>
      <c r="N47" s="86">
        <f t="shared" si="23"/>
        <v>1.5394540563150783</v>
      </c>
      <c r="O47" s="85">
        <f t="shared" si="23"/>
        <v>1.6058518831064212</v>
      </c>
      <c r="P47" s="85">
        <f t="shared" si="23"/>
        <v>1.6748430257032565</v>
      </c>
      <c r="Q47" s="85">
        <f t="shared" si="23"/>
        <v>1.7465182898034597</v>
      </c>
      <c r="R47" s="85">
        <f t="shared" si="23"/>
        <v>1.8209712964939213</v>
      </c>
      <c r="S47" s="87">
        <f t="shared" si="23"/>
        <v>1.8982985583354262</v>
      </c>
    </row>
    <row r="48" spans="2:19" x14ac:dyDescent="0.25">
      <c r="B48" s="59">
        <v>30</v>
      </c>
      <c r="C48" s="60">
        <v>35267</v>
      </c>
      <c r="D48" s="61">
        <f t="shared" si="0"/>
        <v>1685.4000000000015</v>
      </c>
      <c r="E48" s="80">
        <v>28.09440947914872</v>
      </c>
      <c r="F48" s="80">
        <v>18.84852792983596</v>
      </c>
      <c r="H48" s="84"/>
      <c r="I48" s="85">
        <f t="shared" ref="I48:S48" si="24">(1+I$23)^(20-$B28)</f>
        <v>1.2189944199947571</v>
      </c>
      <c r="J48" s="85">
        <f t="shared" si="24"/>
        <v>1.2676506002282293</v>
      </c>
      <c r="K48" s="85">
        <f t="shared" si="24"/>
        <v>1.3180477576059584</v>
      </c>
      <c r="L48" s="85">
        <f t="shared" si="24"/>
        <v>1.3702410463356465</v>
      </c>
      <c r="M48" s="85">
        <f t="shared" si="24"/>
        <v>1.4242871434923117</v>
      </c>
      <c r="N48" s="86">
        <f t="shared" si="24"/>
        <v>1.4802442849183446</v>
      </c>
      <c r="O48" s="85">
        <f t="shared" si="24"/>
        <v>1.5381723018260738</v>
      </c>
      <c r="P48" s="85">
        <f t="shared" si="24"/>
        <v>1.5981326581137945</v>
      </c>
      <c r="Q48" s="85">
        <f t="shared" si="24"/>
        <v>1.6601884884063303</v>
      </c>
      <c r="R48" s="85">
        <f t="shared" si="24"/>
        <v>1.7244046368313648</v>
      </c>
      <c r="S48" s="87">
        <f t="shared" si="24"/>
        <v>1.7908476965428546</v>
      </c>
    </row>
    <row r="49" spans="8:25" x14ac:dyDescent="0.25">
      <c r="H49" s="84"/>
      <c r="I49" s="85">
        <f t="shared" ref="I49:S49" si="25">(1+I$23)^(20-$B29)</f>
        <v>1.1950925686223108</v>
      </c>
      <c r="J49" s="85">
        <f t="shared" si="25"/>
        <v>1.2379400392853801</v>
      </c>
      <c r="K49" s="85">
        <f t="shared" si="25"/>
        <v>1.2821476241303098</v>
      </c>
      <c r="L49" s="85">
        <f t="shared" si="25"/>
        <v>1.3277529518756266</v>
      </c>
      <c r="M49" s="85">
        <f t="shared" si="25"/>
        <v>1.374794540050494</v>
      </c>
      <c r="N49" s="86">
        <f t="shared" si="25"/>
        <v>1.4233118124214852</v>
      </c>
      <c r="O49" s="85">
        <f t="shared" si="25"/>
        <v>1.4733451166916416</v>
      </c>
      <c r="P49" s="85">
        <f t="shared" si="25"/>
        <v>1.5249357424749945</v>
      </c>
      <c r="Q49" s="85">
        <f t="shared" si="25"/>
        <v>1.5781259395497436</v>
      </c>
      <c r="R49" s="85">
        <f t="shared" si="25"/>
        <v>1.6329589363933377</v>
      </c>
      <c r="S49" s="87">
        <f t="shared" si="25"/>
        <v>1.6894789590026928</v>
      </c>
    </row>
    <row r="50" spans="8:25" x14ac:dyDescent="0.25">
      <c r="H50" s="84"/>
      <c r="I50" s="85">
        <f t="shared" ref="I50:S50" si="26">(1+I$23)^(20-$B30)</f>
        <v>1.1716593810022655</v>
      </c>
      <c r="J50" s="85">
        <f t="shared" si="26"/>
        <v>1.2089258196146291</v>
      </c>
      <c r="K50" s="85">
        <f t="shared" si="26"/>
        <v>1.2472253153018578</v>
      </c>
      <c r="L50" s="85">
        <f t="shared" si="26"/>
        <v>1.2865823177089404</v>
      </c>
      <c r="M50" s="85">
        <f t="shared" si="26"/>
        <v>1.3270217568054961</v>
      </c>
      <c r="N50" s="86">
        <f t="shared" si="26"/>
        <v>1.3685690504052741</v>
      </c>
      <c r="O50" s="85">
        <f t="shared" si="26"/>
        <v>1.4112501117736029</v>
      </c>
      <c r="P50" s="85">
        <f t="shared" si="26"/>
        <v>1.4550913573234681</v>
      </c>
      <c r="Q50" s="85">
        <f t="shared" si="26"/>
        <v>1.5001197144008969</v>
      </c>
      <c r="R50" s="85">
        <f t="shared" si="26"/>
        <v>1.5463626291603576</v>
      </c>
      <c r="S50" s="87">
        <f t="shared" si="26"/>
        <v>1.5938480745308423</v>
      </c>
      <c r="T50" s="57"/>
      <c r="U50" s="57"/>
      <c r="V50" s="57"/>
      <c r="W50" s="57"/>
      <c r="X50" s="57"/>
      <c r="Y50" s="57"/>
    </row>
    <row r="51" spans="8:25" x14ac:dyDescent="0.25">
      <c r="H51" s="84"/>
      <c r="I51" s="85">
        <f t="shared" ref="I51:S51" si="27">(1+I$23)^(20-$B31)</f>
        <v>1.1486856676492798</v>
      </c>
      <c r="J51" s="85">
        <f t="shared" si="27"/>
        <v>1.1805916207174114</v>
      </c>
      <c r="K51" s="85">
        <f t="shared" si="27"/>
        <v>1.2132541977644531</v>
      </c>
      <c r="L51" s="85">
        <f t="shared" si="27"/>
        <v>1.2466882923536242</v>
      </c>
      <c r="M51" s="85">
        <f t="shared" si="27"/>
        <v>1.2809090316655367</v>
      </c>
      <c r="N51" s="86">
        <f t="shared" si="27"/>
        <v>1.3159317792358403</v>
      </c>
      <c r="O51" s="85">
        <f t="shared" si="27"/>
        <v>1.3517721377141791</v>
      </c>
      <c r="P51" s="85">
        <f t="shared" si="27"/>
        <v>1.3884459516445302</v>
      </c>
      <c r="Q51" s="85">
        <f t="shared" si="27"/>
        <v>1.4259693102670119</v>
      </c>
      <c r="R51" s="85">
        <f t="shared" si="27"/>
        <v>1.4643585503412477</v>
      </c>
      <c r="S51" s="87">
        <f t="shared" si="27"/>
        <v>1.5036302589913608</v>
      </c>
      <c r="T51" s="56"/>
      <c r="X51" s="56"/>
      <c r="Y51" s="56"/>
    </row>
    <row r="52" spans="8:25" x14ac:dyDescent="0.25">
      <c r="H52" s="84"/>
      <c r="I52" s="85">
        <f t="shared" ref="I52:S52" si="28">(1+I$23)^(20-$B32)</f>
        <v>1.1261624192640001</v>
      </c>
      <c r="J52" s="85">
        <f t="shared" si="28"/>
        <v>1.1529215046068468</v>
      </c>
      <c r="K52" s="85">
        <f t="shared" si="28"/>
        <v>1.1802083635840983</v>
      </c>
      <c r="L52" s="85">
        <f t="shared" si="28"/>
        <v>1.2080312910403337</v>
      </c>
      <c r="M52" s="85">
        <f t="shared" si="28"/>
        <v>1.2363986792138384</v>
      </c>
      <c r="N52" s="86">
        <f t="shared" si="28"/>
        <v>1.2653190184960004</v>
      </c>
      <c r="O52" s="85">
        <f t="shared" si="28"/>
        <v>1.2948008981936581</v>
      </c>
      <c r="P52" s="85">
        <f t="shared" si="28"/>
        <v>1.3248530072943991</v>
      </c>
      <c r="Q52" s="85">
        <f t="shared" si="28"/>
        <v>1.3554841352348022</v>
      </c>
      <c r="R52" s="85">
        <f t="shared" si="28"/>
        <v>1.3867031726716359</v>
      </c>
      <c r="S52" s="87">
        <f t="shared" si="28"/>
        <v>1.4185191122560006</v>
      </c>
      <c r="T52" s="56"/>
      <c r="X52" s="56"/>
      <c r="Y52" s="56"/>
    </row>
    <row r="53" spans="8:25" x14ac:dyDescent="0.25">
      <c r="H53" s="84"/>
      <c r="I53" s="85">
        <f t="shared" ref="I53:S53" si="29">(1+I$23)^(20-$B33)</f>
        <v>1.1040808032</v>
      </c>
      <c r="J53" s="85">
        <f t="shared" si="29"/>
        <v>1.1258999068426241</v>
      </c>
      <c r="K53" s="85">
        <f t="shared" si="29"/>
        <v>1.148062610490368</v>
      </c>
      <c r="L53" s="85">
        <f t="shared" si="29"/>
        <v>1.170572956434432</v>
      </c>
      <c r="M53" s="85">
        <f t="shared" si="29"/>
        <v>1.1934350185461762</v>
      </c>
      <c r="N53" s="86">
        <f t="shared" si="29"/>
        <v>1.2166529024000003</v>
      </c>
      <c r="O53" s="85">
        <f t="shared" si="29"/>
        <v>1.240230745396224</v>
      </c>
      <c r="P53" s="85">
        <f t="shared" si="29"/>
        <v>1.2641727168839685</v>
      </c>
      <c r="Q53" s="85">
        <f t="shared" si="29"/>
        <v>1.2884830182840323</v>
      </c>
      <c r="R53" s="85">
        <f t="shared" si="29"/>
        <v>1.3131658832117765</v>
      </c>
      <c r="S53" s="87">
        <f t="shared" si="29"/>
        <v>1.3382255776000005</v>
      </c>
      <c r="T53" s="56"/>
      <c r="X53" s="56"/>
      <c r="Y53" s="56"/>
    </row>
    <row r="54" spans="8:25" x14ac:dyDescent="0.25">
      <c r="H54" s="84"/>
      <c r="I54" s="85">
        <f t="shared" ref="I54:S54" si="30">(1+I$23)^(20-$B34)</f>
        <v>1.08243216</v>
      </c>
      <c r="J54" s="85">
        <f t="shared" si="30"/>
        <v>1.099511627776</v>
      </c>
      <c r="K54" s="85">
        <f t="shared" si="30"/>
        <v>1.116792422656</v>
      </c>
      <c r="L54" s="85">
        <f t="shared" si="30"/>
        <v>1.1342761205759999</v>
      </c>
      <c r="M54" s="85">
        <f t="shared" si="30"/>
        <v>1.1519643036160001</v>
      </c>
      <c r="N54" s="86">
        <f t="shared" si="30"/>
        <v>1.1698585600000002</v>
      </c>
      <c r="O54" s="85">
        <f t="shared" si="30"/>
        <v>1.1879604840960001</v>
      </c>
      <c r="P54" s="85">
        <f t="shared" si="30"/>
        <v>1.2062716764160004</v>
      </c>
      <c r="Q54" s="85">
        <f t="shared" si="30"/>
        <v>1.2247937436160004</v>
      </c>
      <c r="R54" s="85">
        <f t="shared" si="30"/>
        <v>1.2435282984960003</v>
      </c>
      <c r="S54" s="87">
        <f t="shared" si="30"/>
        <v>1.2624769600000003</v>
      </c>
      <c r="T54" s="56"/>
      <c r="X54" s="56"/>
      <c r="Y54" s="56"/>
    </row>
    <row r="55" spans="8:25" x14ac:dyDescent="0.25">
      <c r="H55" s="84"/>
      <c r="I55" s="85">
        <f t="shared" ref="I55:S55" si="31">(1+I$23)^(20-$B35)</f>
        <v>1.0612079999999999</v>
      </c>
      <c r="J55" s="85">
        <f t="shared" si="31"/>
        <v>1.0737418240000001</v>
      </c>
      <c r="K55" s="85">
        <f t="shared" si="31"/>
        <v>1.086373952</v>
      </c>
      <c r="L55" s="85">
        <f t="shared" si="31"/>
        <v>1.0991047679999999</v>
      </c>
      <c r="M55" s="85">
        <f t="shared" si="31"/>
        <v>1.1119346560000001</v>
      </c>
      <c r="N55" s="86">
        <f t="shared" si="31"/>
        <v>1.1248640000000001</v>
      </c>
      <c r="O55" s="85">
        <f t="shared" si="31"/>
        <v>1.1378931840000002</v>
      </c>
      <c r="P55" s="85">
        <f t="shared" si="31"/>
        <v>1.1510225920000001</v>
      </c>
      <c r="Q55" s="85">
        <f t="shared" si="31"/>
        <v>1.1642526080000002</v>
      </c>
      <c r="R55" s="85">
        <f t="shared" si="31"/>
        <v>1.1775836160000002</v>
      </c>
      <c r="S55" s="87">
        <f t="shared" si="31"/>
        <v>1.1910160000000003</v>
      </c>
      <c r="T55" s="56"/>
      <c r="X55" s="56"/>
      <c r="Y55" s="56"/>
    </row>
    <row r="56" spans="8:25" x14ac:dyDescent="0.25">
      <c r="H56" s="84"/>
      <c r="I56" s="85">
        <f t="shared" ref="I56:S56" si="32">(1+I$23)^(20-$B36)</f>
        <v>1.0404</v>
      </c>
      <c r="J56" s="85">
        <f t="shared" si="32"/>
        <v>1.048576</v>
      </c>
      <c r="K56" s="85">
        <f t="shared" si="32"/>
        <v>1.0567839999999999</v>
      </c>
      <c r="L56" s="85">
        <f t="shared" si="32"/>
        <v>1.065024</v>
      </c>
      <c r="M56" s="85">
        <f t="shared" si="32"/>
        <v>1.073296</v>
      </c>
      <c r="N56" s="86">
        <f t="shared" si="32"/>
        <v>1.0816000000000001</v>
      </c>
      <c r="O56" s="85">
        <f t="shared" si="32"/>
        <v>1.089936</v>
      </c>
      <c r="P56" s="85">
        <f t="shared" si="32"/>
        <v>1.0983040000000002</v>
      </c>
      <c r="Q56" s="85">
        <f t="shared" si="32"/>
        <v>1.1067040000000001</v>
      </c>
      <c r="R56" s="85">
        <f t="shared" si="32"/>
        <v>1.1151360000000001</v>
      </c>
      <c r="S56" s="87">
        <f t="shared" si="32"/>
        <v>1.1236000000000002</v>
      </c>
      <c r="T56" s="56"/>
      <c r="X56" s="56"/>
      <c r="Y56" s="56"/>
    </row>
    <row r="57" spans="8:25" x14ac:dyDescent="0.25">
      <c r="H57" s="84"/>
      <c r="I57" s="85">
        <f t="shared" ref="I57:S57" si="33">(1+I$23)^(20-$B37)</f>
        <v>1.02</v>
      </c>
      <c r="J57" s="85">
        <f t="shared" si="33"/>
        <v>1.024</v>
      </c>
      <c r="K57" s="85">
        <f t="shared" si="33"/>
        <v>1.028</v>
      </c>
      <c r="L57" s="85">
        <f t="shared" si="33"/>
        <v>1.032</v>
      </c>
      <c r="M57" s="85">
        <f t="shared" si="33"/>
        <v>1.036</v>
      </c>
      <c r="N57" s="86">
        <f t="shared" si="33"/>
        <v>1.04</v>
      </c>
      <c r="O57" s="85">
        <f t="shared" si="33"/>
        <v>1.044</v>
      </c>
      <c r="P57" s="85">
        <f t="shared" si="33"/>
        <v>1.048</v>
      </c>
      <c r="Q57" s="85">
        <f t="shared" si="33"/>
        <v>1.052</v>
      </c>
      <c r="R57" s="85">
        <f t="shared" si="33"/>
        <v>1.056</v>
      </c>
      <c r="S57" s="87">
        <f t="shared" si="33"/>
        <v>1.06</v>
      </c>
      <c r="T57" s="56"/>
      <c r="X57" s="56"/>
      <c r="Y57" s="56"/>
    </row>
    <row r="58" spans="8:25" ht="15.75" thickBot="1" x14ac:dyDescent="0.3">
      <c r="H58" s="84"/>
      <c r="I58" s="81">
        <f t="shared" ref="I58:S58" si="34">(1+I$23)^(20-$B38)</f>
        <v>1</v>
      </c>
      <c r="J58" s="81">
        <f t="shared" si="34"/>
        <v>1</v>
      </c>
      <c r="K58" s="81">
        <f t="shared" si="34"/>
        <v>1</v>
      </c>
      <c r="L58" s="81">
        <f t="shared" si="34"/>
        <v>1</v>
      </c>
      <c r="M58" s="81">
        <f t="shared" si="34"/>
        <v>1</v>
      </c>
      <c r="N58" s="82">
        <f t="shared" si="34"/>
        <v>1</v>
      </c>
      <c r="O58" s="81">
        <f t="shared" si="34"/>
        <v>1</v>
      </c>
      <c r="P58" s="81">
        <f t="shared" si="34"/>
        <v>1</v>
      </c>
      <c r="Q58" s="81">
        <f t="shared" si="34"/>
        <v>1</v>
      </c>
      <c r="R58" s="81">
        <f t="shared" si="34"/>
        <v>1</v>
      </c>
      <c r="S58" s="88">
        <f t="shared" si="34"/>
        <v>1</v>
      </c>
      <c r="T58" s="56"/>
      <c r="X58" s="56"/>
      <c r="Y58" s="56"/>
    </row>
    <row r="59" spans="8:25" s="68" customFormat="1" ht="15.75" thickTop="1" x14ac:dyDescent="0.25">
      <c r="H59" s="89" t="s">
        <v>56</v>
      </c>
      <c r="I59" s="90">
        <f t="shared" ref="I59:S59" si="35">SUMPRODUCT(I$39:I$58,$D$19:$D$38)</f>
        <v>11682.594927905235</v>
      </c>
      <c r="J59" s="90">
        <f t="shared" si="35"/>
        <v>11992.467438190846</v>
      </c>
      <c r="K59" s="90">
        <f t="shared" si="35"/>
        <v>12313.945186979392</v>
      </c>
      <c r="L59" s="90">
        <f t="shared" si="35"/>
        <v>12647.516470177554</v>
      </c>
      <c r="M59" s="90">
        <f t="shared" si="35"/>
        <v>12993.690835159927</v>
      </c>
      <c r="N59" s="90">
        <f t="shared" si="35"/>
        <v>13353</v>
      </c>
      <c r="O59" s="90">
        <f t="shared" si="35"/>
        <v>13725.998811303631</v>
      </c>
      <c r="P59" s="90">
        <f t="shared" si="35"/>
        <v>14113.266242193562</v>
      </c>
      <c r="Q59" s="90">
        <f t="shared" si="35"/>
        <v>14515.406432052156</v>
      </c>
      <c r="R59" s="90">
        <f t="shared" si="35"/>
        <v>14933.04976969032</v>
      </c>
      <c r="S59" s="91">
        <f t="shared" si="35"/>
        <v>15366.854021673096</v>
      </c>
      <c r="T59" s="69"/>
      <c r="X59" s="69"/>
      <c r="Y59" s="69"/>
    </row>
    <row r="60" spans="8:25" x14ac:dyDescent="0.25">
      <c r="L60" s="56"/>
      <c r="P60" s="56"/>
      <c r="T60" s="56"/>
      <c r="X60" s="56"/>
      <c r="Y60" s="56"/>
    </row>
    <row r="61" spans="8:25" x14ac:dyDescent="0.25">
      <c r="H61" s="83" t="s">
        <v>60</v>
      </c>
      <c r="I61" s="96">
        <f>I22</f>
        <v>-0.5</v>
      </c>
      <c r="J61" s="96">
        <f t="shared" ref="J61:S61" si="36">J22</f>
        <v>-0.4</v>
      </c>
      <c r="K61" s="96">
        <f t="shared" si="36"/>
        <v>-0.3</v>
      </c>
      <c r="L61" s="96">
        <f t="shared" si="36"/>
        <v>-0.2</v>
      </c>
      <c r="M61" s="96">
        <f t="shared" si="36"/>
        <v>-0.1</v>
      </c>
      <c r="N61" s="96">
        <f t="shared" si="36"/>
        <v>0</v>
      </c>
      <c r="O61" s="96">
        <f t="shared" si="36"/>
        <v>0.1</v>
      </c>
      <c r="P61" s="96">
        <f t="shared" si="36"/>
        <v>0.2</v>
      </c>
      <c r="Q61" s="96">
        <f t="shared" si="36"/>
        <v>0.3</v>
      </c>
      <c r="R61" s="96">
        <f t="shared" si="36"/>
        <v>0.4</v>
      </c>
      <c r="S61" s="97">
        <f t="shared" si="36"/>
        <v>0.5</v>
      </c>
      <c r="T61" s="56"/>
      <c r="U61" s="56"/>
      <c r="V61" s="56"/>
      <c r="W61" s="56"/>
      <c r="X61" s="56"/>
      <c r="Y61" s="56"/>
    </row>
    <row r="62" spans="8:25" x14ac:dyDescent="0.25">
      <c r="H62" s="84"/>
      <c r="I62" s="85">
        <f t="shared" ref="I62:S62" si="37">(1+I$23)^(30-$B19)</f>
        <v>1.7758446902974052</v>
      </c>
      <c r="J62" s="85">
        <f t="shared" si="37"/>
        <v>1.9892929456391462</v>
      </c>
      <c r="K62" s="85">
        <f t="shared" si="37"/>
        <v>2.2274108206895207</v>
      </c>
      <c r="L62" s="85">
        <f t="shared" si="37"/>
        <v>2.4929365294775594</v>
      </c>
      <c r="M62" s="85">
        <f t="shared" si="37"/>
        <v>2.7888997724930413</v>
      </c>
      <c r="N62" s="86">
        <f t="shared" si="37"/>
        <v>3.1186514519495603</v>
      </c>
      <c r="O62" s="85">
        <f t="shared" si="37"/>
        <v>3.4858962834743292</v>
      </c>
      <c r="P62" s="85">
        <f t="shared" si="37"/>
        <v>3.8947285737004202</v>
      </c>
      <c r="Q62" s="85">
        <f t="shared" si="37"/>
        <v>4.3496714571226116</v>
      </c>
      <c r="R62" s="85">
        <f t="shared" si="37"/>
        <v>4.8557199114767986</v>
      </c>
      <c r="S62" s="87">
        <f t="shared" si="37"/>
        <v>5.4183878989747729</v>
      </c>
      <c r="T62" s="56"/>
      <c r="U62" s="56"/>
      <c r="V62" s="56"/>
      <c r="W62" s="56"/>
      <c r="X62" s="56"/>
      <c r="Y62" s="56"/>
    </row>
    <row r="63" spans="8:25" x14ac:dyDescent="0.25">
      <c r="H63" s="84"/>
      <c r="I63" s="85">
        <f t="shared" ref="I63:S63" si="38">(1+I$23)^(30-$B20)</f>
        <v>1.7410242061739269</v>
      </c>
      <c r="J63" s="85">
        <f t="shared" si="38"/>
        <v>1.9426688922257287</v>
      </c>
      <c r="K63" s="85">
        <f t="shared" si="38"/>
        <v>2.1667420434722966</v>
      </c>
      <c r="L63" s="85">
        <f t="shared" si="38"/>
        <v>2.4156361719743793</v>
      </c>
      <c r="M63" s="85">
        <f t="shared" si="38"/>
        <v>2.6919881973871052</v>
      </c>
      <c r="N63" s="86">
        <f t="shared" si="38"/>
        <v>2.9987033191822694</v>
      </c>
      <c r="O63" s="85">
        <f t="shared" si="38"/>
        <v>3.3389811144390129</v>
      </c>
      <c r="P63" s="85">
        <f t="shared" si="38"/>
        <v>3.716344058874447</v>
      </c>
      <c r="Q63" s="85">
        <f t="shared" si="38"/>
        <v>4.1346686854777674</v>
      </c>
      <c r="R63" s="85">
        <f t="shared" si="38"/>
        <v>4.5982196131409072</v>
      </c>
      <c r="S63" s="87">
        <f t="shared" si="38"/>
        <v>5.1116866971460118</v>
      </c>
      <c r="T63" s="56"/>
      <c r="U63" s="56"/>
      <c r="V63" s="56"/>
      <c r="W63" s="56"/>
      <c r="X63" s="56"/>
      <c r="Y63" s="56"/>
    </row>
    <row r="64" spans="8:25" x14ac:dyDescent="0.25">
      <c r="H64" s="84"/>
      <c r="I64" s="85">
        <f t="shared" ref="I64:S64" si="39">(1+I$23)^(30-$B21)</f>
        <v>1.7068864766411045</v>
      </c>
      <c r="J64" s="85">
        <f t="shared" si="39"/>
        <v>1.8971375900641883</v>
      </c>
      <c r="K64" s="85">
        <f t="shared" si="39"/>
        <v>2.1077257232220781</v>
      </c>
      <c r="L64" s="85">
        <f t="shared" si="39"/>
        <v>2.340732724781375</v>
      </c>
      <c r="M64" s="85">
        <f t="shared" si="39"/>
        <v>2.5984442059721093</v>
      </c>
      <c r="N64" s="86">
        <f t="shared" si="39"/>
        <v>2.8833685761367969</v>
      </c>
      <c r="O64" s="85">
        <f t="shared" si="39"/>
        <v>3.1982577724511621</v>
      </c>
      <c r="P64" s="85">
        <f t="shared" si="39"/>
        <v>3.5461298271702728</v>
      </c>
      <c r="Q64" s="85">
        <f t="shared" si="39"/>
        <v>3.930293427260235</v>
      </c>
      <c r="R64" s="85">
        <f t="shared" si="39"/>
        <v>4.3543746336561622</v>
      </c>
      <c r="S64" s="87">
        <f t="shared" si="39"/>
        <v>4.8223459407037845</v>
      </c>
      <c r="T64" s="56"/>
      <c r="U64" s="56"/>
      <c r="V64" s="56"/>
      <c r="W64" s="56"/>
      <c r="X64" s="56"/>
      <c r="Y64" s="56"/>
    </row>
    <row r="65" spans="8:25" x14ac:dyDescent="0.25">
      <c r="H65" s="84"/>
      <c r="I65" s="85">
        <f t="shared" ref="I65:S65" si="40">(1+I$23)^(30-$B22)</f>
        <v>1.6734181143540243</v>
      </c>
      <c r="J65" s="85">
        <f t="shared" si="40"/>
        <v>1.8526734277970587</v>
      </c>
      <c r="K65" s="85">
        <f t="shared" si="40"/>
        <v>2.0503168513833443</v>
      </c>
      <c r="L65" s="85">
        <f t="shared" si="40"/>
        <v>2.2681518650982317</v>
      </c>
      <c r="M65" s="85">
        <f t="shared" si="40"/>
        <v>2.5081507779653562</v>
      </c>
      <c r="N65" s="86">
        <f t="shared" si="40"/>
        <v>2.77246978474692</v>
      </c>
      <c r="O65" s="85">
        <f t="shared" si="40"/>
        <v>3.063465299282722</v>
      </c>
      <c r="P65" s="85">
        <f t="shared" si="40"/>
        <v>3.3837116671472067</v>
      </c>
      <c r="Q65" s="85">
        <f t="shared" si="40"/>
        <v>3.7360203681180932</v>
      </c>
      <c r="R65" s="85">
        <f t="shared" si="40"/>
        <v>4.1234608273259106</v>
      </c>
      <c r="S65" s="87">
        <f t="shared" si="40"/>
        <v>4.5493829629280977</v>
      </c>
      <c r="T65" s="56"/>
      <c r="U65" s="56"/>
      <c r="V65" s="56"/>
      <c r="W65" s="56"/>
      <c r="X65" s="56"/>
      <c r="Y65" s="56"/>
    </row>
    <row r="66" spans="8:25" x14ac:dyDescent="0.25">
      <c r="H66" s="84"/>
      <c r="I66" s="85">
        <f t="shared" ref="I66:S66" si="41">(1+I$23)^(30-$B23)</f>
        <v>1.6406059944647295</v>
      </c>
      <c r="J66" s="85">
        <f t="shared" si="41"/>
        <v>1.809251394333065</v>
      </c>
      <c r="K66" s="85">
        <f t="shared" si="41"/>
        <v>1.9944716453145375</v>
      </c>
      <c r="L66" s="85">
        <f t="shared" si="41"/>
        <v>2.1978215747075893</v>
      </c>
      <c r="M66" s="85">
        <f t="shared" si="41"/>
        <v>2.4209949594260198</v>
      </c>
      <c r="N66" s="86">
        <f t="shared" si="41"/>
        <v>2.6658363314874234</v>
      </c>
      <c r="O66" s="85">
        <f t="shared" si="41"/>
        <v>2.9343537349451361</v>
      </c>
      <c r="P66" s="85">
        <f t="shared" si="41"/>
        <v>3.2287325068198536</v>
      </c>
      <c r="Q66" s="85">
        <f t="shared" si="41"/>
        <v>3.5513501598080737</v>
      </c>
      <c r="R66" s="85">
        <f t="shared" si="41"/>
        <v>3.904792450119233</v>
      </c>
      <c r="S66" s="87">
        <f t="shared" si="41"/>
        <v>4.2918707197434882</v>
      </c>
      <c r="T66" s="56"/>
      <c r="U66" s="56"/>
      <c r="V66" s="56"/>
      <c r="W66" s="56"/>
      <c r="X66" s="56"/>
      <c r="Y66" s="56"/>
    </row>
    <row r="67" spans="8:25" x14ac:dyDescent="0.25">
      <c r="H67" s="84"/>
      <c r="I67" s="85">
        <f t="shared" ref="I67:S67" si="42">(1+I$23)^(30-$B24)</f>
        <v>1.608437249475225</v>
      </c>
      <c r="J67" s="85">
        <f t="shared" si="42"/>
        <v>1.7668470647783838</v>
      </c>
      <c r="K67" s="85">
        <f t="shared" si="42"/>
        <v>1.9401475148974099</v>
      </c>
      <c r="L67" s="85">
        <f t="shared" si="42"/>
        <v>2.1296720685151054</v>
      </c>
      <c r="M67" s="85">
        <f t="shared" si="42"/>
        <v>2.3368677214536868</v>
      </c>
      <c r="N67" s="86">
        <f t="shared" si="42"/>
        <v>2.5633041648917527</v>
      </c>
      <c r="O67" s="85">
        <f t="shared" si="42"/>
        <v>2.8106836541620077</v>
      </c>
      <c r="P67" s="85">
        <f t="shared" si="42"/>
        <v>3.0808516286448984</v>
      </c>
      <c r="Q67" s="85">
        <f t="shared" si="42"/>
        <v>3.3758081366996895</v>
      </c>
      <c r="R67" s="85">
        <f t="shared" si="42"/>
        <v>3.6977201232189705</v>
      </c>
      <c r="S67" s="87">
        <f t="shared" si="42"/>
        <v>4.0489346412674418</v>
      </c>
      <c r="T67" s="56"/>
      <c r="U67" s="56"/>
      <c r="V67" s="56"/>
      <c r="W67" s="56"/>
      <c r="X67" s="56"/>
      <c r="Y67" s="56"/>
    </row>
    <row r="68" spans="8:25" x14ac:dyDescent="0.25">
      <c r="H68" s="84"/>
      <c r="I68" s="85">
        <f t="shared" ref="I68:S68" si="43">(1+I$23)^(30-$B25)</f>
        <v>1.576899264191397</v>
      </c>
      <c r="J68" s="85">
        <f t="shared" si="43"/>
        <v>1.7254365866976409</v>
      </c>
      <c r="K68" s="85">
        <f t="shared" si="43"/>
        <v>1.8873030300558462</v>
      </c>
      <c r="L68" s="85">
        <f t="shared" si="43"/>
        <v>2.0636357253053346</v>
      </c>
      <c r="M68" s="85">
        <f t="shared" si="43"/>
        <v>2.2556638237969953</v>
      </c>
      <c r="N68" s="86">
        <f t="shared" si="43"/>
        <v>2.4647155431651466</v>
      </c>
      <c r="O68" s="85">
        <f t="shared" si="43"/>
        <v>2.692225722377402</v>
      </c>
      <c r="P68" s="85">
        <f t="shared" si="43"/>
        <v>2.9397439204626887</v>
      </c>
      <c r="Q68" s="85">
        <f t="shared" si="43"/>
        <v>3.2089430957221374</v>
      </c>
      <c r="R68" s="85">
        <f t="shared" si="43"/>
        <v>3.501628904563419</v>
      </c>
      <c r="S68" s="87">
        <f t="shared" si="43"/>
        <v>3.8197496615730588</v>
      </c>
      <c r="T68" s="56"/>
      <c r="U68" s="56"/>
      <c r="V68" s="56"/>
      <c r="W68" s="56"/>
      <c r="X68" s="56"/>
      <c r="Y68" s="56"/>
    </row>
    <row r="69" spans="8:25" s="12" customFormat="1" x14ac:dyDescent="0.25">
      <c r="H69" s="92"/>
      <c r="I69" s="85">
        <f t="shared" ref="I69:S69" si="44">(1+I$23)^(30-$B26)</f>
        <v>1.5459796707758797</v>
      </c>
      <c r="J69" s="85">
        <f t="shared" si="44"/>
        <v>1.6849966666969145</v>
      </c>
      <c r="K69" s="85">
        <f t="shared" si="44"/>
        <v>1.8358978891593836</v>
      </c>
      <c r="L69" s="85">
        <f t="shared" si="44"/>
        <v>1.9996470206447043</v>
      </c>
      <c r="M69" s="85">
        <f t="shared" si="44"/>
        <v>2.1772816832017323</v>
      </c>
      <c r="N69" s="86">
        <f t="shared" si="44"/>
        <v>2.3699187915049489</v>
      </c>
      <c r="O69" s="85">
        <f t="shared" si="44"/>
        <v>2.5787602704764385</v>
      </c>
      <c r="P69" s="85">
        <f t="shared" si="44"/>
        <v>2.8050991607468405</v>
      </c>
      <c r="Q69" s="85">
        <f t="shared" si="44"/>
        <v>3.0503261366180014</v>
      </c>
      <c r="R69" s="85">
        <f t="shared" si="44"/>
        <v>3.3159364626547525</v>
      </c>
      <c r="S69" s="87">
        <f t="shared" si="44"/>
        <v>3.6035374165783569</v>
      </c>
      <c r="T69" s="56"/>
      <c r="U69" s="56"/>
      <c r="V69" s="56"/>
      <c r="W69" s="56"/>
      <c r="X69" s="56"/>
      <c r="Y69" s="56"/>
    </row>
    <row r="70" spans="8:25" x14ac:dyDescent="0.25">
      <c r="H70" s="84"/>
      <c r="I70" s="85">
        <f t="shared" ref="I70:S70" si="45">(1+I$23)^(30-$B27)</f>
        <v>1.5156663438979212</v>
      </c>
      <c r="J70" s="85">
        <f t="shared" si="45"/>
        <v>1.6455045573212059</v>
      </c>
      <c r="K70" s="85">
        <f t="shared" si="45"/>
        <v>1.7858928882873379</v>
      </c>
      <c r="L70" s="85">
        <f t="shared" si="45"/>
        <v>1.9376424618650239</v>
      </c>
      <c r="M70" s="85">
        <f t="shared" si="45"/>
        <v>2.1016232463337188</v>
      </c>
      <c r="N70" s="86">
        <f t="shared" si="45"/>
        <v>2.2787680687547587</v>
      </c>
      <c r="O70" s="85">
        <f t="shared" si="45"/>
        <v>2.4700768874295385</v>
      </c>
      <c r="P70" s="85">
        <f t="shared" si="45"/>
        <v>2.6766213365904963</v>
      </c>
      <c r="Q70" s="85">
        <f t="shared" si="45"/>
        <v>2.8995495595228147</v>
      </c>
      <c r="R70" s="85">
        <f t="shared" si="45"/>
        <v>3.14009134721094</v>
      </c>
      <c r="S70" s="87">
        <f t="shared" si="45"/>
        <v>3.3995636005456196</v>
      </c>
      <c r="T70" s="56"/>
      <c r="U70" s="56"/>
      <c r="V70" s="56"/>
      <c r="W70" s="56"/>
      <c r="X70" s="56"/>
      <c r="Y70" s="56"/>
    </row>
    <row r="71" spans="8:25" x14ac:dyDescent="0.25">
      <c r="H71" s="84"/>
      <c r="I71" s="85">
        <f t="shared" ref="I71:S71" si="46">(1+I$23)^(30-$B28)</f>
        <v>1.4859473959783542</v>
      </c>
      <c r="J71" s="85">
        <f t="shared" si="46"/>
        <v>1.60693804425899</v>
      </c>
      <c r="K71" s="85">
        <f t="shared" si="46"/>
        <v>1.7372498913300953</v>
      </c>
      <c r="L71" s="85">
        <f t="shared" si="46"/>
        <v>1.8775605250630074</v>
      </c>
      <c r="M71" s="85">
        <f t="shared" si="46"/>
        <v>2.0285938671174892</v>
      </c>
      <c r="N71" s="86">
        <f t="shared" si="46"/>
        <v>2.1911231430334213</v>
      </c>
      <c r="O71" s="85">
        <f t="shared" si="46"/>
        <v>2.3659740301049221</v>
      </c>
      <c r="P71" s="85">
        <f t="shared" si="46"/>
        <v>2.5540279929298628</v>
      </c>
      <c r="Q71" s="85">
        <f t="shared" si="46"/>
        <v>2.7562258170368961</v>
      </c>
      <c r="R71" s="85">
        <f t="shared" si="46"/>
        <v>2.9735713515255111</v>
      </c>
      <c r="S71" s="87">
        <f t="shared" si="46"/>
        <v>3.207135472212848</v>
      </c>
      <c r="T71" s="56"/>
      <c r="U71" s="56"/>
      <c r="V71" s="56"/>
      <c r="W71" s="56"/>
      <c r="X71" s="56"/>
      <c r="Y71" s="56"/>
    </row>
    <row r="72" spans="8:25" x14ac:dyDescent="0.25">
      <c r="H72" s="84"/>
      <c r="I72" s="85">
        <f t="shared" ref="I72:S72" si="47">(1+I$23)^(30-$B29)</f>
        <v>1.4568111725277981</v>
      </c>
      <c r="J72" s="85">
        <f t="shared" si="47"/>
        <v>1.5692754338466701</v>
      </c>
      <c r="K72" s="85">
        <f t="shared" si="47"/>
        <v>1.6899318009047619</v>
      </c>
      <c r="L72" s="85">
        <f t="shared" si="47"/>
        <v>1.8193415940533015</v>
      </c>
      <c r="M72" s="85">
        <f t="shared" si="47"/>
        <v>1.9581021883373446</v>
      </c>
      <c r="N72" s="86">
        <f t="shared" si="47"/>
        <v>2.1068491759936743</v>
      </c>
      <c r="O72" s="85">
        <f t="shared" si="47"/>
        <v>2.2662586495257875</v>
      </c>
      <c r="P72" s="85">
        <f t="shared" si="47"/>
        <v>2.4370496115742957</v>
      </c>
      <c r="Q72" s="85">
        <f t="shared" si="47"/>
        <v>2.6199865180959088</v>
      </c>
      <c r="R72" s="85">
        <f t="shared" si="47"/>
        <v>2.8158819616718853</v>
      </c>
      <c r="S72" s="87">
        <f t="shared" si="47"/>
        <v>3.0255995020875925</v>
      </c>
      <c r="T72" s="56"/>
      <c r="U72" s="56"/>
      <c r="V72" s="56"/>
      <c r="W72" s="56"/>
      <c r="X72" s="56"/>
      <c r="Y72" s="56"/>
    </row>
    <row r="73" spans="8:25" x14ac:dyDescent="0.25">
      <c r="H73" s="84"/>
      <c r="I73" s="85">
        <f t="shared" ref="I73:S73" si="48">(1+I$23)^(30-$B30)</f>
        <v>1.4282462475762727</v>
      </c>
      <c r="J73" s="85">
        <f t="shared" si="48"/>
        <v>1.5324955408658885</v>
      </c>
      <c r="K73" s="85">
        <f t="shared" si="48"/>
        <v>1.6439025300629979</v>
      </c>
      <c r="L73" s="85">
        <f t="shared" si="48"/>
        <v>1.7629279012144397</v>
      </c>
      <c r="M73" s="85">
        <f t="shared" si="48"/>
        <v>1.8900600273526491</v>
      </c>
      <c r="N73" s="86">
        <f t="shared" si="48"/>
        <v>2.025816515378533</v>
      </c>
      <c r="O73" s="85">
        <f t="shared" si="48"/>
        <v>2.1707458328791067</v>
      </c>
      <c r="P73" s="85">
        <f t="shared" si="48"/>
        <v>2.3254290186777635</v>
      </c>
      <c r="Q73" s="85">
        <f t="shared" si="48"/>
        <v>2.4904814810797609</v>
      </c>
      <c r="R73" s="85">
        <f t="shared" si="48"/>
        <v>2.666554887946861</v>
      </c>
      <c r="S73" s="87">
        <f t="shared" si="48"/>
        <v>2.8543391529128228</v>
      </c>
      <c r="T73" s="56"/>
      <c r="U73" s="56"/>
      <c r="V73" s="56"/>
      <c r="W73" s="56"/>
      <c r="X73" s="56"/>
      <c r="Y73" s="56"/>
    </row>
    <row r="74" spans="8:25" x14ac:dyDescent="0.25">
      <c r="H74" s="84"/>
      <c r="I74" s="85">
        <f t="shared" ref="I74:S74" si="49">(1+I$23)^(30-$B31)</f>
        <v>1.4002414191924244</v>
      </c>
      <c r="J74" s="85">
        <f t="shared" si="49"/>
        <v>1.4965776766268444</v>
      </c>
      <c r="K74" s="85">
        <f t="shared" si="49"/>
        <v>1.5991269747694534</v>
      </c>
      <c r="L74" s="85">
        <f t="shared" si="49"/>
        <v>1.7082634701690309</v>
      </c>
      <c r="M74" s="85">
        <f t="shared" si="49"/>
        <v>1.8243822657844104</v>
      </c>
      <c r="N74" s="86">
        <f t="shared" si="49"/>
        <v>1.9479004955562815</v>
      </c>
      <c r="O74" s="85">
        <f t="shared" si="49"/>
        <v>2.0792584606121709</v>
      </c>
      <c r="P74" s="85">
        <f t="shared" si="49"/>
        <v>2.2189208193490106</v>
      </c>
      <c r="Q74" s="85">
        <f t="shared" si="49"/>
        <v>2.3673778337260085</v>
      </c>
      <c r="R74" s="85">
        <f t="shared" si="49"/>
        <v>2.5251466741921029</v>
      </c>
      <c r="S74" s="87">
        <f t="shared" si="49"/>
        <v>2.692772785766814</v>
      </c>
      <c r="T74" s="56"/>
      <c r="U74" s="56"/>
      <c r="V74" s="56"/>
      <c r="W74" s="56"/>
      <c r="X74" s="56"/>
      <c r="Y74" s="56"/>
    </row>
    <row r="75" spans="8:25" x14ac:dyDescent="0.25">
      <c r="H75" s="84"/>
      <c r="I75" s="85">
        <f t="shared" ref="I75:S75" si="50">(1+I$23)^(30-$B32)</f>
        <v>1.372785705090612</v>
      </c>
      <c r="J75" s="85">
        <f t="shared" si="50"/>
        <v>1.4615016373309027</v>
      </c>
      <c r="K75" s="85">
        <f t="shared" si="50"/>
        <v>1.5555709871298184</v>
      </c>
      <c r="L75" s="85">
        <f t="shared" si="50"/>
        <v>1.6552940602413089</v>
      </c>
      <c r="M75" s="85">
        <f t="shared" si="50"/>
        <v>1.7609867430351451</v>
      </c>
      <c r="N75" s="86">
        <f t="shared" si="50"/>
        <v>1.8729812457271937</v>
      </c>
      <c r="O75" s="85">
        <f t="shared" si="50"/>
        <v>1.9916268779810067</v>
      </c>
      <c r="P75" s="85">
        <f t="shared" si="50"/>
        <v>2.1172908581574528</v>
      </c>
      <c r="Q75" s="85">
        <f t="shared" si="50"/>
        <v>2.2503591575342283</v>
      </c>
      <c r="R75" s="85">
        <f t="shared" si="50"/>
        <v>2.3912373808637337</v>
      </c>
      <c r="S75" s="87">
        <f t="shared" si="50"/>
        <v>2.5403516846856733</v>
      </c>
      <c r="T75" s="56"/>
      <c r="U75" s="56"/>
      <c r="V75" s="56"/>
      <c r="W75" s="56"/>
      <c r="X75" s="56"/>
      <c r="Y75" s="56"/>
    </row>
    <row r="76" spans="8:25" x14ac:dyDescent="0.25">
      <c r="H76" s="84"/>
      <c r="I76" s="85">
        <f t="shared" ref="I76:S76" si="51">(1+I$23)^(30-$B33)</f>
        <v>1.3458683383241292</v>
      </c>
      <c r="J76" s="85">
        <f t="shared" si="51"/>
        <v>1.4272476927059599</v>
      </c>
      <c r="K76" s="85">
        <f t="shared" si="51"/>
        <v>1.5132013493480725</v>
      </c>
      <c r="L76" s="85">
        <f t="shared" si="51"/>
        <v>1.6039671126369268</v>
      </c>
      <c r="M76" s="85">
        <f t="shared" si="51"/>
        <v>1.6997941535088272</v>
      </c>
      <c r="N76" s="86">
        <f t="shared" si="51"/>
        <v>1.8009435055069167</v>
      </c>
      <c r="O76" s="85">
        <f t="shared" si="51"/>
        <v>1.9076885804415775</v>
      </c>
      <c r="P76" s="85">
        <f t="shared" si="51"/>
        <v>2.0203157043487137</v>
      </c>
      <c r="Q76" s="85">
        <f t="shared" si="51"/>
        <v>2.1391246744621939</v>
      </c>
      <c r="R76" s="85">
        <f t="shared" si="51"/>
        <v>2.2644293379391418</v>
      </c>
      <c r="S76" s="87">
        <f t="shared" si="51"/>
        <v>2.3965581930996924</v>
      </c>
      <c r="T76" s="56"/>
      <c r="U76" s="56"/>
      <c r="V76" s="56"/>
      <c r="W76" s="56"/>
      <c r="X76" s="56"/>
      <c r="Y76" s="56"/>
    </row>
    <row r="77" spans="8:25" x14ac:dyDescent="0.25">
      <c r="H77" s="84"/>
      <c r="I77" s="85">
        <f t="shared" ref="I77:S77" si="52">(1+I$23)^(30-$B34)</f>
        <v>1.3194787630628722</v>
      </c>
      <c r="J77" s="85">
        <f t="shared" si="52"/>
        <v>1.3937965749081638</v>
      </c>
      <c r="K77" s="85">
        <f t="shared" si="52"/>
        <v>1.4719857483930665</v>
      </c>
      <c r="L77" s="85">
        <f t="shared" si="52"/>
        <v>1.554231698291596</v>
      </c>
      <c r="M77" s="85">
        <f t="shared" si="52"/>
        <v>1.6407279474023428</v>
      </c>
      <c r="N77" s="86">
        <f t="shared" si="52"/>
        <v>1.7316764476028046</v>
      </c>
      <c r="O77" s="85">
        <f t="shared" si="52"/>
        <v>1.8272879123003614</v>
      </c>
      <c r="P77" s="85">
        <f t="shared" si="52"/>
        <v>1.9277821606380858</v>
      </c>
      <c r="Q77" s="85">
        <f t="shared" si="52"/>
        <v>2.0333884738233783</v>
      </c>
      <c r="R77" s="85">
        <f t="shared" si="52"/>
        <v>2.1443459639575204</v>
      </c>
      <c r="S77" s="87">
        <f t="shared" si="52"/>
        <v>2.2609039557544262</v>
      </c>
      <c r="T77" s="56"/>
      <c r="U77" s="56"/>
      <c r="V77" s="56"/>
      <c r="W77" s="56"/>
      <c r="X77" s="56"/>
      <c r="Y77" s="56"/>
    </row>
    <row r="78" spans="8:25" x14ac:dyDescent="0.25">
      <c r="H78" s="84"/>
      <c r="I78" s="85">
        <f t="shared" ref="I78:S78" si="53">(1+I$23)^(30-$B35)</f>
        <v>1.2936066304537961</v>
      </c>
      <c r="J78" s="85">
        <f t="shared" si="53"/>
        <v>1.3611294676837538</v>
      </c>
      <c r="K78" s="85">
        <f t="shared" si="53"/>
        <v>1.4318927513551232</v>
      </c>
      <c r="L78" s="85">
        <f t="shared" si="53"/>
        <v>1.5060384673368181</v>
      </c>
      <c r="M78" s="85">
        <f t="shared" si="53"/>
        <v>1.5837142349443465</v>
      </c>
      <c r="N78" s="86">
        <f t="shared" si="53"/>
        <v>1.6650735073103891</v>
      </c>
      <c r="O78" s="85">
        <f t="shared" si="53"/>
        <v>1.7502757780654801</v>
      </c>
      <c r="P78" s="85">
        <f t="shared" si="53"/>
        <v>1.8394867945019899</v>
      </c>
      <c r="Q78" s="85">
        <f t="shared" si="53"/>
        <v>1.9328787773986482</v>
      </c>
      <c r="R78" s="85">
        <f t="shared" si="53"/>
        <v>2.0306306476870457</v>
      </c>
      <c r="S78" s="87">
        <f t="shared" si="53"/>
        <v>2.1329282601456852</v>
      </c>
      <c r="T78" s="56"/>
      <c r="U78" s="56"/>
      <c r="V78" s="56"/>
      <c r="W78" s="56"/>
      <c r="X78" s="56"/>
      <c r="Y78" s="56"/>
    </row>
    <row r="79" spans="8:25" s="12" customFormat="1" x14ac:dyDescent="0.25">
      <c r="H79" s="92"/>
      <c r="I79" s="85">
        <f t="shared" ref="I79:S79" si="54">(1+I$23)^(30-$B36)</f>
        <v>1.2682417945625453</v>
      </c>
      <c r="J79" s="85">
        <f t="shared" si="54"/>
        <v>1.3292279957849158</v>
      </c>
      <c r="K79" s="85">
        <f t="shared" si="54"/>
        <v>1.3928917814738553</v>
      </c>
      <c r="L79" s="85">
        <f t="shared" si="54"/>
        <v>1.4593396001325756</v>
      </c>
      <c r="M79" s="85">
        <f t="shared" si="54"/>
        <v>1.5286816939617243</v>
      </c>
      <c r="N79" s="86">
        <f t="shared" si="54"/>
        <v>1.6010322185676817</v>
      </c>
      <c r="O79" s="85">
        <f t="shared" si="54"/>
        <v>1.6765093659631036</v>
      </c>
      <c r="P79" s="85">
        <f t="shared" si="54"/>
        <v>1.7552354909370134</v>
      </c>
      <c r="Q79" s="85">
        <f t="shared" si="54"/>
        <v>1.8373372408732398</v>
      </c>
      <c r="R79" s="85">
        <f t="shared" si="54"/>
        <v>1.9229456890975811</v>
      </c>
      <c r="S79" s="87">
        <f t="shared" si="54"/>
        <v>2.0121964718355518</v>
      </c>
      <c r="T79" s="56"/>
      <c r="U79" s="56"/>
      <c r="V79" s="56"/>
      <c r="W79" s="56"/>
      <c r="X79" s="56"/>
      <c r="Y79" s="56"/>
    </row>
    <row r="80" spans="8:25" x14ac:dyDescent="0.25">
      <c r="H80" s="84"/>
      <c r="I80" s="85">
        <f t="shared" ref="I80:S80" si="55">(1+I$23)^(30-$B37)</f>
        <v>1.243374308394652</v>
      </c>
      <c r="J80" s="85">
        <f t="shared" si="55"/>
        <v>1.298074214633707</v>
      </c>
      <c r="K80" s="85">
        <f t="shared" si="55"/>
        <v>1.3549530948189252</v>
      </c>
      <c r="L80" s="85">
        <f t="shared" si="55"/>
        <v>1.4140887598183871</v>
      </c>
      <c r="M80" s="85">
        <f t="shared" si="55"/>
        <v>1.4755614806580351</v>
      </c>
      <c r="N80" s="86">
        <f t="shared" si="55"/>
        <v>1.5394540563150783</v>
      </c>
      <c r="O80" s="85">
        <f t="shared" si="55"/>
        <v>1.6058518831064212</v>
      </c>
      <c r="P80" s="85">
        <f t="shared" si="55"/>
        <v>1.6748430257032565</v>
      </c>
      <c r="Q80" s="85">
        <f t="shared" si="55"/>
        <v>1.7465182898034597</v>
      </c>
      <c r="R80" s="85">
        <f t="shared" si="55"/>
        <v>1.8209712964939213</v>
      </c>
      <c r="S80" s="87">
        <f t="shared" si="55"/>
        <v>1.8982985583354262</v>
      </c>
    </row>
    <row r="81" spans="8:19" x14ac:dyDescent="0.25">
      <c r="H81" s="84"/>
      <c r="I81" s="85">
        <f t="shared" ref="I81:S81" si="56">(1+I$23)^(30-$B38)</f>
        <v>1.2189944199947571</v>
      </c>
      <c r="J81" s="85">
        <f t="shared" si="56"/>
        <v>1.2676506002282293</v>
      </c>
      <c r="K81" s="85">
        <f t="shared" si="56"/>
        <v>1.3180477576059584</v>
      </c>
      <c r="L81" s="85">
        <f t="shared" si="56"/>
        <v>1.3702410463356465</v>
      </c>
      <c r="M81" s="85">
        <f t="shared" si="56"/>
        <v>1.4242871434923117</v>
      </c>
      <c r="N81" s="86">
        <f t="shared" si="56"/>
        <v>1.4802442849183446</v>
      </c>
      <c r="O81" s="85">
        <f t="shared" si="56"/>
        <v>1.5381723018260738</v>
      </c>
      <c r="P81" s="85">
        <f t="shared" si="56"/>
        <v>1.5981326581137945</v>
      </c>
      <c r="Q81" s="85">
        <f t="shared" si="56"/>
        <v>1.6601884884063303</v>
      </c>
      <c r="R81" s="85">
        <f t="shared" si="56"/>
        <v>1.7244046368313648</v>
      </c>
      <c r="S81" s="87">
        <f t="shared" si="56"/>
        <v>1.7908476965428546</v>
      </c>
    </row>
    <row r="82" spans="8:19" x14ac:dyDescent="0.25">
      <c r="H82" s="84"/>
      <c r="I82" s="85">
        <f t="shared" ref="I82:S82" si="57">(1+I$23)^(30-$B39)</f>
        <v>1.1950925686223108</v>
      </c>
      <c r="J82" s="85">
        <f t="shared" si="57"/>
        <v>1.2379400392853801</v>
      </c>
      <c r="K82" s="85">
        <f t="shared" si="57"/>
        <v>1.2821476241303098</v>
      </c>
      <c r="L82" s="85">
        <f t="shared" si="57"/>
        <v>1.3277529518756266</v>
      </c>
      <c r="M82" s="85">
        <f t="shared" si="57"/>
        <v>1.374794540050494</v>
      </c>
      <c r="N82" s="86">
        <f t="shared" si="57"/>
        <v>1.4233118124214852</v>
      </c>
      <c r="O82" s="85">
        <f t="shared" si="57"/>
        <v>1.4733451166916416</v>
      </c>
      <c r="P82" s="85">
        <f t="shared" si="57"/>
        <v>1.5249357424749945</v>
      </c>
      <c r="Q82" s="85">
        <f t="shared" si="57"/>
        <v>1.5781259395497436</v>
      </c>
      <c r="R82" s="85">
        <f t="shared" si="57"/>
        <v>1.6329589363933377</v>
      </c>
      <c r="S82" s="87">
        <f t="shared" si="57"/>
        <v>1.6894789590026928</v>
      </c>
    </row>
    <row r="83" spans="8:19" x14ac:dyDescent="0.25">
      <c r="H83" s="84"/>
      <c r="I83" s="85">
        <f t="shared" ref="I83:S83" si="58">(1+I$23)^(30-$B40)</f>
        <v>1.1716593810022655</v>
      </c>
      <c r="J83" s="85">
        <f t="shared" si="58"/>
        <v>1.2089258196146291</v>
      </c>
      <c r="K83" s="85">
        <f t="shared" si="58"/>
        <v>1.2472253153018578</v>
      </c>
      <c r="L83" s="85">
        <f t="shared" si="58"/>
        <v>1.2865823177089404</v>
      </c>
      <c r="M83" s="85">
        <f t="shared" si="58"/>
        <v>1.3270217568054961</v>
      </c>
      <c r="N83" s="86">
        <f t="shared" si="58"/>
        <v>1.3685690504052741</v>
      </c>
      <c r="O83" s="85">
        <f t="shared" si="58"/>
        <v>1.4112501117736029</v>
      </c>
      <c r="P83" s="85">
        <f t="shared" si="58"/>
        <v>1.4550913573234681</v>
      </c>
      <c r="Q83" s="85">
        <f t="shared" si="58"/>
        <v>1.5001197144008969</v>
      </c>
      <c r="R83" s="85">
        <f t="shared" si="58"/>
        <v>1.5463626291603576</v>
      </c>
      <c r="S83" s="87">
        <f t="shared" si="58"/>
        <v>1.5938480745308423</v>
      </c>
    </row>
    <row r="84" spans="8:19" x14ac:dyDescent="0.25">
      <c r="H84" s="84"/>
      <c r="I84" s="85">
        <f t="shared" ref="I84:S84" si="59">(1+I$23)^(30-$B41)</f>
        <v>1.1486856676492798</v>
      </c>
      <c r="J84" s="85">
        <f t="shared" si="59"/>
        <v>1.1805916207174114</v>
      </c>
      <c r="K84" s="85">
        <f t="shared" si="59"/>
        <v>1.2132541977644531</v>
      </c>
      <c r="L84" s="85">
        <f t="shared" si="59"/>
        <v>1.2466882923536242</v>
      </c>
      <c r="M84" s="85">
        <f t="shared" si="59"/>
        <v>1.2809090316655367</v>
      </c>
      <c r="N84" s="86">
        <f t="shared" si="59"/>
        <v>1.3159317792358403</v>
      </c>
      <c r="O84" s="85">
        <f t="shared" si="59"/>
        <v>1.3517721377141791</v>
      </c>
      <c r="P84" s="85">
        <f t="shared" si="59"/>
        <v>1.3884459516445302</v>
      </c>
      <c r="Q84" s="85">
        <f t="shared" si="59"/>
        <v>1.4259693102670119</v>
      </c>
      <c r="R84" s="85">
        <f t="shared" si="59"/>
        <v>1.4643585503412477</v>
      </c>
      <c r="S84" s="87">
        <f t="shared" si="59"/>
        <v>1.5036302589913608</v>
      </c>
    </row>
    <row r="85" spans="8:19" x14ac:dyDescent="0.25">
      <c r="H85" s="84"/>
      <c r="I85" s="85">
        <f t="shared" ref="I85:S85" si="60">(1+I$23)^(30-$B42)</f>
        <v>1.1261624192640001</v>
      </c>
      <c r="J85" s="85">
        <f t="shared" si="60"/>
        <v>1.1529215046068468</v>
      </c>
      <c r="K85" s="85">
        <f t="shared" si="60"/>
        <v>1.1802083635840983</v>
      </c>
      <c r="L85" s="85">
        <f t="shared" si="60"/>
        <v>1.2080312910403337</v>
      </c>
      <c r="M85" s="85">
        <f t="shared" si="60"/>
        <v>1.2363986792138384</v>
      </c>
      <c r="N85" s="86">
        <f t="shared" si="60"/>
        <v>1.2653190184960004</v>
      </c>
      <c r="O85" s="85">
        <f t="shared" si="60"/>
        <v>1.2948008981936581</v>
      </c>
      <c r="P85" s="85">
        <f t="shared" si="60"/>
        <v>1.3248530072943991</v>
      </c>
      <c r="Q85" s="85">
        <f t="shared" si="60"/>
        <v>1.3554841352348022</v>
      </c>
      <c r="R85" s="85">
        <f t="shared" si="60"/>
        <v>1.3867031726716359</v>
      </c>
      <c r="S85" s="87">
        <f t="shared" si="60"/>
        <v>1.4185191122560006</v>
      </c>
    </row>
    <row r="86" spans="8:19" x14ac:dyDescent="0.25">
      <c r="H86" s="84"/>
      <c r="I86" s="85">
        <f t="shared" ref="I86:S86" si="61">(1+I$23)^(30-$B43)</f>
        <v>1.1040808032</v>
      </c>
      <c r="J86" s="85">
        <f t="shared" si="61"/>
        <v>1.1258999068426241</v>
      </c>
      <c r="K86" s="85">
        <f t="shared" si="61"/>
        <v>1.148062610490368</v>
      </c>
      <c r="L86" s="85">
        <f t="shared" si="61"/>
        <v>1.170572956434432</v>
      </c>
      <c r="M86" s="85">
        <f t="shared" si="61"/>
        <v>1.1934350185461762</v>
      </c>
      <c r="N86" s="86">
        <f t="shared" si="61"/>
        <v>1.2166529024000003</v>
      </c>
      <c r="O86" s="85">
        <f t="shared" si="61"/>
        <v>1.240230745396224</v>
      </c>
      <c r="P86" s="85">
        <f t="shared" si="61"/>
        <v>1.2641727168839685</v>
      </c>
      <c r="Q86" s="85">
        <f t="shared" si="61"/>
        <v>1.2884830182840323</v>
      </c>
      <c r="R86" s="85">
        <f t="shared" si="61"/>
        <v>1.3131658832117765</v>
      </c>
      <c r="S86" s="87">
        <f t="shared" si="61"/>
        <v>1.3382255776000005</v>
      </c>
    </row>
    <row r="87" spans="8:19" x14ac:dyDescent="0.25">
      <c r="H87" s="84"/>
      <c r="I87" s="85">
        <f t="shared" ref="I87:S87" si="62">(1+I$23)^(30-$B44)</f>
        <v>1.08243216</v>
      </c>
      <c r="J87" s="85">
        <f t="shared" si="62"/>
        <v>1.099511627776</v>
      </c>
      <c r="K87" s="85">
        <f t="shared" si="62"/>
        <v>1.116792422656</v>
      </c>
      <c r="L87" s="85">
        <f t="shared" si="62"/>
        <v>1.1342761205759999</v>
      </c>
      <c r="M87" s="85">
        <f t="shared" si="62"/>
        <v>1.1519643036160001</v>
      </c>
      <c r="N87" s="86">
        <f t="shared" si="62"/>
        <v>1.1698585600000002</v>
      </c>
      <c r="O87" s="85">
        <f t="shared" si="62"/>
        <v>1.1879604840960001</v>
      </c>
      <c r="P87" s="85">
        <f t="shared" si="62"/>
        <v>1.2062716764160004</v>
      </c>
      <c r="Q87" s="85">
        <f t="shared" si="62"/>
        <v>1.2247937436160004</v>
      </c>
      <c r="R87" s="85">
        <f t="shared" si="62"/>
        <v>1.2435282984960003</v>
      </c>
      <c r="S87" s="87">
        <f t="shared" si="62"/>
        <v>1.2624769600000003</v>
      </c>
    </row>
    <row r="88" spans="8:19" x14ac:dyDescent="0.25">
      <c r="H88" s="84"/>
      <c r="I88" s="85">
        <f t="shared" ref="I88:S88" si="63">(1+I$23)^(30-$B45)</f>
        <v>1.0612079999999999</v>
      </c>
      <c r="J88" s="85">
        <f t="shared" si="63"/>
        <v>1.0737418240000001</v>
      </c>
      <c r="K88" s="85">
        <f t="shared" si="63"/>
        <v>1.086373952</v>
      </c>
      <c r="L88" s="85">
        <f t="shared" si="63"/>
        <v>1.0991047679999999</v>
      </c>
      <c r="M88" s="85">
        <f t="shared" si="63"/>
        <v>1.1119346560000001</v>
      </c>
      <c r="N88" s="86">
        <f t="shared" si="63"/>
        <v>1.1248640000000001</v>
      </c>
      <c r="O88" s="85">
        <f t="shared" si="63"/>
        <v>1.1378931840000002</v>
      </c>
      <c r="P88" s="85">
        <f t="shared" si="63"/>
        <v>1.1510225920000001</v>
      </c>
      <c r="Q88" s="85">
        <f t="shared" si="63"/>
        <v>1.1642526080000002</v>
      </c>
      <c r="R88" s="85">
        <f t="shared" si="63"/>
        <v>1.1775836160000002</v>
      </c>
      <c r="S88" s="87">
        <f t="shared" si="63"/>
        <v>1.1910160000000003</v>
      </c>
    </row>
    <row r="89" spans="8:19" x14ac:dyDescent="0.25">
      <c r="H89" s="84"/>
      <c r="I89" s="85">
        <f t="shared" ref="I89:S89" si="64">(1+I$23)^(30-$B46)</f>
        <v>1.0404</v>
      </c>
      <c r="J89" s="85">
        <f t="shared" si="64"/>
        <v>1.048576</v>
      </c>
      <c r="K89" s="85">
        <f t="shared" si="64"/>
        <v>1.0567839999999999</v>
      </c>
      <c r="L89" s="85">
        <f t="shared" si="64"/>
        <v>1.065024</v>
      </c>
      <c r="M89" s="85">
        <f t="shared" si="64"/>
        <v>1.073296</v>
      </c>
      <c r="N89" s="86">
        <f t="shared" si="64"/>
        <v>1.0816000000000001</v>
      </c>
      <c r="O89" s="85">
        <f t="shared" si="64"/>
        <v>1.089936</v>
      </c>
      <c r="P89" s="85">
        <f t="shared" si="64"/>
        <v>1.0983040000000002</v>
      </c>
      <c r="Q89" s="85">
        <f t="shared" si="64"/>
        <v>1.1067040000000001</v>
      </c>
      <c r="R89" s="85">
        <f t="shared" si="64"/>
        <v>1.1151360000000001</v>
      </c>
      <c r="S89" s="87">
        <f t="shared" si="64"/>
        <v>1.1236000000000002</v>
      </c>
    </row>
    <row r="90" spans="8:19" x14ac:dyDescent="0.25">
      <c r="H90" s="84"/>
      <c r="I90" s="85">
        <f t="shared" ref="I90:S90" si="65">(1+I$23)^(30-$B47)</f>
        <v>1.02</v>
      </c>
      <c r="J90" s="85">
        <f t="shared" si="65"/>
        <v>1.024</v>
      </c>
      <c r="K90" s="85">
        <f t="shared" si="65"/>
        <v>1.028</v>
      </c>
      <c r="L90" s="85">
        <f t="shared" si="65"/>
        <v>1.032</v>
      </c>
      <c r="M90" s="85">
        <f t="shared" si="65"/>
        <v>1.036</v>
      </c>
      <c r="N90" s="86">
        <f t="shared" si="65"/>
        <v>1.04</v>
      </c>
      <c r="O90" s="85">
        <f t="shared" si="65"/>
        <v>1.044</v>
      </c>
      <c r="P90" s="85">
        <f t="shared" si="65"/>
        <v>1.048</v>
      </c>
      <c r="Q90" s="85">
        <f t="shared" si="65"/>
        <v>1.052</v>
      </c>
      <c r="R90" s="85">
        <f t="shared" si="65"/>
        <v>1.056</v>
      </c>
      <c r="S90" s="87">
        <f t="shared" si="65"/>
        <v>1.06</v>
      </c>
    </row>
    <row r="91" spans="8:19" ht="15.75" thickBot="1" x14ac:dyDescent="0.3">
      <c r="H91" s="84"/>
      <c r="I91" s="81">
        <f t="shared" ref="I91:S91" si="66">(1+I$23)^(30-$B48)</f>
        <v>1</v>
      </c>
      <c r="J91" s="81">
        <f t="shared" si="66"/>
        <v>1</v>
      </c>
      <c r="K91" s="81">
        <f t="shared" si="66"/>
        <v>1</v>
      </c>
      <c r="L91" s="81">
        <f t="shared" si="66"/>
        <v>1</v>
      </c>
      <c r="M91" s="81">
        <f t="shared" si="66"/>
        <v>1</v>
      </c>
      <c r="N91" s="82">
        <f t="shared" si="66"/>
        <v>1</v>
      </c>
      <c r="O91" s="81">
        <f t="shared" si="66"/>
        <v>1</v>
      </c>
      <c r="P91" s="81">
        <f t="shared" si="66"/>
        <v>1</v>
      </c>
      <c r="Q91" s="81">
        <f t="shared" si="66"/>
        <v>1</v>
      </c>
      <c r="R91" s="81">
        <f t="shared" si="66"/>
        <v>1</v>
      </c>
      <c r="S91" s="88">
        <f t="shared" si="66"/>
        <v>1</v>
      </c>
    </row>
    <row r="92" spans="8:19" ht="15.75" thickTop="1" x14ac:dyDescent="0.25">
      <c r="H92" s="89" t="s">
        <v>57</v>
      </c>
      <c r="I92" s="90">
        <f t="shared" ref="I92:S92" si="67">SUMPRODUCT(I$62:I$91,$D$19:$D$48)</f>
        <v>28505.728937376658</v>
      </c>
      <c r="J92" s="90">
        <f t="shared" si="67"/>
        <v>29704.359598085306</v>
      </c>
      <c r="K92" s="90">
        <f t="shared" si="67"/>
        <v>30974.722394408069</v>
      </c>
      <c r="L92" s="90">
        <f t="shared" si="67"/>
        <v>32321.71696610338</v>
      </c>
      <c r="M92" s="90">
        <f t="shared" si="67"/>
        <v>33750.597701731502</v>
      </c>
      <c r="N92" s="90">
        <f t="shared" si="67"/>
        <v>35267.000000000007</v>
      </c>
      <c r="O92" s="90">
        <f t="shared" si="67"/>
        <v>36876.968476934286</v>
      </c>
      <c r="P92" s="90">
        <f t="shared" si="67"/>
        <v>38586.987261175986</v>
      </c>
      <c r="Q92" s="90">
        <f t="shared" si="67"/>
        <v>40404.012529883483</v>
      </c>
      <c r="R92" s="90">
        <f t="shared" si="67"/>
        <v>42335.507448585653</v>
      </c>
      <c r="S92" s="91">
        <f t="shared" si="67"/>
        <v>44389.479689966844</v>
      </c>
    </row>
    <row r="95" spans="8:19" x14ac:dyDescent="0.25">
      <c r="H95" s="93"/>
      <c r="I95" s="98">
        <f>I22</f>
        <v>-0.5</v>
      </c>
      <c r="J95" s="98">
        <f t="shared" ref="J95:S95" si="68">J22</f>
        <v>-0.4</v>
      </c>
      <c r="K95" s="98">
        <f t="shared" si="68"/>
        <v>-0.3</v>
      </c>
      <c r="L95" s="98">
        <f t="shared" si="68"/>
        <v>-0.2</v>
      </c>
      <c r="M95" s="98">
        <f t="shared" si="68"/>
        <v>-0.1</v>
      </c>
      <c r="N95" s="98">
        <f t="shared" si="68"/>
        <v>0</v>
      </c>
      <c r="O95" s="98">
        <f t="shared" si="68"/>
        <v>0.1</v>
      </c>
      <c r="P95" s="98">
        <f t="shared" si="68"/>
        <v>0.2</v>
      </c>
      <c r="Q95" s="98">
        <f t="shared" si="68"/>
        <v>0.3</v>
      </c>
      <c r="R95" s="98">
        <f t="shared" si="68"/>
        <v>0.4</v>
      </c>
      <c r="S95" s="98">
        <f t="shared" si="68"/>
        <v>0.5</v>
      </c>
    </row>
    <row r="96" spans="8:19" x14ac:dyDescent="0.25">
      <c r="H96" s="93" t="s">
        <v>61</v>
      </c>
      <c r="I96" s="94">
        <v>31.986103026138842</v>
      </c>
      <c r="J96" s="94">
        <v>31.965723007438701</v>
      </c>
      <c r="K96" s="94">
        <v>31.945016832256087</v>
      </c>
      <c r="L96" s="94">
        <v>31.923979139517915</v>
      </c>
      <c r="M96" s="94">
        <v>31.902604485098671</v>
      </c>
      <c r="N96" s="95">
        <v>31.880887340675667</v>
      </c>
      <c r="O96" s="94">
        <v>31.858822092571145</v>
      </c>
      <c r="P96" s="94">
        <v>31.836403040580961</v>
      </c>
      <c r="Q96" s="94">
        <v>31.813624396789816</v>
      </c>
      <c r="R96" s="94">
        <v>31.79048028437288</v>
      </c>
      <c r="S96" s="94">
        <v>31.766964736383642</v>
      </c>
    </row>
    <row r="97" spans="3:19" x14ac:dyDescent="0.25">
      <c r="H97" s="93" t="s">
        <v>65</v>
      </c>
      <c r="I97" s="94">
        <v>29.974179348840529</v>
      </c>
      <c r="J97" s="94">
        <v>29.904452069001909</v>
      </c>
      <c r="K97" s="94">
        <v>29.83211338710009</v>
      </c>
      <c r="L97" s="94">
        <v>29.757053427156404</v>
      </c>
      <c r="M97" s="94">
        <v>29.679157531202819</v>
      </c>
      <c r="N97" s="95">
        <v>29.59830605243727</v>
      </c>
      <c r="O97" s="94">
        <v>29.514374139692666</v>
      </c>
      <c r="P97" s="94">
        <v>29.427231512871213</v>
      </c>
      <c r="Q97" s="94">
        <v>29.336742228982228</v>
      </c>
      <c r="R97" s="94">
        <v>29.242764438408319</v>
      </c>
      <c r="S97" s="94">
        <v>29.145150131010389</v>
      </c>
    </row>
    <row r="98" spans="3:19" x14ac:dyDescent="0.25">
      <c r="H98" s="93" t="s">
        <v>67</v>
      </c>
      <c r="I98" s="94">
        <v>28.851603173041784</v>
      </c>
      <c r="J98" s="94">
        <v>28.717368711919125</v>
      </c>
      <c r="K98" s="94">
        <v>28.575100980094341</v>
      </c>
      <c r="L98" s="94">
        <v>28.424251267673533</v>
      </c>
      <c r="M98" s="94">
        <v>28.264231136499692</v>
      </c>
      <c r="N98" s="95">
        <v>28.09440947914872</v>
      </c>
      <c r="O98" s="94">
        <v>27.914109360012795</v>
      </c>
      <c r="P98" s="94">
        <v>27.722604622534615</v>
      </c>
      <c r="Q98" s="94">
        <v>27.519116245516958</v>
      </c>
      <c r="R98" s="94">
        <v>27.302808430213908</v>
      </c>
      <c r="S98" s="94">
        <v>27.072784398607965</v>
      </c>
    </row>
    <row r="99" spans="3:19" x14ac:dyDescent="0.25">
      <c r="H99" s="93" t="s">
        <v>62</v>
      </c>
      <c r="I99" s="94">
        <v>22.066960816162819</v>
      </c>
      <c r="J99" s="94">
        <v>22.046580797462678</v>
      </c>
      <c r="K99" s="94">
        <v>22.02587462228006</v>
      </c>
      <c r="L99" s="94">
        <v>22.004836929541892</v>
      </c>
      <c r="M99" s="94">
        <v>21.983462275122644</v>
      </c>
      <c r="N99" s="95">
        <v>21.961745130699644</v>
      </c>
      <c r="O99" s="94">
        <v>21.939679882595122</v>
      </c>
      <c r="P99" s="94">
        <v>21.917260830604935</v>
      </c>
      <c r="Q99" s="94">
        <v>21.894482186813793</v>
      </c>
      <c r="R99" s="94">
        <v>21.871338074396853</v>
      </c>
      <c r="S99" s="94">
        <v>21.847822526407619</v>
      </c>
    </row>
    <row r="100" spans="3:19" x14ac:dyDescent="0.25">
      <c r="H100" s="93" t="s">
        <v>69</v>
      </c>
      <c r="I100" s="94">
        <v>15.457737497308704</v>
      </c>
      <c r="J100" s="94">
        <v>15.388010217470081</v>
      </c>
      <c r="K100" s="94">
        <v>15.31567153556826</v>
      </c>
      <c r="L100" s="94">
        <v>15.240611575624579</v>
      </c>
      <c r="M100" s="94">
        <v>15.162715679670994</v>
      </c>
      <c r="N100" s="95">
        <v>15.081864200905439</v>
      </c>
      <c r="O100" s="94">
        <v>14.997932288160838</v>
      </c>
      <c r="P100" s="94">
        <v>14.910789661339386</v>
      </c>
      <c r="Q100" s="94">
        <v>14.820300377450398</v>
      </c>
      <c r="R100" s="94">
        <v>14.726322586876488</v>
      </c>
      <c r="S100" s="94">
        <v>14.628708279478557</v>
      </c>
    </row>
    <row r="101" spans="3:19" x14ac:dyDescent="0.25">
      <c r="H101" s="93" t="s">
        <v>70</v>
      </c>
      <c r="I101" s="94">
        <v>19.605721623729028</v>
      </c>
      <c r="J101" s="94">
        <v>19.471487162606365</v>
      </c>
      <c r="K101" s="94">
        <v>19.329219430781585</v>
      </c>
      <c r="L101" s="94">
        <v>19.178369718360774</v>
      </c>
      <c r="M101" s="94">
        <v>19.018349587186933</v>
      </c>
      <c r="N101" s="95">
        <v>18.84852792983596</v>
      </c>
      <c r="O101" s="94">
        <v>18.668227810700035</v>
      </c>
      <c r="P101" s="94">
        <v>18.476723073221855</v>
      </c>
      <c r="Q101" s="94">
        <v>18.273234696204199</v>
      </c>
      <c r="R101" s="94">
        <v>18.056926880901152</v>
      </c>
      <c r="S101" s="94">
        <v>17.826902849295205</v>
      </c>
    </row>
    <row r="110" spans="3:19" ht="15.75" thickBot="1" x14ac:dyDescent="0.3"/>
    <row r="111" spans="3:19" ht="15" customHeight="1" x14ac:dyDescent="0.25">
      <c r="C111" s="181" t="s">
        <v>46</v>
      </c>
      <c r="D111" s="182"/>
    </row>
    <row r="112" spans="3:19" ht="15" customHeight="1" x14ac:dyDescent="0.25">
      <c r="C112" s="183"/>
      <c r="D112" s="184"/>
    </row>
    <row r="113" spans="3:4" ht="15" customHeight="1" thickBot="1" x14ac:dyDescent="0.3">
      <c r="C113" s="185"/>
      <c r="D113" s="186"/>
    </row>
    <row r="117" spans="3:4" x14ac:dyDescent="0.25">
      <c r="C117" s="12" t="s">
        <v>73</v>
      </c>
    </row>
    <row r="126" spans="3:4" ht="15.75" thickBot="1" x14ac:dyDescent="0.3"/>
    <row r="127" spans="3:4" ht="15" customHeight="1" x14ac:dyDescent="0.25">
      <c r="C127" s="181" t="s">
        <v>74</v>
      </c>
      <c r="D127" s="182"/>
    </row>
    <row r="128" spans="3:4" ht="15" customHeight="1" x14ac:dyDescent="0.25">
      <c r="C128" s="183"/>
      <c r="D128" s="184"/>
    </row>
    <row r="129" spans="2:19" ht="15" customHeight="1" thickBot="1" x14ac:dyDescent="0.3">
      <c r="C129" s="185"/>
      <c r="D129" s="186"/>
    </row>
    <row r="135" spans="2:19" ht="15.75" thickBot="1" x14ac:dyDescent="0.3">
      <c r="B135" s="41" t="s">
        <v>0</v>
      </c>
      <c r="C135" s="41" t="s">
        <v>13</v>
      </c>
      <c r="D135" s="13" t="s">
        <v>33</v>
      </c>
      <c r="E135" s="14" t="s">
        <v>43</v>
      </c>
      <c r="F135" s="14" t="s">
        <v>44</v>
      </c>
      <c r="H135" s="51" t="s">
        <v>54</v>
      </c>
      <c r="I135" s="99">
        <v>4.4999999999999998E-2</v>
      </c>
    </row>
    <row r="136" spans="2:19" x14ac:dyDescent="0.25">
      <c r="B136">
        <v>1</v>
      </c>
      <c r="C136" s="10">
        <v>0</v>
      </c>
      <c r="D136" s="56">
        <f>C136</f>
        <v>0</v>
      </c>
      <c r="E136" s="56">
        <v>31.392968750000001</v>
      </c>
      <c r="F136" s="56">
        <v>31.392968750000001</v>
      </c>
    </row>
    <row r="137" spans="2:19" x14ac:dyDescent="0.25">
      <c r="B137">
        <v>2</v>
      </c>
      <c r="C137" s="10">
        <v>42</v>
      </c>
      <c r="D137" s="56">
        <f>C137-C136*(1+$I$135)</f>
        <v>42</v>
      </c>
      <c r="E137" s="56">
        <v>31.2659362296748</v>
      </c>
      <c r="F137" s="56">
        <v>30.491642772454512</v>
      </c>
    </row>
    <row r="138" spans="2:19" x14ac:dyDescent="0.25">
      <c r="B138">
        <v>3</v>
      </c>
      <c r="C138" s="10">
        <v>129</v>
      </c>
      <c r="D138" s="56">
        <f t="shared" ref="D138:D165" si="69">C138-C137*(1+$I$135)</f>
        <v>85.11</v>
      </c>
      <c r="E138" s="56">
        <v>31.139249101950455</v>
      </c>
      <c r="F138" s="56">
        <v>28.873473640298705</v>
      </c>
    </row>
    <row r="139" spans="2:19" x14ac:dyDescent="0.25">
      <c r="B139">
        <v>4</v>
      </c>
      <c r="C139" s="10">
        <v>264</v>
      </c>
      <c r="D139" s="56">
        <f t="shared" si="69"/>
        <v>129.19500000000002</v>
      </c>
      <c r="E139" s="56">
        <v>31.013187476393139</v>
      </c>
      <c r="F139" s="56">
        <v>27.146323599668758</v>
      </c>
      <c r="H139" s="51" t="s">
        <v>52</v>
      </c>
      <c r="I139" s="49">
        <v>-0.5</v>
      </c>
      <c r="J139" s="49">
        <v>-0.4</v>
      </c>
      <c r="K139" s="49">
        <v>-0.3</v>
      </c>
      <c r="L139" s="49">
        <v>-0.2</v>
      </c>
      <c r="M139" s="49">
        <v>-0.1</v>
      </c>
      <c r="N139" s="49">
        <v>0</v>
      </c>
      <c r="O139" s="49">
        <v>0.1</v>
      </c>
      <c r="P139" s="49">
        <v>0.2</v>
      </c>
      <c r="Q139" s="49">
        <v>0.3</v>
      </c>
      <c r="R139" s="49">
        <v>0.4</v>
      </c>
      <c r="S139" s="49">
        <v>0.5</v>
      </c>
    </row>
    <row r="140" spans="2:19" x14ac:dyDescent="0.25">
      <c r="B140">
        <v>5</v>
      </c>
      <c r="C140" s="10">
        <v>451</v>
      </c>
      <c r="D140" s="56">
        <f t="shared" si="69"/>
        <v>175.12</v>
      </c>
      <c r="E140" s="56">
        <v>30.886894630730101</v>
      </c>
      <c r="F140" s="56">
        <v>24.854401359787833</v>
      </c>
      <c r="H140" s="51" t="s">
        <v>53</v>
      </c>
      <c r="I140" s="100">
        <f>$I$135*(1+I$139)</f>
        <v>2.2499999999999999E-2</v>
      </c>
      <c r="J140" s="100">
        <f t="shared" ref="J140:S140" si="70">$I$135*(1+J$139)</f>
        <v>2.7E-2</v>
      </c>
      <c r="K140" s="100">
        <f t="shared" si="70"/>
        <v>3.15E-2</v>
      </c>
      <c r="L140" s="100">
        <f t="shared" si="70"/>
        <v>3.5999999999999997E-2</v>
      </c>
      <c r="M140" s="100">
        <f t="shared" si="70"/>
        <v>4.0500000000000001E-2</v>
      </c>
      <c r="N140" s="100">
        <f t="shared" si="70"/>
        <v>4.4999999999999998E-2</v>
      </c>
      <c r="O140" s="100">
        <f t="shared" si="70"/>
        <v>4.9500000000000002E-2</v>
      </c>
      <c r="P140" s="100">
        <f t="shared" si="70"/>
        <v>5.3999999999999999E-2</v>
      </c>
      <c r="Q140" s="100">
        <f t="shared" si="70"/>
        <v>5.8499999999999996E-2</v>
      </c>
      <c r="R140" s="100">
        <f t="shared" si="70"/>
        <v>6.3E-2</v>
      </c>
      <c r="S140" s="100">
        <f t="shared" si="70"/>
        <v>6.7500000000000004E-2</v>
      </c>
    </row>
    <row r="141" spans="2:19" x14ac:dyDescent="0.25">
      <c r="B141">
        <v>6</v>
      </c>
      <c r="C141" s="10">
        <v>694</v>
      </c>
      <c r="D141" s="56">
        <f t="shared" si="69"/>
        <v>222.70500000000004</v>
      </c>
      <c r="E141" s="56">
        <v>30.760341500071483</v>
      </c>
      <c r="F141" s="56">
        <v>23.059426503823524</v>
      </c>
    </row>
    <row r="142" spans="2:19" x14ac:dyDescent="0.25">
      <c r="B142">
        <v>7</v>
      </c>
      <c r="C142" s="10">
        <v>997</v>
      </c>
      <c r="D142" s="56">
        <f t="shared" si="69"/>
        <v>271.7700000000001</v>
      </c>
      <c r="E142" s="56">
        <v>30.633721732447718</v>
      </c>
      <c r="F142" s="56">
        <v>21.276021279406145</v>
      </c>
      <c r="H142" s="83" t="s">
        <v>58</v>
      </c>
      <c r="I142" s="96">
        <f>I139</f>
        <v>-0.5</v>
      </c>
      <c r="J142" s="96">
        <f t="shared" ref="J142:S142" si="71">J139</f>
        <v>-0.4</v>
      </c>
      <c r="K142" s="96">
        <f t="shared" si="71"/>
        <v>-0.3</v>
      </c>
      <c r="L142" s="96">
        <f t="shared" si="71"/>
        <v>-0.2</v>
      </c>
      <c r="M142" s="96">
        <f t="shared" si="71"/>
        <v>-0.1</v>
      </c>
      <c r="N142" s="96">
        <f t="shared" si="71"/>
        <v>0</v>
      </c>
      <c r="O142" s="96">
        <f t="shared" si="71"/>
        <v>0.1</v>
      </c>
      <c r="P142" s="96">
        <f t="shared" si="71"/>
        <v>0.2</v>
      </c>
      <c r="Q142" s="96">
        <f t="shared" si="71"/>
        <v>0.3</v>
      </c>
      <c r="R142" s="96">
        <f t="shared" si="71"/>
        <v>0.4</v>
      </c>
      <c r="S142" s="97">
        <f t="shared" si="71"/>
        <v>0.5</v>
      </c>
    </row>
    <row r="143" spans="2:19" x14ac:dyDescent="0.25">
      <c r="B143">
        <v>8</v>
      </c>
      <c r="C143" s="10">
        <v>1363</v>
      </c>
      <c r="D143" s="56">
        <f t="shared" si="69"/>
        <v>321.13499999999999</v>
      </c>
      <c r="E143" s="56">
        <v>30.507949950554757</v>
      </c>
      <c r="F143" s="56">
        <v>20.285106239281117</v>
      </c>
      <c r="H143" s="84"/>
      <c r="I143" s="85">
        <f>(1+I$140)^(10-$B136)</f>
        <v>1.221714842505746</v>
      </c>
      <c r="J143" s="85">
        <f t="shared" ref="J143:S144" si="72">(1+J$140)^(10-$B136)</f>
        <v>1.2709661744507241</v>
      </c>
      <c r="K143" s="85">
        <f t="shared" si="72"/>
        <v>1.3219745389654534</v>
      </c>
      <c r="L143" s="85">
        <f t="shared" si="72"/>
        <v>1.374794540050494</v>
      </c>
      <c r="M143" s="85">
        <f t="shared" si="72"/>
        <v>1.4294822298297558</v>
      </c>
      <c r="N143" s="86">
        <f>(1+N$140)^(10-$B136)</f>
        <v>1.4860951404142542</v>
      </c>
      <c r="O143" s="85">
        <f t="shared" si="72"/>
        <v>1.5446923163243125</v>
      </c>
      <c r="P143" s="85">
        <f t="shared" si="72"/>
        <v>1.6053343474775028</v>
      </c>
      <c r="Q143" s="85">
        <f t="shared" si="72"/>
        <v>1.66808340274975</v>
      </c>
      <c r="R143" s="85">
        <f t="shared" si="72"/>
        <v>1.7330032641169413</v>
      </c>
      <c r="S143" s="87">
        <f t="shared" si="72"/>
        <v>1.8001593613846361</v>
      </c>
    </row>
    <row r="144" spans="2:19" x14ac:dyDescent="0.25">
      <c r="B144">
        <v>9</v>
      </c>
      <c r="C144" s="10">
        <v>1798</v>
      </c>
      <c r="D144" s="56">
        <f t="shared" si="69"/>
        <v>373.66500000000019</v>
      </c>
      <c r="E144" s="56">
        <v>30.381927307809612</v>
      </c>
      <c r="F144" s="56">
        <v>19.369560453606809</v>
      </c>
      <c r="H144" s="84"/>
      <c r="I144" s="85">
        <f>(1+I$140)^(10-$B137)</f>
        <v>1.1948311418149107</v>
      </c>
      <c r="J144" s="85">
        <f t="shared" si="72"/>
        <v>1.23755226334053</v>
      </c>
      <c r="K144" s="85">
        <f t="shared" si="72"/>
        <v>1.2816040125695136</v>
      </c>
      <c r="L144" s="85">
        <f t="shared" si="72"/>
        <v>1.3270217568054961</v>
      </c>
      <c r="M144" s="85">
        <f t="shared" si="72"/>
        <v>1.373841643277036</v>
      </c>
      <c r="N144" s="86">
        <f t="shared" si="72"/>
        <v>1.4221006128366069</v>
      </c>
      <c r="O144" s="85">
        <f t="shared" si="72"/>
        <v>1.4718364138392686</v>
      </c>
      <c r="P144" s="85">
        <f t="shared" si="72"/>
        <v>1.5230876162025642</v>
      </c>
      <c r="Q144" s="85">
        <f t="shared" si="72"/>
        <v>1.5758936256492677</v>
      </c>
      <c r="R144" s="85">
        <f t="shared" si="72"/>
        <v>1.6302946981344697</v>
      </c>
      <c r="S144" s="87">
        <f t="shared" si="72"/>
        <v>1.6863319544586757</v>
      </c>
    </row>
    <row r="145" spans="2:19" x14ac:dyDescent="0.25">
      <c r="B145" s="12">
        <v>10</v>
      </c>
      <c r="C145" s="101">
        <v>2305</v>
      </c>
      <c r="D145" s="61">
        <f t="shared" si="69"/>
        <v>426.09000000000015</v>
      </c>
      <c r="E145" s="80">
        <v>27.112597814824777</v>
      </c>
      <c r="F145" s="80">
        <v>15.313109308046679</v>
      </c>
      <c r="H145" s="84"/>
      <c r="I145" s="85">
        <f t="shared" ref="I145:S152" si="73">(1+I$140)^(10-$B138)</f>
        <v>1.1685390139999128</v>
      </c>
      <c r="J145" s="85">
        <f t="shared" si="73"/>
        <v>1.20501680948445</v>
      </c>
      <c r="K145" s="85">
        <f t="shared" si="73"/>
        <v>1.2424663233829507</v>
      </c>
      <c r="L145" s="85">
        <f t="shared" si="73"/>
        <v>1.2809090316655367</v>
      </c>
      <c r="M145" s="85">
        <f t="shared" si="73"/>
        <v>1.3203667883489054</v>
      </c>
      <c r="N145" s="86">
        <f t="shared" si="73"/>
        <v>1.360861830465653</v>
      </c>
      <c r="O145" s="85">
        <f t="shared" si="73"/>
        <v>1.4024167830769587</v>
      </c>
      <c r="P145" s="85">
        <f t="shared" si="73"/>
        <v>1.4450546643288085</v>
      </c>
      <c r="Q145" s="85">
        <f t="shared" si="73"/>
        <v>1.4887988905519769</v>
      </c>
      <c r="R145" s="85">
        <f t="shared" si="73"/>
        <v>1.5336732814058982</v>
      </c>
      <c r="S145" s="87">
        <f t="shared" si="73"/>
        <v>1.5797020650666751</v>
      </c>
    </row>
    <row r="146" spans="2:19" x14ac:dyDescent="0.25">
      <c r="B146">
        <v>11</v>
      </c>
      <c r="C146" s="10">
        <v>2890</v>
      </c>
      <c r="D146" s="56">
        <f t="shared" si="69"/>
        <v>481.27500000000009</v>
      </c>
      <c r="E146" s="56">
        <v>26.908993854320908</v>
      </c>
      <c r="F146" s="56">
        <v>14.618869943251884</v>
      </c>
      <c r="H146" s="84"/>
      <c r="I146" s="85">
        <f t="shared" si="73"/>
        <v>1.142825441564707</v>
      </c>
      <c r="J146" s="85">
        <f t="shared" si="73"/>
        <v>1.1733367180958618</v>
      </c>
      <c r="K146" s="85">
        <f t="shared" si="73"/>
        <v>1.2045238229597195</v>
      </c>
      <c r="L146" s="85">
        <f t="shared" si="73"/>
        <v>1.2363986792138384</v>
      </c>
      <c r="M146" s="85">
        <f t="shared" si="73"/>
        <v>1.2689733669859735</v>
      </c>
      <c r="N146" s="86">
        <f t="shared" si="73"/>
        <v>1.3022601248475147</v>
      </c>
      <c r="O146" s="85">
        <f t="shared" si="73"/>
        <v>1.3362713511929096</v>
      </c>
      <c r="P146" s="85">
        <f t="shared" si="73"/>
        <v>1.3710196056250554</v>
      </c>
      <c r="Q146" s="85">
        <f t="shared" si="73"/>
        <v>1.4065176103466954</v>
      </c>
      <c r="R146" s="85">
        <f t="shared" si="73"/>
        <v>1.4427782515577594</v>
      </c>
      <c r="S146" s="87">
        <f t="shared" si="73"/>
        <v>1.4798145808587124</v>
      </c>
    </row>
    <row r="147" spans="2:19" x14ac:dyDescent="0.25">
      <c r="B147">
        <v>12</v>
      </c>
      <c r="C147" s="10">
        <v>3557</v>
      </c>
      <c r="D147" s="56">
        <f t="shared" si="69"/>
        <v>536.95000000000027</v>
      </c>
      <c r="E147" s="56">
        <v>26.707941429065315</v>
      </c>
      <c r="F147" s="56">
        <v>13.99327511532886</v>
      </c>
      <c r="H147" s="84"/>
      <c r="I147" s="85">
        <f t="shared" si="73"/>
        <v>1.1176776934618162</v>
      </c>
      <c r="J147" s="85">
        <f t="shared" si="73"/>
        <v>1.1424895015539065</v>
      </c>
      <c r="K147" s="85">
        <f t="shared" si="73"/>
        <v>1.1677400125639548</v>
      </c>
      <c r="L147" s="85">
        <f t="shared" si="73"/>
        <v>1.1934350185461762</v>
      </c>
      <c r="M147" s="85">
        <f t="shared" si="73"/>
        <v>1.2195803623123247</v>
      </c>
      <c r="N147" s="86">
        <f t="shared" si="73"/>
        <v>1.2461819376531245</v>
      </c>
      <c r="O147" s="85">
        <f t="shared" si="73"/>
        <v>1.273245689559704</v>
      </c>
      <c r="P147" s="85">
        <f t="shared" si="73"/>
        <v>1.3007776144450243</v>
      </c>
      <c r="Q147" s="85">
        <f t="shared" si="73"/>
        <v>1.3287837603653239</v>
      </c>
      <c r="R147" s="85">
        <f t="shared" si="73"/>
        <v>1.3572702272415424</v>
      </c>
      <c r="S147" s="87">
        <f t="shared" si="73"/>
        <v>1.3862431670807611</v>
      </c>
    </row>
    <row r="148" spans="2:19" x14ac:dyDescent="0.25">
      <c r="B148">
        <v>13</v>
      </c>
      <c r="C148" s="10">
        <v>4313</v>
      </c>
      <c r="D148" s="56">
        <f t="shared" si="69"/>
        <v>595.9350000000004</v>
      </c>
      <c r="E148" s="56">
        <v>26.508396905068999</v>
      </c>
      <c r="F148" s="56">
        <v>13.424997358262281</v>
      </c>
      <c r="H148" s="84"/>
      <c r="I148" s="85">
        <f t="shared" si="73"/>
        <v>1.0930833187890623</v>
      </c>
      <c r="J148" s="85">
        <f t="shared" si="73"/>
        <v>1.1124532634409996</v>
      </c>
      <c r="K148" s="85">
        <f t="shared" si="73"/>
        <v>1.1320795080600627</v>
      </c>
      <c r="L148" s="85">
        <f t="shared" si="73"/>
        <v>1.1519643036160001</v>
      </c>
      <c r="M148" s="85">
        <f t="shared" si="73"/>
        <v>1.1721099109200621</v>
      </c>
      <c r="N148" s="86">
        <f t="shared" si="73"/>
        <v>1.1925186006249995</v>
      </c>
      <c r="O148" s="85">
        <f t="shared" si="73"/>
        <v>1.2131926532250632</v>
      </c>
      <c r="P148" s="85">
        <f t="shared" si="73"/>
        <v>1.2341343590560001</v>
      </c>
      <c r="Q148" s="85">
        <f t="shared" si="73"/>
        <v>1.2553460182950626</v>
      </c>
      <c r="R148" s="85">
        <f t="shared" si="73"/>
        <v>1.2768299409609996</v>
      </c>
      <c r="S148" s="87">
        <f t="shared" si="73"/>
        <v>1.2985884469140621</v>
      </c>
    </row>
    <row r="149" spans="2:19" x14ac:dyDescent="0.25">
      <c r="B149">
        <v>14</v>
      </c>
      <c r="C149" s="10">
        <v>5162</v>
      </c>
      <c r="D149" s="56">
        <f t="shared" si="69"/>
        <v>654.91499999999996</v>
      </c>
      <c r="E149" s="56">
        <v>26.310503042343218</v>
      </c>
      <c r="F149" s="56">
        <v>12.825596828638719</v>
      </c>
      <c r="H149" s="84"/>
      <c r="I149" s="85">
        <f t="shared" si="73"/>
        <v>1.0690301406249998</v>
      </c>
      <c r="J149" s="85">
        <f t="shared" si="73"/>
        <v>1.0832066829999998</v>
      </c>
      <c r="K149" s="85">
        <f t="shared" si="73"/>
        <v>1.0975080058750002</v>
      </c>
      <c r="L149" s="85">
        <f t="shared" si="73"/>
        <v>1.1119346560000001</v>
      </c>
      <c r="M149" s="85">
        <f t="shared" si="73"/>
        <v>1.1264871801249998</v>
      </c>
      <c r="N149" s="86">
        <f t="shared" si="73"/>
        <v>1.1411661249999998</v>
      </c>
      <c r="O149" s="85">
        <f t="shared" si="73"/>
        <v>1.1559720373750004</v>
      </c>
      <c r="P149" s="85">
        <f t="shared" si="73"/>
        <v>1.1709054640000001</v>
      </c>
      <c r="Q149" s="85">
        <f t="shared" si="73"/>
        <v>1.185966951625</v>
      </c>
      <c r="R149" s="85">
        <f t="shared" si="73"/>
        <v>1.2011570469999997</v>
      </c>
      <c r="S149" s="87">
        <f t="shared" si="73"/>
        <v>1.2164762968749996</v>
      </c>
    </row>
    <row r="150" spans="2:19" x14ac:dyDescent="0.25">
      <c r="B150">
        <v>15</v>
      </c>
      <c r="C150" s="10">
        <v>6110</v>
      </c>
      <c r="D150" s="56">
        <f t="shared" si="69"/>
        <v>715.71</v>
      </c>
      <c r="E150" s="56">
        <v>26.113947743321944</v>
      </c>
      <c r="F150" s="56">
        <v>12.284820647229978</v>
      </c>
      <c r="H150" s="84"/>
      <c r="I150" s="85">
        <f t="shared" si="73"/>
        <v>1.0455062499999999</v>
      </c>
      <c r="J150" s="85">
        <f t="shared" si="73"/>
        <v>1.0547289999999998</v>
      </c>
      <c r="K150" s="85">
        <f t="shared" si="73"/>
        <v>1.0639922500000001</v>
      </c>
      <c r="L150" s="85">
        <f t="shared" si="73"/>
        <v>1.073296</v>
      </c>
      <c r="M150" s="85">
        <f t="shared" si="73"/>
        <v>1.0826402499999999</v>
      </c>
      <c r="N150" s="86">
        <f t="shared" si="73"/>
        <v>1.0920249999999998</v>
      </c>
      <c r="O150" s="85">
        <f t="shared" si="73"/>
        <v>1.1014502500000003</v>
      </c>
      <c r="P150" s="85">
        <f t="shared" si="73"/>
        <v>1.110916</v>
      </c>
      <c r="Q150" s="85">
        <f t="shared" si="73"/>
        <v>1.1204222500000001</v>
      </c>
      <c r="R150" s="85">
        <f t="shared" si="73"/>
        <v>1.1299689999999998</v>
      </c>
      <c r="S150" s="87">
        <f t="shared" si="73"/>
        <v>1.1395562499999998</v>
      </c>
    </row>
    <row r="151" spans="2:19" x14ac:dyDescent="0.25">
      <c r="B151">
        <v>16</v>
      </c>
      <c r="C151" s="10">
        <v>7163</v>
      </c>
      <c r="D151" s="56">
        <f t="shared" si="69"/>
        <v>778.05000000000018</v>
      </c>
      <c r="E151" s="56">
        <v>25.91764231422993</v>
      </c>
      <c r="F151" s="56">
        <v>12.062505810446057</v>
      </c>
      <c r="H151" s="84"/>
      <c r="I151" s="85">
        <f t="shared" si="73"/>
        <v>1.0225</v>
      </c>
      <c r="J151" s="85">
        <f t="shared" si="73"/>
        <v>1.0269999999999999</v>
      </c>
      <c r="K151" s="85">
        <f t="shared" si="73"/>
        <v>1.0315000000000001</v>
      </c>
      <c r="L151" s="85">
        <f t="shared" si="73"/>
        <v>1.036</v>
      </c>
      <c r="M151" s="85">
        <f t="shared" si="73"/>
        <v>1.0405</v>
      </c>
      <c r="N151" s="86">
        <f t="shared" si="73"/>
        <v>1.0449999999999999</v>
      </c>
      <c r="O151" s="85">
        <f t="shared" si="73"/>
        <v>1.0495000000000001</v>
      </c>
      <c r="P151" s="85">
        <f t="shared" si="73"/>
        <v>1.054</v>
      </c>
      <c r="Q151" s="85">
        <f t="shared" si="73"/>
        <v>1.0585</v>
      </c>
      <c r="R151" s="85">
        <f t="shared" si="73"/>
        <v>1.0629999999999999</v>
      </c>
      <c r="S151" s="87">
        <f t="shared" si="73"/>
        <v>1.0674999999999999</v>
      </c>
    </row>
    <row r="152" spans="2:19" ht="15.75" thickBot="1" x14ac:dyDescent="0.3">
      <c r="B152">
        <v>17</v>
      </c>
      <c r="C152" s="10">
        <v>8332</v>
      </c>
      <c r="D152" s="56">
        <f t="shared" si="69"/>
        <v>846.66500000000087</v>
      </c>
      <c r="E152" s="56">
        <v>30.881648354423682</v>
      </c>
      <c r="F152" s="56">
        <v>14.148876596324751</v>
      </c>
      <c r="H152" s="84"/>
      <c r="I152" s="81">
        <f t="shared" si="73"/>
        <v>1</v>
      </c>
      <c r="J152" s="81">
        <f t="shared" si="73"/>
        <v>1</v>
      </c>
      <c r="K152" s="81">
        <f t="shared" si="73"/>
        <v>1</v>
      </c>
      <c r="L152" s="81">
        <f t="shared" si="73"/>
        <v>1</v>
      </c>
      <c r="M152" s="81">
        <f t="shared" si="73"/>
        <v>1</v>
      </c>
      <c r="N152" s="82">
        <f t="shared" si="73"/>
        <v>1</v>
      </c>
      <c r="O152" s="81">
        <f t="shared" si="73"/>
        <v>1</v>
      </c>
      <c r="P152" s="81">
        <f t="shared" si="73"/>
        <v>1</v>
      </c>
      <c r="Q152" s="81">
        <f t="shared" si="73"/>
        <v>1</v>
      </c>
      <c r="R152" s="81">
        <f t="shared" si="73"/>
        <v>1</v>
      </c>
      <c r="S152" s="88">
        <f t="shared" si="73"/>
        <v>1</v>
      </c>
    </row>
    <row r="153" spans="2:19" ht="15.75" thickTop="1" x14ac:dyDescent="0.25">
      <c r="B153">
        <v>18</v>
      </c>
      <c r="C153" s="10">
        <v>9622</v>
      </c>
      <c r="D153" s="56">
        <f t="shared" si="69"/>
        <v>915.06000000000131</v>
      </c>
      <c r="E153" s="56">
        <v>30.662027305506225</v>
      </c>
      <c r="F153" s="56">
        <v>13.836815407497847</v>
      </c>
      <c r="H153" s="89" t="s">
        <v>55</v>
      </c>
      <c r="I153" s="90">
        <f>SUMPRODUCT(I$143:I$152,$D$136:$D$145)</f>
        <v>2170.8888679620691</v>
      </c>
      <c r="J153" s="90">
        <f t="shared" ref="J153:S153" si="74">SUMPRODUCT(J$143:J$152,$D$136:$D$145)</f>
        <v>2196.8845112105769</v>
      </c>
      <c r="K153" s="90">
        <f t="shared" si="74"/>
        <v>2223.2868799214393</v>
      </c>
      <c r="L153" s="90">
        <f t="shared" si="74"/>
        <v>2250.1024919376446</v>
      </c>
      <c r="M153" s="90">
        <f t="shared" si="74"/>
        <v>2277.3379614076721</v>
      </c>
      <c r="N153" s="90">
        <f t="shared" si="74"/>
        <v>2305</v>
      </c>
      <c r="O153" s="90">
        <f t="shared" si="74"/>
        <v>2333.0954181296347</v>
      </c>
      <c r="P153" s="90">
        <f t="shared" si="74"/>
        <v>2361.6311261967212</v>
      </c>
      <c r="Q153" s="90">
        <f t="shared" si="74"/>
        <v>2390.6141358373434</v>
      </c>
      <c r="R153" s="90">
        <f t="shared" si="74"/>
        <v>2420.0515611865571</v>
      </c>
      <c r="S153" s="102">
        <f t="shared" si="74"/>
        <v>2449.9506201537788</v>
      </c>
    </row>
    <row r="154" spans="2:19" x14ac:dyDescent="0.25">
      <c r="B154">
        <v>19</v>
      </c>
      <c r="C154" s="10">
        <v>11043</v>
      </c>
      <c r="D154" s="56">
        <f t="shared" si="69"/>
        <v>988.01000000000022</v>
      </c>
      <c r="E154" s="56">
        <v>30.44280909206319</v>
      </c>
      <c r="F154" s="56">
        <v>13.540146590242356</v>
      </c>
    </row>
    <row r="155" spans="2:19" x14ac:dyDescent="0.25">
      <c r="B155" s="12">
        <v>20</v>
      </c>
      <c r="C155" s="101">
        <v>12602</v>
      </c>
      <c r="D155" s="61">
        <f t="shared" si="69"/>
        <v>1062.0650000000005</v>
      </c>
      <c r="E155" s="80">
        <v>30.224100385042334</v>
      </c>
      <c r="F155" s="80">
        <v>13.259449094264067</v>
      </c>
      <c r="H155" s="83" t="s">
        <v>59</v>
      </c>
      <c r="I155" s="96">
        <f>I139</f>
        <v>-0.5</v>
      </c>
      <c r="J155" s="96">
        <f t="shared" ref="J155:S155" si="75">J139</f>
        <v>-0.4</v>
      </c>
      <c r="K155" s="96">
        <f t="shared" si="75"/>
        <v>-0.3</v>
      </c>
      <c r="L155" s="96">
        <f t="shared" si="75"/>
        <v>-0.2</v>
      </c>
      <c r="M155" s="96">
        <f t="shared" si="75"/>
        <v>-0.1</v>
      </c>
      <c r="N155" s="96">
        <f t="shared" si="75"/>
        <v>0</v>
      </c>
      <c r="O155" s="96">
        <f t="shared" si="75"/>
        <v>0.1</v>
      </c>
      <c r="P155" s="96">
        <f t="shared" si="75"/>
        <v>0.2</v>
      </c>
      <c r="Q155" s="96">
        <f t="shared" si="75"/>
        <v>0.3</v>
      </c>
      <c r="R155" s="96">
        <f t="shared" si="75"/>
        <v>0.4</v>
      </c>
      <c r="S155" s="97">
        <f t="shared" si="75"/>
        <v>0.5</v>
      </c>
    </row>
    <row r="156" spans="2:19" x14ac:dyDescent="0.25">
      <c r="B156">
        <v>21</v>
      </c>
      <c r="C156" s="10">
        <v>14262</v>
      </c>
      <c r="D156" s="56">
        <f t="shared" si="69"/>
        <v>1092.9100000000017</v>
      </c>
      <c r="E156" s="56">
        <v>30.233846719027319</v>
      </c>
      <c r="F156" s="56">
        <v>14.129419383045692</v>
      </c>
      <c r="H156" s="84"/>
      <c r="I156" s="85">
        <f>(1+I$140)^(20-$B136)</f>
        <v>1.5261703674178138</v>
      </c>
      <c r="J156" s="85">
        <f t="shared" ref="J156:S156" si="76">(1+J$140)^(20-$B136)</f>
        <v>1.6589696020460523</v>
      </c>
      <c r="K156" s="85">
        <f t="shared" si="76"/>
        <v>1.8026666071456201</v>
      </c>
      <c r="L156" s="85">
        <f t="shared" si="76"/>
        <v>1.9581021883373446</v>
      </c>
      <c r="M156" s="85">
        <f t="shared" si="76"/>
        <v>2.1261779329377122</v>
      </c>
      <c r="N156" s="86">
        <f t="shared" si="76"/>
        <v>2.3078603108491902</v>
      </c>
      <c r="O156" s="85">
        <f t="shared" si="76"/>
        <v>2.5041850325408834</v>
      </c>
      <c r="P156" s="85">
        <f t="shared" si="76"/>
        <v>2.7162616790193344</v>
      </c>
      <c r="Q156" s="85">
        <f t="shared" si="76"/>
        <v>2.9452786194831413</v>
      </c>
      <c r="R156" s="85">
        <f t="shared" si="76"/>
        <v>3.1925082331866905</v>
      </c>
      <c r="S156" s="87">
        <f t="shared" si="76"/>
        <v>3.4593124529114405</v>
      </c>
    </row>
    <row r="157" spans="2:19" x14ac:dyDescent="0.25">
      <c r="B157">
        <v>22</v>
      </c>
      <c r="C157" s="10">
        <v>16028</v>
      </c>
      <c r="D157" s="56">
        <f t="shared" si="69"/>
        <v>1124.2100000000009</v>
      </c>
      <c r="E157" s="56">
        <v>30.236345028031248</v>
      </c>
      <c r="F157" s="56">
        <v>14.926111888600188</v>
      </c>
      <c r="H157" s="84"/>
      <c r="I157" s="85">
        <f t="shared" ref="I157:S172" si="77">(1+I$140)^(20-$B137)</f>
        <v>1.4925871563988398</v>
      </c>
      <c r="J157" s="85">
        <f t="shared" si="77"/>
        <v>1.6153550165979087</v>
      </c>
      <c r="K157" s="85">
        <f t="shared" si="77"/>
        <v>1.7476166816729228</v>
      </c>
      <c r="L157" s="85">
        <f t="shared" si="77"/>
        <v>1.8900600273526491</v>
      </c>
      <c r="M157" s="85">
        <f t="shared" si="77"/>
        <v>2.0434194453990506</v>
      </c>
      <c r="N157" s="86">
        <f t="shared" si="77"/>
        <v>2.2084787663628616</v>
      </c>
      <c r="O157" s="85">
        <f t="shared" si="77"/>
        <v>2.3860743521113701</v>
      </c>
      <c r="P157" s="85">
        <f t="shared" si="77"/>
        <v>2.5770983671910193</v>
      </c>
      <c r="Q157" s="85">
        <f t="shared" si="77"/>
        <v>2.7825022385291844</v>
      </c>
      <c r="R157" s="85">
        <f t="shared" si="77"/>
        <v>3.0033003134399725</v>
      </c>
      <c r="S157" s="87">
        <f t="shared" si="77"/>
        <v>3.2405737263807413</v>
      </c>
    </row>
    <row r="158" spans="2:19" x14ac:dyDescent="0.25">
      <c r="B158">
        <v>23</v>
      </c>
      <c r="C158" s="10">
        <v>17905</v>
      </c>
      <c r="D158" s="56">
        <f t="shared" si="69"/>
        <v>1155.7400000000016</v>
      </c>
      <c r="E158" s="56">
        <v>30.232787940806819</v>
      </c>
      <c r="F158" s="56">
        <v>15.681732440358534</v>
      </c>
      <c r="H158" s="84"/>
      <c r="I158" s="85">
        <f t="shared" si="77"/>
        <v>1.4597429402433644</v>
      </c>
      <c r="J158" s="85">
        <f t="shared" si="77"/>
        <v>1.5728870658207486</v>
      </c>
      <c r="K158" s="85">
        <f t="shared" si="77"/>
        <v>1.6942478736528579</v>
      </c>
      <c r="L158" s="85">
        <f t="shared" si="77"/>
        <v>1.8243822657844104</v>
      </c>
      <c r="M158" s="85">
        <f t="shared" si="77"/>
        <v>1.9638822156646334</v>
      </c>
      <c r="N158" s="86">
        <f t="shared" si="77"/>
        <v>2.1133768099166144</v>
      </c>
      <c r="O158" s="85">
        <f t="shared" si="77"/>
        <v>2.2735343993438493</v>
      </c>
      <c r="P158" s="85">
        <f t="shared" si="77"/>
        <v>2.4450648645076085</v>
      </c>
      <c r="Q158" s="85">
        <f t="shared" si="77"/>
        <v>2.6287220014446708</v>
      </c>
      <c r="R158" s="85">
        <f t="shared" si="77"/>
        <v>2.8253060333395794</v>
      </c>
      <c r="S158" s="87">
        <f t="shared" si="77"/>
        <v>3.035666254220835</v>
      </c>
    </row>
    <row r="159" spans="2:19" x14ac:dyDescent="0.25">
      <c r="B159">
        <v>24</v>
      </c>
      <c r="C159" s="10">
        <v>19899</v>
      </c>
      <c r="D159" s="56">
        <f t="shared" si="69"/>
        <v>1188.2750000000015</v>
      </c>
      <c r="E159" s="56">
        <v>30.223896770621707</v>
      </c>
      <c r="F159" s="56">
        <v>16.356140877534873</v>
      </c>
      <c r="H159" s="84"/>
      <c r="I159" s="85">
        <f t="shared" si="77"/>
        <v>1.4276214574507231</v>
      </c>
      <c r="J159" s="85">
        <f t="shared" si="77"/>
        <v>1.5315356044992685</v>
      </c>
      <c r="K159" s="85">
        <f t="shared" si="77"/>
        <v>1.642508845034278</v>
      </c>
      <c r="L159" s="85">
        <f t="shared" si="77"/>
        <v>1.7609867430351451</v>
      </c>
      <c r="M159" s="85">
        <f t="shared" si="77"/>
        <v>1.8874408608021465</v>
      </c>
      <c r="N159" s="86">
        <f t="shared" si="77"/>
        <v>2.0223701530302529</v>
      </c>
      <c r="O159" s="85">
        <f t="shared" si="77"/>
        <v>2.1663024291032387</v>
      </c>
      <c r="P159" s="85">
        <f t="shared" si="77"/>
        <v>2.3197958866296093</v>
      </c>
      <c r="Q159" s="85">
        <f t="shared" si="77"/>
        <v>2.4834407193619943</v>
      </c>
      <c r="R159" s="85">
        <f t="shared" si="77"/>
        <v>2.6578608027653616</v>
      </c>
      <c r="S159" s="87">
        <f t="shared" si="77"/>
        <v>2.8437154606284172</v>
      </c>
    </row>
    <row r="160" spans="2:19" x14ac:dyDescent="0.25">
      <c r="B160">
        <v>25</v>
      </c>
      <c r="C160" s="10">
        <v>22105</v>
      </c>
      <c r="D160" s="56">
        <f t="shared" si="69"/>
        <v>1310.5450000000019</v>
      </c>
      <c r="E160" s="56">
        <v>30.196025056453433</v>
      </c>
      <c r="F160" s="56">
        <v>16.966044876082734</v>
      </c>
      <c r="H160" s="84"/>
      <c r="I160" s="85">
        <f t="shared" si="77"/>
        <v>1.3962068043527858</v>
      </c>
      <c r="J160" s="85">
        <f t="shared" si="77"/>
        <v>1.4912712799408654</v>
      </c>
      <c r="K160" s="85">
        <f t="shared" si="77"/>
        <v>1.5923498255300805</v>
      </c>
      <c r="L160" s="85">
        <f t="shared" si="77"/>
        <v>1.6997941535088272</v>
      </c>
      <c r="M160" s="85">
        <f t="shared" si="77"/>
        <v>1.8139748782336826</v>
      </c>
      <c r="N160" s="86">
        <f t="shared" si="77"/>
        <v>1.9352824430911519</v>
      </c>
      <c r="O160" s="85">
        <f t="shared" si="77"/>
        <v>2.0641280887119944</v>
      </c>
      <c r="P160" s="85">
        <f t="shared" si="77"/>
        <v>2.2009448639749616</v>
      </c>
      <c r="Q160" s="85">
        <f t="shared" si="77"/>
        <v>2.3461886814945623</v>
      </c>
      <c r="R160" s="85">
        <f t="shared" si="77"/>
        <v>2.5003394193465303</v>
      </c>
      <c r="S160" s="87">
        <f t="shared" si="77"/>
        <v>2.6639020708462922</v>
      </c>
    </row>
    <row r="161" spans="2:19" x14ac:dyDescent="0.25">
      <c r="B161">
        <v>26</v>
      </c>
      <c r="C161" s="10">
        <v>24259</v>
      </c>
      <c r="D161" s="56">
        <f t="shared" si="69"/>
        <v>1159.2750000000015</v>
      </c>
      <c r="E161" s="56">
        <v>30.191994607318204</v>
      </c>
      <c r="F161" s="56">
        <v>17.577665945369787</v>
      </c>
      <c r="H161" s="84"/>
      <c r="I161" s="85">
        <f t="shared" si="77"/>
        <v>1.3654834272398884</v>
      </c>
      <c r="J161" s="85">
        <f t="shared" si="77"/>
        <v>1.4520655111400833</v>
      </c>
      <c r="K161" s="85">
        <f t="shared" si="77"/>
        <v>1.5437225647407469</v>
      </c>
      <c r="L161" s="85">
        <f t="shared" si="77"/>
        <v>1.6407279474023428</v>
      </c>
      <c r="M161" s="85">
        <f t="shared" si="77"/>
        <v>1.743368455774803</v>
      </c>
      <c r="N161" s="86">
        <f t="shared" si="77"/>
        <v>1.851944921618327</v>
      </c>
      <c r="O161" s="85">
        <f t="shared" si="77"/>
        <v>1.9667728334559258</v>
      </c>
      <c r="P161" s="85">
        <f t="shared" si="77"/>
        <v>2.0881829828984455</v>
      </c>
      <c r="Q161" s="85">
        <f t="shared" si="77"/>
        <v>2.2165221365087979</v>
      </c>
      <c r="R161" s="85">
        <f t="shared" si="77"/>
        <v>2.3521537340983354</v>
      </c>
      <c r="S161" s="87">
        <f t="shared" si="77"/>
        <v>2.4954586143759183</v>
      </c>
    </row>
    <row r="162" spans="2:19" x14ac:dyDescent="0.25">
      <c r="B162">
        <v>27</v>
      </c>
      <c r="C162" s="10">
        <v>26637</v>
      </c>
      <c r="D162" s="56">
        <f t="shared" si="69"/>
        <v>1286.3450000000012</v>
      </c>
      <c r="E162" s="56">
        <v>30.169586252142679</v>
      </c>
      <c r="F162" s="56">
        <v>18.114379559045492</v>
      </c>
      <c r="H162" s="84"/>
      <c r="I162" s="85">
        <f t="shared" si="77"/>
        <v>1.3354361146600375</v>
      </c>
      <c r="J162" s="85">
        <f t="shared" si="77"/>
        <v>1.4138904684908309</v>
      </c>
      <c r="K162" s="85">
        <f t="shared" si="77"/>
        <v>1.4965802857399386</v>
      </c>
      <c r="L162" s="85">
        <f t="shared" si="77"/>
        <v>1.5837142349443465</v>
      </c>
      <c r="M162" s="85">
        <f t="shared" si="77"/>
        <v>1.675510289067567</v>
      </c>
      <c r="N162" s="86">
        <f t="shared" si="77"/>
        <v>1.7721960972424187</v>
      </c>
      <c r="O162" s="85">
        <f t="shared" si="77"/>
        <v>1.8740093696578612</v>
      </c>
      <c r="P162" s="85">
        <f t="shared" si="77"/>
        <v>1.9811982759947302</v>
      </c>
      <c r="Q162" s="85">
        <f t="shared" si="77"/>
        <v>2.0940218578259779</v>
      </c>
      <c r="R162" s="85">
        <f t="shared" si="77"/>
        <v>2.2127504554076536</v>
      </c>
      <c r="S162" s="87">
        <f t="shared" si="77"/>
        <v>2.3376661492982844</v>
      </c>
    </row>
    <row r="163" spans="2:19" x14ac:dyDescent="0.25">
      <c r="B163">
        <v>28</v>
      </c>
      <c r="C163" s="10">
        <v>29154</v>
      </c>
      <c r="D163" s="56">
        <f t="shared" si="69"/>
        <v>1318.3350000000028</v>
      </c>
      <c r="E163" s="56">
        <v>30.143636905395802</v>
      </c>
      <c r="F163" s="56">
        <v>18.630773595250226</v>
      </c>
      <c r="H163" s="84"/>
      <c r="I163" s="85">
        <f t="shared" si="77"/>
        <v>1.3060499898875673</v>
      </c>
      <c r="J163" s="85">
        <f t="shared" si="77"/>
        <v>1.376719054031968</v>
      </c>
      <c r="K163" s="85">
        <f t="shared" si="77"/>
        <v>1.4508776400774974</v>
      </c>
      <c r="L163" s="85">
        <f t="shared" si="77"/>
        <v>1.5286816939617243</v>
      </c>
      <c r="M163" s="85">
        <f t="shared" si="77"/>
        <v>1.6102934061197183</v>
      </c>
      <c r="N163" s="86">
        <f t="shared" si="77"/>
        <v>1.6958814327678646</v>
      </c>
      <c r="O163" s="85">
        <f t="shared" si="77"/>
        <v>1.7856211240189244</v>
      </c>
      <c r="P163" s="85">
        <f t="shared" si="77"/>
        <v>1.8796947590082826</v>
      </c>
      <c r="Q163" s="85">
        <f t="shared" si="77"/>
        <v>1.9782917882153783</v>
      </c>
      <c r="R163" s="85">
        <f t="shared" si="77"/>
        <v>2.0816090831680656</v>
      </c>
      <c r="S163" s="87">
        <f t="shared" si="77"/>
        <v>2.1898511937220464</v>
      </c>
    </row>
    <row r="164" spans="2:19" x14ac:dyDescent="0.25">
      <c r="B164">
        <v>29</v>
      </c>
      <c r="C164" s="10">
        <v>31818</v>
      </c>
      <c r="D164" s="56">
        <f t="shared" si="69"/>
        <v>1352.0700000000033</v>
      </c>
      <c r="E164" s="56">
        <v>30.114292141942002</v>
      </c>
      <c r="F164" s="56">
        <v>19.111653381122657</v>
      </c>
      <c r="H164" s="84"/>
      <c r="I164" s="85">
        <f t="shared" si="77"/>
        <v>1.277310503557523</v>
      </c>
      <c r="J164" s="85">
        <f t="shared" si="77"/>
        <v>1.3405248822122378</v>
      </c>
      <c r="K164" s="85">
        <f t="shared" si="77"/>
        <v>1.4065706641565656</v>
      </c>
      <c r="L164" s="85">
        <f t="shared" si="77"/>
        <v>1.4755614806580351</v>
      </c>
      <c r="M164" s="85">
        <f t="shared" si="77"/>
        <v>1.5476149986734442</v>
      </c>
      <c r="N164" s="86">
        <f t="shared" si="77"/>
        <v>1.6228530457108756</v>
      </c>
      <c r="O164" s="85">
        <f t="shared" si="77"/>
        <v>1.7014017379884936</v>
      </c>
      <c r="P164" s="85">
        <f t="shared" si="77"/>
        <v>1.7833916119623174</v>
      </c>
      <c r="Q164" s="85">
        <f t="shared" si="77"/>
        <v>1.868957759296531</v>
      </c>
      <c r="R164" s="85">
        <f t="shared" si="77"/>
        <v>1.9582399653509555</v>
      </c>
      <c r="S164" s="87">
        <f t="shared" si="77"/>
        <v>2.0513828512618701</v>
      </c>
    </row>
    <row r="165" spans="2:19" x14ac:dyDescent="0.25">
      <c r="B165" s="12">
        <v>30</v>
      </c>
      <c r="C165" s="101">
        <v>34633</v>
      </c>
      <c r="D165" s="61">
        <f t="shared" si="69"/>
        <v>1383.1900000000023</v>
      </c>
      <c r="E165" s="80">
        <v>30.082346718116796</v>
      </c>
      <c r="F165" s="80">
        <v>19.546342161923185</v>
      </c>
      <c r="H165" s="84"/>
      <c r="I165" s="85">
        <f t="shared" si="77"/>
        <v>1.2492034264621252</v>
      </c>
      <c r="J165" s="85">
        <f t="shared" si="77"/>
        <v>1.3052822611608936</v>
      </c>
      <c r="K165" s="85">
        <f t="shared" si="77"/>
        <v>1.3636167369428651</v>
      </c>
      <c r="L165" s="85">
        <f t="shared" si="77"/>
        <v>1.4242871434923117</v>
      </c>
      <c r="M165" s="85">
        <f t="shared" si="77"/>
        <v>1.4873762601378608</v>
      </c>
      <c r="N165" s="86">
        <f t="shared" si="77"/>
        <v>1.5529694217328953</v>
      </c>
      <c r="O165" s="85">
        <f t="shared" si="77"/>
        <v>1.6211545859823662</v>
      </c>
      <c r="P165" s="85">
        <f t="shared" si="77"/>
        <v>1.6920224022412877</v>
      </c>
      <c r="Q165" s="85">
        <f t="shared" si="77"/>
        <v>1.7656662818106104</v>
      </c>
      <c r="R165" s="85">
        <f t="shared" si="77"/>
        <v>1.8421824697563083</v>
      </c>
      <c r="S165" s="87">
        <f t="shared" si="77"/>
        <v>1.9216701182780989</v>
      </c>
    </row>
    <row r="166" spans="2:19" x14ac:dyDescent="0.25">
      <c r="H166" s="84"/>
      <c r="I166" s="85">
        <f t="shared" si="77"/>
        <v>1.221714842505746</v>
      </c>
      <c r="J166" s="85">
        <f t="shared" si="77"/>
        <v>1.2709661744507241</v>
      </c>
      <c r="K166" s="85">
        <f t="shared" si="77"/>
        <v>1.3219745389654534</v>
      </c>
      <c r="L166" s="85">
        <f t="shared" si="77"/>
        <v>1.374794540050494</v>
      </c>
      <c r="M166" s="85">
        <f t="shared" si="77"/>
        <v>1.4294822298297558</v>
      </c>
      <c r="N166" s="86">
        <f t="shared" si="77"/>
        <v>1.4860951404142542</v>
      </c>
      <c r="O166" s="85">
        <f t="shared" si="77"/>
        <v>1.5446923163243125</v>
      </c>
      <c r="P166" s="85">
        <f t="shared" si="77"/>
        <v>1.6053343474775028</v>
      </c>
      <c r="Q166" s="85">
        <f t="shared" si="77"/>
        <v>1.66808340274975</v>
      </c>
      <c r="R166" s="85">
        <f t="shared" si="77"/>
        <v>1.7330032641169413</v>
      </c>
      <c r="S166" s="87">
        <f t="shared" si="77"/>
        <v>1.8001593613846361</v>
      </c>
    </row>
    <row r="167" spans="2:19" x14ac:dyDescent="0.25">
      <c r="H167" s="84"/>
      <c r="I167" s="85">
        <f t="shared" si="77"/>
        <v>1.1948311418149107</v>
      </c>
      <c r="J167" s="85">
        <f t="shared" si="77"/>
        <v>1.23755226334053</v>
      </c>
      <c r="K167" s="85">
        <f t="shared" si="77"/>
        <v>1.2816040125695136</v>
      </c>
      <c r="L167" s="85">
        <f t="shared" si="77"/>
        <v>1.3270217568054961</v>
      </c>
      <c r="M167" s="85">
        <f t="shared" si="77"/>
        <v>1.373841643277036</v>
      </c>
      <c r="N167" s="86">
        <f t="shared" si="77"/>
        <v>1.4221006128366069</v>
      </c>
      <c r="O167" s="85">
        <f t="shared" si="77"/>
        <v>1.4718364138392686</v>
      </c>
      <c r="P167" s="85">
        <f t="shared" si="77"/>
        <v>1.5230876162025642</v>
      </c>
      <c r="Q167" s="85">
        <f t="shared" si="77"/>
        <v>1.5758936256492677</v>
      </c>
      <c r="R167" s="85">
        <f t="shared" si="77"/>
        <v>1.6302946981344697</v>
      </c>
      <c r="S167" s="87">
        <f t="shared" si="77"/>
        <v>1.6863319544586757</v>
      </c>
    </row>
    <row r="168" spans="2:19" x14ac:dyDescent="0.25">
      <c r="H168" s="84"/>
      <c r="I168" s="85">
        <f t="shared" si="77"/>
        <v>1.1685390139999128</v>
      </c>
      <c r="J168" s="85">
        <f t="shared" si="77"/>
        <v>1.20501680948445</v>
      </c>
      <c r="K168" s="85">
        <f t="shared" si="77"/>
        <v>1.2424663233829507</v>
      </c>
      <c r="L168" s="85">
        <f t="shared" si="77"/>
        <v>1.2809090316655367</v>
      </c>
      <c r="M168" s="85">
        <f t="shared" si="77"/>
        <v>1.3203667883489054</v>
      </c>
      <c r="N168" s="86">
        <f t="shared" si="77"/>
        <v>1.360861830465653</v>
      </c>
      <c r="O168" s="85">
        <f t="shared" si="77"/>
        <v>1.4024167830769587</v>
      </c>
      <c r="P168" s="85">
        <f t="shared" si="77"/>
        <v>1.4450546643288085</v>
      </c>
      <c r="Q168" s="85">
        <f t="shared" si="77"/>
        <v>1.4887988905519769</v>
      </c>
      <c r="R168" s="85">
        <f t="shared" si="77"/>
        <v>1.5336732814058982</v>
      </c>
      <c r="S168" s="87">
        <f t="shared" si="77"/>
        <v>1.5797020650666751</v>
      </c>
    </row>
    <row r="169" spans="2:19" x14ac:dyDescent="0.25">
      <c r="H169" s="84"/>
      <c r="I169" s="85">
        <f t="shared" si="77"/>
        <v>1.142825441564707</v>
      </c>
      <c r="J169" s="85">
        <f t="shared" si="77"/>
        <v>1.1733367180958618</v>
      </c>
      <c r="K169" s="85">
        <f t="shared" si="77"/>
        <v>1.2045238229597195</v>
      </c>
      <c r="L169" s="85">
        <f t="shared" si="77"/>
        <v>1.2363986792138384</v>
      </c>
      <c r="M169" s="85">
        <f t="shared" si="77"/>
        <v>1.2689733669859735</v>
      </c>
      <c r="N169" s="86">
        <f t="shared" si="77"/>
        <v>1.3022601248475147</v>
      </c>
      <c r="O169" s="85">
        <f t="shared" si="77"/>
        <v>1.3362713511929096</v>
      </c>
      <c r="P169" s="85">
        <f t="shared" si="77"/>
        <v>1.3710196056250554</v>
      </c>
      <c r="Q169" s="85">
        <f t="shared" si="77"/>
        <v>1.4065176103466954</v>
      </c>
      <c r="R169" s="85">
        <f t="shared" si="77"/>
        <v>1.4427782515577594</v>
      </c>
      <c r="S169" s="87">
        <f t="shared" si="77"/>
        <v>1.4798145808587124</v>
      </c>
    </row>
    <row r="170" spans="2:19" x14ac:dyDescent="0.25">
      <c r="H170" s="84"/>
      <c r="I170" s="85">
        <f t="shared" si="77"/>
        <v>1.1176776934618162</v>
      </c>
      <c r="J170" s="85">
        <f t="shared" si="77"/>
        <v>1.1424895015539065</v>
      </c>
      <c r="K170" s="85">
        <f t="shared" si="77"/>
        <v>1.1677400125639548</v>
      </c>
      <c r="L170" s="85">
        <f t="shared" si="77"/>
        <v>1.1934350185461762</v>
      </c>
      <c r="M170" s="85">
        <f t="shared" si="77"/>
        <v>1.2195803623123247</v>
      </c>
      <c r="N170" s="86">
        <f t="shared" si="77"/>
        <v>1.2461819376531245</v>
      </c>
      <c r="O170" s="85">
        <f t="shared" si="77"/>
        <v>1.273245689559704</v>
      </c>
      <c r="P170" s="85">
        <f t="shared" si="77"/>
        <v>1.3007776144450243</v>
      </c>
      <c r="Q170" s="85">
        <f t="shared" si="77"/>
        <v>1.3287837603653239</v>
      </c>
      <c r="R170" s="85">
        <f t="shared" si="77"/>
        <v>1.3572702272415424</v>
      </c>
      <c r="S170" s="87">
        <f t="shared" si="77"/>
        <v>1.3862431670807611</v>
      </c>
    </row>
    <row r="171" spans="2:19" x14ac:dyDescent="0.25">
      <c r="H171" s="84"/>
      <c r="I171" s="85">
        <f t="shared" si="77"/>
        <v>1.0930833187890623</v>
      </c>
      <c r="J171" s="85">
        <f t="shared" si="77"/>
        <v>1.1124532634409996</v>
      </c>
      <c r="K171" s="85">
        <f t="shared" si="77"/>
        <v>1.1320795080600627</v>
      </c>
      <c r="L171" s="85">
        <f t="shared" si="77"/>
        <v>1.1519643036160001</v>
      </c>
      <c r="M171" s="85">
        <f t="shared" si="77"/>
        <v>1.1721099109200621</v>
      </c>
      <c r="N171" s="86">
        <f t="shared" si="77"/>
        <v>1.1925186006249995</v>
      </c>
      <c r="O171" s="85">
        <f t="shared" si="77"/>
        <v>1.2131926532250632</v>
      </c>
      <c r="P171" s="85">
        <f t="shared" si="77"/>
        <v>1.2341343590560001</v>
      </c>
      <c r="Q171" s="85">
        <f t="shared" si="77"/>
        <v>1.2553460182950626</v>
      </c>
      <c r="R171" s="85">
        <f t="shared" si="77"/>
        <v>1.2768299409609996</v>
      </c>
      <c r="S171" s="87">
        <f t="shared" si="77"/>
        <v>1.2985884469140621</v>
      </c>
    </row>
    <row r="172" spans="2:19" x14ac:dyDescent="0.25">
      <c r="H172" s="84"/>
      <c r="I172" s="85">
        <f t="shared" si="77"/>
        <v>1.0690301406249998</v>
      </c>
      <c r="J172" s="85">
        <f t="shared" si="77"/>
        <v>1.0832066829999998</v>
      </c>
      <c r="K172" s="85">
        <f t="shared" si="77"/>
        <v>1.0975080058750002</v>
      </c>
      <c r="L172" s="85">
        <f t="shared" si="77"/>
        <v>1.1119346560000001</v>
      </c>
      <c r="M172" s="85">
        <f t="shared" si="77"/>
        <v>1.1264871801249998</v>
      </c>
      <c r="N172" s="86">
        <f t="shared" si="77"/>
        <v>1.1411661249999998</v>
      </c>
      <c r="O172" s="85">
        <f t="shared" si="77"/>
        <v>1.1559720373750004</v>
      </c>
      <c r="P172" s="85">
        <f t="shared" si="77"/>
        <v>1.1709054640000001</v>
      </c>
      <c r="Q172" s="85">
        <f t="shared" si="77"/>
        <v>1.185966951625</v>
      </c>
      <c r="R172" s="85">
        <f t="shared" si="77"/>
        <v>1.2011570469999997</v>
      </c>
      <c r="S172" s="87">
        <f t="shared" si="77"/>
        <v>1.2164762968749996</v>
      </c>
    </row>
    <row r="173" spans="2:19" x14ac:dyDescent="0.25">
      <c r="H173" s="84"/>
      <c r="I173" s="85">
        <f t="shared" ref="I173:S175" si="78">(1+I$140)^(20-$B153)</f>
        <v>1.0455062499999999</v>
      </c>
      <c r="J173" s="85">
        <f t="shared" si="78"/>
        <v>1.0547289999999998</v>
      </c>
      <c r="K173" s="85">
        <f t="shared" si="78"/>
        <v>1.0639922500000001</v>
      </c>
      <c r="L173" s="85">
        <f t="shared" si="78"/>
        <v>1.073296</v>
      </c>
      <c r="M173" s="85">
        <f t="shared" si="78"/>
        <v>1.0826402499999999</v>
      </c>
      <c r="N173" s="86">
        <f t="shared" si="78"/>
        <v>1.0920249999999998</v>
      </c>
      <c r="O173" s="85">
        <f t="shared" si="78"/>
        <v>1.1014502500000003</v>
      </c>
      <c r="P173" s="85">
        <f t="shared" si="78"/>
        <v>1.110916</v>
      </c>
      <c r="Q173" s="85">
        <f t="shared" si="78"/>
        <v>1.1204222500000001</v>
      </c>
      <c r="R173" s="85">
        <f t="shared" si="78"/>
        <v>1.1299689999999998</v>
      </c>
      <c r="S173" s="87">
        <f t="shared" si="78"/>
        <v>1.1395562499999998</v>
      </c>
    </row>
    <row r="174" spans="2:19" x14ac:dyDescent="0.25">
      <c r="H174" s="84"/>
      <c r="I174" s="85">
        <f t="shared" si="78"/>
        <v>1.0225</v>
      </c>
      <c r="J174" s="85">
        <f t="shared" si="78"/>
        <v>1.0269999999999999</v>
      </c>
      <c r="K174" s="85">
        <f t="shared" si="78"/>
        <v>1.0315000000000001</v>
      </c>
      <c r="L174" s="85">
        <f t="shared" si="78"/>
        <v>1.036</v>
      </c>
      <c r="M174" s="85">
        <f t="shared" si="78"/>
        <v>1.0405</v>
      </c>
      <c r="N174" s="86">
        <f t="shared" si="78"/>
        <v>1.0449999999999999</v>
      </c>
      <c r="O174" s="85">
        <f t="shared" si="78"/>
        <v>1.0495000000000001</v>
      </c>
      <c r="P174" s="85">
        <f t="shared" si="78"/>
        <v>1.054</v>
      </c>
      <c r="Q174" s="85">
        <f t="shared" si="78"/>
        <v>1.0585</v>
      </c>
      <c r="R174" s="85">
        <f t="shared" si="78"/>
        <v>1.0629999999999999</v>
      </c>
      <c r="S174" s="87">
        <f t="shared" si="78"/>
        <v>1.0674999999999999</v>
      </c>
    </row>
    <row r="175" spans="2:19" ht="15.75" thickBot="1" x14ac:dyDescent="0.3">
      <c r="H175" s="84"/>
      <c r="I175" s="81">
        <f t="shared" si="78"/>
        <v>1</v>
      </c>
      <c r="J175" s="81">
        <f t="shared" si="78"/>
        <v>1</v>
      </c>
      <c r="K175" s="81">
        <f t="shared" si="78"/>
        <v>1</v>
      </c>
      <c r="L175" s="81">
        <f t="shared" si="78"/>
        <v>1</v>
      </c>
      <c r="M175" s="81">
        <f t="shared" si="78"/>
        <v>1</v>
      </c>
      <c r="N175" s="82">
        <f t="shared" si="78"/>
        <v>1</v>
      </c>
      <c r="O175" s="81">
        <f t="shared" si="78"/>
        <v>1</v>
      </c>
      <c r="P175" s="81">
        <f t="shared" si="78"/>
        <v>1</v>
      </c>
      <c r="Q175" s="81">
        <f t="shared" si="78"/>
        <v>1</v>
      </c>
      <c r="R175" s="81">
        <f t="shared" si="78"/>
        <v>1</v>
      </c>
      <c r="S175" s="88">
        <f t="shared" si="78"/>
        <v>1</v>
      </c>
    </row>
    <row r="176" spans="2:19" ht="15.75" thickTop="1" x14ac:dyDescent="0.25">
      <c r="H176" s="89" t="s">
        <v>56</v>
      </c>
      <c r="I176" s="90">
        <f>SUMPRODUCT(I$156:I$175,$D$136:$D$155)</f>
        <v>10970.777182430213</v>
      </c>
      <c r="J176" s="90">
        <f t="shared" ref="J176:S176" si="79">SUMPRODUCT(J$156:J$175,$D$136:$D$155)</f>
        <v>11272.53002258324</v>
      </c>
      <c r="K176" s="90">
        <f t="shared" si="79"/>
        <v>11586.00500393248</v>
      </c>
      <c r="L176" s="90">
        <f t="shared" si="79"/>
        <v>11911.714147003602</v>
      </c>
      <c r="M176" s="90">
        <f t="shared" si="79"/>
        <v>12250.192663109214</v>
      </c>
      <c r="N176" s="90">
        <f t="shared" si="79"/>
        <v>12601.999999999996</v>
      </c>
      <c r="O176" s="90">
        <f t="shared" si="79"/>
        <v>12967.7209332804</v>
      </c>
      <c r="P176" s="90">
        <f t="shared" si="79"/>
        <v>13347.966705497631</v>
      </c>
      <c r="Q176" s="90">
        <f t="shared" si="79"/>
        <v>13743.37621488799</v>
      </c>
      <c r="R176" s="90">
        <f t="shared" si="79"/>
        <v>14154.617255841027</v>
      </c>
      <c r="S176" s="91">
        <f t="shared" si="79"/>
        <v>14582.387813223517</v>
      </c>
    </row>
    <row r="178" spans="8:19" x14ac:dyDescent="0.25">
      <c r="H178" s="83" t="s">
        <v>60</v>
      </c>
      <c r="I178" s="96">
        <f>I139</f>
        <v>-0.5</v>
      </c>
      <c r="J178" s="96">
        <f t="shared" ref="J178:S178" si="80">J139</f>
        <v>-0.4</v>
      </c>
      <c r="K178" s="96">
        <f t="shared" si="80"/>
        <v>-0.3</v>
      </c>
      <c r="L178" s="96">
        <f t="shared" si="80"/>
        <v>-0.2</v>
      </c>
      <c r="M178" s="96">
        <f t="shared" si="80"/>
        <v>-0.1</v>
      </c>
      <c r="N178" s="96">
        <f t="shared" si="80"/>
        <v>0</v>
      </c>
      <c r="O178" s="96">
        <f t="shared" si="80"/>
        <v>0.1</v>
      </c>
      <c r="P178" s="96">
        <f t="shared" si="80"/>
        <v>0.2</v>
      </c>
      <c r="Q178" s="96">
        <f t="shared" si="80"/>
        <v>0.3</v>
      </c>
      <c r="R178" s="96">
        <f t="shared" si="80"/>
        <v>0.4</v>
      </c>
      <c r="S178" s="97">
        <f t="shared" si="80"/>
        <v>0.5</v>
      </c>
    </row>
    <row r="179" spans="8:19" x14ac:dyDescent="0.25">
      <c r="H179" s="84"/>
      <c r="I179" s="85">
        <f>(1+I$140)^(30-$B136)</f>
        <v>1.9064972523432937</v>
      </c>
      <c r="J179" s="85">
        <f t="shared" ref="J179:S179" si="81">(1+J$140)^(30-$B136)</f>
        <v>2.1654235933558588</v>
      </c>
      <c r="K179" s="85">
        <f t="shared" si="81"/>
        <v>2.4581463566317763</v>
      </c>
      <c r="L179" s="85">
        <f t="shared" si="81"/>
        <v>2.7888997724930413</v>
      </c>
      <c r="M179" s="85">
        <f t="shared" si="81"/>
        <v>3.162426582280542</v>
      </c>
      <c r="N179" s="86">
        <f t="shared" si="81"/>
        <v>3.5840364923797674</v>
      </c>
      <c r="O179" s="85">
        <f t="shared" si="81"/>
        <v>4.0596710496520538</v>
      </c>
      <c r="P179" s="85">
        <f t="shared" si="81"/>
        <v>4.5959756112502488</v>
      </c>
      <c r="Q179" s="85">
        <f t="shared" si="81"/>
        <v>5.2003791489590867</v>
      </c>
      <c r="R179" s="85">
        <f t="shared" si="81"/>
        <v>5.8811827017292053</v>
      </c>
      <c r="S179" s="87">
        <f t="shared" si="81"/>
        <v>6.647657370547229</v>
      </c>
    </row>
    <row r="180" spans="8:19" x14ac:dyDescent="0.25">
      <c r="H180" s="84"/>
      <c r="I180" s="85">
        <f t="shared" ref="I180:S195" si="82">(1+I$140)^(30-$B137)</f>
        <v>1.864544990066791</v>
      </c>
      <c r="J180" s="85">
        <f t="shared" si="82"/>
        <v>2.1084942486425113</v>
      </c>
      <c r="K180" s="85">
        <f t="shared" si="82"/>
        <v>2.3830793568897493</v>
      </c>
      <c r="L180" s="85">
        <f t="shared" si="82"/>
        <v>2.6919881973871052</v>
      </c>
      <c r="M180" s="85">
        <f t="shared" si="82"/>
        <v>3.0393335725906216</v>
      </c>
      <c r="N180" s="86">
        <f t="shared" si="82"/>
        <v>3.4296999927079108</v>
      </c>
      <c r="O180" s="85">
        <f t="shared" si="82"/>
        <v>3.8681953784202512</v>
      </c>
      <c r="P180" s="85">
        <f t="shared" si="82"/>
        <v>4.360508170066649</v>
      </c>
      <c r="Q180" s="85">
        <f t="shared" si="82"/>
        <v>4.9129703816335253</v>
      </c>
      <c r="R180" s="85">
        <f t="shared" si="82"/>
        <v>5.532627188832743</v>
      </c>
      <c r="S180" s="87">
        <f t="shared" si="82"/>
        <v>6.2273136960629785</v>
      </c>
    </row>
    <row r="181" spans="8:19" x14ac:dyDescent="0.25">
      <c r="H181" s="84"/>
      <c r="I181" s="85">
        <f t="shared" si="82"/>
        <v>1.8235158827059079</v>
      </c>
      <c r="J181" s="85">
        <f t="shared" si="82"/>
        <v>2.0530615858252301</v>
      </c>
      <c r="K181" s="85">
        <f t="shared" si="82"/>
        <v>2.3103047570428981</v>
      </c>
      <c r="L181" s="85">
        <f t="shared" si="82"/>
        <v>2.5984442059721093</v>
      </c>
      <c r="M181" s="85">
        <f t="shared" si="82"/>
        <v>2.9210317852865182</v>
      </c>
      <c r="N181" s="86">
        <f t="shared" si="82"/>
        <v>3.2820095623999155</v>
      </c>
      <c r="O181" s="85">
        <f t="shared" si="82"/>
        <v>3.6857507178849458</v>
      </c>
      <c r="P181" s="85">
        <f t="shared" si="82"/>
        <v>4.1371045256799324</v>
      </c>
      <c r="Q181" s="85">
        <f t="shared" si="82"/>
        <v>4.6414458022045579</v>
      </c>
      <c r="R181" s="85">
        <f t="shared" si="82"/>
        <v>5.2047292463149049</v>
      </c>
      <c r="S181" s="87">
        <f t="shared" si="82"/>
        <v>5.8335491298013853</v>
      </c>
    </row>
    <row r="182" spans="8:19" x14ac:dyDescent="0.25">
      <c r="H182" s="84"/>
      <c r="I182" s="85">
        <f t="shared" si="82"/>
        <v>1.7833896163382965</v>
      </c>
      <c r="J182" s="85">
        <f t="shared" si="82"/>
        <v>1.9990862568892214</v>
      </c>
      <c r="K182" s="85">
        <f t="shared" si="82"/>
        <v>2.2397525516654362</v>
      </c>
      <c r="L182" s="85">
        <f t="shared" si="82"/>
        <v>2.5081507779653562</v>
      </c>
      <c r="M182" s="85">
        <f t="shared" si="82"/>
        <v>2.8073347287712815</v>
      </c>
      <c r="N182" s="86">
        <f t="shared" si="82"/>
        <v>3.1406790070812587</v>
      </c>
      <c r="O182" s="85">
        <f t="shared" si="82"/>
        <v>3.5119111175654552</v>
      </c>
      <c r="P182" s="85">
        <f t="shared" si="82"/>
        <v>3.9251466088044897</v>
      </c>
      <c r="Q182" s="85">
        <f t="shared" si="82"/>
        <v>4.38492754105296</v>
      </c>
      <c r="R182" s="85">
        <f t="shared" si="82"/>
        <v>4.8962645779067779</v>
      </c>
      <c r="S182" s="87">
        <f t="shared" si="82"/>
        <v>5.4646830255750691</v>
      </c>
    </row>
    <row r="183" spans="8:19" x14ac:dyDescent="0.25">
      <c r="H183" s="84"/>
      <c r="I183" s="85">
        <f t="shared" si="82"/>
        <v>1.7441463240472337</v>
      </c>
      <c r="J183" s="85">
        <f t="shared" si="82"/>
        <v>1.9465299482855125</v>
      </c>
      <c r="K183" s="85">
        <f t="shared" si="82"/>
        <v>2.1713548731608689</v>
      </c>
      <c r="L183" s="85">
        <f t="shared" si="82"/>
        <v>2.4209949594260198</v>
      </c>
      <c r="M183" s="85">
        <f t="shared" si="82"/>
        <v>2.6980631703712459</v>
      </c>
      <c r="N183" s="86">
        <f t="shared" si="82"/>
        <v>3.0054344565370905</v>
      </c>
      <c r="O183" s="85">
        <f t="shared" si="82"/>
        <v>3.3462707170704666</v>
      </c>
      <c r="P183" s="85">
        <f t="shared" si="82"/>
        <v>3.7240480159435392</v>
      </c>
      <c r="Q183" s="85">
        <f t="shared" si="82"/>
        <v>4.1425862456806426</v>
      </c>
      <c r="R183" s="85">
        <f t="shared" si="82"/>
        <v>4.6060814467608457</v>
      </c>
      <c r="S183" s="87">
        <f t="shared" si="82"/>
        <v>5.1191410075644672</v>
      </c>
    </row>
    <row r="184" spans="8:19" x14ac:dyDescent="0.25">
      <c r="H184" s="84"/>
      <c r="I184" s="85">
        <f t="shared" si="82"/>
        <v>1.7057665760853145</v>
      </c>
      <c r="J184" s="85">
        <f t="shared" si="82"/>
        <v>1.8953553537346766</v>
      </c>
      <c r="K184" s="85">
        <f t="shared" si="82"/>
        <v>2.1050459264768482</v>
      </c>
      <c r="L184" s="85">
        <f t="shared" si="82"/>
        <v>2.3368677214536868</v>
      </c>
      <c r="M184" s="85">
        <f t="shared" si="82"/>
        <v>2.593044853792644</v>
      </c>
      <c r="N184" s="86">
        <f t="shared" si="82"/>
        <v>2.8760138340067853</v>
      </c>
      <c r="O184" s="85">
        <f t="shared" si="82"/>
        <v>3.1884427985426069</v>
      </c>
      <c r="P184" s="85">
        <f t="shared" si="82"/>
        <v>3.5332523870432055</v>
      </c>
      <c r="Q184" s="85">
        <f t="shared" si="82"/>
        <v>3.9136383993203987</v>
      </c>
      <c r="R184" s="85">
        <f t="shared" si="82"/>
        <v>4.3330963751277949</v>
      </c>
      <c r="S184" s="87">
        <f t="shared" si="82"/>
        <v>4.7954482506458715</v>
      </c>
    </row>
    <row r="185" spans="8:19" x14ac:dyDescent="0.25">
      <c r="H185" s="84"/>
      <c r="I185" s="85">
        <f t="shared" si="82"/>
        <v>1.6682313702545863</v>
      </c>
      <c r="J185" s="85">
        <f t="shared" si="82"/>
        <v>1.8455261477455469</v>
      </c>
      <c r="K185" s="85">
        <f t="shared" si="82"/>
        <v>2.0407619258137162</v>
      </c>
      <c r="L185" s="85">
        <f t="shared" si="82"/>
        <v>2.2556638237969953</v>
      </c>
      <c r="M185" s="85">
        <f t="shared" si="82"/>
        <v>2.4921142275758235</v>
      </c>
      <c r="N185" s="86">
        <f t="shared" si="82"/>
        <v>2.7521663483318526</v>
      </c>
      <c r="O185" s="85">
        <f t="shared" si="82"/>
        <v>3.0380588837947653</v>
      </c>
      <c r="P185" s="85">
        <f t="shared" si="82"/>
        <v>3.3522318662649009</v>
      </c>
      <c r="Q185" s="85">
        <f t="shared" si="82"/>
        <v>3.6973437877377404</v>
      </c>
      <c r="R185" s="85">
        <f t="shared" si="82"/>
        <v>4.0762900988972666</v>
      </c>
      <c r="S185" s="87">
        <f t="shared" si="82"/>
        <v>4.4922231856167416</v>
      </c>
    </row>
    <row r="186" spans="8:19" x14ac:dyDescent="0.25">
      <c r="H186" s="92"/>
      <c r="I186" s="85">
        <f t="shared" si="82"/>
        <v>1.6315221224983731</v>
      </c>
      <c r="J186" s="85">
        <f t="shared" si="82"/>
        <v>1.7970069598301335</v>
      </c>
      <c r="K186" s="85">
        <f t="shared" si="82"/>
        <v>1.978441033265842</v>
      </c>
      <c r="L186" s="85">
        <f t="shared" si="82"/>
        <v>2.1772816832017323</v>
      </c>
      <c r="M186" s="85">
        <f t="shared" si="82"/>
        <v>2.3951121841190042</v>
      </c>
      <c r="N186" s="86">
        <f t="shared" si="82"/>
        <v>2.6336520079730645</v>
      </c>
      <c r="O186" s="85">
        <f t="shared" si="82"/>
        <v>2.8947678740302671</v>
      </c>
      <c r="P186" s="85">
        <f t="shared" si="82"/>
        <v>3.1804856416175529</v>
      </c>
      <c r="Q186" s="85">
        <f t="shared" si="82"/>
        <v>3.4930031060347106</v>
      </c>
      <c r="R186" s="85">
        <f t="shared" si="82"/>
        <v>3.8347037618977113</v>
      </c>
      <c r="S186" s="87">
        <f t="shared" si="82"/>
        <v>4.2081716024512819</v>
      </c>
    </row>
    <row r="187" spans="8:19" x14ac:dyDescent="0.25">
      <c r="H187" s="84"/>
      <c r="I187" s="85">
        <f t="shared" si="82"/>
        <v>1.5956206577001206</v>
      </c>
      <c r="J187" s="85">
        <f t="shared" si="82"/>
        <v>1.7497633493964302</v>
      </c>
      <c r="K187" s="85">
        <f t="shared" si="82"/>
        <v>1.9180232993367345</v>
      </c>
      <c r="L187" s="85">
        <f t="shared" si="82"/>
        <v>2.1016232463337188</v>
      </c>
      <c r="M187" s="85">
        <f t="shared" si="82"/>
        <v>2.3018858088601677</v>
      </c>
      <c r="N187" s="86">
        <f t="shared" si="82"/>
        <v>2.5202411559550866</v>
      </c>
      <c r="O187" s="85">
        <f t="shared" si="82"/>
        <v>2.758235230138415</v>
      </c>
      <c r="P187" s="85">
        <f t="shared" si="82"/>
        <v>3.0175385594094433</v>
      </c>
      <c r="Q187" s="85">
        <f t="shared" si="82"/>
        <v>3.2999556977181959</v>
      </c>
      <c r="R187" s="85">
        <f t="shared" si="82"/>
        <v>3.6074353357457309</v>
      </c>
      <c r="S187" s="87">
        <f t="shared" si="82"/>
        <v>3.9420811264180626</v>
      </c>
    </row>
    <row r="188" spans="8:19" x14ac:dyDescent="0.25">
      <c r="H188" s="84"/>
      <c r="I188" s="85">
        <f t="shared" si="82"/>
        <v>1.5605092006847145</v>
      </c>
      <c r="J188" s="85">
        <f t="shared" si="82"/>
        <v>1.7037617813012953</v>
      </c>
      <c r="K188" s="85">
        <f t="shared" si="82"/>
        <v>1.8594506052707072</v>
      </c>
      <c r="L188" s="85">
        <f t="shared" si="82"/>
        <v>2.0285938671174892</v>
      </c>
      <c r="M188" s="85">
        <f t="shared" si="82"/>
        <v>2.2122881392216893</v>
      </c>
      <c r="N188" s="86">
        <f t="shared" si="82"/>
        <v>2.4117140248374032</v>
      </c>
      <c r="O188" s="85">
        <f t="shared" si="82"/>
        <v>2.6281421916516576</v>
      </c>
      <c r="P188" s="85">
        <f t="shared" si="82"/>
        <v>2.8629398096863783</v>
      </c>
      <c r="Q188" s="85">
        <f t="shared" si="82"/>
        <v>3.1175774187229055</v>
      </c>
      <c r="R188" s="85">
        <f t="shared" si="82"/>
        <v>3.3936362518774517</v>
      </c>
      <c r="S188" s="87">
        <f t="shared" si="82"/>
        <v>3.6928160434829627</v>
      </c>
    </row>
    <row r="189" spans="8:19" x14ac:dyDescent="0.25">
      <c r="H189" s="84"/>
      <c r="I189" s="85">
        <f t="shared" si="82"/>
        <v>1.5261703674178138</v>
      </c>
      <c r="J189" s="85">
        <f t="shared" si="82"/>
        <v>1.6589696020460523</v>
      </c>
      <c r="K189" s="85">
        <f t="shared" si="82"/>
        <v>1.8026666071456201</v>
      </c>
      <c r="L189" s="85">
        <f t="shared" si="82"/>
        <v>1.9581021883373446</v>
      </c>
      <c r="M189" s="85">
        <f t="shared" si="82"/>
        <v>2.1261779329377122</v>
      </c>
      <c r="N189" s="86">
        <f t="shared" si="82"/>
        <v>2.3078603108491902</v>
      </c>
      <c r="O189" s="85">
        <f t="shared" si="82"/>
        <v>2.5041850325408834</v>
      </c>
      <c r="P189" s="85">
        <f t="shared" si="82"/>
        <v>2.7162616790193344</v>
      </c>
      <c r="Q189" s="85">
        <f t="shared" si="82"/>
        <v>2.9452786194831413</v>
      </c>
      <c r="R189" s="85">
        <f t="shared" si="82"/>
        <v>3.1925082331866905</v>
      </c>
      <c r="S189" s="87">
        <f t="shared" si="82"/>
        <v>3.4593124529114405</v>
      </c>
    </row>
    <row r="190" spans="8:19" x14ac:dyDescent="0.25">
      <c r="H190" s="84"/>
      <c r="I190" s="85">
        <f t="shared" si="82"/>
        <v>1.4925871563988398</v>
      </c>
      <c r="J190" s="85">
        <f t="shared" si="82"/>
        <v>1.6153550165979087</v>
      </c>
      <c r="K190" s="85">
        <f t="shared" si="82"/>
        <v>1.7476166816729228</v>
      </c>
      <c r="L190" s="85">
        <f t="shared" si="82"/>
        <v>1.8900600273526491</v>
      </c>
      <c r="M190" s="85">
        <f t="shared" si="82"/>
        <v>2.0434194453990506</v>
      </c>
      <c r="N190" s="86">
        <f t="shared" si="82"/>
        <v>2.2084787663628616</v>
      </c>
      <c r="O190" s="85">
        <f t="shared" si="82"/>
        <v>2.3860743521113701</v>
      </c>
      <c r="P190" s="85">
        <f t="shared" si="82"/>
        <v>2.5770983671910193</v>
      </c>
      <c r="Q190" s="85">
        <f t="shared" si="82"/>
        <v>2.7825022385291844</v>
      </c>
      <c r="R190" s="85">
        <f t="shared" si="82"/>
        <v>3.0033003134399725</v>
      </c>
      <c r="S190" s="87">
        <f t="shared" si="82"/>
        <v>3.2405737263807413</v>
      </c>
    </row>
    <row r="191" spans="8:19" x14ac:dyDescent="0.25">
      <c r="H191" s="84"/>
      <c r="I191" s="85">
        <f t="shared" si="82"/>
        <v>1.4597429402433644</v>
      </c>
      <c r="J191" s="85">
        <f t="shared" si="82"/>
        <v>1.5728870658207486</v>
      </c>
      <c r="K191" s="85">
        <f t="shared" si="82"/>
        <v>1.6942478736528579</v>
      </c>
      <c r="L191" s="85">
        <f t="shared" si="82"/>
        <v>1.8243822657844104</v>
      </c>
      <c r="M191" s="85">
        <f t="shared" si="82"/>
        <v>1.9638822156646334</v>
      </c>
      <c r="N191" s="86">
        <f t="shared" si="82"/>
        <v>2.1133768099166144</v>
      </c>
      <c r="O191" s="85">
        <f t="shared" si="82"/>
        <v>2.2735343993438493</v>
      </c>
      <c r="P191" s="85">
        <f t="shared" si="82"/>
        <v>2.4450648645076085</v>
      </c>
      <c r="Q191" s="85">
        <f t="shared" si="82"/>
        <v>2.6287220014446708</v>
      </c>
      <c r="R191" s="85">
        <f t="shared" si="82"/>
        <v>2.8253060333395794</v>
      </c>
      <c r="S191" s="87">
        <f t="shared" si="82"/>
        <v>3.035666254220835</v>
      </c>
    </row>
    <row r="192" spans="8:19" x14ac:dyDescent="0.25">
      <c r="H192" s="84"/>
      <c r="I192" s="85">
        <f t="shared" si="82"/>
        <v>1.4276214574507231</v>
      </c>
      <c r="J192" s="85">
        <f t="shared" si="82"/>
        <v>1.5315356044992685</v>
      </c>
      <c r="K192" s="85">
        <f t="shared" si="82"/>
        <v>1.642508845034278</v>
      </c>
      <c r="L192" s="85">
        <f t="shared" si="82"/>
        <v>1.7609867430351451</v>
      </c>
      <c r="M192" s="85">
        <f t="shared" si="82"/>
        <v>1.8874408608021465</v>
      </c>
      <c r="N192" s="86">
        <f t="shared" si="82"/>
        <v>2.0223701530302529</v>
      </c>
      <c r="O192" s="85">
        <f t="shared" si="82"/>
        <v>2.1663024291032387</v>
      </c>
      <c r="P192" s="85">
        <f t="shared" si="82"/>
        <v>2.3197958866296093</v>
      </c>
      <c r="Q192" s="85">
        <f t="shared" si="82"/>
        <v>2.4834407193619943</v>
      </c>
      <c r="R192" s="85">
        <f t="shared" si="82"/>
        <v>2.6578608027653616</v>
      </c>
      <c r="S192" s="87">
        <f t="shared" si="82"/>
        <v>2.8437154606284172</v>
      </c>
    </row>
    <row r="193" spans="8:19" x14ac:dyDescent="0.25">
      <c r="H193" s="84"/>
      <c r="I193" s="85">
        <f t="shared" si="82"/>
        <v>1.3962068043527858</v>
      </c>
      <c r="J193" s="85">
        <f t="shared" si="82"/>
        <v>1.4912712799408654</v>
      </c>
      <c r="K193" s="85">
        <f t="shared" si="82"/>
        <v>1.5923498255300805</v>
      </c>
      <c r="L193" s="85">
        <f t="shared" si="82"/>
        <v>1.6997941535088272</v>
      </c>
      <c r="M193" s="85">
        <f t="shared" si="82"/>
        <v>1.8139748782336826</v>
      </c>
      <c r="N193" s="86">
        <f t="shared" si="82"/>
        <v>1.9352824430911519</v>
      </c>
      <c r="O193" s="85">
        <f t="shared" si="82"/>
        <v>2.0641280887119944</v>
      </c>
      <c r="P193" s="85">
        <f t="shared" si="82"/>
        <v>2.2009448639749616</v>
      </c>
      <c r="Q193" s="85">
        <f t="shared" si="82"/>
        <v>2.3461886814945623</v>
      </c>
      <c r="R193" s="85">
        <f t="shared" si="82"/>
        <v>2.5003394193465303</v>
      </c>
      <c r="S193" s="87">
        <f t="shared" si="82"/>
        <v>2.6639020708462922</v>
      </c>
    </row>
    <row r="194" spans="8:19" x14ac:dyDescent="0.25">
      <c r="H194" s="84"/>
      <c r="I194" s="85">
        <f t="shared" si="82"/>
        <v>1.3654834272398884</v>
      </c>
      <c r="J194" s="85">
        <f t="shared" si="82"/>
        <v>1.4520655111400833</v>
      </c>
      <c r="K194" s="85">
        <f t="shared" si="82"/>
        <v>1.5437225647407469</v>
      </c>
      <c r="L194" s="85">
        <f t="shared" si="82"/>
        <v>1.6407279474023428</v>
      </c>
      <c r="M194" s="85">
        <f t="shared" si="82"/>
        <v>1.743368455774803</v>
      </c>
      <c r="N194" s="86">
        <f t="shared" si="82"/>
        <v>1.851944921618327</v>
      </c>
      <c r="O194" s="85">
        <f t="shared" si="82"/>
        <v>1.9667728334559258</v>
      </c>
      <c r="P194" s="85">
        <f t="shared" si="82"/>
        <v>2.0881829828984455</v>
      </c>
      <c r="Q194" s="85">
        <f t="shared" si="82"/>
        <v>2.2165221365087979</v>
      </c>
      <c r="R194" s="85">
        <f t="shared" si="82"/>
        <v>2.3521537340983354</v>
      </c>
      <c r="S194" s="87">
        <f t="shared" si="82"/>
        <v>2.4954586143759183</v>
      </c>
    </row>
    <row r="195" spans="8:19" x14ac:dyDescent="0.25">
      <c r="H195" s="84"/>
      <c r="I195" s="85">
        <f t="shared" si="82"/>
        <v>1.3354361146600375</v>
      </c>
      <c r="J195" s="85">
        <f t="shared" si="82"/>
        <v>1.4138904684908309</v>
      </c>
      <c r="K195" s="85">
        <f t="shared" si="82"/>
        <v>1.4965802857399386</v>
      </c>
      <c r="L195" s="85">
        <f t="shared" si="82"/>
        <v>1.5837142349443465</v>
      </c>
      <c r="M195" s="85">
        <f t="shared" si="82"/>
        <v>1.675510289067567</v>
      </c>
      <c r="N195" s="86">
        <f t="shared" si="82"/>
        <v>1.7721960972424187</v>
      </c>
      <c r="O195" s="85">
        <f t="shared" si="82"/>
        <v>1.8740093696578612</v>
      </c>
      <c r="P195" s="85">
        <f t="shared" si="82"/>
        <v>1.9811982759947302</v>
      </c>
      <c r="Q195" s="85">
        <f t="shared" si="82"/>
        <v>2.0940218578259779</v>
      </c>
      <c r="R195" s="85">
        <f t="shared" si="82"/>
        <v>2.2127504554076536</v>
      </c>
      <c r="S195" s="87">
        <f t="shared" si="82"/>
        <v>2.3376661492982844</v>
      </c>
    </row>
    <row r="196" spans="8:19" x14ac:dyDescent="0.25">
      <c r="H196" s="92"/>
      <c r="I196" s="85">
        <f t="shared" ref="I196:S208" si="83">(1+I$140)^(30-$B153)</f>
        <v>1.3060499898875673</v>
      </c>
      <c r="J196" s="85">
        <f t="shared" si="83"/>
        <v>1.376719054031968</v>
      </c>
      <c r="K196" s="85">
        <f t="shared" si="83"/>
        <v>1.4508776400774974</v>
      </c>
      <c r="L196" s="85">
        <f t="shared" si="83"/>
        <v>1.5286816939617243</v>
      </c>
      <c r="M196" s="85">
        <f t="shared" si="83"/>
        <v>1.6102934061197183</v>
      </c>
      <c r="N196" s="86">
        <f t="shared" si="83"/>
        <v>1.6958814327678646</v>
      </c>
      <c r="O196" s="85">
        <f t="shared" si="83"/>
        <v>1.7856211240189244</v>
      </c>
      <c r="P196" s="85">
        <f t="shared" si="83"/>
        <v>1.8796947590082826</v>
      </c>
      <c r="Q196" s="85">
        <f t="shared" si="83"/>
        <v>1.9782917882153783</v>
      </c>
      <c r="R196" s="85">
        <f t="shared" si="83"/>
        <v>2.0816090831680656</v>
      </c>
      <c r="S196" s="87">
        <f t="shared" si="83"/>
        <v>2.1898511937220464</v>
      </c>
    </row>
    <row r="197" spans="8:19" x14ac:dyDescent="0.25">
      <c r="H197" s="84"/>
      <c r="I197" s="85">
        <f t="shared" si="83"/>
        <v>1.277310503557523</v>
      </c>
      <c r="J197" s="85">
        <f t="shared" si="83"/>
        <v>1.3405248822122378</v>
      </c>
      <c r="K197" s="85">
        <f t="shared" si="83"/>
        <v>1.4065706641565656</v>
      </c>
      <c r="L197" s="85">
        <f t="shared" si="83"/>
        <v>1.4755614806580351</v>
      </c>
      <c r="M197" s="85">
        <f t="shared" si="83"/>
        <v>1.5476149986734442</v>
      </c>
      <c r="N197" s="86">
        <f t="shared" si="83"/>
        <v>1.6228530457108756</v>
      </c>
      <c r="O197" s="85">
        <f t="shared" si="83"/>
        <v>1.7014017379884936</v>
      </c>
      <c r="P197" s="85">
        <f t="shared" si="83"/>
        <v>1.7833916119623174</v>
      </c>
      <c r="Q197" s="85">
        <f t="shared" si="83"/>
        <v>1.868957759296531</v>
      </c>
      <c r="R197" s="85">
        <f t="shared" si="83"/>
        <v>1.9582399653509555</v>
      </c>
      <c r="S197" s="87">
        <f t="shared" si="83"/>
        <v>2.0513828512618701</v>
      </c>
    </row>
    <row r="198" spans="8:19" x14ac:dyDescent="0.25">
      <c r="H198" s="84"/>
      <c r="I198" s="85">
        <f t="shared" si="83"/>
        <v>1.2492034264621252</v>
      </c>
      <c r="J198" s="85">
        <f t="shared" si="83"/>
        <v>1.3052822611608936</v>
      </c>
      <c r="K198" s="85">
        <f t="shared" si="83"/>
        <v>1.3636167369428651</v>
      </c>
      <c r="L198" s="85">
        <f t="shared" si="83"/>
        <v>1.4242871434923117</v>
      </c>
      <c r="M198" s="85">
        <f t="shared" si="83"/>
        <v>1.4873762601378608</v>
      </c>
      <c r="N198" s="86">
        <f t="shared" si="83"/>
        <v>1.5529694217328953</v>
      </c>
      <c r="O198" s="85">
        <f t="shared" si="83"/>
        <v>1.6211545859823662</v>
      </c>
      <c r="P198" s="85">
        <f t="shared" si="83"/>
        <v>1.6920224022412877</v>
      </c>
      <c r="Q198" s="85">
        <f t="shared" si="83"/>
        <v>1.7656662818106104</v>
      </c>
      <c r="R198" s="85">
        <f t="shared" si="83"/>
        <v>1.8421824697563083</v>
      </c>
      <c r="S198" s="87">
        <f t="shared" si="83"/>
        <v>1.9216701182780989</v>
      </c>
    </row>
    <row r="199" spans="8:19" x14ac:dyDescent="0.25">
      <c r="H199" s="84"/>
      <c r="I199" s="85">
        <f t="shared" si="83"/>
        <v>1.221714842505746</v>
      </c>
      <c r="J199" s="85">
        <f t="shared" si="83"/>
        <v>1.2709661744507241</v>
      </c>
      <c r="K199" s="85">
        <f t="shared" si="83"/>
        <v>1.3219745389654534</v>
      </c>
      <c r="L199" s="85">
        <f t="shared" si="83"/>
        <v>1.374794540050494</v>
      </c>
      <c r="M199" s="85">
        <f t="shared" si="83"/>
        <v>1.4294822298297558</v>
      </c>
      <c r="N199" s="86">
        <f t="shared" si="83"/>
        <v>1.4860951404142542</v>
      </c>
      <c r="O199" s="85">
        <f t="shared" si="83"/>
        <v>1.5446923163243125</v>
      </c>
      <c r="P199" s="85">
        <f t="shared" si="83"/>
        <v>1.6053343474775028</v>
      </c>
      <c r="Q199" s="85">
        <f t="shared" si="83"/>
        <v>1.66808340274975</v>
      </c>
      <c r="R199" s="85">
        <f t="shared" si="83"/>
        <v>1.7330032641169413</v>
      </c>
      <c r="S199" s="87">
        <f t="shared" si="83"/>
        <v>1.8001593613846361</v>
      </c>
    </row>
    <row r="200" spans="8:19" x14ac:dyDescent="0.25">
      <c r="H200" s="84"/>
      <c r="I200" s="85">
        <f t="shared" si="83"/>
        <v>1.1948311418149107</v>
      </c>
      <c r="J200" s="85">
        <f t="shared" si="83"/>
        <v>1.23755226334053</v>
      </c>
      <c r="K200" s="85">
        <f t="shared" si="83"/>
        <v>1.2816040125695136</v>
      </c>
      <c r="L200" s="85">
        <f t="shared" si="83"/>
        <v>1.3270217568054961</v>
      </c>
      <c r="M200" s="85">
        <f t="shared" si="83"/>
        <v>1.373841643277036</v>
      </c>
      <c r="N200" s="86">
        <f t="shared" si="83"/>
        <v>1.4221006128366069</v>
      </c>
      <c r="O200" s="85">
        <f t="shared" si="83"/>
        <v>1.4718364138392686</v>
      </c>
      <c r="P200" s="85">
        <f t="shared" si="83"/>
        <v>1.5230876162025642</v>
      </c>
      <c r="Q200" s="85">
        <f t="shared" si="83"/>
        <v>1.5758936256492677</v>
      </c>
      <c r="R200" s="85">
        <f t="shared" si="83"/>
        <v>1.6302946981344697</v>
      </c>
      <c r="S200" s="87">
        <f t="shared" si="83"/>
        <v>1.6863319544586757</v>
      </c>
    </row>
    <row r="201" spans="8:19" x14ac:dyDescent="0.25">
      <c r="H201" s="84"/>
      <c r="I201" s="85">
        <f t="shared" si="83"/>
        <v>1.1685390139999128</v>
      </c>
      <c r="J201" s="85">
        <f t="shared" si="83"/>
        <v>1.20501680948445</v>
      </c>
      <c r="K201" s="85">
        <f t="shared" si="83"/>
        <v>1.2424663233829507</v>
      </c>
      <c r="L201" s="85">
        <f t="shared" si="83"/>
        <v>1.2809090316655367</v>
      </c>
      <c r="M201" s="85">
        <f t="shared" si="83"/>
        <v>1.3203667883489054</v>
      </c>
      <c r="N201" s="86">
        <f t="shared" si="83"/>
        <v>1.360861830465653</v>
      </c>
      <c r="O201" s="85">
        <f t="shared" si="83"/>
        <v>1.4024167830769587</v>
      </c>
      <c r="P201" s="85">
        <f t="shared" si="83"/>
        <v>1.4450546643288085</v>
      </c>
      <c r="Q201" s="85">
        <f t="shared" si="83"/>
        <v>1.4887988905519769</v>
      </c>
      <c r="R201" s="85">
        <f t="shared" si="83"/>
        <v>1.5336732814058982</v>
      </c>
      <c r="S201" s="87">
        <f t="shared" si="83"/>
        <v>1.5797020650666751</v>
      </c>
    </row>
    <row r="202" spans="8:19" x14ac:dyDescent="0.25">
      <c r="H202" s="84"/>
      <c r="I202" s="85">
        <f t="shared" si="83"/>
        <v>1.142825441564707</v>
      </c>
      <c r="J202" s="85">
        <f t="shared" si="83"/>
        <v>1.1733367180958618</v>
      </c>
      <c r="K202" s="85">
        <f t="shared" si="83"/>
        <v>1.2045238229597195</v>
      </c>
      <c r="L202" s="85">
        <f t="shared" si="83"/>
        <v>1.2363986792138384</v>
      </c>
      <c r="M202" s="85">
        <f t="shared" si="83"/>
        <v>1.2689733669859735</v>
      </c>
      <c r="N202" s="86">
        <f t="shared" si="83"/>
        <v>1.3022601248475147</v>
      </c>
      <c r="O202" s="85">
        <f t="shared" si="83"/>
        <v>1.3362713511929096</v>
      </c>
      <c r="P202" s="85">
        <f t="shared" si="83"/>
        <v>1.3710196056250554</v>
      </c>
      <c r="Q202" s="85">
        <f t="shared" si="83"/>
        <v>1.4065176103466954</v>
      </c>
      <c r="R202" s="85">
        <f t="shared" si="83"/>
        <v>1.4427782515577594</v>
      </c>
      <c r="S202" s="87">
        <f t="shared" si="83"/>
        <v>1.4798145808587124</v>
      </c>
    </row>
    <row r="203" spans="8:19" x14ac:dyDescent="0.25">
      <c r="H203" s="84"/>
      <c r="I203" s="85">
        <f t="shared" si="83"/>
        <v>1.1176776934618162</v>
      </c>
      <c r="J203" s="85">
        <f t="shared" si="83"/>
        <v>1.1424895015539065</v>
      </c>
      <c r="K203" s="85">
        <f t="shared" si="83"/>
        <v>1.1677400125639548</v>
      </c>
      <c r="L203" s="85">
        <f t="shared" si="83"/>
        <v>1.1934350185461762</v>
      </c>
      <c r="M203" s="85">
        <f t="shared" si="83"/>
        <v>1.2195803623123247</v>
      </c>
      <c r="N203" s="86">
        <f t="shared" si="83"/>
        <v>1.2461819376531245</v>
      </c>
      <c r="O203" s="85">
        <f t="shared" si="83"/>
        <v>1.273245689559704</v>
      </c>
      <c r="P203" s="85">
        <f t="shared" si="83"/>
        <v>1.3007776144450243</v>
      </c>
      <c r="Q203" s="85">
        <f t="shared" si="83"/>
        <v>1.3287837603653239</v>
      </c>
      <c r="R203" s="85">
        <f t="shared" si="83"/>
        <v>1.3572702272415424</v>
      </c>
      <c r="S203" s="87">
        <f t="shared" si="83"/>
        <v>1.3862431670807611</v>
      </c>
    </row>
    <row r="204" spans="8:19" x14ac:dyDescent="0.25">
      <c r="H204" s="84"/>
      <c r="I204" s="85">
        <f t="shared" si="83"/>
        <v>1.0930833187890623</v>
      </c>
      <c r="J204" s="85">
        <f t="shared" si="83"/>
        <v>1.1124532634409996</v>
      </c>
      <c r="K204" s="85">
        <f t="shared" si="83"/>
        <v>1.1320795080600627</v>
      </c>
      <c r="L204" s="85">
        <f t="shared" si="83"/>
        <v>1.1519643036160001</v>
      </c>
      <c r="M204" s="85">
        <f t="shared" si="83"/>
        <v>1.1721099109200621</v>
      </c>
      <c r="N204" s="86">
        <f t="shared" si="83"/>
        <v>1.1925186006249995</v>
      </c>
      <c r="O204" s="85">
        <f t="shared" si="83"/>
        <v>1.2131926532250632</v>
      </c>
      <c r="P204" s="85">
        <f t="shared" si="83"/>
        <v>1.2341343590560001</v>
      </c>
      <c r="Q204" s="85">
        <f t="shared" si="83"/>
        <v>1.2553460182950626</v>
      </c>
      <c r="R204" s="85">
        <f t="shared" si="83"/>
        <v>1.2768299409609996</v>
      </c>
      <c r="S204" s="87">
        <f t="shared" si="83"/>
        <v>1.2985884469140621</v>
      </c>
    </row>
    <row r="205" spans="8:19" x14ac:dyDescent="0.25">
      <c r="H205" s="84"/>
      <c r="I205" s="85">
        <f t="shared" si="83"/>
        <v>1.0690301406249998</v>
      </c>
      <c r="J205" s="85">
        <f t="shared" si="83"/>
        <v>1.0832066829999998</v>
      </c>
      <c r="K205" s="85">
        <f t="shared" si="83"/>
        <v>1.0975080058750002</v>
      </c>
      <c r="L205" s="85">
        <f t="shared" si="83"/>
        <v>1.1119346560000001</v>
      </c>
      <c r="M205" s="85">
        <f t="shared" si="83"/>
        <v>1.1264871801249998</v>
      </c>
      <c r="N205" s="86">
        <f t="shared" si="83"/>
        <v>1.1411661249999998</v>
      </c>
      <c r="O205" s="85">
        <f t="shared" si="83"/>
        <v>1.1559720373750004</v>
      </c>
      <c r="P205" s="85">
        <f t="shared" si="83"/>
        <v>1.1709054640000001</v>
      </c>
      <c r="Q205" s="85">
        <f t="shared" si="83"/>
        <v>1.185966951625</v>
      </c>
      <c r="R205" s="85">
        <f t="shared" si="83"/>
        <v>1.2011570469999997</v>
      </c>
      <c r="S205" s="87">
        <f t="shared" si="83"/>
        <v>1.2164762968749996</v>
      </c>
    </row>
    <row r="206" spans="8:19" x14ac:dyDescent="0.25">
      <c r="H206" s="84"/>
      <c r="I206" s="85">
        <f t="shared" si="83"/>
        <v>1.0455062499999999</v>
      </c>
      <c r="J206" s="85">
        <f t="shared" si="83"/>
        <v>1.0547289999999998</v>
      </c>
      <c r="K206" s="85">
        <f t="shared" si="83"/>
        <v>1.0639922500000001</v>
      </c>
      <c r="L206" s="85">
        <f t="shared" si="83"/>
        <v>1.073296</v>
      </c>
      <c r="M206" s="85">
        <f t="shared" si="83"/>
        <v>1.0826402499999999</v>
      </c>
      <c r="N206" s="86">
        <f t="shared" si="83"/>
        <v>1.0920249999999998</v>
      </c>
      <c r="O206" s="85">
        <f t="shared" si="83"/>
        <v>1.1014502500000003</v>
      </c>
      <c r="P206" s="85">
        <f t="shared" si="83"/>
        <v>1.110916</v>
      </c>
      <c r="Q206" s="85">
        <f t="shared" si="83"/>
        <v>1.1204222500000001</v>
      </c>
      <c r="R206" s="85">
        <f t="shared" si="83"/>
        <v>1.1299689999999998</v>
      </c>
      <c r="S206" s="87">
        <f t="shared" si="83"/>
        <v>1.1395562499999998</v>
      </c>
    </row>
    <row r="207" spans="8:19" x14ac:dyDescent="0.25">
      <c r="H207" s="84"/>
      <c r="I207" s="85">
        <f t="shared" si="83"/>
        <v>1.0225</v>
      </c>
      <c r="J207" s="85">
        <f t="shared" si="83"/>
        <v>1.0269999999999999</v>
      </c>
      <c r="K207" s="85">
        <f t="shared" si="83"/>
        <v>1.0315000000000001</v>
      </c>
      <c r="L207" s="85">
        <f t="shared" si="83"/>
        <v>1.036</v>
      </c>
      <c r="M207" s="85">
        <f t="shared" si="83"/>
        <v>1.0405</v>
      </c>
      <c r="N207" s="86">
        <f t="shared" si="83"/>
        <v>1.0449999999999999</v>
      </c>
      <c r="O207" s="85">
        <f t="shared" si="83"/>
        <v>1.0495000000000001</v>
      </c>
      <c r="P207" s="85">
        <f t="shared" si="83"/>
        <v>1.054</v>
      </c>
      <c r="Q207" s="85">
        <f t="shared" si="83"/>
        <v>1.0585</v>
      </c>
      <c r="R207" s="85">
        <f t="shared" si="83"/>
        <v>1.0629999999999999</v>
      </c>
      <c r="S207" s="87">
        <f t="shared" si="83"/>
        <v>1.0674999999999999</v>
      </c>
    </row>
    <row r="208" spans="8:19" ht="15.75" thickBot="1" x14ac:dyDescent="0.3">
      <c r="H208" s="84"/>
      <c r="I208" s="81">
        <f t="shared" si="83"/>
        <v>1</v>
      </c>
      <c r="J208" s="81">
        <f t="shared" si="83"/>
        <v>1</v>
      </c>
      <c r="K208" s="81">
        <f t="shared" si="83"/>
        <v>1</v>
      </c>
      <c r="L208" s="81">
        <f t="shared" si="83"/>
        <v>1</v>
      </c>
      <c r="M208" s="81">
        <f t="shared" si="83"/>
        <v>1</v>
      </c>
      <c r="N208" s="82">
        <f t="shared" si="83"/>
        <v>1</v>
      </c>
      <c r="O208" s="81">
        <f t="shared" si="83"/>
        <v>1</v>
      </c>
      <c r="P208" s="81">
        <f t="shared" si="83"/>
        <v>1</v>
      </c>
      <c r="Q208" s="81">
        <f t="shared" si="83"/>
        <v>1</v>
      </c>
      <c r="R208" s="81">
        <f t="shared" si="83"/>
        <v>1</v>
      </c>
      <c r="S208" s="88">
        <f t="shared" si="83"/>
        <v>1</v>
      </c>
    </row>
    <row r="209" spans="8:19" ht="15.75" thickTop="1" x14ac:dyDescent="0.25">
      <c r="H209" s="89" t="s">
        <v>57</v>
      </c>
      <c r="I209" s="90">
        <f>SUMPRODUCT(I$179:I$208,$D$136:$D$165)</f>
        <v>27342.817825825721</v>
      </c>
      <c r="J209" s="90">
        <f t="shared" ref="J209:S209" si="84">SUMPRODUCT(J$179:J$208,$D$136:$D$165)</f>
        <v>28623.639272307617</v>
      </c>
      <c r="K209" s="90">
        <f t="shared" si="84"/>
        <v>29986.824822524704</v>
      </c>
      <c r="L209" s="90">
        <f t="shared" si="84"/>
        <v>31438.382093004937</v>
      </c>
      <c r="M209" s="90">
        <f t="shared" si="84"/>
        <v>32984.782910047099</v>
      </c>
      <c r="N209" s="90">
        <f t="shared" si="84"/>
        <v>34632.999999999985</v>
      </c>
      <c r="O209" s="90">
        <f t="shared" si="84"/>
        <v>36390.546583717842</v>
      </c>
      <c r="P209" s="90">
        <f t="shared" si="84"/>
        <v>38265.519102177648</v>
      </c>
      <c r="Q209" s="90">
        <f t="shared" si="84"/>
        <v>40266.643317586124</v>
      </c>
      <c r="R209" s="90">
        <f t="shared" si="84"/>
        <v>42403.324052924188</v>
      </c>
      <c r="S209" s="102">
        <f t="shared" si="84"/>
        <v>44685.698852882851</v>
      </c>
    </row>
    <row r="212" spans="8:19" x14ac:dyDescent="0.25">
      <c r="H212" s="93"/>
      <c r="I212" s="98">
        <f>I139</f>
        <v>-0.5</v>
      </c>
      <c r="J212" s="98">
        <f t="shared" ref="J212:S212" si="85">J139</f>
        <v>-0.4</v>
      </c>
      <c r="K212" s="98">
        <f t="shared" si="85"/>
        <v>-0.3</v>
      </c>
      <c r="L212" s="98">
        <f t="shared" si="85"/>
        <v>-0.2</v>
      </c>
      <c r="M212" s="98">
        <f t="shared" si="85"/>
        <v>-0.1</v>
      </c>
      <c r="N212" s="98">
        <f t="shared" si="85"/>
        <v>0</v>
      </c>
      <c r="O212" s="98">
        <f t="shared" si="85"/>
        <v>0.1</v>
      </c>
      <c r="P212" s="98">
        <f t="shared" si="85"/>
        <v>0.2</v>
      </c>
      <c r="Q212" s="98">
        <f t="shared" si="85"/>
        <v>0.3</v>
      </c>
      <c r="R212" s="98">
        <f t="shared" si="85"/>
        <v>0.4</v>
      </c>
      <c r="S212" s="98">
        <f t="shared" si="85"/>
        <v>0.5</v>
      </c>
    </row>
    <row r="213" spans="8:19" x14ac:dyDescent="0.25">
      <c r="H213" s="93" t="s">
        <v>61</v>
      </c>
      <c r="I213" s="94">
        <v>27.178709226970188</v>
      </c>
      <c r="J213" s="94">
        <v>27.165894416904294</v>
      </c>
      <c r="K213" s="94">
        <v>27.152879107489376</v>
      </c>
      <c r="L213" s="94">
        <v>27.1396600856901</v>
      </c>
      <c r="M213" s="94">
        <v>27.126234090996409</v>
      </c>
      <c r="N213" s="95">
        <v>27.112597814824777</v>
      </c>
      <c r="O213" s="94">
        <v>27.098747899913604</v>
      </c>
      <c r="P213" s="94">
        <v>27.084680939712637</v>
      </c>
      <c r="Q213" s="94">
        <v>27.070393477766348</v>
      </c>
      <c r="R213" s="94">
        <v>27.055882007091334</v>
      </c>
      <c r="S213" s="94">
        <v>27.041142969547582</v>
      </c>
    </row>
    <row r="214" spans="8:19" x14ac:dyDescent="0.25">
      <c r="H214" s="93" t="s">
        <v>65</v>
      </c>
      <c r="I214" s="94">
        <v>30.591156919921797</v>
      </c>
      <c r="J214" s="94">
        <v>30.523256722166092</v>
      </c>
      <c r="K214" s="94">
        <v>30.452718816990831</v>
      </c>
      <c r="L214" s="94">
        <v>30.379427989921385</v>
      </c>
      <c r="M214" s="94">
        <v>30.30326380810963</v>
      </c>
      <c r="N214" s="95">
        <v>30.224100385042334</v>
      </c>
      <c r="O214" s="94">
        <v>30.141806134951612</v>
      </c>
      <c r="P214" s="94">
        <v>30.05624351649795</v>
      </c>
      <c r="Q214" s="94">
        <v>29.967268765279449</v>
      </c>
      <c r="R214" s="94">
        <v>29.874731614703464</v>
      </c>
      <c r="S214" s="94">
        <v>29.778475004738802</v>
      </c>
    </row>
    <row r="215" spans="8:19" x14ac:dyDescent="0.25">
      <c r="H215" s="93" t="s">
        <v>67</v>
      </c>
      <c r="I215" s="94">
        <v>30.898773085066004</v>
      </c>
      <c r="J215" s="94">
        <v>30.755334090637817</v>
      </c>
      <c r="K215" s="94">
        <v>30.602671153052519</v>
      </c>
      <c r="L215" s="94">
        <v>30.440111480270257</v>
      </c>
      <c r="M215" s="94">
        <v>30.266930293471173</v>
      </c>
      <c r="N215" s="95">
        <v>30.082346718116796</v>
      </c>
      <c r="O215" s="94">
        <v>29.885519349773109</v>
      </c>
      <c r="P215" s="94">
        <v>29.675541469275341</v>
      </c>
      <c r="Q215" s="94">
        <v>29.451435879872143</v>
      </c>
      <c r="R215" s="94">
        <v>29.212149336901767</v>
      </c>
      <c r="S215" s="94">
        <v>28.956546538312203</v>
      </c>
    </row>
    <row r="216" spans="8:19" x14ac:dyDescent="0.25">
      <c r="H216" s="93" t="s">
        <v>62</v>
      </c>
      <c r="I216" s="94">
        <v>15.379220720192089</v>
      </c>
      <c r="J216" s="94">
        <v>15.366405910126204</v>
      </c>
      <c r="K216" s="94">
        <v>15.353390600711281</v>
      </c>
      <c r="L216" s="94">
        <v>15.34017157891201</v>
      </c>
      <c r="M216" s="94">
        <v>15.326745584218312</v>
      </c>
      <c r="N216" s="95">
        <v>15.313109308046679</v>
      </c>
      <c r="O216" s="94">
        <v>15.299259393135509</v>
      </c>
      <c r="P216" s="94">
        <v>15.285192432934544</v>
      </c>
      <c r="Q216" s="94">
        <v>15.270904970988255</v>
      </c>
      <c r="R216" s="94">
        <v>15.256393500313239</v>
      </c>
      <c r="S216" s="94">
        <v>15.241654462769487</v>
      </c>
    </row>
    <row r="217" spans="8:19" x14ac:dyDescent="0.25">
      <c r="H217" s="93" t="s">
        <v>69</v>
      </c>
      <c r="I217" s="94">
        <v>13.626505629143526</v>
      </c>
      <c r="J217" s="94">
        <v>13.558605431387821</v>
      </c>
      <c r="K217" s="94">
        <v>13.488067526212564</v>
      </c>
      <c r="L217" s="94">
        <v>13.414776699143117</v>
      </c>
      <c r="M217" s="94">
        <v>13.338612517331361</v>
      </c>
      <c r="N217" s="95">
        <v>13.259449094264067</v>
      </c>
      <c r="O217" s="94">
        <v>13.177154844173341</v>
      </c>
      <c r="P217" s="94">
        <v>13.091592225719685</v>
      </c>
      <c r="Q217" s="94">
        <v>13.002617474501184</v>
      </c>
      <c r="R217" s="94">
        <v>12.910080323925197</v>
      </c>
      <c r="S217" s="94">
        <v>12.813823713960534</v>
      </c>
    </row>
    <row r="218" spans="8:19" x14ac:dyDescent="0.25">
      <c r="H218" s="93" t="s">
        <v>70</v>
      </c>
      <c r="I218" s="94">
        <v>20.362768528872397</v>
      </c>
      <c r="J218" s="94">
        <v>20.21932953444421</v>
      </c>
      <c r="K218" s="94">
        <v>20.066666596858916</v>
      </c>
      <c r="L218" s="94">
        <v>19.904106924076647</v>
      </c>
      <c r="M218" s="94">
        <v>19.730925737277566</v>
      </c>
      <c r="N218" s="95">
        <v>19.546342161923185</v>
      </c>
      <c r="O218" s="94">
        <v>19.349514793579505</v>
      </c>
      <c r="P218" s="94">
        <v>19.139536913081734</v>
      </c>
      <c r="Q218" s="94">
        <v>18.915431323678533</v>
      </c>
      <c r="R218" s="94">
        <v>18.676144780708157</v>
      </c>
      <c r="S218" s="94">
        <v>18.420541982118596</v>
      </c>
    </row>
    <row r="227" spans="2:19" ht="15.75" thickBot="1" x14ac:dyDescent="0.3"/>
    <row r="228" spans="2:19" ht="15" customHeight="1" x14ac:dyDescent="0.25">
      <c r="C228" s="181" t="s">
        <v>75</v>
      </c>
      <c r="D228" s="182"/>
    </row>
    <row r="229" spans="2:19" ht="15" customHeight="1" x14ac:dyDescent="0.25">
      <c r="C229" s="183"/>
      <c r="D229" s="184"/>
    </row>
    <row r="230" spans="2:19" ht="15" customHeight="1" thickBot="1" x14ac:dyDescent="0.3">
      <c r="C230" s="185"/>
      <c r="D230" s="186"/>
    </row>
    <row r="236" spans="2:19" ht="15.75" thickBot="1" x14ac:dyDescent="0.3">
      <c r="B236" s="41" t="s">
        <v>0</v>
      </c>
      <c r="C236" s="41" t="s">
        <v>13</v>
      </c>
      <c r="D236" s="13" t="s">
        <v>33</v>
      </c>
      <c r="E236" s="14" t="s">
        <v>43</v>
      </c>
      <c r="F236" s="14" t="s">
        <v>44</v>
      </c>
      <c r="H236" s="51" t="s">
        <v>54</v>
      </c>
      <c r="I236" s="103">
        <v>4.2500000000000003E-2</v>
      </c>
    </row>
    <row r="237" spans="2:19" x14ac:dyDescent="0.25">
      <c r="B237" s="1">
        <v>1</v>
      </c>
      <c r="C237" s="9">
        <v>68</v>
      </c>
      <c r="D237" s="9">
        <f>C237</f>
        <v>68</v>
      </c>
      <c r="E237" s="9">
        <v>41.370922619047619</v>
      </c>
      <c r="F237" s="9">
        <v>41.370922619047619</v>
      </c>
    </row>
    <row r="238" spans="2:19" x14ac:dyDescent="0.25">
      <c r="B238" s="1">
        <v>2</v>
      </c>
      <c r="C238" s="9">
        <v>178</v>
      </c>
      <c r="D238" s="9">
        <f>C238-C237*(1+$I$236)</f>
        <v>107.11</v>
      </c>
      <c r="E238" s="9">
        <v>41.230823896631826</v>
      </c>
      <c r="F238" s="9">
        <v>41.230823896631826</v>
      </c>
    </row>
    <row r="239" spans="2:19" x14ac:dyDescent="0.25">
      <c r="B239" s="1">
        <v>3</v>
      </c>
      <c r="C239" s="9">
        <v>377</v>
      </c>
      <c r="D239" s="9">
        <f t="shared" ref="D239:D261" si="86">C239-C238*(1+$I$236)</f>
        <v>191.435</v>
      </c>
      <c r="E239" s="9">
        <v>40.98708609474717</v>
      </c>
      <c r="F239" s="9">
        <v>40.98708609474717</v>
      </c>
    </row>
    <row r="240" spans="2:19" x14ac:dyDescent="0.25">
      <c r="B240" s="1">
        <v>4</v>
      </c>
      <c r="C240" s="9">
        <v>683</v>
      </c>
      <c r="D240" s="9">
        <f t="shared" si="86"/>
        <v>289.97750000000002</v>
      </c>
      <c r="E240" s="9">
        <v>40.697826773302346</v>
      </c>
      <c r="F240" s="9">
        <v>40.697826773302346</v>
      </c>
      <c r="H240" s="51" t="s">
        <v>52</v>
      </c>
      <c r="I240" s="49">
        <v>-0.5</v>
      </c>
      <c r="J240" s="49">
        <v>-0.4</v>
      </c>
      <c r="K240" s="49">
        <v>-0.3</v>
      </c>
      <c r="L240" s="49">
        <v>-0.2</v>
      </c>
      <c r="M240" s="49">
        <v>-0.1</v>
      </c>
      <c r="N240" s="49">
        <v>0</v>
      </c>
      <c r="O240" s="49">
        <v>0.1</v>
      </c>
      <c r="P240" s="49">
        <v>0.2</v>
      </c>
      <c r="Q240" s="49">
        <v>0.3</v>
      </c>
      <c r="R240" s="49">
        <v>0.4</v>
      </c>
      <c r="S240" s="49">
        <v>0.5</v>
      </c>
    </row>
    <row r="241" spans="2:19" x14ac:dyDescent="0.25">
      <c r="B241" s="1">
        <v>5</v>
      </c>
      <c r="C241" s="9">
        <v>1213</v>
      </c>
      <c r="D241" s="9">
        <f t="shared" si="86"/>
        <v>500.97249999999997</v>
      </c>
      <c r="E241" s="9">
        <v>40.243523585345315</v>
      </c>
      <c r="F241" s="9">
        <v>40.243523585345315</v>
      </c>
      <c r="H241" s="51" t="s">
        <v>53</v>
      </c>
      <c r="I241" s="100">
        <f>$I$236*(1+I$240)</f>
        <v>2.1250000000000002E-2</v>
      </c>
      <c r="J241" s="100">
        <f t="shared" ref="J241:S241" si="87">$I$236*(1+J$240)</f>
        <v>2.5500000000000002E-2</v>
      </c>
      <c r="K241" s="100">
        <f t="shared" si="87"/>
        <v>2.9749999999999999E-2</v>
      </c>
      <c r="L241" s="100">
        <f t="shared" si="87"/>
        <v>3.4000000000000002E-2</v>
      </c>
      <c r="M241" s="100">
        <f t="shared" si="87"/>
        <v>3.8250000000000006E-2</v>
      </c>
      <c r="N241" s="100">
        <f t="shared" si="87"/>
        <v>4.2500000000000003E-2</v>
      </c>
      <c r="O241" s="100">
        <f t="shared" si="87"/>
        <v>4.6750000000000007E-2</v>
      </c>
      <c r="P241" s="100">
        <f t="shared" si="87"/>
        <v>5.1000000000000004E-2</v>
      </c>
      <c r="Q241" s="100">
        <f t="shared" si="87"/>
        <v>5.5250000000000007E-2</v>
      </c>
      <c r="R241" s="100">
        <f t="shared" si="87"/>
        <v>5.9499999999999997E-2</v>
      </c>
      <c r="S241" s="100">
        <f t="shared" si="87"/>
        <v>6.3750000000000001E-2</v>
      </c>
    </row>
    <row r="242" spans="2:19" x14ac:dyDescent="0.25">
      <c r="B242" s="1">
        <v>6</v>
      </c>
      <c r="C242" s="9">
        <v>1930</v>
      </c>
      <c r="D242" s="9">
        <f t="shared" si="86"/>
        <v>665.44749999999999</v>
      </c>
      <c r="E242" s="9">
        <v>39.765686655858161</v>
      </c>
      <c r="F242" s="9">
        <v>39.765686655858161</v>
      </c>
    </row>
    <row r="243" spans="2:19" x14ac:dyDescent="0.25">
      <c r="B243" s="1">
        <v>7</v>
      </c>
      <c r="C243" s="9">
        <v>2857</v>
      </c>
      <c r="D243" s="9">
        <f t="shared" si="86"/>
        <v>844.97500000000014</v>
      </c>
      <c r="E243" s="9">
        <v>39.266040020084006</v>
      </c>
      <c r="F243" s="9">
        <v>39.266040020084006</v>
      </c>
      <c r="H243" s="83" t="s">
        <v>58</v>
      </c>
      <c r="I243" s="96">
        <f>I240</f>
        <v>-0.5</v>
      </c>
      <c r="J243" s="96">
        <f t="shared" ref="J243:S243" si="88">J240</f>
        <v>-0.4</v>
      </c>
      <c r="K243" s="96">
        <f t="shared" si="88"/>
        <v>-0.3</v>
      </c>
      <c r="L243" s="96">
        <f t="shared" si="88"/>
        <v>-0.2</v>
      </c>
      <c r="M243" s="96">
        <f t="shared" si="88"/>
        <v>-0.1</v>
      </c>
      <c r="N243" s="96">
        <f t="shared" si="88"/>
        <v>0</v>
      </c>
      <c r="O243" s="96">
        <f t="shared" si="88"/>
        <v>0.1</v>
      </c>
      <c r="P243" s="96">
        <f t="shared" si="88"/>
        <v>0.2</v>
      </c>
      <c r="Q243" s="96">
        <f t="shared" si="88"/>
        <v>0.3</v>
      </c>
      <c r="R243" s="96">
        <f t="shared" si="88"/>
        <v>0.4</v>
      </c>
      <c r="S243" s="97">
        <f t="shared" si="88"/>
        <v>0.5</v>
      </c>
    </row>
    <row r="244" spans="2:19" x14ac:dyDescent="0.25">
      <c r="B244" s="1">
        <v>8</v>
      </c>
      <c r="C244" s="9">
        <v>4024</v>
      </c>
      <c r="D244" s="9">
        <f t="shared" si="86"/>
        <v>1045.5774999999999</v>
      </c>
      <c r="E244" s="9">
        <v>38.741454032456929</v>
      </c>
      <c r="F244" s="9">
        <v>38.741454032456929</v>
      </c>
      <c r="H244" s="84"/>
      <c r="I244" s="85">
        <f>(1+I$241)^(10-$B237)</f>
        <v>1.2083385353284639</v>
      </c>
      <c r="J244" s="85">
        <f t="shared" ref="J244:S244" si="89">(1+J$241)^(10-$B237)</f>
        <v>1.2543564933439402</v>
      </c>
      <c r="K244" s="85">
        <f t="shared" si="89"/>
        <v>1.3019257167956966</v>
      </c>
      <c r="L244" s="85">
        <f t="shared" si="89"/>
        <v>1.3510917708699681</v>
      </c>
      <c r="M244" s="85">
        <f t="shared" si="89"/>
        <v>1.4019013631608117</v>
      </c>
      <c r="N244" s="86">
        <f t="shared" si="89"/>
        <v>1.4544023674397741</v>
      </c>
      <c r="O244" s="85">
        <f t="shared" si="89"/>
        <v>1.5086438478196069</v>
      </c>
      <c r="P244" s="85">
        <f t="shared" si="89"/>
        <v>1.5646760833168312</v>
      </c>
      <c r="Q244" s="85">
        <f t="shared" si="89"/>
        <v>1.62255059281817</v>
      </c>
      <c r="R244" s="85">
        <f t="shared" si="89"/>
        <v>1.6823201604557148</v>
      </c>
      <c r="S244" s="87">
        <f t="shared" si="89"/>
        <v>1.7440388613959008</v>
      </c>
    </row>
    <row r="245" spans="2:19" x14ac:dyDescent="0.25">
      <c r="B245" s="1">
        <v>9</v>
      </c>
      <c r="C245" s="9">
        <v>5456</v>
      </c>
      <c r="D245" s="9">
        <f t="shared" si="86"/>
        <v>1260.9800000000005</v>
      </c>
      <c r="E245" s="9">
        <v>38.195289610506713</v>
      </c>
      <c r="F245" s="9">
        <v>38.195289610506713</v>
      </c>
      <c r="H245" s="84"/>
      <c r="I245" s="85">
        <f t="shared" ref="I245:S253" si="90">(1+I$241)^(10-$B238)</f>
        <v>1.183195628228606</v>
      </c>
      <c r="J245" s="85">
        <f t="shared" si="90"/>
        <v>1.2231657663032083</v>
      </c>
      <c r="K245" s="85">
        <f t="shared" si="90"/>
        <v>1.2643124222342284</v>
      </c>
      <c r="L245" s="85">
        <f t="shared" si="90"/>
        <v>1.30666515558024</v>
      </c>
      <c r="M245" s="85">
        <f t="shared" si="90"/>
        <v>1.3502541422208636</v>
      </c>
      <c r="N245" s="86">
        <f t="shared" si="90"/>
        <v>1.3951101845945075</v>
      </c>
      <c r="O245" s="85">
        <f t="shared" si="90"/>
        <v>1.4412647220631543</v>
      </c>
      <c r="P245" s="85">
        <f t="shared" si="90"/>
        <v>1.4887498414051676</v>
      </c>
      <c r="Q245" s="85">
        <f t="shared" si="90"/>
        <v>1.5375982874372613</v>
      </c>
      <c r="R245" s="85">
        <f t="shared" si="90"/>
        <v>1.5878434737666021</v>
      </c>
      <c r="S245" s="87">
        <f t="shared" si="90"/>
        <v>1.6395194936741724</v>
      </c>
    </row>
    <row r="246" spans="2:19" x14ac:dyDescent="0.25">
      <c r="B246" s="104">
        <v>10</v>
      </c>
      <c r="C246" s="60">
        <v>7190</v>
      </c>
      <c r="D246" s="60">
        <f t="shared" si="86"/>
        <v>1502.12</v>
      </c>
      <c r="E246" s="105">
        <v>37.623616860106885</v>
      </c>
      <c r="F246" s="105">
        <v>29.696229887546732</v>
      </c>
      <c r="H246" s="84"/>
      <c r="I246" s="85">
        <f t="shared" si="90"/>
        <v>1.1585758905543266</v>
      </c>
      <c r="J246" s="85">
        <f t="shared" si="90"/>
        <v>1.1927506253566145</v>
      </c>
      <c r="K246" s="85">
        <f t="shared" si="90"/>
        <v>1.2277857948378035</v>
      </c>
      <c r="L246" s="85">
        <f t="shared" si="90"/>
        <v>1.2636993767700582</v>
      </c>
      <c r="M246" s="85">
        <f t="shared" si="90"/>
        <v>1.3005096481780527</v>
      </c>
      <c r="N246" s="86">
        <f t="shared" si="90"/>
        <v>1.3382351890594797</v>
      </c>
      <c r="O246" s="85">
        <f t="shared" si="90"/>
        <v>1.3768948861362829</v>
      </c>
      <c r="P246" s="85">
        <f t="shared" si="90"/>
        <v>1.4165079366366962</v>
      </c>
      <c r="Q246" s="85">
        <f t="shared" si="90"/>
        <v>1.4570938521082792</v>
      </c>
      <c r="R246" s="85">
        <f t="shared" si="90"/>
        <v>1.4986724622620127</v>
      </c>
      <c r="S246" s="87">
        <f t="shared" si="90"/>
        <v>1.5412639188476358</v>
      </c>
    </row>
    <row r="247" spans="2:19" x14ac:dyDescent="0.25">
      <c r="B247" s="1">
        <v>11</v>
      </c>
      <c r="C247" s="9">
        <v>9260</v>
      </c>
      <c r="D247" s="9">
        <f t="shared" si="86"/>
        <v>1764.4250000000002</v>
      </c>
      <c r="E247" s="9">
        <v>37.027164172592364</v>
      </c>
      <c r="F247" s="9">
        <v>29.306906364080927</v>
      </c>
      <c r="H247" s="84"/>
      <c r="I247" s="85">
        <f t="shared" si="90"/>
        <v>1.1344684362833064</v>
      </c>
      <c r="J247" s="85">
        <f t="shared" si="90"/>
        <v>1.1630917848431148</v>
      </c>
      <c r="K247" s="85">
        <f t="shared" si="90"/>
        <v>1.1923144402406443</v>
      </c>
      <c r="L247" s="85">
        <f t="shared" si="90"/>
        <v>1.2221463991973482</v>
      </c>
      <c r="M247" s="85">
        <f t="shared" si="90"/>
        <v>1.252597782979102</v>
      </c>
      <c r="N247" s="86">
        <f t="shared" si="90"/>
        <v>1.2836788384263593</v>
      </c>
      <c r="O247" s="85">
        <f t="shared" si="90"/>
        <v>1.3153999389885671</v>
      </c>
      <c r="P247" s="85">
        <f t="shared" si="90"/>
        <v>1.3477715857627937</v>
      </c>
      <c r="Q247" s="85">
        <f t="shared" si="90"/>
        <v>1.3808044085366302</v>
      </c>
      <c r="R247" s="85">
        <f t="shared" si="90"/>
        <v>1.4145091668353118</v>
      </c>
      <c r="S247" s="87">
        <f t="shared" si="90"/>
        <v>1.4488967509731006</v>
      </c>
    </row>
    <row r="248" spans="2:19" x14ac:dyDescent="0.25">
      <c r="B248" s="1">
        <v>12</v>
      </c>
      <c r="C248" s="9">
        <v>11699</v>
      </c>
      <c r="D248" s="9">
        <f t="shared" si="86"/>
        <v>2045.4500000000007</v>
      </c>
      <c r="E248" s="9">
        <v>36.408166132191077</v>
      </c>
      <c r="F248" s="9">
        <v>28.891087125161814</v>
      </c>
      <c r="H248" s="84"/>
      <c r="I248" s="85">
        <f t="shared" si="90"/>
        <v>1.1108626059077664</v>
      </c>
      <c r="J248" s="85">
        <f t="shared" si="90"/>
        <v>1.1341704386573521</v>
      </c>
      <c r="K248" s="85">
        <f t="shared" si="90"/>
        <v>1.1578678710761294</v>
      </c>
      <c r="L248" s="85">
        <f t="shared" si="90"/>
        <v>1.1819597671154238</v>
      </c>
      <c r="M248" s="85">
        <f t="shared" si="90"/>
        <v>1.2064510310417547</v>
      </c>
      <c r="N248" s="86">
        <f t="shared" si="90"/>
        <v>1.2313466076032225</v>
      </c>
      <c r="O248" s="85">
        <f t="shared" si="90"/>
        <v>1.2566514821959083</v>
      </c>
      <c r="P248" s="85">
        <f t="shared" si="90"/>
        <v>1.2823706810302509</v>
      </c>
      <c r="Q248" s="85">
        <f t="shared" si="90"/>
        <v>1.3085092712974464</v>
      </c>
      <c r="R248" s="85">
        <f t="shared" si="90"/>
        <v>1.3350723613358302</v>
      </c>
      <c r="S248" s="87">
        <f t="shared" si="90"/>
        <v>1.3620651007972746</v>
      </c>
    </row>
    <row r="249" spans="2:19" x14ac:dyDescent="0.25">
      <c r="B249" s="1">
        <v>13</v>
      </c>
      <c r="C249" s="9">
        <v>14544</v>
      </c>
      <c r="D249" s="9">
        <f t="shared" si="86"/>
        <v>2347.7924999999996</v>
      </c>
      <c r="E249" s="9">
        <v>35.7675546979209</v>
      </c>
      <c r="F249" s="9">
        <v>28.449728172720135</v>
      </c>
      <c r="H249" s="84"/>
      <c r="I249" s="85">
        <f t="shared" si="90"/>
        <v>1.0877479617211911</v>
      </c>
      <c r="J249" s="85">
        <f t="shared" si="90"/>
        <v>1.105968248325063</v>
      </c>
      <c r="K249" s="85">
        <f t="shared" si="90"/>
        <v>1.1244164807731289</v>
      </c>
      <c r="L249" s="85">
        <f t="shared" si="90"/>
        <v>1.1430945523359999</v>
      </c>
      <c r="M249" s="85">
        <f t="shared" si="90"/>
        <v>1.1620043641143796</v>
      </c>
      <c r="N249" s="86">
        <f t="shared" si="90"/>
        <v>1.1811478250390623</v>
      </c>
      <c r="O249" s="85">
        <f t="shared" si="90"/>
        <v>1.2005268518709418</v>
      </c>
      <c r="P249" s="85">
        <f t="shared" si="90"/>
        <v>1.220143369201</v>
      </c>
      <c r="Q249" s="85">
        <f t="shared" si="90"/>
        <v>1.2399993094503163</v>
      </c>
      <c r="R249" s="85">
        <f t="shared" si="90"/>
        <v>1.2600966128700617</v>
      </c>
      <c r="S249" s="87">
        <f t="shared" si="90"/>
        <v>1.2804372275415037</v>
      </c>
    </row>
    <row r="250" spans="2:19" x14ac:dyDescent="0.25">
      <c r="B250" s="1">
        <v>14</v>
      </c>
      <c r="C250" s="9">
        <v>17839</v>
      </c>
      <c r="D250" s="9">
        <f t="shared" si="86"/>
        <v>2676.880000000001</v>
      </c>
      <c r="E250" s="9">
        <v>35.104430125386415</v>
      </c>
      <c r="F250" s="9">
        <v>27.981954746013944</v>
      </c>
      <c r="H250" s="84"/>
      <c r="I250" s="85">
        <f t="shared" si="90"/>
        <v>1.0651142832031248</v>
      </c>
      <c r="J250" s="85">
        <f t="shared" si="90"/>
        <v>1.0784673313750004</v>
      </c>
      <c r="K250" s="85">
        <f t="shared" si="90"/>
        <v>1.0919315181093749</v>
      </c>
      <c r="L250" s="85">
        <f t="shared" si="90"/>
        <v>1.1055073040000001</v>
      </c>
      <c r="M250" s="85">
        <f t="shared" si="90"/>
        <v>1.1191951496406254</v>
      </c>
      <c r="N250" s="86">
        <f t="shared" si="90"/>
        <v>1.132995515625</v>
      </c>
      <c r="O250" s="85">
        <f t="shared" si="90"/>
        <v>1.1469088625468753</v>
      </c>
      <c r="P250" s="85">
        <f t="shared" si="90"/>
        <v>1.160935651</v>
      </c>
      <c r="Q250" s="85">
        <f t="shared" si="90"/>
        <v>1.1750763415781251</v>
      </c>
      <c r="R250" s="85">
        <f t="shared" si="90"/>
        <v>1.1893313948749995</v>
      </c>
      <c r="S250" s="87">
        <f t="shared" si="90"/>
        <v>1.2037012714843749</v>
      </c>
    </row>
    <row r="251" spans="2:19" x14ac:dyDescent="0.25">
      <c r="B251" s="1">
        <v>15</v>
      </c>
      <c r="C251" s="9">
        <v>21623</v>
      </c>
      <c r="D251" s="9">
        <f t="shared" si="86"/>
        <v>3025.8424999999988</v>
      </c>
      <c r="E251" s="9">
        <v>34.421076748700216</v>
      </c>
      <c r="F251" s="9">
        <v>20.559077891060028</v>
      </c>
      <c r="H251" s="84"/>
      <c r="I251" s="85">
        <f t="shared" si="90"/>
        <v>1.0429515624999999</v>
      </c>
      <c r="J251" s="85">
        <f t="shared" si="90"/>
        <v>1.0516502500000002</v>
      </c>
      <c r="K251" s="85">
        <f t="shared" si="90"/>
        <v>1.0603850625</v>
      </c>
      <c r="L251" s="85">
        <f t="shared" si="90"/>
        <v>1.069156</v>
      </c>
      <c r="M251" s="85">
        <f t="shared" si="90"/>
        <v>1.0779630625000003</v>
      </c>
      <c r="N251" s="86">
        <f t="shared" si="90"/>
        <v>1.08680625</v>
      </c>
      <c r="O251" s="85">
        <f t="shared" si="90"/>
        <v>1.0956855625000002</v>
      </c>
      <c r="P251" s="85">
        <f t="shared" si="90"/>
        <v>1.1046009999999999</v>
      </c>
      <c r="Q251" s="85">
        <f t="shared" si="90"/>
        <v>1.1135525625</v>
      </c>
      <c r="R251" s="85">
        <f t="shared" si="90"/>
        <v>1.1225402499999997</v>
      </c>
      <c r="S251" s="87">
        <f t="shared" si="90"/>
        <v>1.1315640624999999</v>
      </c>
    </row>
    <row r="252" spans="2:19" x14ac:dyDescent="0.25">
      <c r="B252" s="1">
        <v>16</v>
      </c>
      <c r="C252" s="9">
        <v>26668</v>
      </c>
      <c r="D252" s="9">
        <f t="shared" si="86"/>
        <v>4126.0224999999991</v>
      </c>
      <c r="E252" s="9">
        <v>33.489569152173686</v>
      </c>
      <c r="F252" s="9">
        <v>20.002826638056103</v>
      </c>
      <c r="H252" s="84"/>
      <c r="I252" s="85">
        <f t="shared" si="90"/>
        <v>1.02125</v>
      </c>
      <c r="J252" s="85">
        <f t="shared" si="90"/>
        <v>1.0255000000000001</v>
      </c>
      <c r="K252" s="85">
        <f t="shared" si="90"/>
        <v>1.0297499999999999</v>
      </c>
      <c r="L252" s="85">
        <f t="shared" si="90"/>
        <v>1.034</v>
      </c>
      <c r="M252" s="85">
        <f t="shared" si="90"/>
        <v>1.0382500000000001</v>
      </c>
      <c r="N252" s="86">
        <f t="shared" si="90"/>
        <v>1.0425</v>
      </c>
      <c r="O252" s="85">
        <f t="shared" si="90"/>
        <v>1.0467500000000001</v>
      </c>
      <c r="P252" s="85">
        <f t="shared" si="90"/>
        <v>1.0509999999999999</v>
      </c>
      <c r="Q252" s="85">
        <f t="shared" si="90"/>
        <v>1.05525</v>
      </c>
      <c r="R252" s="85">
        <f t="shared" si="90"/>
        <v>1.0594999999999999</v>
      </c>
      <c r="S252" s="87">
        <f t="shared" si="90"/>
        <v>1.06375</v>
      </c>
    </row>
    <row r="253" spans="2:19" ht="15.75" thickBot="1" x14ac:dyDescent="0.3">
      <c r="B253" s="1">
        <v>17</v>
      </c>
      <c r="C253" s="9">
        <v>32244</v>
      </c>
      <c r="D253" s="9">
        <f t="shared" si="86"/>
        <v>4442.6100000000006</v>
      </c>
      <c r="E253" s="9">
        <v>32.592536265003055</v>
      </c>
      <c r="F253" s="9">
        <v>19.473412042080021</v>
      </c>
      <c r="H253" s="84"/>
      <c r="I253" s="81">
        <f t="shared" si="90"/>
        <v>1</v>
      </c>
      <c r="J253" s="81">
        <f t="shared" si="90"/>
        <v>1</v>
      </c>
      <c r="K253" s="81">
        <f t="shared" si="90"/>
        <v>1</v>
      </c>
      <c r="L253" s="81">
        <f t="shared" si="90"/>
        <v>1</v>
      </c>
      <c r="M253" s="81">
        <f t="shared" si="90"/>
        <v>1</v>
      </c>
      <c r="N253" s="82">
        <f t="shared" si="90"/>
        <v>1</v>
      </c>
      <c r="O253" s="81">
        <f t="shared" si="90"/>
        <v>1</v>
      </c>
      <c r="P253" s="81">
        <f t="shared" si="90"/>
        <v>1</v>
      </c>
      <c r="Q253" s="81">
        <f t="shared" si="90"/>
        <v>1</v>
      </c>
      <c r="R253" s="81">
        <f t="shared" si="90"/>
        <v>1</v>
      </c>
      <c r="S253" s="88">
        <f t="shared" si="90"/>
        <v>1</v>
      </c>
    </row>
    <row r="254" spans="2:19" ht="15.75" thickTop="1" x14ac:dyDescent="0.25">
      <c r="B254" s="1">
        <v>18</v>
      </c>
      <c r="C254" s="9">
        <v>38380</v>
      </c>
      <c r="D254" s="9">
        <f t="shared" si="86"/>
        <v>4765.6299999999974</v>
      </c>
      <c r="E254" s="9">
        <v>31.726101096492052</v>
      </c>
      <c r="F254" s="9">
        <v>18.967017337945144</v>
      </c>
      <c r="H254" s="89" t="s">
        <v>55</v>
      </c>
      <c r="I254" s="90">
        <f>SUMPRODUCT(I$244:I$253,$D$237:$D$246)</f>
        <v>6820.3896331175065</v>
      </c>
      <c r="J254" s="90">
        <f t="shared" ref="J254:S254" si="91">SUMPRODUCT(J$244:J$253,$D$237:$D$246)</f>
        <v>6892.1809593861417</v>
      </c>
      <c r="K254" s="90">
        <f t="shared" si="91"/>
        <v>6965.0208368497979</v>
      </c>
      <c r="L254" s="90">
        <f t="shared" si="91"/>
        <v>7038.9259562328252</v>
      </c>
      <c r="M254" s="90">
        <f t="shared" si="91"/>
        <v>7113.9132707672516</v>
      </c>
      <c r="N254" s="90">
        <f t="shared" si="91"/>
        <v>7190</v>
      </c>
      <c r="O254" s="90">
        <f t="shared" si="91"/>
        <v>7267.2036336476431</v>
      </c>
      <c r="P254" s="90">
        <f t="shared" si="91"/>
        <v>7345.5419354990636</v>
      </c>
      <c r="Q254" s="90">
        <f t="shared" si="91"/>
        <v>7425.0329473666397</v>
      </c>
      <c r="R254" s="90">
        <f t="shared" si="91"/>
        <v>7505.6949930862866</v>
      </c>
      <c r="S254" s="102">
        <f t="shared" si="91"/>
        <v>7587.5466825669528</v>
      </c>
    </row>
    <row r="255" spans="2:19" x14ac:dyDescent="0.25">
      <c r="B255" s="1">
        <v>19</v>
      </c>
      <c r="C255" s="9">
        <v>45104</v>
      </c>
      <c r="D255" s="9">
        <f t="shared" si="86"/>
        <v>5092.8499999999985</v>
      </c>
      <c r="E255" s="9">
        <v>30.887805444503474</v>
      </c>
      <c r="F255" s="9">
        <v>18.48124726995146</v>
      </c>
    </row>
    <row r="256" spans="2:19" x14ac:dyDescent="0.25">
      <c r="B256" s="104">
        <v>20</v>
      </c>
      <c r="C256" s="60">
        <v>51821</v>
      </c>
      <c r="D256" s="60">
        <f t="shared" si="86"/>
        <v>4800.0800000000017</v>
      </c>
      <c r="E256" s="105">
        <v>30.216152449339173</v>
      </c>
      <c r="F256" s="105">
        <v>12.123704677908043</v>
      </c>
      <c r="H256" s="83" t="s">
        <v>59</v>
      </c>
      <c r="I256" s="96">
        <f>I240</f>
        <v>-0.5</v>
      </c>
      <c r="J256" s="96">
        <f t="shared" ref="J256:S256" si="92">J240</f>
        <v>-0.4</v>
      </c>
      <c r="K256" s="96">
        <f t="shared" si="92"/>
        <v>-0.3</v>
      </c>
      <c r="L256" s="96">
        <f t="shared" si="92"/>
        <v>-0.2</v>
      </c>
      <c r="M256" s="96">
        <f t="shared" si="92"/>
        <v>-0.1</v>
      </c>
      <c r="N256" s="96">
        <f t="shared" si="92"/>
        <v>0</v>
      </c>
      <c r="O256" s="96">
        <f t="shared" si="92"/>
        <v>0.1</v>
      </c>
      <c r="P256" s="96">
        <f t="shared" si="92"/>
        <v>0.2</v>
      </c>
      <c r="Q256" s="96">
        <f t="shared" si="92"/>
        <v>0.3</v>
      </c>
      <c r="R256" s="96">
        <f t="shared" si="92"/>
        <v>0.4</v>
      </c>
      <c r="S256" s="97">
        <f t="shared" si="92"/>
        <v>0.5</v>
      </c>
    </row>
    <row r="257" spans="2:19" x14ac:dyDescent="0.25">
      <c r="B257" s="1">
        <v>21</v>
      </c>
      <c r="C257" s="9">
        <v>58874</v>
      </c>
      <c r="D257" s="9">
        <f t="shared" si="86"/>
        <v>4850.6074999999983</v>
      </c>
      <c r="E257" s="9">
        <v>29.613163610065936</v>
      </c>
      <c r="F257" s="9">
        <v>12.864659166741912</v>
      </c>
      <c r="H257" s="84"/>
      <c r="I257" s="85">
        <f>(1+I$241)^(20-$B237)</f>
        <v>1.4911087587988816</v>
      </c>
      <c r="J257" s="85">
        <f t="shared" ref="J257:S257" si="93">(1+J$241)^(20-$B237)</f>
        <v>1.6135321728101564</v>
      </c>
      <c r="K257" s="85">
        <f t="shared" si="93"/>
        <v>1.7454371365725945</v>
      </c>
      <c r="L257" s="85">
        <f t="shared" si="93"/>
        <v>1.8875142384051733</v>
      </c>
      <c r="M257" s="85">
        <f t="shared" si="93"/>
        <v>2.040501206307372</v>
      </c>
      <c r="N257" s="86">
        <f t="shared" si="93"/>
        <v>2.2051859118870327</v>
      </c>
      <c r="O257" s="85">
        <f t="shared" si="93"/>
        <v>2.3824095521985638</v>
      </c>
      <c r="P257" s="85">
        <f t="shared" si="93"/>
        <v>2.5730700192345877</v>
      </c>
      <c r="Q257" s="85">
        <f t="shared" si="93"/>
        <v>2.7781254673051619</v>
      </c>
      <c r="R257" s="85">
        <f t="shared" si="93"/>
        <v>2.9985980890511481</v>
      </c>
      <c r="S257" s="106">
        <f t="shared" si="93"/>
        <v>3.2355781113753785</v>
      </c>
    </row>
    <row r="258" spans="2:19" x14ac:dyDescent="0.25">
      <c r="B258" s="1">
        <v>22</v>
      </c>
      <c r="C258" s="9">
        <v>66320</v>
      </c>
      <c r="D258" s="9">
        <f t="shared" si="86"/>
        <v>4943.8550000000032</v>
      </c>
      <c r="E258" s="9">
        <v>29.061665718307399</v>
      </c>
      <c r="F258" s="9">
        <v>13.524963560810239</v>
      </c>
      <c r="H258" s="84"/>
      <c r="I258" s="85">
        <f t="shared" ref="I258:S273" si="94">(1+I$241)^(20-$B238)</f>
        <v>1.4600820159597372</v>
      </c>
      <c r="J258" s="85">
        <f t="shared" si="94"/>
        <v>1.5734102123941065</v>
      </c>
      <c r="K258" s="85">
        <f t="shared" si="94"/>
        <v>1.6950105720539885</v>
      </c>
      <c r="L258" s="85">
        <f t="shared" si="94"/>
        <v>1.8254489733125465</v>
      </c>
      <c r="M258" s="85">
        <f t="shared" si="94"/>
        <v>1.9653274320321426</v>
      </c>
      <c r="N258" s="86">
        <f t="shared" si="94"/>
        <v>2.1152862464144198</v>
      </c>
      <c r="O258" s="85">
        <f t="shared" si="94"/>
        <v>2.2760062595639488</v>
      </c>
      <c r="P258" s="85">
        <f t="shared" si="94"/>
        <v>2.4482112457036993</v>
      </c>
      <c r="Q258" s="85">
        <f t="shared" si="94"/>
        <v>2.6326704262545952</v>
      </c>
      <c r="R258" s="85">
        <f t="shared" si="94"/>
        <v>2.8302011222757417</v>
      </c>
      <c r="S258" s="87">
        <f t="shared" si="94"/>
        <v>3.0416715500591098</v>
      </c>
    </row>
    <row r="259" spans="2:19" x14ac:dyDescent="0.25">
      <c r="B259" s="1">
        <v>23</v>
      </c>
      <c r="C259" s="9">
        <v>74123</v>
      </c>
      <c r="D259" s="9">
        <f t="shared" si="86"/>
        <v>4984.3999999999942</v>
      </c>
      <c r="E259" s="9">
        <v>28.565166285795215</v>
      </c>
      <c r="F259" s="9">
        <v>14.125456243609642</v>
      </c>
      <c r="H259" s="84"/>
      <c r="I259" s="85">
        <f t="shared" si="94"/>
        <v>1.4297008724207956</v>
      </c>
      <c r="J259" s="85">
        <f t="shared" si="94"/>
        <v>1.5342859213984459</v>
      </c>
      <c r="K259" s="85">
        <f t="shared" si="94"/>
        <v>1.6460408565710012</v>
      </c>
      <c r="L259" s="85">
        <f t="shared" si="94"/>
        <v>1.7654245389869889</v>
      </c>
      <c r="M259" s="85">
        <f t="shared" si="94"/>
        <v>1.8929231225929615</v>
      </c>
      <c r="N259" s="86">
        <f t="shared" si="94"/>
        <v>2.0290515553135919</v>
      </c>
      <c r="O259" s="85">
        <f t="shared" si="94"/>
        <v>2.1743551560200132</v>
      </c>
      <c r="P259" s="85">
        <f t="shared" si="94"/>
        <v>2.3294112708883912</v>
      </c>
      <c r="Q259" s="85">
        <f t="shared" si="94"/>
        <v>2.4948310127975315</v>
      </c>
      <c r="R259" s="85">
        <f t="shared" si="94"/>
        <v>2.6712610875655898</v>
      </c>
      <c r="S259" s="87">
        <f t="shared" si="94"/>
        <v>2.8593857109838874</v>
      </c>
    </row>
    <row r="260" spans="2:19" x14ac:dyDescent="0.25">
      <c r="B260" s="1">
        <v>24</v>
      </c>
      <c r="C260" s="9">
        <v>82250</v>
      </c>
      <c r="D260" s="9">
        <f t="shared" si="86"/>
        <v>4976.7725000000064</v>
      </c>
      <c r="E260" s="9">
        <v>28.12515188312123</v>
      </c>
      <c r="F260" s="9">
        <v>14.682069263187856</v>
      </c>
      <c r="H260" s="84"/>
      <c r="I260" s="85">
        <f t="shared" si="94"/>
        <v>1.3999518946592857</v>
      </c>
      <c r="J260" s="85">
        <f t="shared" si="94"/>
        <v>1.4961344918561148</v>
      </c>
      <c r="K260" s="85">
        <f t="shared" si="94"/>
        <v>1.5984859010157817</v>
      </c>
      <c r="L260" s="85">
        <f t="shared" si="94"/>
        <v>1.7073738288075329</v>
      </c>
      <c r="M260" s="85">
        <f t="shared" si="94"/>
        <v>1.8231862485846002</v>
      </c>
      <c r="N260" s="86">
        <f t="shared" si="94"/>
        <v>1.946332427159321</v>
      </c>
      <c r="O260" s="85">
        <f t="shared" si="94"/>
        <v>2.0772439990637812</v>
      </c>
      <c r="P260" s="85">
        <f t="shared" si="94"/>
        <v>2.2163760902839118</v>
      </c>
      <c r="Q260" s="85">
        <f t="shared" si="94"/>
        <v>2.3642084935299992</v>
      </c>
      <c r="R260" s="85">
        <f t="shared" si="94"/>
        <v>2.5212468971831901</v>
      </c>
      <c r="S260" s="87">
        <f t="shared" si="94"/>
        <v>2.6880241701376146</v>
      </c>
    </row>
    <row r="261" spans="2:19" x14ac:dyDescent="0.25">
      <c r="B261" s="104">
        <v>25</v>
      </c>
      <c r="C261" s="60">
        <v>90657</v>
      </c>
      <c r="D261" s="60">
        <f t="shared" si="86"/>
        <v>4911.375</v>
      </c>
      <c r="E261" s="105">
        <v>27.74378778737902</v>
      </c>
      <c r="F261" s="105">
        <v>11.030929269790397</v>
      </c>
      <c r="H261" s="84"/>
      <c r="I261" s="85">
        <f t="shared" si="94"/>
        <v>1.3708219286749432</v>
      </c>
      <c r="J261" s="85">
        <f t="shared" si="94"/>
        <v>1.4589317326729543</v>
      </c>
      <c r="K261" s="85">
        <f t="shared" si="94"/>
        <v>1.5523048322561606</v>
      </c>
      <c r="L261" s="85">
        <f t="shared" si="94"/>
        <v>1.6512319427539004</v>
      </c>
      <c r="M261" s="85">
        <f t="shared" si="94"/>
        <v>1.7560185394506136</v>
      </c>
      <c r="N261" s="86">
        <f t="shared" si="94"/>
        <v>1.8669855416396364</v>
      </c>
      <c r="O261" s="85">
        <f t="shared" si="94"/>
        <v>1.9844700253773881</v>
      </c>
      <c r="P261" s="85">
        <f t="shared" si="94"/>
        <v>2.1088259660170428</v>
      </c>
      <c r="Q261" s="85">
        <f t="shared" si="94"/>
        <v>2.2404250116370523</v>
      </c>
      <c r="R261" s="85">
        <f t="shared" si="94"/>
        <v>2.3796572885164609</v>
      </c>
      <c r="S261" s="87">
        <f t="shared" si="94"/>
        <v>2.5269322398473464</v>
      </c>
    </row>
    <row r="262" spans="2:19" x14ac:dyDescent="0.25">
      <c r="H262" s="84"/>
      <c r="I262" s="85">
        <f t="shared" si="94"/>
        <v>1.342298094173751</v>
      </c>
      <c r="J262" s="85">
        <f t="shared" si="94"/>
        <v>1.4226540542885948</v>
      </c>
      <c r="K262" s="85">
        <f t="shared" si="94"/>
        <v>1.507457958005497</v>
      </c>
      <c r="L262" s="85">
        <f t="shared" si="94"/>
        <v>1.5969361148490331</v>
      </c>
      <c r="M262" s="85">
        <f t="shared" si="94"/>
        <v>1.6913253450042027</v>
      </c>
      <c r="N262" s="86">
        <f t="shared" si="94"/>
        <v>1.7908734212370612</v>
      </c>
      <c r="O262" s="85">
        <f t="shared" si="94"/>
        <v>1.8958395274682471</v>
      </c>
      <c r="P262" s="85">
        <f t="shared" si="94"/>
        <v>2.0064947345547504</v>
      </c>
      <c r="Q262" s="85">
        <f t="shared" si="94"/>
        <v>2.123122493851743</v>
      </c>
      <c r="R262" s="85">
        <f t="shared" si="94"/>
        <v>2.2460191491424837</v>
      </c>
      <c r="S262" s="87">
        <f t="shared" si="94"/>
        <v>2.3754944675415715</v>
      </c>
    </row>
    <row r="263" spans="2:19" x14ac:dyDescent="0.25">
      <c r="H263" s="84"/>
      <c r="I263" s="85">
        <f t="shared" si="94"/>
        <v>1.3143677788727062</v>
      </c>
      <c r="J263" s="85">
        <f t="shared" si="94"/>
        <v>1.3872784537187659</v>
      </c>
      <c r="K263" s="85">
        <f t="shared" si="94"/>
        <v>1.4639067327074504</v>
      </c>
      <c r="L263" s="85">
        <f t="shared" si="94"/>
        <v>1.5444256429874594</v>
      </c>
      <c r="M263" s="85">
        <f t="shared" si="94"/>
        <v>1.6290155020507608</v>
      </c>
      <c r="N263" s="86">
        <f t="shared" si="94"/>
        <v>1.7178641930331524</v>
      </c>
      <c r="O263" s="85">
        <f t="shared" si="94"/>
        <v>1.8111674492173366</v>
      </c>
      <c r="P263" s="85">
        <f t="shared" si="94"/>
        <v>1.9091291480064227</v>
      </c>
      <c r="Q263" s="85">
        <f t="shared" si="94"/>
        <v>2.0119616146427326</v>
      </c>
      <c r="R263" s="85">
        <f t="shared" si="94"/>
        <v>2.1198859359532647</v>
      </c>
      <c r="S263" s="87">
        <f t="shared" si="94"/>
        <v>2.2331322844104085</v>
      </c>
    </row>
    <row r="264" spans="2:19" x14ac:dyDescent="0.25">
      <c r="H264" s="84"/>
      <c r="I264" s="85">
        <f t="shared" si="94"/>
        <v>1.2870186329230904</v>
      </c>
      <c r="J264" s="85">
        <f t="shared" si="94"/>
        <v>1.3527824999695426</v>
      </c>
      <c r="K264" s="85">
        <f t="shared" si="94"/>
        <v>1.4216137244063614</v>
      </c>
      <c r="L264" s="85">
        <f t="shared" si="94"/>
        <v>1.493641821071044</v>
      </c>
      <c r="M264" s="85">
        <f t="shared" si="94"/>
        <v>1.5690012059241616</v>
      </c>
      <c r="N264" s="86">
        <f t="shared" si="94"/>
        <v>1.6478313602236474</v>
      </c>
      <c r="O264" s="85">
        <f t="shared" si="94"/>
        <v>1.7302769994911265</v>
      </c>
      <c r="P264" s="85">
        <f t="shared" si="94"/>
        <v>1.8164882473895556</v>
      </c>
      <c r="Q264" s="85">
        <f t="shared" si="94"/>
        <v>1.906620814634193</v>
      </c>
      <c r="R264" s="85">
        <f t="shared" si="94"/>
        <v>2.0008361830611281</v>
      </c>
      <c r="S264" s="87">
        <f t="shared" si="94"/>
        <v>2.0993017949804074</v>
      </c>
    </row>
    <row r="265" spans="2:19" x14ac:dyDescent="0.25">
      <c r="H265" s="84"/>
      <c r="I265" s="85">
        <f t="shared" si="94"/>
        <v>1.2602385634497828</v>
      </c>
      <c r="J265" s="85">
        <f t="shared" si="94"/>
        <v>1.3191443198142785</v>
      </c>
      <c r="K265" s="85">
        <f t="shared" si="94"/>
        <v>1.3805425825747619</v>
      </c>
      <c r="L265" s="85">
        <f t="shared" si="94"/>
        <v>1.4445278733762519</v>
      </c>
      <c r="M265" s="85">
        <f t="shared" si="94"/>
        <v>1.5111978867557536</v>
      </c>
      <c r="N265" s="86">
        <f t="shared" si="94"/>
        <v>1.580653582948343</v>
      </c>
      <c r="O265" s="85">
        <f t="shared" si="94"/>
        <v>1.6529992830103906</v>
      </c>
      <c r="P265" s="85">
        <f t="shared" si="94"/>
        <v>1.728342766307855</v>
      </c>
      <c r="Q265" s="85">
        <f t="shared" si="94"/>
        <v>1.8067953704185675</v>
      </c>
      <c r="R265" s="85">
        <f t="shared" si="94"/>
        <v>1.8884720934979975</v>
      </c>
      <c r="S265" s="87">
        <f t="shared" si="94"/>
        <v>1.9734916991590199</v>
      </c>
    </row>
    <row r="266" spans="2:19" x14ac:dyDescent="0.25">
      <c r="H266" s="84"/>
      <c r="I266" s="85">
        <f t="shared" si="94"/>
        <v>1.2340157292041936</v>
      </c>
      <c r="J266" s="85">
        <f t="shared" si="94"/>
        <v>1.2863425839242109</v>
      </c>
      <c r="K266" s="85">
        <f t="shared" si="94"/>
        <v>1.3406580068703686</v>
      </c>
      <c r="L266" s="85">
        <f t="shared" si="94"/>
        <v>1.397028891079547</v>
      </c>
      <c r="M266" s="85">
        <f t="shared" si="94"/>
        <v>1.455524090301713</v>
      </c>
      <c r="N266" s="86">
        <f t="shared" si="94"/>
        <v>1.5162144680559644</v>
      </c>
      <c r="O266" s="85">
        <f t="shared" si="94"/>
        <v>1.5791729477051735</v>
      </c>
      <c r="P266" s="85">
        <f t="shared" si="94"/>
        <v>1.6444745635659894</v>
      </c>
      <c r="Q266" s="85">
        <f t="shared" si="94"/>
        <v>1.7121965130713739</v>
      </c>
      <c r="R266" s="85">
        <f t="shared" si="94"/>
        <v>1.7824182100028294</v>
      </c>
      <c r="S266" s="87">
        <f t="shared" si="94"/>
        <v>1.8552213388098893</v>
      </c>
    </row>
    <row r="267" spans="2:19" x14ac:dyDescent="0.25">
      <c r="H267" s="84"/>
      <c r="I267" s="85">
        <f t="shared" si="94"/>
        <v>1.2083385353284639</v>
      </c>
      <c r="J267" s="85">
        <f t="shared" si="94"/>
        <v>1.2543564933439402</v>
      </c>
      <c r="K267" s="85">
        <f t="shared" si="94"/>
        <v>1.3019257167956966</v>
      </c>
      <c r="L267" s="85">
        <f t="shared" si="94"/>
        <v>1.3510917708699681</v>
      </c>
      <c r="M267" s="85">
        <f t="shared" si="94"/>
        <v>1.4019013631608117</v>
      </c>
      <c r="N267" s="86">
        <f t="shared" si="94"/>
        <v>1.4544023674397741</v>
      </c>
      <c r="O267" s="85">
        <f t="shared" si="94"/>
        <v>1.5086438478196069</v>
      </c>
      <c r="P267" s="85">
        <f t="shared" si="94"/>
        <v>1.5646760833168312</v>
      </c>
      <c r="Q267" s="85">
        <f t="shared" si="94"/>
        <v>1.62255059281817</v>
      </c>
      <c r="R267" s="85">
        <f t="shared" si="94"/>
        <v>1.6823201604557148</v>
      </c>
      <c r="S267" s="87">
        <f t="shared" si="94"/>
        <v>1.7440388613959008</v>
      </c>
    </row>
    <row r="268" spans="2:19" x14ac:dyDescent="0.25">
      <c r="H268" s="84"/>
      <c r="I268" s="85">
        <f t="shared" si="94"/>
        <v>1.183195628228606</v>
      </c>
      <c r="J268" s="85">
        <f t="shared" si="94"/>
        <v>1.2231657663032083</v>
      </c>
      <c r="K268" s="85">
        <f t="shared" si="94"/>
        <v>1.2643124222342284</v>
      </c>
      <c r="L268" s="85">
        <f t="shared" si="94"/>
        <v>1.30666515558024</v>
      </c>
      <c r="M268" s="85">
        <f t="shared" si="94"/>
        <v>1.3502541422208636</v>
      </c>
      <c r="N268" s="86">
        <f t="shared" si="94"/>
        <v>1.3951101845945075</v>
      </c>
      <c r="O268" s="85">
        <f t="shared" si="94"/>
        <v>1.4412647220631543</v>
      </c>
      <c r="P268" s="85">
        <f t="shared" si="94"/>
        <v>1.4887498414051676</v>
      </c>
      <c r="Q268" s="85">
        <f t="shared" si="94"/>
        <v>1.5375982874372613</v>
      </c>
      <c r="R268" s="85">
        <f t="shared" si="94"/>
        <v>1.5878434737666021</v>
      </c>
      <c r="S268" s="87">
        <f t="shared" si="94"/>
        <v>1.6395194936741724</v>
      </c>
    </row>
    <row r="269" spans="2:19" x14ac:dyDescent="0.25">
      <c r="H269" s="84"/>
      <c r="I269" s="85">
        <f t="shared" si="94"/>
        <v>1.1585758905543266</v>
      </c>
      <c r="J269" s="85">
        <f t="shared" si="94"/>
        <v>1.1927506253566145</v>
      </c>
      <c r="K269" s="85">
        <f t="shared" si="94"/>
        <v>1.2277857948378035</v>
      </c>
      <c r="L269" s="85">
        <f t="shared" si="94"/>
        <v>1.2636993767700582</v>
      </c>
      <c r="M269" s="85">
        <f t="shared" si="94"/>
        <v>1.3005096481780527</v>
      </c>
      <c r="N269" s="86">
        <f t="shared" si="94"/>
        <v>1.3382351890594797</v>
      </c>
      <c r="O269" s="85">
        <f t="shared" si="94"/>
        <v>1.3768948861362829</v>
      </c>
      <c r="P269" s="85">
        <f t="shared" si="94"/>
        <v>1.4165079366366962</v>
      </c>
      <c r="Q269" s="85">
        <f t="shared" si="94"/>
        <v>1.4570938521082792</v>
      </c>
      <c r="R269" s="85">
        <f t="shared" si="94"/>
        <v>1.4986724622620127</v>
      </c>
      <c r="S269" s="87">
        <f t="shared" si="94"/>
        <v>1.5412639188476358</v>
      </c>
    </row>
    <row r="270" spans="2:19" x14ac:dyDescent="0.25">
      <c r="H270" s="84"/>
      <c r="I270" s="85">
        <f t="shared" si="94"/>
        <v>1.1344684362833064</v>
      </c>
      <c r="J270" s="85">
        <f t="shared" si="94"/>
        <v>1.1630917848431148</v>
      </c>
      <c r="K270" s="85">
        <f t="shared" si="94"/>
        <v>1.1923144402406443</v>
      </c>
      <c r="L270" s="85">
        <f t="shared" si="94"/>
        <v>1.2221463991973482</v>
      </c>
      <c r="M270" s="85">
        <f t="shared" si="94"/>
        <v>1.252597782979102</v>
      </c>
      <c r="N270" s="86">
        <f t="shared" si="94"/>
        <v>1.2836788384263593</v>
      </c>
      <c r="O270" s="85">
        <f t="shared" si="94"/>
        <v>1.3153999389885671</v>
      </c>
      <c r="P270" s="85">
        <f t="shared" si="94"/>
        <v>1.3477715857627937</v>
      </c>
      <c r="Q270" s="85">
        <f t="shared" si="94"/>
        <v>1.3808044085366302</v>
      </c>
      <c r="R270" s="85">
        <f t="shared" si="94"/>
        <v>1.4145091668353118</v>
      </c>
      <c r="S270" s="87">
        <f t="shared" si="94"/>
        <v>1.4488967509731006</v>
      </c>
    </row>
    <row r="271" spans="2:19" x14ac:dyDescent="0.25">
      <c r="H271" s="84"/>
      <c r="I271" s="85">
        <f t="shared" si="94"/>
        <v>1.1108626059077664</v>
      </c>
      <c r="J271" s="85">
        <f t="shared" si="94"/>
        <v>1.1341704386573521</v>
      </c>
      <c r="K271" s="85">
        <f t="shared" si="94"/>
        <v>1.1578678710761294</v>
      </c>
      <c r="L271" s="85">
        <f t="shared" si="94"/>
        <v>1.1819597671154238</v>
      </c>
      <c r="M271" s="85">
        <f t="shared" si="94"/>
        <v>1.2064510310417547</v>
      </c>
      <c r="N271" s="86">
        <f t="shared" si="94"/>
        <v>1.2313466076032225</v>
      </c>
      <c r="O271" s="85">
        <f t="shared" si="94"/>
        <v>1.2566514821959083</v>
      </c>
      <c r="P271" s="85">
        <f t="shared" si="94"/>
        <v>1.2823706810302509</v>
      </c>
      <c r="Q271" s="85">
        <f t="shared" si="94"/>
        <v>1.3085092712974464</v>
      </c>
      <c r="R271" s="85">
        <f t="shared" si="94"/>
        <v>1.3350723613358302</v>
      </c>
      <c r="S271" s="87">
        <f t="shared" si="94"/>
        <v>1.3620651007972746</v>
      </c>
    </row>
    <row r="272" spans="2:19" x14ac:dyDescent="0.25">
      <c r="H272" s="84"/>
      <c r="I272" s="85">
        <f t="shared" si="94"/>
        <v>1.0877479617211911</v>
      </c>
      <c r="J272" s="85">
        <f t="shared" si="94"/>
        <v>1.105968248325063</v>
      </c>
      <c r="K272" s="85">
        <f t="shared" si="94"/>
        <v>1.1244164807731289</v>
      </c>
      <c r="L272" s="85">
        <f t="shared" si="94"/>
        <v>1.1430945523359999</v>
      </c>
      <c r="M272" s="85">
        <f t="shared" si="94"/>
        <v>1.1620043641143796</v>
      </c>
      <c r="N272" s="86">
        <f t="shared" si="94"/>
        <v>1.1811478250390623</v>
      </c>
      <c r="O272" s="85">
        <f t="shared" si="94"/>
        <v>1.2005268518709418</v>
      </c>
      <c r="P272" s="85">
        <f t="shared" si="94"/>
        <v>1.220143369201</v>
      </c>
      <c r="Q272" s="85">
        <f t="shared" si="94"/>
        <v>1.2399993094503163</v>
      </c>
      <c r="R272" s="85">
        <f t="shared" si="94"/>
        <v>1.2600966128700617</v>
      </c>
      <c r="S272" s="87">
        <f t="shared" si="94"/>
        <v>1.2804372275415037</v>
      </c>
    </row>
    <row r="273" spans="8:19" x14ac:dyDescent="0.25">
      <c r="H273" s="84"/>
      <c r="I273" s="85">
        <f t="shared" si="94"/>
        <v>1.0651142832031248</v>
      </c>
      <c r="J273" s="85">
        <f t="shared" si="94"/>
        <v>1.0784673313750004</v>
      </c>
      <c r="K273" s="85">
        <f t="shared" si="94"/>
        <v>1.0919315181093749</v>
      </c>
      <c r="L273" s="85">
        <f t="shared" si="94"/>
        <v>1.1055073040000001</v>
      </c>
      <c r="M273" s="85">
        <f t="shared" si="94"/>
        <v>1.1191951496406254</v>
      </c>
      <c r="N273" s="86">
        <f t="shared" si="94"/>
        <v>1.132995515625</v>
      </c>
      <c r="O273" s="85">
        <f t="shared" si="94"/>
        <v>1.1469088625468753</v>
      </c>
      <c r="P273" s="85">
        <f t="shared" si="94"/>
        <v>1.160935651</v>
      </c>
      <c r="Q273" s="85">
        <f t="shared" si="94"/>
        <v>1.1750763415781251</v>
      </c>
      <c r="R273" s="85">
        <f t="shared" si="94"/>
        <v>1.1893313948749995</v>
      </c>
      <c r="S273" s="87">
        <f t="shared" si="94"/>
        <v>1.2037012714843749</v>
      </c>
    </row>
    <row r="274" spans="8:19" x14ac:dyDescent="0.25">
      <c r="H274" s="84"/>
      <c r="I274" s="85">
        <f t="shared" ref="I274:S276" si="95">(1+I$241)^(20-$B254)</f>
        <v>1.0429515624999999</v>
      </c>
      <c r="J274" s="85">
        <f t="shared" si="95"/>
        <v>1.0516502500000002</v>
      </c>
      <c r="K274" s="85">
        <f t="shared" si="95"/>
        <v>1.0603850625</v>
      </c>
      <c r="L274" s="85">
        <f t="shared" si="95"/>
        <v>1.069156</v>
      </c>
      <c r="M274" s="85">
        <f t="shared" si="95"/>
        <v>1.0779630625000003</v>
      </c>
      <c r="N274" s="86">
        <f t="shared" si="95"/>
        <v>1.08680625</v>
      </c>
      <c r="O274" s="85">
        <f t="shared" si="95"/>
        <v>1.0956855625000002</v>
      </c>
      <c r="P274" s="85">
        <f t="shared" si="95"/>
        <v>1.1046009999999999</v>
      </c>
      <c r="Q274" s="85">
        <f t="shared" si="95"/>
        <v>1.1135525625</v>
      </c>
      <c r="R274" s="85">
        <f t="shared" si="95"/>
        <v>1.1225402499999997</v>
      </c>
      <c r="S274" s="87">
        <f t="shared" si="95"/>
        <v>1.1315640624999999</v>
      </c>
    </row>
    <row r="275" spans="8:19" x14ac:dyDescent="0.25">
      <c r="H275" s="84"/>
      <c r="I275" s="85">
        <f t="shared" si="95"/>
        <v>1.02125</v>
      </c>
      <c r="J275" s="85">
        <f t="shared" si="95"/>
        <v>1.0255000000000001</v>
      </c>
      <c r="K275" s="85">
        <f t="shared" si="95"/>
        <v>1.0297499999999999</v>
      </c>
      <c r="L275" s="85">
        <f t="shared" si="95"/>
        <v>1.034</v>
      </c>
      <c r="M275" s="85">
        <f t="shared" si="95"/>
        <v>1.0382500000000001</v>
      </c>
      <c r="N275" s="86">
        <f t="shared" si="95"/>
        <v>1.0425</v>
      </c>
      <c r="O275" s="85">
        <f t="shared" si="95"/>
        <v>1.0467500000000001</v>
      </c>
      <c r="P275" s="85">
        <f t="shared" si="95"/>
        <v>1.0509999999999999</v>
      </c>
      <c r="Q275" s="85">
        <f t="shared" si="95"/>
        <v>1.05525</v>
      </c>
      <c r="R275" s="85">
        <f t="shared" si="95"/>
        <v>1.0594999999999999</v>
      </c>
      <c r="S275" s="87">
        <f t="shared" si="95"/>
        <v>1.06375</v>
      </c>
    </row>
    <row r="276" spans="8:19" ht="15.75" thickBot="1" x14ac:dyDescent="0.3">
      <c r="H276" s="84"/>
      <c r="I276" s="81">
        <f t="shared" si="95"/>
        <v>1</v>
      </c>
      <c r="J276" s="81">
        <f t="shared" si="95"/>
        <v>1</v>
      </c>
      <c r="K276" s="81">
        <f t="shared" si="95"/>
        <v>1</v>
      </c>
      <c r="L276" s="81">
        <f t="shared" si="95"/>
        <v>1</v>
      </c>
      <c r="M276" s="81">
        <f t="shared" si="95"/>
        <v>1</v>
      </c>
      <c r="N276" s="82">
        <f t="shared" si="95"/>
        <v>1</v>
      </c>
      <c r="O276" s="81">
        <f t="shared" si="95"/>
        <v>1</v>
      </c>
      <c r="P276" s="81">
        <f t="shared" si="95"/>
        <v>1</v>
      </c>
      <c r="Q276" s="81">
        <f t="shared" si="95"/>
        <v>1</v>
      </c>
      <c r="R276" s="81">
        <f t="shared" si="95"/>
        <v>1</v>
      </c>
      <c r="S276" s="88">
        <f t="shared" si="95"/>
        <v>1</v>
      </c>
    </row>
    <row r="277" spans="8:19" ht="15.75" thickTop="1" x14ac:dyDescent="0.25">
      <c r="H277" s="89" t="s">
        <v>56</v>
      </c>
      <c r="I277" s="90">
        <f>SUMPRODUCT(I$257:I$276,$D$237:$D$256)</f>
        <v>46278.319490772825</v>
      </c>
      <c r="J277" s="90">
        <f t="shared" ref="J277:S277" si="96">SUMPRODUCT(J$257:J$276,$D$237:$D$256)</f>
        <v>47315.490745571951</v>
      </c>
      <c r="K277" s="90">
        <f t="shared" si="96"/>
        <v>48386.982586673177</v>
      </c>
      <c r="L277" s="90">
        <f t="shared" si="96"/>
        <v>49494.128986741802</v>
      </c>
      <c r="M277" s="90">
        <f t="shared" si="96"/>
        <v>50638.319182406536</v>
      </c>
      <c r="N277" s="90">
        <f t="shared" si="96"/>
        <v>51821</v>
      </c>
      <c r="O277" s="90">
        <f t="shared" si="96"/>
        <v>53043.678278039421</v>
      </c>
      <c r="P277" s="90">
        <f t="shared" si="96"/>
        <v>54307.923390350334</v>
      </c>
      <c r="Q277" s="90">
        <f t="shared" si="96"/>
        <v>55615.369873890013</v>
      </c>
      <c r="R277" s="90">
        <f t="shared" si="96"/>
        <v>56967.720165479521</v>
      </c>
      <c r="S277" s="91">
        <f t="shared" si="96"/>
        <v>58366.747451818766</v>
      </c>
    </row>
    <row r="279" spans="8:19" x14ac:dyDescent="0.25">
      <c r="H279" s="83" t="s">
        <v>76</v>
      </c>
      <c r="I279" s="96">
        <f>I240</f>
        <v>-0.5</v>
      </c>
      <c r="J279" s="96">
        <f t="shared" ref="J279:S279" si="97">J240</f>
        <v>-0.4</v>
      </c>
      <c r="K279" s="96">
        <f t="shared" si="97"/>
        <v>-0.3</v>
      </c>
      <c r="L279" s="96">
        <f t="shared" si="97"/>
        <v>-0.2</v>
      </c>
      <c r="M279" s="96">
        <f t="shared" si="97"/>
        <v>-0.1</v>
      </c>
      <c r="N279" s="96">
        <f t="shared" si="97"/>
        <v>0</v>
      </c>
      <c r="O279" s="96">
        <f t="shared" si="97"/>
        <v>0.1</v>
      </c>
      <c r="P279" s="96">
        <f t="shared" si="97"/>
        <v>0.2</v>
      </c>
      <c r="Q279" s="96">
        <f t="shared" si="97"/>
        <v>0.3</v>
      </c>
      <c r="R279" s="96">
        <f t="shared" si="97"/>
        <v>0.4</v>
      </c>
      <c r="S279" s="97">
        <f t="shared" si="97"/>
        <v>0.5</v>
      </c>
    </row>
    <row r="280" spans="8:19" x14ac:dyDescent="0.25">
      <c r="H280" s="84"/>
      <c r="I280" s="85">
        <f>(1+I$241)^(25-$B237)</f>
        <v>1.6564169614912208</v>
      </c>
      <c r="J280" s="85">
        <f t="shared" ref="J280:S280" si="98">(1+J$241)^(25-$B237)</f>
        <v>1.8300204922238459</v>
      </c>
      <c r="K280" s="85">
        <f t="shared" si="98"/>
        <v>2.020985581420526</v>
      </c>
      <c r="L280" s="85">
        <f t="shared" si="98"/>
        <v>2.2309658896524249</v>
      </c>
      <c r="M280" s="85">
        <f t="shared" si="98"/>
        <v>2.4617647841914736</v>
      </c>
      <c r="N280" s="86">
        <f t="shared" si="98"/>
        <v>2.7153481917365161</v>
      </c>
      <c r="O280" s="85">
        <f t="shared" si="98"/>
        <v>2.9938584949680158</v>
      </c>
      <c r="P280" s="85">
        <f t="shared" si="98"/>
        <v>3.2996295529043791</v>
      </c>
      <c r="Q280" s="85">
        <f t="shared" si="98"/>
        <v>3.6352029307963543</v>
      </c>
      <c r="R280" s="85">
        <f t="shared" si="98"/>
        <v>4.0033454314466237</v>
      </c>
      <c r="S280" s="106">
        <f t="shared" si="98"/>
        <v>4.4070680264079591</v>
      </c>
    </row>
    <row r="281" spans="8:19" x14ac:dyDescent="0.25">
      <c r="H281" s="84"/>
      <c r="I281" s="85">
        <f t="shared" ref="I281:S296" si="99">(1+I$241)^(25-$B238)</f>
        <v>1.6219505130880989</v>
      </c>
      <c r="J281" s="85">
        <f t="shared" si="99"/>
        <v>1.7845153507789815</v>
      </c>
      <c r="K281" s="85">
        <f t="shared" si="99"/>
        <v>1.962598282515684</v>
      </c>
      <c r="L281" s="85">
        <f t="shared" si="99"/>
        <v>2.1576072433775875</v>
      </c>
      <c r="M281" s="85">
        <f t="shared" si="99"/>
        <v>2.3710713067098221</v>
      </c>
      <c r="N281" s="86">
        <f t="shared" si="99"/>
        <v>2.6046505436321499</v>
      </c>
      <c r="O281" s="85">
        <f t="shared" si="99"/>
        <v>2.8601466395682018</v>
      </c>
      <c r="P281" s="85">
        <f t="shared" si="99"/>
        <v>3.1395143224589717</v>
      </c>
      <c r="Q281" s="85">
        <f t="shared" si="99"/>
        <v>3.4448736610247384</v>
      </c>
      <c r="R281" s="85">
        <f t="shared" si="99"/>
        <v>3.7785232953719912</v>
      </c>
      <c r="S281" s="87">
        <f t="shared" si="99"/>
        <v>4.1429546664234644</v>
      </c>
    </row>
    <row r="282" spans="8:19" x14ac:dyDescent="0.25">
      <c r="H282" s="84"/>
      <c r="I282" s="85">
        <f t="shared" si="99"/>
        <v>1.5882012368059719</v>
      </c>
      <c r="J282" s="85">
        <f t="shared" si="99"/>
        <v>1.7401417364982752</v>
      </c>
      <c r="K282" s="85">
        <f t="shared" si="99"/>
        <v>1.9058978223021936</v>
      </c>
      <c r="L282" s="85">
        <f t="shared" si="99"/>
        <v>2.0866607769609158</v>
      </c>
      <c r="M282" s="85">
        <f t="shared" si="99"/>
        <v>2.2837190529350559</v>
      </c>
      <c r="N282" s="86">
        <f t="shared" si="99"/>
        <v>2.4984657492874338</v>
      </c>
      <c r="O282" s="85">
        <f t="shared" si="99"/>
        <v>2.7324066296328651</v>
      </c>
      <c r="P282" s="85">
        <f t="shared" si="99"/>
        <v>2.9871687178486885</v>
      </c>
      <c r="Q282" s="85">
        <f t="shared" si="99"/>
        <v>3.2645095105659681</v>
      </c>
      <c r="R282" s="85">
        <f t="shared" si="99"/>
        <v>3.5663268479207093</v>
      </c>
      <c r="S282" s="87">
        <f t="shared" si="99"/>
        <v>3.8946694866495548</v>
      </c>
    </row>
    <row r="283" spans="8:19" x14ac:dyDescent="0.25">
      <c r="H283" s="84"/>
      <c r="I283" s="85">
        <f t="shared" si="99"/>
        <v>1.555154209846729</v>
      </c>
      <c r="J283" s="85">
        <f t="shared" si="99"/>
        <v>1.6968715129188443</v>
      </c>
      <c r="K283" s="85">
        <f t="shared" si="99"/>
        <v>1.8508354671543517</v>
      </c>
      <c r="L283" s="85">
        <f t="shared" si="99"/>
        <v>2.018047173076321</v>
      </c>
      <c r="M283" s="85">
        <f t="shared" si="99"/>
        <v>2.1995849293860399</v>
      </c>
      <c r="N283" s="86">
        <f t="shared" si="99"/>
        <v>2.396609831450776</v>
      </c>
      <c r="O283" s="85">
        <f t="shared" si="99"/>
        <v>2.6103717503060566</v>
      </c>
      <c r="P283" s="85">
        <f t="shared" si="99"/>
        <v>2.8422157163165447</v>
      </c>
      <c r="Q283" s="85">
        <f t="shared" si="99"/>
        <v>3.0935887330641729</v>
      </c>
      <c r="R283" s="85">
        <f t="shared" si="99"/>
        <v>3.3660470485329967</v>
      </c>
      <c r="S283" s="87">
        <f t="shared" si="99"/>
        <v>3.6612639122440007</v>
      </c>
    </row>
    <row r="284" spans="8:19" x14ac:dyDescent="0.25">
      <c r="H284" s="84"/>
      <c r="I284" s="85">
        <f t="shared" si="99"/>
        <v>1.5227948199233576</v>
      </c>
      <c r="J284" s="85">
        <f t="shared" si="99"/>
        <v>1.6546772432168155</v>
      </c>
      <c r="K284" s="85">
        <f t="shared" si="99"/>
        <v>1.7973638913856294</v>
      </c>
      <c r="L284" s="85">
        <f t="shared" si="99"/>
        <v>1.9516897225109489</v>
      </c>
      <c r="M284" s="85">
        <f t="shared" si="99"/>
        <v>2.1185503774486296</v>
      </c>
      <c r="N284" s="86">
        <f t="shared" si="99"/>
        <v>2.2989063131422314</v>
      </c>
      <c r="O284" s="85">
        <f t="shared" si="99"/>
        <v>2.4937871987638469</v>
      </c>
      <c r="P284" s="85">
        <f t="shared" si="99"/>
        <v>2.7042965902155518</v>
      </c>
      <c r="Q284" s="85">
        <f t="shared" si="99"/>
        <v>2.9316168993737715</v>
      </c>
      <c r="R284" s="85">
        <f t="shared" si="99"/>
        <v>3.1770146753496906</v>
      </c>
      <c r="S284" s="87">
        <f t="shared" si="99"/>
        <v>3.4418462159755583</v>
      </c>
    </row>
    <row r="285" spans="8:19" x14ac:dyDescent="0.25">
      <c r="H285" s="84"/>
      <c r="I285" s="85">
        <f t="shared" si="99"/>
        <v>1.4911087587988816</v>
      </c>
      <c r="J285" s="85">
        <f t="shared" si="99"/>
        <v>1.6135321728101564</v>
      </c>
      <c r="K285" s="85">
        <f t="shared" si="99"/>
        <v>1.7454371365725945</v>
      </c>
      <c r="L285" s="85">
        <f t="shared" si="99"/>
        <v>1.8875142384051733</v>
      </c>
      <c r="M285" s="85">
        <f t="shared" si="99"/>
        <v>2.040501206307372</v>
      </c>
      <c r="N285" s="86">
        <f t="shared" si="99"/>
        <v>2.2051859118870327</v>
      </c>
      <c r="O285" s="85">
        <f t="shared" si="99"/>
        <v>2.3824095521985638</v>
      </c>
      <c r="P285" s="85">
        <f t="shared" si="99"/>
        <v>2.5730700192345877</v>
      </c>
      <c r="Q285" s="85">
        <f t="shared" si="99"/>
        <v>2.7781254673051619</v>
      </c>
      <c r="R285" s="85">
        <f t="shared" si="99"/>
        <v>2.9985980890511481</v>
      </c>
      <c r="S285" s="87">
        <f t="shared" si="99"/>
        <v>3.2355781113753785</v>
      </c>
    </row>
    <row r="286" spans="8:19" x14ac:dyDescent="0.25">
      <c r="H286" s="84"/>
      <c r="I286" s="85">
        <f t="shared" si="99"/>
        <v>1.4600820159597372</v>
      </c>
      <c r="J286" s="85">
        <f t="shared" si="99"/>
        <v>1.5734102123941065</v>
      </c>
      <c r="K286" s="85">
        <f t="shared" si="99"/>
        <v>1.6950105720539885</v>
      </c>
      <c r="L286" s="85">
        <f t="shared" si="99"/>
        <v>1.8254489733125465</v>
      </c>
      <c r="M286" s="85">
        <f t="shared" si="99"/>
        <v>1.9653274320321426</v>
      </c>
      <c r="N286" s="86">
        <f t="shared" si="99"/>
        <v>2.1152862464144198</v>
      </c>
      <c r="O286" s="85">
        <f t="shared" si="99"/>
        <v>2.2760062595639488</v>
      </c>
      <c r="P286" s="85">
        <f t="shared" si="99"/>
        <v>2.4482112457036993</v>
      </c>
      <c r="Q286" s="85">
        <f t="shared" si="99"/>
        <v>2.6326704262545952</v>
      </c>
      <c r="R286" s="85">
        <f t="shared" si="99"/>
        <v>2.8302011222757417</v>
      </c>
      <c r="S286" s="87">
        <f t="shared" si="99"/>
        <v>3.0416715500591098</v>
      </c>
    </row>
    <row r="287" spans="8:19" x14ac:dyDescent="0.25">
      <c r="H287" s="92"/>
      <c r="I287" s="85">
        <f t="shared" si="99"/>
        <v>1.4297008724207956</v>
      </c>
      <c r="J287" s="85">
        <f t="shared" si="99"/>
        <v>1.5342859213984459</v>
      </c>
      <c r="K287" s="85">
        <f t="shared" si="99"/>
        <v>1.6460408565710012</v>
      </c>
      <c r="L287" s="85">
        <f t="shared" si="99"/>
        <v>1.7654245389869889</v>
      </c>
      <c r="M287" s="85">
        <f t="shared" si="99"/>
        <v>1.8929231225929615</v>
      </c>
      <c r="N287" s="86">
        <f t="shared" si="99"/>
        <v>2.0290515553135919</v>
      </c>
      <c r="O287" s="85">
        <f t="shared" si="99"/>
        <v>2.1743551560200132</v>
      </c>
      <c r="P287" s="85">
        <f t="shared" si="99"/>
        <v>2.3294112708883912</v>
      </c>
      <c r="Q287" s="85">
        <f t="shared" si="99"/>
        <v>2.4948310127975315</v>
      </c>
      <c r="R287" s="85">
        <f t="shared" si="99"/>
        <v>2.6712610875655898</v>
      </c>
      <c r="S287" s="87">
        <f t="shared" si="99"/>
        <v>2.8593857109838874</v>
      </c>
    </row>
    <row r="288" spans="8:19" x14ac:dyDescent="0.25">
      <c r="H288" s="84"/>
      <c r="I288" s="85">
        <f t="shared" si="99"/>
        <v>1.3999518946592857</v>
      </c>
      <c r="J288" s="85">
        <f t="shared" si="99"/>
        <v>1.4961344918561148</v>
      </c>
      <c r="K288" s="85">
        <f t="shared" si="99"/>
        <v>1.5984859010157817</v>
      </c>
      <c r="L288" s="85">
        <f t="shared" si="99"/>
        <v>1.7073738288075329</v>
      </c>
      <c r="M288" s="85">
        <f t="shared" si="99"/>
        <v>1.8231862485846002</v>
      </c>
      <c r="N288" s="86">
        <f t="shared" si="99"/>
        <v>1.946332427159321</v>
      </c>
      <c r="O288" s="85">
        <f t="shared" si="99"/>
        <v>2.0772439990637812</v>
      </c>
      <c r="P288" s="85">
        <f t="shared" si="99"/>
        <v>2.2163760902839118</v>
      </c>
      <c r="Q288" s="85">
        <f t="shared" si="99"/>
        <v>2.3642084935299992</v>
      </c>
      <c r="R288" s="85">
        <f t="shared" si="99"/>
        <v>2.5212468971831901</v>
      </c>
      <c r="S288" s="87">
        <f t="shared" si="99"/>
        <v>2.6880241701376146</v>
      </c>
    </row>
    <row r="289" spans="8:19" x14ac:dyDescent="0.25">
      <c r="H289" s="84"/>
      <c r="I289" s="85">
        <f t="shared" si="99"/>
        <v>1.3708219286749432</v>
      </c>
      <c r="J289" s="85">
        <f t="shared" si="99"/>
        <v>1.4589317326729543</v>
      </c>
      <c r="K289" s="85">
        <f t="shared" si="99"/>
        <v>1.5523048322561606</v>
      </c>
      <c r="L289" s="85">
        <f t="shared" si="99"/>
        <v>1.6512319427539004</v>
      </c>
      <c r="M289" s="85">
        <f t="shared" si="99"/>
        <v>1.7560185394506136</v>
      </c>
      <c r="N289" s="86">
        <f t="shared" si="99"/>
        <v>1.8669855416396364</v>
      </c>
      <c r="O289" s="85">
        <f t="shared" si="99"/>
        <v>1.9844700253773881</v>
      </c>
      <c r="P289" s="85">
        <f t="shared" si="99"/>
        <v>2.1088259660170428</v>
      </c>
      <c r="Q289" s="85">
        <f t="shared" si="99"/>
        <v>2.2404250116370523</v>
      </c>
      <c r="R289" s="85">
        <f t="shared" si="99"/>
        <v>2.3796572885164609</v>
      </c>
      <c r="S289" s="87">
        <f t="shared" si="99"/>
        <v>2.5269322398473464</v>
      </c>
    </row>
    <row r="290" spans="8:19" x14ac:dyDescent="0.25">
      <c r="H290" s="84"/>
      <c r="I290" s="85">
        <f t="shared" si="99"/>
        <v>1.342298094173751</v>
      </c>
      <c r="J290" s="85">
        <f t="shared" si="99"/>
        <v>1.4226540542885948</v>
      </c>
      <c r="K290" s="85">
        <f t="shared" si="99"/>
        <v>1.507457958005497</v>
      </c>
      <c r="L290" s="85">
        <f t="shared" si="99"/>
        <v>1.5969361148490331</v>
      </c>
      <c r="M290" s="85">
        <f t="shared" si="99"/>
        <v>1.6913253450042027</v>
      </c>
      <c r="N290" s="86">
        <f t="shared" si="99"/>
        <v>1.7908734212370612</v>
      </c>
      <c r="O290" s="85">
        <f t="shared" si="99"/>
        <v>1.8958395274682471</v>
      </c>
      <c r="P290" s="85">
        <f t="shared" si="99"/>
        <v>2.0064947345547504</v>
      </c>
      <c r="Q290" s="85">
        <f t="shared" si="99"/>
        <v>2.123122493851743</v>
      </c>
      <c r="R290" s="85">
        <f t="shared" si="99"/>
        <v>2.2460191491424837</v>
      </c>
      <c r="S290" s="87">
        <f t="shared" si="99"/>
        <v>2.3754944675415715</v>
      </c>
    </row>
    <row r="291" spans="8:19" x14ac:dyDescent="0.25">
      <c r="H291" s="84"/>
      <c r="I291" s="85">
        <f t="shared" si="99"/>
        <v>1.3143677788727062</v>
      </c>
      <c r="J291" s="85">
        <f t="shared" si="99"/>
        <v>1.3872784537187659</v>
      </c>
      <c r="K291" s="85">
        <f t="shared" si="99"/>
        <v>1.4639067327074504</v>
      </c>
      <c r="L291" s="85">
        <f t="shared" si="99"/>
        <v>1.5444256429874594</v>
      </c>
      <c r="M291" s="85">
        <f t="shared" si="99"/>
        <v>1.6290155020507608</v>
      </c>
      <c r="N291" s="86">
        <f t="shared" si="99"/>
        <v>1.7178641930331524</v>
      </c>
      <c r="O291" s="85">
        <f t="shared" si="99"/>
        <v>1.8111674492173366</v>
      </c>
      <c r="P291" s="85">
        <f t="shared" si="99"/>
        <v>1.9091291480064227</v>
      </c>
      <c r="Q291" s="85">
        <f t="shared" si="99"/>
        <v>2.0119616146427326</v>
      </c>
      <c r="R291" s="85">
        <f t="shared" si="99"/>
        <v>2.1198859359532647</v>
      </c>
      <c r="S291" s="87">
        <f t="shared" si="99"/>
        <v>2.2331322844104085</v>
      </c>
    </row>
    <row r="292" spans="8:19" x14ac:dyDescent="0.25">
      <c r="H292" s="84"/>
      <c r="I292" s="85">
        <f t="shared" si="99"/>
        <v>1.2870186329230904</v>
      </c>
      <c r="J292" s="85">
        <f t="shared" si="99"/>
        <v>1.3527824999695426</v>
      </c>
      <c r="K292" s="85">
        <f t="shared" si="99"/>
        <v>1.4216137244063614</v>
      </c>
      <c r="L292" s="85">
        <f t="shared" si="99"/>
        <v>1.493641821071044</v>
      </c>
      <c r="M292" s="85">
        <f t="shared" si="99"/>
        <v>1.5690012059241616</v>
      </c>
      <c r="N292" s="86">
        <f t="shared" si="99"/>
        <v>1.6478313602236474</v>
      </c>
      <c r="O292" s="85">
        <f t="shared" si="99"/>
        <v>1.7302769994911265</v>
      </c>
      <c r="P292" s="85">
        <f t="shared" si="99"/>
        <v>1.8164882473895556</v>
      </c>
      <c r="Q292" s="85">
        <f t="shared" si="99"/>
        <v>1.906620814634193</v>
      </c>
      <c r="R292" s="85">
        <f t="shared" si="99"/>
        <v>2.0008361830611281</v>
      </c>
      <c r="S292" s="87">
        <f t="shared" si="99"/>
        <v>2.0993017949804074</v>
      </c>
    </row>
    <row r="293" spans="8:19" x14ac:dyDescent="0.25">
      <c r="H293" s="84"/>
      <c r="I293" s="85">
        <f t="shared" si="99"/>
        <v>1.2602385634497828</v>
      </c>
      <c r="J293" s="85">
        <f t="shared" si="99"/>
        <v>1.3191443198142785</v>
      </c>
      <c r="K293" s="85">
        <f t="shared" si="99"/>
        <v>1.3805425825747619</v>
      </c>
      <c r="L293" s="85">
        <f t="shared" si="99"/>
        <v>1.4445278733762519</v>
      </c>
      <c r="M293" s="85">
        <f t="shared" si="99"/>
        <v>1.5111978867557536</v>
      </c>
      <c r="N293" s="86">
        <f t="shared" si="99"/>
        <v>1.580653582948343</v>
      </c>
      <c r="O293" s="85">
        <f t="shared" si="99"/>
        <v>1.6529992830103906</v>
      </c>
      <c r="P293" s="85">
        <f t="shared" si="99"/>
        <v>1.728342766307855</v>
      </c>
      <c r="Q293" s="85">
        <f t="shared" si="99"/>
        <v>1.8067953704185675</v>
      </c>
      <c r="R293" s="85">
        <f t="shared" si="99"/>
        <v>1.8884720934979975</v>
      </c>
      <c r="S293" s="87">
        <f t="shared" si="99"/>
        <v>1.9734916991590199</v>
      </c>
    </row>
    <row r="294" spans="8:19" x14ac:dyDescent="0.25">
      <c r="H294" s="84"/>
      <c r="I294" s="85">
        <f t="shared" si="99"/>
        <v>1.2340157292041936</v>
      </c>
      <c r="J294" s="85">
        <f t="shared" si="99"/>
        <v>1.2863425839242109</v>
      </c>
      <c r="K294" s="85">
        <f t="shared" si="99"/>
        <v>1.3406580068703686</v>
      </c>
      <c r="L294" s="85">
        <f t="shared" si="99"/>
        <v>1.397028891079547</v>
      </c>
      <c r="M294" s="85">
        <f t="shared" si="99"/>
        <v>1.455524090301713</v>
      </c>
      <c r="N294" s="86">
        <f t="shared" si="99"/>
        <v>1.5162144680559644</v>
      </c>
      <c r="O294" s="85">
        <f t="shared" si="99"/>
        <v>1.5791729477051735</v>
      </c>
      <c r="P294" s="85">
        <f t="shared" si="99"/>
        <v>1.6444745635659894</v>
      </c>
      <c r="Q294" s="85">
        <f t="shared" si="99"/>
        <v>1.7121965130713739</v>
      </c>
      <c r="R294" s="85">
        <f t="shared" si="99"/>
        <v>1.7824182100028294</v>
      </c>
      <c r="S294" s="87">
        <f t="shared" si="99"/>
        <v>1.8552213388098893</v>
      </c>
    </row>
    <row r="295" spans="8:19" x14ac:dyDescent="0.25">
      <c r="H295" s="84"/>
      <c r="I295" s="85">
        <f t="shared" si="99"/>
        <v>1.2083385353284639</v>
      </c>
      <c r="J295" s="85">
        <f t="shared" si="99"/>
        <v>1.2543564933439402</v>
      </c>
      <c r="K295" s="85">
        <f t="shared" si="99"/>
        <v>1.3019257167956966</v>
      </c>
      <c r="L295" s="85">
        <f t="shared" si="99"/>
        <v>1.3510917708699681</v>
      </c>
      <c r="M295" s="85">
        <f t="shared" si="99"/>
        <v>1.4019013631608117</v>
      </c>
      <c r="N295" s="86">
        <f t="shared" si="99"/>
        <v>1.4544023674397741</v>
      </c>
      <c r="O295" s="85">
        <f t="shared" si="99"/>
        <v>1.5086438478196069</v>
      </c>
      <c r="P295" s="85">
        <f t="shared" si="99"/>
        <v>1.5646760833168312</v>
      </c>
      <c r="Q295" s="85">
        <f t="shared" si="99"/>
        <v>1.62255059281817</v>
      </c>
      <c r="R295" s="85">
        <f t="shared" si="99"/>
        <v>1.6823201604557148</v>
      </c>
      <c r="S295" s="87">
        <f t="shared" si="99"/>
        <v>1.7440388613959008</v>
      </c>
    </row>
    <row r="296" spans="8:19" x14ac:dyDescent="0.25">
      <c r="H296" s="84"/>
      <c r="I296" s="85">
        <f t="shared" si="99"/>
        <v>1.183195628228606</v>
      </c>
      <c r="J296" s="85">
        <f t="shared" si="99"/>
        <v>1.2231657663032083</v>
      </c>
      <c r="K296" s="85">
        <f t="shared" si="99"/>
        <v>1.2643124222342284</v>
      </c>
      <c r="L296" s="85">
        <f t="shared" si="99"/>
        <v>1.30666515558024</v>
      </c>
      <c r="M296" s="85">
        <f t="shared" si="99"/>
        <v>1.3502541422208636</v>
      </c>
      <c r="N296" s="86">
        <f t="shared" si="99"/>
        <v>1.3951101845945075</v>
      </c>
      <c r="O296" s="85">
        <f t="shared" si="99"/>
        <v>1.4412647220631543</v>
      </c>
      <c r="P296" s="85">
        <f t="shared" si="99"/>
        <v>1.4887498414051676</v>
      </c>
      <c r="Q296" s="85">
        <f t="shared" si="99"/>
        <v>1.5375982874372613</v>
      </c>
      <c r="R296" s="85">
        <f t="shared" si="99"/>
        <v>1.5878434737666021</v>
      </c>
      <c r="S296" s="87">
        <f t="shared" si="99"/>
        <v>1.6395194936741724</v>
      </c>
    </row>
    <row r="297" spans="8:19" x14ac:dyDescent="0.25">
      <c r="H297" s="92"/>
      <c r="I297" s="85">
        <f t="shared" ref="I297:S304" si="100">(1+I$241)^(25-$B254)</f>
        <v>1.1585758905543266</v>
      </c>
      <c r="J297" s="85">
        <f t="shared" si="100"/>
        <v>1.1927506253566145</v>
      </c>
      <c r="K297" s="85">
        <f t="shared" si="100"/>
        <v>1.2277857948378035</v>
      </c>
      <c r="L297" s="85">
        <f t="shared" si="100"/>
        <v>1.2636993767700582</v>
      </c>
      <c r="M297" s="85">
        <f t="shared" si="100"/>
        <v>1.3005096481780527</v>
      </c>
      <c r="N297" s="86">
        <f t="shared" si="100"/>
        <v>1.3382351890594797</v>
      </c>
      <c r="O297" s="85">
        <f t="shared" si="100"/>
        <v>1.3768948861362829</v>
      </c>
      <c r="P297" s="85">
        <f t="shared" si="100"/>
        <v>1.4165079366366962</v>
      </c>
      <c r="Q297" s="85">
        <f t="shared" si="100"/>
        <v>1.4570938521082792</v>
      </c>
      <c r="R297" s="85">
        <f t="shared" si="100"/>
        <v>1.4986724622620127</v>
      </c>
      <c r="S297" s="87">
        <f t="shared" si="100"/>
        <v>1.5412639188476358</v>
      </c>
    </row>
    <row r="298" spans="8:19" x14ac:dyDescent="0.25">
      <c r="H298" s="84"/>
      <c r="I298" s="85">
        <f t="shared" si="100"/>
        <v>1.1344684362833064</v>
      </c>
      <c r="J298" s="85">
        <f t="shared" si="100"/>
        <v>1.1630917848431148</v>
      </c>
      <c r="K298" s="85">
        <f t="shared" si="100"/>
        <v>1.1923144402406443</v>
      </c>
      <c r="L298" s="85">
        <f t="shared" si="100"/>
        <v>1.2221463991973482</v>
      </c>
      <c r="M298" s="85">
        <f t="shared" si="100"/>
        <v>1.252597782979102</v>
      </c>
      <c r="N298" s="86">
        <f t="shared" si="100"/>
        <v>1.2836788384263593</v>
      </c>
      <c r="O298" s="85">
        <f t="shared" si="100"/>
        <v>1.3153999389885671</v>
      </c>
      <c r="P298" s="85">
        <f t="shared" si="100"/>
        <v>1.3477715857627937</v>
      </c>
      <c r="Q298" s="85">
        <f t="shared" si="100"/>
        <v>1.3808044085366302</v>
      </c>
      <c r="R298" s="85">
        <f t="shared" si="100"/>
        <v>1.4145091668353118</v>
      </c>
      <c r="S298" s="87">
        <f t="shared" si="100"/>
        <v>1.4488967509731006</v>
      </c>
    </row>
    <row r="299" spans="8:19" x14ac:dyDescent="0.25">
      <c r="H299" s="84"/>
      <c r="I299" s="85">
        <f t="shared" si="100"/>
        <v>1.1108626059077664</v>
      </c>
      <c r="J299" s="85">
        <f t="shared" si="100"/>
        <v>1.1341704386573521</v>
      </c>
      <c r="K299" s="85">
        <f t="shared" si="100"/>
        <v>1.1578678710761294</v>
      </c>
      <c r="L299" s="85">
        <f t="shared" si="100"/>
        <v>1.1819597671154238</v>
      </c>
      <c r="M299" s="85">
        <f t="shared" si="100"/>
        <v>1.2064510310417547</v>
      </c>
      <c r="N299" s="86">
        <f t="shared" si="100"/>
        <v>1.2313466076032225</v>
      </c>
      <c r="O299" s="85">
        <f t="shared" si="100"/>
        <v>1.2566514821959083</v>
      </c>
      <c r="P299" s="85">
        <f t="shared" si="100"/>
        <v>1.2823706810302509</v>
      </c>
      <c r="Q299" s="85">
        <f t="shared" si="100"/>
        <v>1.3085092712974464</v>
      </c>
      <c r="R299" s="85">
        <f t="shared" si="100"/>
        <v>1.3350723613358302</v>
      </c>
      <c r="S299" s="87">
        <f t="shared" si="100"/>
        <v>1.3620651007972746</v>
      </c>
    </row>
    <row r="300" spans="8:19" x14ac:dyDescent="0.25">
      <c r="H300" s="84"/>
      <c r="I300" s="85">
        <f t="shared" si="100"/>
        <v>1.0877479617211911</v>
      </c>
      <c r="J300" s="85">
        <f t="shared" si="100"/>
        <v>1.105968248325063</v>
      </c>
      <c r="K300" s="85">
        <f t="shared" si="100"/>
        <v>1.1244164807731289</v>
      </c>
      <c r="L300" s="85">
        <f t="shared" si="100"/>
        <v>1.1430945523359999</v>
      </c>
      <c r="M300" s="85">
        <f t="shared" si="100"/>
        <v>1.1620043641143796</v>
      </c>
      <c r="N300" s="86">
        <f t="shared" si="100"/>
        <v>1.1811478250390623</v>
      </c>
      <c r="O300" s="85">
        <f t="shared" si="100"/>
        <v>1.2005268518709418</v>
      </c>
      <c r="P300" s="85">
        <f t="shared" si="100"/>
        <v>1.220143369201</v>
      </c>
      <c r="Q300" s="85">
        <f t="shared" si="100"/>
        <v>1.2399993094503163</v>
      </c>
      <c r="R300" s="85">
        <f t="shared" si="100"/>
        <v>1.2600966128700617</v>
      </c>
      <c r="S300" s="87">
        <f t="shared" si="100"/>
        <v>1.2804372275415037</v>
      </c>
    </row>
    <row r="301" spans="8:19" x14ac:dyDescent="0.25">
      <c r="H301" s="84"/>
      <c r="I301" s="85">
        <f t="shared" si="100"/>
        <v>1.0651142832031248</v>
      </c>
      <c r="J301" s="85">
        <f t="shared" si="100"/>
        <v>1.0784673313750004</v>
      </c>
      <c r="K301" s="85">
        <f t="shared" si="100"/>
        <v>1.0919315181093749</v>
      </c>
      <c r="L301" s="85">
        <f t="shared" si="100"/>
        <v>1.1055073040000001</v>
      </c>
      <c r="M301" s="85">
        <f t="shared" si="100"/>
        <v>1.1191951496406254</v>
      </c>
      <c r="N301" s="86">
        <f t="shared" si="100"/>
        <v>1.132995515625</v>
      </c>
      <c r="O301" s="85">
        <f t="shared" si="100"/>
        <v>1.1469088625468753</v>
      </c>
      <c r="P301" s="85">
        <f t="shared" si="100"/>
        <v>1.160935651</v>
      </c>
      <c r="Q301" s="85">
        <f t="shared" si="100"/>
        <v>1.1750763415781251</v>
      </c>
      <c r="R301" s="85">
        <f t="shared" si="100"/>
        <v>1.1893313948749995</v>
      </c>
      <c r="S301" s="87">
        <f t="shared" si="100"/>
        <v>1.2037012714843749</v>
      </c>
    </row>
    <row r="302" spans="8:19" x14ac:dyDescent="0.25">
      <c r="H302" s="84"/>
      <c r="I302" s="85">
        <f t="shared" si="100"/>
        <v>1.0429515624999999</v>
      </c>
      <c r="J302" s="85">
        <f t="shared" si="100"/>
        <v>1.0516502500000002</v>
      </c>
      <c r="K302" s="85">
        <f t="shared" si="100"/>
        <v>1.0603850625</v>
      </c>
      <c r="L302" s="85">
        <f t="shared" si="100"/>
        <v>1.069156</v>
      </c>
      <c r="M302" s="85">
        <f t="shared" si="100"/>
        <v>1.0779630625000003</v>
      </c>
      <c r="N302" s="86">
        <f t="shared" si="100"/>
        <v>1.08680625</v>
      </c>
      <c r="O302" s="85">
        <f t="shared" si="100"/>
        <v>1.0956855625000002</v>
      </c>
      <c r="P302" s="85">
        <f t="shared" si="100"/>
        <v>1.1046009999999999</v>
      </c>
      <c r="Q302" s="85">
        <f t="shared" si="100"/>
        <v>1.1135525625</v>
      </c>
      <c r="R302" s="85">
        <f t="shared" si="100"/>
        <v>1.1225402499999997</v>
      </c>
      <c r="S302" s="87">
        <f t="shared" si="100"/>
        <v>1.1315640624999999</v>
      </c>
    </row>
    <row r="303" spans="8:19" x14ac:dyDescent="0.25">
      <c r="H303" s="84"/>
      <c r="I303" s="85">
        <f t="shared" si="100"/>
        <v>1.02125</v>
      </c>
      <c r="J303" s="85">
        <f t="shared" si="100"/>
        <v>1.0255000000000001</v>
      </c>
      <c r="K303" s="85">
        <f t="shared" si="100"/>
        <v>1.0297499999999999</v>
      </c>
      <c r="L303" s="85">
        <f t="shared" si="100"/>
        <v>1.034</v>
      </c>
      <c r="M303" s="85">
        <f t="shared" si="100"/>
        <v>1.0382500000000001</v>
      </c>
      <c r="N303" s="86">
        <f t="shared" si="100"/>
        <v>1.0425</v>
      </c>
      <c r="O303" s="85">
        <f t="shared" si="100"/>
        <v>1.0467500000000001</v>
      </c>
      <c r="P303" s="85">
        <f t="shared" si="100"/>
        <v>1.0509999999999999</v>
      </c>
      <c r="Q303" s="85">
        <f t="shared" si="100"/>
        <v>1.05525</v>
      </c>
      <c r="R303" s="85">
        <f t="shared" si="100"/>
        <v>1.0594999999999999</v>
      </c>
      <c r="S303" s="87">
        <f t="shared" si="100"/>
        <v>1.06375</v>
      </c>
    </row>
    <row r="304" spans="8:19" ht="15.75" thickBot="1" x14ac:dyDescent="0.3">
      <c r="H304" s="84"/>
      <c r="I304" s="81">
        <f t="shared" si="100"/>
        <v>1</v>
      </c>
      <c r="J304" s="81">
        <f t="shared" si="100"/>
        <v>1</v>
      </c>
      <c r="K304" s="81">
        <f t="shared" si="100"/>
        <v>1</v>
      </c>
      <c r="L304" s="81">
        <f t="shared" si="100"/>
        <v>1</v>
      </c>
      <c r="M304" s="81">
        <f t="shared" si="100"/>
        <v>1</v>
      </c>
      <c r="N304" s="82">
        <f t="shared" si="100"/>
        <v>1</v>
      </c>
      <c r="O304" s="81">
        <f t="shared" si="100"/>
        <v>1</v>
      </c>
      <c r="P304" s="81">
        <f t="shared" si="100"/>
        <v>1</v>
      </c>
      <c r="Q304" s="81">
        <f t="shared" si="100"/>
        <v>1</v>
      </c>
      <c r="R304" s="81">
        <f t="shared" si="100"/>
        <v>1</v>
      </c>
      <c r="S304" s="88">
        <f t="shared" si="100"/>
        <v>1</v>
      </c>
    </row>
    <row r="305" spans="8:19" ht="15.75" thickTop="1" x14ac:dyDescent="0.25">
      <c r="H305" s="89" t="s">
        <v>77</v>
      </c>
      <c r="I305" s="107">
        <f>SUMPRODUCT(I$280:I$304,$D$237:$D$261)</f>
        <v>77143.255266121792</v>
      </c>
      <c r="J305" s="107">
        <f t="shared" ref="J305:S305" si="101">SUMPRODUCT(J$280:J$304,$D$237:$D$261)</f>
        <v>79617.135587685596</v>
      </c>
      <c r="K305" s="107">
        <f t="shared" si="101"/>
        <v>82199.776413053405</v>
      </c>
      <c r="L305" s="107">
        <f t="shared" si="101"/>
        <v>84896.698923337157</v>
      </c>
      <c r="M305" s="107">
        <f t="shared" si="101"/>
        <v>87713.726144818327</v>
      </c>
      <c r="N305" s="107">
        <f t="shared" si="101"/>
        <v>90656.999999999985</v>
      </c>
      <c r="O305" s="107">
        <f t="shared" si="101"/>
        <v>93732.999327604412</v>
      </c>
      <c r="P305" s="107">
        <f t="shared" si="101"/>
        <v>96948.558925918493</v>
      </c>
      <c r="Q305" s="107">
        <f t="shared" si="101"/>
        <v>100310.88967687903</v>
      </c>
      <c r="R305" s="107">
        <f t="shared" si="101"/>
        <v>103827.59981141739</v>
      </c>
      <c r="S305" s="102">
        <f t="shared" si="101"/>
        <v>107506.71737989703</v>
      </c>
    </row>
    <row r="308" spans="8:19" x14ac:dyDescent="0.25">
      <c r="H308" s="93"/>
      <c r="I308" s="98">
        <f>I$240</f>
        <v>-0.5</v>
      </c>
      <c r="J308" s="98">
        <f t="shared" ref="J308:S308" si="102">J$240</f>
        <v>-0.4</v>
      </c>
      <c r="K308" s="98">
        <f t="shared" si="102"/>
        <v>-0.3</v>
      </c>
      <c r="L308" s="98">
        <f t="shared" si="102"/>
        <v>-0.2</v>
      </c>
      <c r="M308" s="98">
        <f t="shared" si="102"/>
        <v>-0.1</v>
      </c>
      <c r="N308" s="98">
        <f t="shared" si="102"/>
        <v>0</v>
      </c>
      <c r="O308" s="98">
        <f t="shared" si="102"/>
        <v>0.1</v>
      </c>
      <c r="P308" s="98">
        <f t="shared" si="102"/>
        <v>0.2</v>
      </c>
      <c r="Q308" s="98">
        <f t="shared" si="102"/>
        <v>0.3</v>
      </c>
      <c r="R308" s="98">
        <f t="shared" si="102"/>
        <v>0.4</v>
      </c>
      <c r="S308" s="98">
        <f t="shared" si="102"/>
        <v>0.5</v>
      </c>
    </row>
    <row r="309" spans="8:19" x14ac:dyDescent="0.25">
      <c r="H309" s="93" t="s">
        <v>61</v>
      </c>
      <c r="I309" s="94">
        <v>37.842260573810897</v>
      </c>
      <c r="J309" s="94">
        <v>37.79979227856392</v>
      </c>
      <c r="K309" s="94">
        <v>37.756703710868351</v>
      </c>
      <c r="L309" s="94">
        <v>37.712984997294555</v>
      </c>
      <c r="M309" s="94">
        <v>37.668626109125945</v>
      </c>
      <c r="N309" s="95">
        <v>37.623616860106885</v>
      </c>
      <c r="O309" s="94">
        <v>37.57794690416236</v>
      </c>
      <c r="P309" s="94">
        <v>37.531605733089343</v>
      </c>
      <c r="Q309" s="94">
        <v>37.48458267421951</v>
      </c>
      <c r="R309" s="94">
        <v>37.436866888052954</v>
      </c>
      <c r="S309" s="94">
        <v>37.388447365862746</v>
      </c>
    </row>
    <row r="310" spans="8:19" x14ac:dyDescent="0.25">
      <c r="H310" s="93" t="s">
        <v>65</v>
      </c>
      <c r="I310" s="94">
        <v>31.463362260131202</v>
      </c>
      <c r="J310" s="94">
        <v>31.229978762326574</v>
      </c>
      <c r="K310" s="94">
        <v>30.988872471935075</v>
      </c>
      <c r="L310" s="94">
        <v>30.739743219428114</v>
      </c>
      <c r="M310" s="94">
        <v>30.482278399821531</v>
      </c>
      <c r="N310" s="95">
        <v>30.216152449339173</v>
      </c>
      <c r="O310" s="94">
        <v>29.941026300308138</v>
      </c>
      <c r="P310" s="94">
        <v>29.656546813407331</v>
      </c>
      <c r="Q310" s="94">
        <v>29.36234618635665</v>
      </c>
      <c r="R310" s="94">
        <v>29.058041338099564</v>
      </c>
      <c r="S310" s="94">
        <v>28.743233267494869</v>
      </c>
    </row>
    <row r="311" spans="8:19" x14ac:dyDescent="0.25">
      <c r="H311" s="93" t="s">
        <v>78</v>
      </c>
      <c r="I311" s="94">
        <v>29.850530045483726</v>
      </c>
      <c r="J311" s="94">
        <v>29.464861356488413</v>
      </c>
      <c r="K311" s="94">
        <v>29.062237311750572</v>
      </c>
      <c r="L311" s="94">
        <v>28.6417971797859</v>
      </c>
      <c r="M311" s="94">
        <v>28.202633172577183</v>
      </c>
      <c r="N311" s="95">
        <v>27.74378778737902</v>
      </c>
      <c r="O311" s="94">
        <v>27.264250997467631</v>
      </c>
      <c r="P311" s="94">
        <v>26.762957283354513</v>
      </c>
      <c r="Q311" s="94">
        <v>26.238782495516805</v>
      </c>
      <c r="R311" s="94">
        <v>25.690540539209639</v>
      </c>
      <c r="S311" s="94">
        <v>25.116979871408937</v>
      </c>
    </row>
    <row r="312" spans="8:19" x14ac:dyDescent="0.25">
      <c r="H312" s="93" t="s">
        <v>62</v>
      </c>
      <c r="I312" s="94">
        <v>29.914873601250743</v>
      </c>
      <c r="J312" s="94">
        <v>29.872405306003763</v>
      </c>
      <c r="K312" s="94">
        <v>29.829316738308197</v>
      </c>
      <c r="L312" s="94">
        <v>29.785598024734398</v>
      </c>
      <c r="M312" s="94">
        <v>29.741239136565788</v>
      </c>
      <c r="N312" s="95">
        <v>29.696229887546732</v>
      </c>
      <c r="O312" s="94">
        <v>29.650559931602203</v>
      </c>
      <c r="P312" s="94">
        <v>29.604218760529189</v>
      </c>
      <c r="Q312" s="94">
        <v>29.557195701659353</v>
      </c>
      <c r="R312" s="94">
        <v>29.5094799154928</v>
      </c>
      <c r="S312" s="94">
        <v>29.461060393302589</v>
      </c>
    </row>
    <row r="313" spans="8:19" x14ac:dyDescent="0.25">
      <c r="H313" s="93" t="s">
        <v>69</v>
      </c>
      <c r="I313" s="94">
        <v>13.370914488700066</v>
      </c>
      <c r="J313" s="94">
        <v>13.137530990895444</v>
      </c>
      <c r="K313" s="94">
        <v>12.896424700503939</v>
      </c>
      <c r="L313" s="94">
        <v>12.64729544799698</v>
      </c>
      <c r="M313" s="94">
        <v>12.389830628390396</v>
      </c>
      <c r="N313" s="95">
        <v>12.123704677908043</v>
      </c>
      <c r="O313" s="94">
        <v>11.848578528877004</v>
      </c>
      <c r="P313" s="94">
        <v>11.564099041976199</v>
      </c>
      <c r="Q313" s="94">
        <v>11.269898414925519</v>
      </c>
      <c r="R313" s="94">
        <v>10.965593566668431</v>
      </c>
      <c r="S313" s="94">
        <v>10.650785496063737</v>
      </c>
    </row>
    <row r="314" spans="8:19" x14ac:dyDescent="0.25">
      <c r="H314" s="93" t="s">
        <v>79</v>
      </c>
      <c r="I314" s="94">
        <v>13.137671527895101</v>
      </c>
      <c r="J314" s="94">
        <v>12.752002838899788</v>
      </c>
      <c r="K314" s="94">
        <v>12.349378794161945</v>
      </c>
      <c r="L314" s="94">
        <v>11.928938662197275</v>
      </c>
      <c r="M314" s="94">
        <v>11.489774654988558</v>
      </c>
      <c r="N314" s="95">
        <v>11.030929269790398</v>
      </c>
      <c r="O314" s="94">
        <v>10.551392479879009</v>
      </c>
      <c r="P314" s="94">
        <v>10.050098765765886</v>
      </c>
      <c r="Q314" s="94">
        <v>9.5259239779281835</v>
      </c>
      <c r="R314" s="94">
        <v>8.9776820216210176</v>
      </c>
      <c r="S314" s="94">
        <v>8.4041213538203099</v>
      </c>
    </row>
    <row r="324" spans="3:4" ht="15.75" thickBot="1" x14ac:dyDescent="0.3"/>
    <row r="325" spans="3:4" x14ac:dyDescent="0.25">
      <c r="C325" s="181" t="s">
        <v>82</v>
      </c>
      <c r="D325" s="182"/>
    </row>
    <row r="326" spans="3:4" x14ac:dyDescent="0.25">
      <c r="C326" s="183"/>
      <c r="D326" s="184"/>
    </row>
    <row r="327" spans="3:4" ht="15.75" thickBot="1" x14ac:dyDescent="0.3">
      <c r="C327" s="185"/>
      <c r="D327" s="186"/>
    </row>
    <row r="331" spans="3:4" x14ac:dyDescent="0.25">
      <c r="C331" s="12" t="s">
        <v>90</v>
      </c>
    </row>
    <row r="342" spans="1:5" ht="42.75" customHeight="1" x14ac:dyDescent="0.25">
      <c r="A342" s="180" t="s">
        <v>84</v>
      </c>
      <c r="B342" s="180"/>
      <c r="C342" s="180"/>
      <c r="D342" s="180"/>
      <c r="E342" s="180"/>
    </row>
    <row r="346" spans="1:5" ht="15.75" thickBot="1" x14ac:dyDescent="0.3"/>
    <row r="347" spans="1:5" ht="15" customHeight="1" x14ac:dyDescent="0.25">
      <c r="C347" s="181" t="s">
        <v>45</v>
      </c>
      <c r="D347" s="182"/>
    </row>
    <row r="348" spans="1:5" ht="15" customHeight="1" x14ac:dyDescent="0.25">
      <c r="C348" s="183"/>
      <c r="D348" s="184"/>
    </row>
    <row r="349" spans="1:5" ht="15" customHeight="1" thickBot="1" x14ac:dyDescent="0.3">
      <c r="C349" s="185"/>
      <c r="D349" s="186"/>
    </row>
    <row r="354" spans="2:19" ht="15.75" thickBot="1" x14ac:dyDescent="0.3">
      <c r="B354" s="13" t="s">
        <v>0</v>
      </c>
      <c r="C354" s="14" t="s">
        <v>13</v>
      </c>
      <c r="D354" s="13" t="s">
        <v>33</v>
      </c>
      <c r="E354" s="14" t="s">
        <v>43</v>
      </c>
      <c r="F354" s="14" t="s">
        <v>44</v>
      </c>
      <c r="H354" s="29" t="s">
        <v>52</v>
      </c>
      <c r="I354" s="28">
        <v>-0.5</v>
      </c>
      <c r="J354" s="28">
        <v>-0.4</v>
      </c>
      <c r="K354" s="28">
        <v>-0.3</v>
      </c>
      <c r="L354" s="28">
        <v>-0.2</v>
      </c>
      <c r="M354" s="28">
        <v>-0.1</v>
      </c>
      <c r="N354" s="28">
        <v>0</v>
      </c>
      <c r="O354" s="28">
        <v>0.1</v>
      </c>
      <c r="P354" s="28">
        <v>0.2</v>
      </c>
      <c r="Q354" s="28">
        <v>0.3</v>
      </c>
      <c r="R354" s="28">
        <v>0.4</v>
      </c>
      <c r="S354" s="28">
        <v>0.5</v>
      </c>
    </row>
    <row r="355" spans="2:19" x14ac:dyDescent="0.25">
      <c r="B355" s="11">
        <v>1</v>
      </c>
      <c r="C355" s="9">
        <v>41</v>
      </c>
      <c r="D355" s="56">
        <f>C355</f>
        <v>41</v>
      </c>
      <c r="E355" s="56">
        <v>34.774940476190473</v>
      </c>
      <c r="F355" s="56">
        <v>34.774940476190473</v>
      </c>
      <c r="G355" s="46"/>
    </row>
    <row r="356" spans="2:19" x14ac:dyDescent="0.25">
      <c r="B356" s="11">
        <v>2</v>
      </c>
      <c r="C356" s="9">
        <v>130</v>
      </c>
      <c r="D356" s="56">
        <f>C356-C355*(1+$I$18)</f>
        <v>87.36</v>
      </c>
      <c r="E356" s="56">
        <v>34.60816492450639</v>
      </c>
      <c r="F356" s="56">
        <v>34.60816492450639</v>
      </c>
      <c r="H356" s="111" t="s">
        <v>85</v>
      </c>
      <c r="I356" s="112">
        <f>I354</f>
        <v>-0.5</v>
      </c>
      <c r="J356" s="112">
        <f t="shared" ref="J356:S356" si="103">J354</f>
        <v>-0.4</v>
      </c>
      <c r="K356" s="112">
        <f t="shared" si="103"/>
        <v>-0.3</v>
      </c>
      <c r="L356" s="112">
        <f t="shared" si="103"/>
        <v>-0.2</v>
      </c>
      <c r="M356" s="112">
        <f t="shared" si="103"/>
        <v>-0.1</v>
      </c>
      <c r="N356" s="112">
        <f t="shared" si="103"/>
        <v>0</v>
      </c>
      <c r="O356" s="112">
        <f t="shared" si="103"/>
        <v>0.1</v>
      </c>
      <c r="P356" s="112">
        <f t="shared" si="103"/>
        <v>0.2</v>
      </c>
      <c r="Q356" s="112">
        <f t="shared" si="103"/>
        <v>0.3</v>
      </c>
      <c r="R356" s="112">
        <f t="shared" si="103"/>
        <v>0.4</v>
      </c>
      <c r="S356" s="113">
        <f t="shared" si="103"/>
        <v>0.5</v>
      </c>
    </row>
    <row r="357" spans="2:19" x14ac:dyDescent="0.25">
      <c r="B357" s="11">
        <v>3</v>
      </c>
      <c r="C357" s="9">
        <v>274</v>
      </c>
      <c r="D357" s="56">
        <f t="shared" ref="D357:D384" si="104">C357-C356*(1+$I$18)</f>
        <v>138.79999999999998</v>
      </c>
      <c r="E357" s="56">
        <v>34.433309920320234</v>
      </c>
      <c r="F357" s="56">
        <v>33.52699973565953</v>
      </c>
      <c r="H357" s="127">
        <v>1</v>
      </c>
      <c r="I357" s="115">
        <f t="shared" ref="I357:S357" si="105">$D355*(1+I$354)</f>
        <v>20.5</v>
      </c>
      <c r="J357" s="115">
        <f t="shared" si="105"/>
        <v>24.599999999999998</v>
      </c>
      <c r="K357" s="115">
        <f t="shared" si="105"/>
        <v>28.7</v>
      </c>
      <c r="L357" s="115">
        <f t="shared" si="105"/>
        <v>32.800000000000004</v>
      </c>
      <c r="M357" s="115">
        <f t="shared" si="105"/>
        <v>36.9</v>
      </c>
      <c r="N357" s="116">
        <f t="shared" si="105"/>
        <v>41</v>
      </c>
      <c r="O357" s="115">
        <f t="shared" si="105"/>
        <v>45.1</v>
      </c>
      <c r="P357" s="115">
        <f t="shared" si="105"/>
        <v>49.199999999999996</v>
      </c>
      <c r="Q357" s="115">
        <f t="shared" si="105"/>
        <v>53.300000000000004</v>
      </c>
      <c r="R357" s="115">
        <f t="shared" si="105"/>
        <v>57.4</v>
      </c>
      <c r="S357" s="117">
        <f t="shared" si="105"/>
        <v>61.5</v>
      </c>
    </row>
    <row r="358" spans="2:19" x14ac:dyDescent="0.25">
      <c r="B358" s="11">
        <v>4</v>
      </c>
      <c r="C358" s="9">
        <v>484</v>
      </c>
      <c r="D358" s="56">
        <f t="shared" si="104"/>
        <v>199.03999999999996</v>
      </c>
      <c r="E358" s="56">
        <v>34.244481198064911</v>
      </c>
      <c r="F358" s="56">
        <v>32.034844697079549</v>
      </c>
      <c r="H358" s="127">
        <v>2</v>
      </c>
      <c r="I358" s="115">
        <f t="shared" ref="I358:S358" si="106">$D356*(1+I$354)</f>
        <v>43.68</v>
      </c>
      <c r="J358" s="115">
        <f t="shared" si="106"/>
        <v>52.415999999999997</v>
      </c>
      <c r="K358" s="115">
        <f t="shared" si="106"/>
        <v>61.151999999999994</v>
      </c>
      <c r="L358" s="115">
        <f t="shared" si="106"/>
        <v>69.888000000000005</v>
      </c>
      <c r="M358" s="115">
        <f t="shared" si="106"/>
        <v>78.623999999999995</v>
      </c>
      <c r="N358" s="116">
        <f t="shared" si="106"/>
        <v>87.36</v>
      </c>
      <c r="O358" s="115">
        <f t="shared" si="106"/>
        <v>96.096000000000004</v>
      </c>
      <c r="P358" s="115">
        <f t="shared" si="106"/>
        <v>104.83199999999999</v>
      </c>
      <c r="Q358" s="115">
        <f t="shared" si="106"/>
        <v>113.568</v>
      </c>
      <c r="R358" s="115">
        <f t="shared" si="106"/>
        <v>122.30399999999999</v>
      </c>
      <c r="S358" s="117">
        <f t="shared" si="106"/>
        <v>131.04</v>
      </c>
    </row>
    <row r="359" spans="2:19" x14ac:dyDescent="0.25">
      <c r="B359" s="11">
        <v>5</v>
      </c>
      <c r="C359" s="9">
        <v>768</v>
      </c>
      <c r="D359" s="56">
        <f t="shared" si="104"/>
        <v>264.64</v>
      </c>
      <c r="E359" s="56">
        <v>34.045858296409897</v>
      </c>
      <c r="F359" s="56">
        <v>30.081648432647832</v>
      </c>
      <c r="H359" s="127">
        <v>3</v>
      </c>
      <c r="I359" s="115">
        <f t="shared" ref="I359:S359" si="107">$D357*(1+I$354)</f>
        <v>69.399999999999991</v>
      </c>
      <c r="J359" s="115">
        <f t="shared" si="107"/>
        <v>83.279999999999987</v>
      </c>
      <c r="K359" s="115">
        <f t="shared" si="107"/>
        <v>97.159999999999982</v>
      </c>
      <c r="L359" s="115">
        <f t="shared" si="107"/>
        <v>111.03999999999999</v>
      </c>
      <c r="M359" s="115">
        <f t="shared" si="107"/>
        <v>124.91999999999999</v>
      </c>
      <c r="N359" s="116">
        <f t="shared" si="107"/>
        <v>138.79999999999998</v>
      </c>
      <c r="O359" s="115">
        <f t="shared" si="107"/>
        <v>152.68</v>
      </c>
      <c r="P359" s="115">
        <f t="shared" si="107"/>
        <v>166.55999999999997</v>
      </c>
      <c r="Q359" s="115">
        <f t="shared" si="107"/>
        <v>180.44</v>
      </c>
      <c r="R359" s="115">
        <f t="shared" si="107"/>
        <v>194.31999999999996</v>
      </c>
      <c r="S359" s="117">
        <f t="shared" si="107"/>
        <v>208.2</v>
      </c>
    </row>
    <row r="360" spans="2:19" x14ac:dyDescent="0.25">
      <c r="B360" s="11">
        <v>6</v>
      </c>
      <c r="C360" s="9">
        <v>1096</v>
      </c>
      <c r="D360" s="56">
        <f t="shared" si="104"/>
        <v>297.27999999999997</v>
      </c>
      <c r="E360" s="56">
        <v>33.88110755172049</v>
      </c>
      <c r="F360" s="56">
        <v>28.140425463608373</v>
      </c>
      <c r="H360" s="127">
        <v>4</v>
      </c>
      <c r="I360" s="115">
        <f t="shared" ref="I360:S360" si="108">$D358*(1+I$354)</f>
        <v>99.519999999999982</v>
      </c>
      <c r="J360" s="115">
        <f t="shared" si="108"/>
        <v>119.42399999999998</v>
      </c>
      <c r="K360" s="115">
        <f t="shared" si="108"/>
        <v>139.32799999999997</v>
      </c>
      <c r="L360" s="115">
        <f t="shared" si="108"/>
        <v>159.23199999999997</v>
      </c>
      <c r="M360" s="115">
        <f t="shared" si="108"/>
        <v>179.13599999999997</v>
      </c>
      <c r="N360" s="116">
        <f t="shared" si="108"/>
        <v>199.03999999999996</v>
      </c>
      <c r="O360" s="115">
        <f t="shared" si="108"/>
        <v>218.94399999999999</v>
      </c>
      <c r="P360" s="115">
        <f t="shared" si="108"/>
        <v>238.84799999999996</v>
      </c>
      <c r="Q360" s="115">
        <f t="shared" si="108"/>
        <v>258.75199999999995</v>
      </c>
      <c r="R360" s="115">
        <f t="shared" si="108"/>
        <v>278.65599999999995</v>
      </c>
      <c r="S360" s="117">
        <f t="shared" si="108"/>
        <v>298.55999999999995</v>
      </c>
    </row>
    <row r="361" spans="2:19" x14ac:dyDescent="0.25">
      <c r="B361" s="11">
        <v>7</v>
      </c>
      <c r="C361" s="9">
        <v>1472</v>
      </c>
      <c r="D361" s="56">
        <f t="shared" si="104"/>
        <v>332.15999999999985</v>
      </c>
      <c r="E361" s="56">
        <v>33.734830559875277</v>
      </c>
      <c r="F361" s="56">
        <v>26.833526475757115</v>
      </c>
      <c r="H361" s="127">
        <v>5</v>
      </c>
      <c r="I361" s="115">
        <f t="shared" ref="I361:S361" si="109">$D359*(1+I$354)</f>
        <v>132.32</v>
      </c>
      <c r="J361" s="115">
        <f t="shared" si="109"/>
        <v>158.78399999999999</v>
      </c>
      <c r="K361" s="115">
        <f t="shared" si="109"/>
        <v>185.24799999999999</v>
      </c>
      <c r="L361" s="115">
        <f t="shared" si="109"/>
        <v>211.71199999999999</v>
      </c>
      <c r="M361" s="115">
        <f t="shared" si="109"/>
        <v>238.17599999999999</v>
      </c>
      <c r="N361" s="116">
        <f t="shared" si="109"/>
        <v>264.64</v>
      </c>
      <c r="O361" s="115">
        <f t="shared" si="109"/>
        <v>291.10399999999998</v>
      </c>
      <c r="P361" s="115">
        <f t="shared" si="109"/>
        <v>317.56799999999998</v>
      </c>
      <c r="Q361" s="115">
        <f t="shared" si="109"/>
        <v>344.03199999999998</v>
      </c>
      <c r="R361" s="115">
        <f t="shared" si="109"/>
        <v>370.49599999999998</v>
      </c>
      <c r="S361" s="117">
        <f t="shared" si="109"/>
        <v>396.96</v>
      </c>
    </row>
    <row r="362" spans="2:19" x14ac:dyDescent="0.25">
      <c r="B362" s="11">
        <v>8</v>
      </c>
      <c r="C362" s="9">
        <v>1901</v>
      </c>
      <c r="D362" s="56">
        <f t="shared" si="104"/>
        <v>370.11999999999989</v>
      </c>
      <c r="E362" s="56">
        <v>33.598778514090611</v>
      </c>
      <c r="F362" s="56">
        <v>25.719708726865075</v>
      </c>
      <c r="H362" s="127">
        <v>6</v>
      </c>
      <c r="I362" s="115">
        <f t="shared" ref="I362:S362" si="110">$D360*(1+I$354)</f>
        <v>148.63999999999999</v>
      </c>
      <c r="J362" s="115">
        <f t="shared" si="110"/>
        <v>178.36799999999997</v>
      </c>
      <c r="K362" s="115">
        <f t="shared" si="110"/>
        <v>208.09599999999998</v>
      </c>
      <c r="L362" s="115">
        <f t="shared" si="110"/>
        <v>237.82399999999998</v>
      </c>
      <c r="M362" s="115">
        <f t="shared" si="110"/>
        <v>267.55199999999996</v>
      </c>
      <c r="N362" s="116">
        <f t="shared" si="110"/>
        <v>297.27999999999997</v>
      </c>
      <c r="O362" s="115">
        <f t="shared" si="110"/>
        <v>327.00799999999998</v>
      </c>
      <c r="P362" s="115">
        <f t="shared" si="110"/>
        <v>356.73599999999993</v>
      </c>
      <c r="Q362" s="115">
        <f t="shared" si="110"/>
        <v>386.464</v>
      </c>
      <c r="R362" s="115">
        <f t="shared" si="110"/>
        <v>416.19199999999995</v>
      </c>
      <c r="S362" s="117">
        <f t="shared" si="110"/>
        <v>445.91999999999996</v>
      </c>
    </row>
    <row r="363" spans="2:19" x14ac:dyDescent="0.25">
      <c r="B363" s="11">
        <v>9</v>
      </c>
      <c r="C363" s="9">
        <v>2388</v>
      </c>
      <c r="D363" s="56">
        <f t="shared" si="104"/>
        <v>410.96000000000004</v>
      </c>
      <c r="E363" s="56">
        <v>33.46863161471591</v>
      </c>
      <c r="F363" s="56">
        <v>24.572366626614823</v>
      </c>
      <c r="H363" s="127">
        <v>7</v>
      </c>
      <c r="I363" s="115">
        <f t="shared" ref="I363:S363" si="111">$D361*(1+I$354)</f>
        <v>166.07999999999993</v>
      </c>
      <c r="J363" s="115">
        <f t="shared" si="111"/>
        <v>199.29599999999991</v>
      </c>
      <c r="K363" s="115">
        <f t="shared" si="111"/>
        <v>232.51199999999989</v>
      </c>
      <c r="L363" s="115">
        <f t="shared" si="111"/>
        <v>265.72799999999989</v>
      </c>
      <c r="M363" s="115">
        <f t="shared" si="111"/>
        <v>298.9439999999999</v>
      </c>
      <c r="N363" s="116">
        <f t="shared" si="111"/>
        <v>332.15999999999985</v>
      </c>
      <c r="O363" s="115">
        <f t="shared" si="111"/>
        <v>365.37599999999986</v>
      </c>
      <c r="P363" s="115">
        <f t="shared" si="111"/>
        <v>398.59199999999981</v>
      </c>
      <c r="Q363" s="115">
        <f t="shared" si="111"/>
        <v>431.80799999999982</v>
      </c>
      <c r="R363" s="115">
        <f t="shared" si="111"/>
        <v>465.02399999999977</v>
      </c>
      <c r="S363" s="117">
        <f t="shared" si="111"/>
        <v>498.23999999999978</v>
      </c>
    </row>
    <row r="364" spans="2:19" x14ac:dyDescent="0.25">
      <c r="B364" s="59">
        <v>10</v>
      </c>
      <c r="C364" s="60">
        <v>2938</v>
      </c>
      <c r="D364" s="61">
        <f t="shared" si="104"/>
        <v>454.48</v>
      </c>
      <c r="E364" s="80">
        <v>31.880887340675667</v>
      </c>
      <c r="F364" s="80">
        <v>21.961745130699644</v>
      </c>
      <c r="H364" s="127">
        <v>8</v>
      </c>
      <c r="I364" s="115">
        <f t="shared" ref="I364:S364" si="112">$D362*(1+I$354)</f>
        <v>185.05999999999995</v>
      </c>
      <c r="J364" s="115">
        <f t="shared" si="112"/>
        <v>222.07199999999992</v>
      </c>
      <c r="K364" s="115">
        <f t="shared" si="112"/>
        <v>259.08399999999989</v>
      </c>
      <c r="L364" s="115">
        <f t="shared" si="112"/>
        <v>296.09599999999995</v>
      </c>
      <c r="M364" s="115">
        <f t="shared" si="112"/>
        <v>333.10799999999989</v>
      </c>
      <c r="N364" s="116">
        <f t="shared" si="112"/>
        <v>370.11999999999989</v>
      </c>
      <c r="O364" s="115">
        <f t="shared" si="112"/>
        <v>407.13199999999989</v>
      </c>
      <c r="P364" s="115">
        <f t="shared" si="112"/>
        <v>444.14399999999983</v>
      </c>
      <c r="Q364" s="115">
        <f t="shared" si="112"/>
        <v>481.15599999999989</v>
      </c>
      <c r="R364" s="115">
        <f t="shared" si="112"/>
        <v>518.16799999999978</v>
      </c>
      <c r="S364" s="117">
        <f t="shared" si="112"/>
        <v>555.17999999999984</v>
      </c>
    </row>
    <row r="365" spans="2:19" x14ac:dyDescent="0.25">
      <c r="B365" s="11">
        <v>11</v>
      </c>
      <c r="C365" s="9">
        <v>3559</v>
      </c>
      <c r="D365" s="56">
        <f t="shared" si="104"/>
        <v>503.48</v>
      </c>
      <c r="E365" s="56">
        <v>31.652731354799609</v>
      </c>
      <c r="F365" s="56">
        <v>20.859767992897183</v>
      </c>
      <c r="H365" s="127">
        <v>9</v>
      </c>
      <c r="I365" s="115">
        <f t="shared" ref="I365:S365" si="113">$D363*(1+I$354)</f>
        <v>205.48000000000002</v>
      </c>
      <c r="J365" s="115">
        <f t="shared" si="113"/>
        <v>246.57600000000002</v>
      </c>
      <c r="K365" s="115">
        <f t="shared" si="113"/>
        <v>287.67200000000003</v>
      </c>
      <c r="L365" s="115">
        <f t="shared" si="113"/>
        <v>328.76800000000003</v>
      </c>
      <c r="M365" s="115">
        <f t="shared" si="113"/>
        <v>369.86400000000003</v>
      </c>
      <c r="N365" s="116">
        <f t="shared" si="113"/>
        <v>410.96000000000004</v>
      </c>
      <c r="O365" s="115">
        <f t="shared" si="113"/>
        <v>452.0560000000001</v>
      </c>
      <c r="P365" s="115">
        <f t="shared" si="113"/>
        <v>493.15200000000004</v>
      </c>
      <c r="Q365" s="115">
        <f t="shared" si="113"/>
        <v>534.24800000000005</v>
      </c>
      <c r="R365" s="115">
        <f t="shared" si="113"/>
        <v>575.34400000000005</v>
      </c>
      <c r="S365" s="117">
        <f t="shared" si="113"/>
        <v>616.44000000000005</v>
      </c>
    </row>
    <row r="366" spans="2:19" x14ac:dyDescent="0.25">
      <c r="B366" s="11">
        <v>12</v>
      </c>
      <c r="C366" s="9">
        <v>4255</v>
      </c>
      <c r="D366" s="56">
        <f t="shared" si="104"/>
        <v>553.63999999999987</v>
      </c>
      <c r="E366" s="56">
        <v>31.425000885768185</v>
      </c>
      <c r="F366" s="56">
        <v>19.757424739045327</v>
      </c>
      <c r="H366" s="127">
        <v>10</v>
      </c>
      <c r="I366" s="115">
        <f t="shared" ref="I366:S366" si="114">$D364*(1+I$354)</f>
        <v>227.24</v>
      </c>
      <c r="J366" s="115">
        <f t="shared" si="114"/>
        <v>272.68799999999999</v>
      </c>
      <c r="K366" s="115">
        <f t="shared" si="114"/>
        <v>318.13599999999997</v>
      </c>
      <c r="L366" s="115">
        <f t="shared" si="114"/>
        <v>363.58400000000006</v>
      </c>
      <c r="M366" s="115">
        <f t="shared" si="114"/>
        <v>409.03200000000004</v>
      </c>
      <c r="N366" s="116">
        <f t="shared" si="114"/>
        <v>454.48</v>
      </c>
      <c r="O366" s="115">
        <f t="shared" si="114"/>
        <v>499.92800000000005</v>
      </c>
      <c r="P366" s="115">
        <f t="shared" si="114"/>
        <v>545.37599999999998</v>
      </c>
      <c r="Q366" s="115">
        <f t="shared" si="114"/>
        <v>590.82400000000007</v>
      </c>
      <c r="R366" s="115">
        <f t="shared" si="114"/>
        <v>636.27199999999993</v>
      </c>
      <c r="S366" s="117">
        <f t="shared" si="114"/>
        <v>681.72</v>
      </c>
    </row>
    <row r="367" spans="2:19" x14ac:dyDescent="0.25">
      <c r="B367" s="11">
        <v>13</v>
      </c>
      <c r="C367" s="9">
        <v>5035</v>
      </c>
      <c r="D367" s="56">
        <f t="shared" si="104"/>
        <v>609.80000000000018</v>
      </c>
      <c r="E367" s="56">
        <v>31.189424873634721</v>
      </c>
      <c r="F367" s="56">
        <v>18.661621745938973</v>
      </c>
      <c r="H367" s="127">
        <v>11</v>
      </c>
      <c r="I367" s="115">
        <f t="shared" ref="I367:S367" si="115">$D365*(1+I$354)</f>
        <v>251.74</v>
      </c>
      <c r="J367" s="115">
        <f t="shared" si="115"/>
        <v>302.08800000000002</v>
      </c>
      <c r="K367" s="115">
        <f t="shared" si="115"/>
        <v>352.43599999999998</v>
      </c>
      <c r="L367" s="115">
        <f t="shared" si="115"/>
        <v>402.78400000000005</v>
      </c>
      <c r="M367" s="115">
        <f t="shared" si="115"/>
        <v>453.13200000000001</v>
      </c>
      <c r="N367" s="116">
        <f t="shared" si="115"/>
        <v>503.48</v>
      </c>
      <c r="O367" s="115">
        <f t="shared" si="115"/>
        <v>553.82800000000009</v>
      </c>
      <c r="P367" s="115">
        <f t="shared" si="115"/>
        <v>604.17600000000004</v>
      </c>
      <c r="Q367" s="115">
        <f t="shared" si="115"/>
        <v>654.524</v>
      </c>
      <c r="R367" s="115">
        <f t="shared" si="115"/>
        <v>704.87199999999996</v>
      </c>
      <c r="S367" s="117">
        <f t="shared" si="115"/>
        <v>755.22</v>
      </c>
    </row>
    <row r="368" spans="2:19" x14ac:dyDescent="0.25">
      <c r="B368" s="11">
        <v>14</v>
      </c>
      <c r="C368" s="9">
        <v>5905</v>
      </c>
      <c r="D368" s="56">
        <f t="shared" si="104"/>
        <v>668.59999999999945</v>
      </c>
      <c r="E368" s="56">
        <v>30.946830688383983</v>
      </c>
      <c r="F368" s="56">
        <v>17.632004372870355</v>
      </c>
      <c r="H368" s="127">
        <v>12</v>
      </c>
      <c r="I368" s="115">
        <f t="shared" ref="I368:S368" si="116">$D366*(1+I$354)</f>
        <v>276.81999999999994</v>
      </c>
      <c r="J368" s="115">
        <f t="shared" si="116"/>
        <v>332.18399999999991</v>
      </c>
      <c r="K368" s="115">
        <f t="shared" si="116"/>
        <v>387.54799999999989</v>
      </c>
      <c r="L368" s="115">
        <f t="shared" si="116"/>
        <v>442.91199999999992</v>
      </c>
      <c r="M368" s="115">
        <f t="shared" si="116"/>
        <v>498.2759999999999</v>
      </c>
      <c r="N368" s="116">
        <f t="shared" si="116"/>
        <v>553.63999999999987</v>
      </c>
      <c r="O368" s="115">
        <f t="shared" si="116"/>
        <v>609.00399999999991</v>
      </c>
      <c r="P368" s="115">
        <f t="shared" si="116"/>
        <v>664.36799999999982</v>
      </c>
      <c r="Q368" s="115">
        <f t="shared" si="116"/>
        <v>719.73199999999986</v>
      </c>
      <c r="R368" s="115">
        <f t="shared" si="116"/>
        <v>775.09599999999978</v>
      </c>
      <c r="S368" s="117">
        <f t="shared" si="116"/>
        <v>830.45999999999981</v>
      </c>
    </row>
    <row r="369" spans="2:19" x14ac:dyDescent="0.25">
      <c r="B369" s="11">
        <v>15</v>
      </c>
      <c r="C369" s="9">
        <v>6875</v>
      </c>
      <c r="D369" s="56">
        <f t="shared" si="104"/>
        <v>733.80000000000018</v>
      </c>
      <c r="E369" s="56">
        <v>30.703343328689442</v>
      </c>
      <c r="F369" s="56">
        <v>17.418554214039396</v>
      </c>
      <c r="H369" s="127">
        <v>13</v>
      </c>
      <c r="I369" s="115">
        <f t="shared" ref="I369:S369" si="117">$D367*(1+I$354)</f>
        <v>304.90000000000009</v>
      </c>
      <c r="J369" s="115">
        <f t="shared" si="117"/>
        <v>365.88000000000011</v>
      </c>
      <c r="K369" s="115">
        <f t="shared" si="117"/>
        <v>426.86000000000013</v>
      </c>
      <c r="L369" s="115">
        <f t="shared" si="117"/>
        <v>487.84000000000015</v>
      </c>
      <c r="M369" s="115">
        <f t="shared" si="117"/>
        <v>548.82000000000016</v>
      </c>
      <c r="N369" s="116">
        <f t="shared" si="117"/>
        <v>609.80000000000018</v>
      </c>
      <c r="O369" s="115">
        <f t="shared" si="117"/>
        <v>670.7800000000002</v>
      </c>
      <c r="P369" s="115">
        <f t="shared" si="117"/>
        <v>731.76000000000022</v>
      </c>
      <c r="Q369" s="115">
        <f t="shared" si="117"/>
        <v>792.74000000000024</v>
      </c>
      <c r="R369" s="115">
        <f t="shared" si="117"/>
        <v>853.72000000000025</v>
      </c>
      <c r="S369" s="117">
        <f t="shared" si="117"/>
        <v>914.70000000000027</v>
      </c>
    </row>
    <row r="370" spans="2:19" x14ac:dyDescent="0.25">
      <c r="B370" s="11">
        <v>16</v>
      </c>
      <c r="C370" s="9">
        <v>7951</v>
      </c>
      <c r="D370" s="56">
        <f t="shared" si="104"/>
        <v>801</v>
      </c>
      <c r="E370" s="56">
        <v>30.46018840562769</v>
      </c>
      <c r="F370" s="56">
        <v>16.370219079745784</v>
      </c>
      <c r="H370" s="127">
        <v>14</v>
      </c>
      <c r="I370" s="115">
        <f t="shared" ref="I370:S370" si="118">$D368*(1+I$354)</f>
        <v>334.29999999999973</v>
      </c>
      <c r="J370" s="115">
        <f t="shared" si="118"/>
        <v>401.15999999999968</v>
      </c>
      <c r="K370" s="115">
        <f t="shared" si="118"/>
        <v>468.01999999999958</v>
      </c>
      <c r="L370" s="115">
        <f t="shared" si="118"/>
        <v>534.87999999999954</v>
      </c>
      <c r="M370" s="115">
        <f t="shared" si="118"/>
        <v>601.73999999999955</v>
      </c>
      <c r="N370" s="116">
        <f t="shared" si="118"/>
        <v>668.59999999999945</v>
      </c>
      <c r="O370" s="115">
        <f t="shared" si="118"/>
        <v>735.45999999999947</v>
      </c>
      <c r="P370" s="115">
        <f t="shared" si="118"/>
        <v>802.31999999999937</v>
      </c>
      <c r="Q370" s="115">
        <f t="shared" si="118"/>
        <v>869.17999999999927</v>
      </c>
      <c r="R370" s="115">
        <f t="shared" si="118"/>
        <v>936.03999999999917</v>
      </c>
      <c r="S370" s="117">
        <f t="shared" si="118"/>
        <v>1002.8999999999992</v>
      </c>
    </row>
    <row r="371" spans="2:19" x14ac:dyDescent="0.25">
      <c r="B371" s="11">
        <v>17</v>
      </c>
      <c r="C371" s="9">
        <v>9142</v>
      </c>
      <c r="D371" s="56">
        <f t="shared" si="104"/>
        <v>872.95999999999913</v>
      </c>
      <c r="E371" s="56">
        <v>30.216980619793969</v>
      </c>
      <c r="F371" s="56">
        <v>16.174720620155878</v>
      </c>
      <c r="H371" s="127">
        <v>15</v>
      </c>
      <c r="I371" s="115">
        <f t="shared" ref="I371:S371" si="119">$D369*(1+I$354)</f>
        <v>366.90000000000009</v>
      </c>
      <c r="J371" s="115">
        <f t="shared" si="119"/>
        <v>440.28000000000009</v>
      </c>
      <c r="K371" s="115">
        <f t="shared" si="119"/>
        <v>513.66000000000008</v>
      </c>
      <c r="L371" s="115">
        <f t="shared" si="119"/>
        <v>587.04000000000019</v>
      </c>
      <c r="M371" s="115">
        <f t="shared" si="119"/>
        <v>660.42000000000019</v>
      </c>
      <c r="N371" s="116">
        <f t="shared" si="119"/>
        <v>733.80000000000018</v>
      </c>
      <c r="O371" s="115">
        <f t="shared" si="119"/>
        <v>807.18000000000029</v>
      </c>
      <c r="P371" s="115">
        <f t="shared" si="119"/>
        <v>880.56000000000017</v>
      </c>
      <c r="Q371" s="115">
        <f t="shared" si="119"/>
        <v>953.94000000000028</v>
      </c>
      <c r="R371" s="115">
        <f t="shared" si="119"/>
        <v>1027.3200000000002</v>
      </c>
      <c r="S371" s="117">
        <f t="shared" si="119"/>
        <v>1100.7000000000003</v>
      </c>
    </row>
    <row r="372" spans="2:19" x14ac:dyDescent="0.25">
      <c r="B372" s="11">
        <v>18</v>
      </c>
      <c r="C372" s="9">
        <v>10459</v>
      </c>
      <c r="D372" s="56">
        <f t="shared" si="104"/>
        <v>951.31999999999971</v>
      </c>
      <c r="E372" s="56">
        <v>29.973933273029587</v>
      </c>
      <c r="F372" s="56">
        <v>13.859645821415929</v>
      </c>
      <c r="H372" s="127">
        <v>16</v>
      </c>
      <c r="I372" s="115">
        <f t="shared" ref="I372:S372" si="120">$D370*(1+I$354)</f>
        <v>400.5</v>
      </c>
      <c r="J372" s="115">
        <f t="shared" si="120"/>
        <v>480.59999999999997</v>
      </c>
      <c r="K372" s="115">
        <f t="shared" si="120"/>
        <v>560.69999999999993</v>
      </c>
      <c r="L372" s="115">
        <f t="shared" si="120"/>
        <v>640.80000000000007</v>
      </c>
      <c r="M372" s="115">
        <f t="shared" si="120"/>
        <v>720.9</v>
      </c>
      <c r="N372" s="116">
        <f t="shared" si="120"/>
        <v>801</v>
      </c>
      <c r="O372" s="115">
        <f t="shared" si="120"/>
        <v>881.1</v>
      </c>
      <c r="P372" s="115">
        <f t="shared" si="120"/>
        <v>961.19999999999993</v>
      </c>
      <c r="Q372" s="115">
        <f t="shared" si="120"/>
        <v>1041.3</v>
      </c>
      <c r="R372" s="115">
        <f t="shared" si="120"/>
        <v>1121.3999999999999</v>
      </c>
      <c r="S372" s="117">
        <f t="shared" si="120"/>
        <v>1201.5</v>
      </c>
    </row>
    <row r="373" spans="2:19" x14ac:dyDescent="0.25">
      <c r="B373" s="11">
        <v>19</v>
      </c>
      <c r="C373" s="9">
        <v>11862</v>
      </c>
      <c r="D373" s="56">
        <f t="shared" si="104"/>
        <v>984.63999999999942</v>
      </c>
      <c r="E373" s="56">
        <v>29.784274213855255</v>
      </c>
      <c r="F373" s="56">
        <v>14.50326936903568</v>
      </c>
      <c r="H373" s="127">
        <v>17</v>
      </c>
      <c r="I373" s="115">
        <f t="shared" ref="I373:S373" si="121">$D371*(1+I$354)</f>
        <v>436.47999999999956</v>
      </c>
      <c r="J373" s="115">
        <f t="shared" si="121"/>
        <v>523.7759999999995</v>
      </c>
      <c r="K373" s="115">
        <f t="shared" si="121"/>
        <v>611.07199999999932</v>
      </c>
      <c r="L373" s="115">
        <f t="shared" si="121"/>
        <v>698.36799999999937</v>
      </c>
      <c r="M373" s="115">
        <f t="shared" si="121"/>
        <v>785.66399999999919</v>
      </c>
      <c r="N373" s="116">
        <f t="shared" si="121"/>
        <v>872.95999999999913</v>
      </c>
      <c r="O373" s="115">
        <f t="shared" si="121"/>
        <v>960.25599999999906</v>
      </c>
      <c r="P373" s="115">
        <f t="shared" si="121"/>
        <v>1047.551999999999</v>
      </c>
      <c r="Q373" s="115">
        <f t="shared" si="121"/>
        <v>1134.8479999999988</v>
      </c>
      <c r="R373" s="115">
        <f t="shared" si="121"/>
        <v>1222.1439999999986</v>
      </c>
      <c r="S373" s="117">
        <f t="shared" si="121"/>
        <v>1309.4399999999987</v>
      </c>
    </row>
    <row r="374" spans="2:19" x14ac:dyDescent="0.25">
      <c r="B374" s="59">
        <v>20</v>
      </c>
      <c r="C374" s="60">
        <v>13353</v>
      </c>
      <c r="D374" s="61">
        <f t="shared" si="104"/>
        <v>1016.5200000000004</v>
      </c>
      <c r="E374" s="80">
        <v>29.59830605243727</v>
      </c>
      <c r="F374" s="80">
        <v>15.081864200905439</v>
      </c>
      <c r="H374" s="127">
        <v>18</v>
      </c>
      <c r="I374" s="115">
        <f t="shared" ref="I374:S374" si="122">$D372*(1+I$354)</f>
        <v>475.65999999999985</v>
      </c>
      <c r="J374" s="115">
        <f t="shared" si="122"/>
        <v>570.7919999999998</v>
      </c>
      <c r="K374" s="115">
        <f t="shared" si="122"/>
        <v>665.92399999999975</v>
      </c>
      <c r="L374" s="115">
        <f t="shared" si="122"/>
        <v>761.05599999999981</v>
      </c>
      <c r="M374" s="115">
        <f t="shared" si="122"/>
        <v>856.18799999999976</v>
      </c>
      <c r="N374" s="116">
        <f t="shared" si="122"/>
        <v>951.31999999999971</v>
      </c>
      <c r="O374" s="115">
        <f t="shared" si="122"/>
        <v>1046.4519999999998</v>
      </c>
      <c r="P374" s="115">
        <f t="shared" si="122"/>
        <v>1141.5839999999996</v>
      </c>
      <c r="Q374" s="115">
        <f t="shared" si="122"/>
        <v>1236.7159999999997</v>
      </c>
      <c r="R374" s="115">
        <f t="shared" si="122"/>
        <v>1331.8479999999995</v>
      </c>
      <c r="S374" s="117">
        <f t="shared" si="122"/>
        <v>1426.9799999999996</v>
      </c>
    </row>
    <row r="375" spans="2:19" x14ac:dyDescent="0.25">
      <c r="B375" s="11">
        <v>21</v>
      </c>
      <c r="C375" s="9">
        <v>14932</v>
      </c>
      <c r="D375" s="56">
        <f t="shared" si="104"/>
        <v>1044.8799999999992</v>
      </c>
      <c r="E375" s="56">
        <v>29.422036743326611</v>
      </c>
      <c r="F375" s="56">
        <v>15.637286854746311</v>
      </c>
      <c r="H375" s="127">
        <v>19</v>
      </c>
      <c r="I375" s="115">
        <f t="shared" ref="I375:S375" si="123">$D373*(1+I$354)</f>
        <v>492.31999999999971</v>
      </c>
      <c r="J375" s="115">
        <f t="shared" si="123"/>
        <v>590.78399999999965</v>
      </c>
      <c r="K375" s="115">
        <f t="shared" si="123"/>
        <v>689.24799999999959</v>
      </c>
      <c r="L375" s="115">
        <f t="shared" si="123"/>
        <v>787.71199999999953</v>
      </c>
      <c r="M375" s="115">
        <f t="shared" si="123"/>
        <v>886.17599999999948</v>
      </c>
      <c r="N375" s="116">
        <f t="shared" si="123"/>
        <v>984.63999999999942</v>
      </c>
      <c r="O375" s="115">
        <f t="shared" si="123"/>
        <v>1083.1039999999994</v>
      </c>
      <c r="P375" s="115">
        <f t="shared" si="123"/>
        <v>1181.5679999999993</v>
      </c>
      <c r="Q375" s="115">
        <f t="shared" si="123"/>
        <v>1280.0319999999992</v>
      </c>
      <c r="R375" s="115">
        <f t="shared" si="123"/>
        <v>1378.4959999999992</v>
      </c>
      <c r="S375" s="117">
        <f t="shared" si="123"/>
        <v>1476.9599999999991</v>
      </c>
    </row>
    <row r="376" spans="2:19" x14ac:dyDescent="0.25">
      <c r="B376" s="11">
        <v>22</v>
      </c>
      <c r="C376" s="9">
        <v>16604</v>
      </c>
      <c r="D376" s="56">
        <f t="shared" si="104"/>
        <v>1074.7199999999993</v>
      </c>
      <c r="E376" s="56">
        <v>29.248809250699068</v>
      </c>
      <c r="F376" s="56">
        <v>16.11515206646984</v>
      </c>
      <c r="H376" s="127">
        <v>20</v>
      </c>
      <c r="I376" s="115">
        <f t="shared" ref="I376:S376" si="124">$D374*(1+I$354)</f>
        <v>508.26000000000022</v>
      </c>
      <c r="J376" s="115">
        <f t="shared" si="124"/>
        <v>609.91200000000026</v>
      </c>
      <c r="K376" s="115">
        <f t="shared" si="124"/>
        <v>711.56400000000031</v>
      </c>
      <c r="L376" s="115">
        <f t="shared" si="124"/>
        <v>813.21600000000035</v>
      </c>
      <c r="M376" s="115">
        <f t="shared" si="124"/>
        <v>914.86800000000039</v>
      </c>
      <c r="N376" s="116">
        <f t="shared" si="124"/>
        <v>1016.5200000000004</v>
      </c>
      <c r="O376" s="115">
        <f t="shared" si="124"/>
        <v>1118.1720000000005</v>
      </c>
      <c r="P376" s="115">
        <f t="shared" si="124"/>
        <v>1219.8240000000005</v>
      </c>
      <c r="Q376" s="115">
        <f t="shared" si="124"/>
        <v>1321.4760000000006</v>
      </c>
      <c r="R376" s="115">
        <f t="shared" si="124"/>
        <v>1423.1280000000006</v>
      </c>
      <c r="S376" s="117">
        <f t="shared" si="124"/>
        <v>1524.7800000000007</v>
      </c>
    </row>
    <row r="377" spans="2:19" x14ac:dyDescent="0.25">
      <c r="B377" s="11">
        <v>23</v>
      </c>
      <c r="C377" s="9">
        <v>18367</v>
      </c>
      <c r="D377" s="56">
        <f t="shared" si="104"/>
        <v>1098.8400000000001</v>
      </c>
      <c r="E377" s="56">
        <v>29.085124609245852</v>
      </c>
      <c r="F377" s="56">
        <v>16.556964660202699</v>
      </c>
      <c r="H377" s="127">
        <v>21</v>
      </c>
      <c r="I377" s="115">
        <f t="shared" ref="I377:S377" si="125">$D375*(1+I$354)</f>
        <v>522.4399999999996</v>
      </c>
      <c r="J377" s="115">
        <f t="shared" si="125"/>
        <v>626.92799999999954</v>
      </c>
      <c r="K377" s="115">
        <f t="shared" si="125"/>
        <v>731.41599999999937</v>
      </c>
      <c r="L377" s="115">
        <f t="shared" si="125"/>
        <v>835.90399999999943</v>
      </c>
      <c r="M377" s="115">
        <f t="shared" si="125"/>
        <v>940.39199999999926</v>
      </c>
      <c r="N377" s="116">
        <f t="shared" si="125"/>
        <v>1044.8799999999992</v>
      </c>
      <c r="O377" s="115">
        <f t="shared" si="125"/>
        <v>1149.3679999999993</v>
      </c>
      <c r="P377" s="115">
        <f t="shared" si="125"/>
        <v>1253.8559999999991</v>
      </c>
      <c r="Q377" s="115">
        <f t="shared" si="125"/>
        <v>1358.3439999999989</v>
      </c>
      <c r="R377" s="115">
        <f t="shared" si="125"/>
        <v>1462.8319999999987</v>
      </c>
      <c r="S377" s="117">
        <f t="shared" si="125"/>
        <v>1567.3199999999988</v>
      </c>
    </row>
    <row r="378" spans="2:19" x14ac:dyDescent="0.25">
      <c r="B378" s="11">
        <v>24</v>
      </c>
      <c r="C378" s="9">
        <v>20273</v>
      </c>
      <c r="D378" s="56">
        <f t="shared" si="104"/>
        <v>1171.3199999999997</v>
      </c>
      <c r="E378" s="56">
        <v>28.927253365335702</v>
      </c>
      <c r="F378" s="56">
        <v>16.964173821762333</v>
      </c>
      <c r="H378" s="127">
        <v>22</v>
      </c>
      <c r="I378" s="115">
        <f t="shared" ref="I378:S378" si="126">$D376*(1+I$354)</f>
        <v>537.35999999999967</v>
      </c>
      <c r="J378" s="115">
        <f t="shared" si="126"/>
        <v>644.83199999999954</v>
      </c>
      <c r="K378" s="115">
        <f t="shared" si="126"/>
        <v>752.30399999999952</v>
      </c>
      <c r="L378" s="115">
        <f t="shared" si="126"/>
        <v>859.7759999999995</v>
      </c>
      <c r="M378" s="115">
        <f t="shared" si="126"/>
        <v>967.24799999999948</v>
      </c>
      <c r="N378" s="116">
        <f t="shared" si="126"/>
        <v>1074.7199999999993</v>
      </c>
      <c r="O378" s="115">
        <f t="shared" si="126"/>
        <v>1182.1919999999993</v>
      </c>
      <c r="P378" s="115">
        <f t="shared" si="126"/>
        <v>1289.6639999999991</v>
      </c>
      <c r="Q378" s="115">
        <f t="shared" si="126"/>
        <v>1397.1359999999993</v>
      </c>
      <c r="R378" s="115">
        <f t="shared" si="126"/>
        <v>1504.607999999999</v>
      </c>
      <c r="S378" s="117">
        <f t="shared" si="126"/>
        <v>1612.079999999999</v>
      </c>
    </row>
    <row r="379" spans="2:19" x14ac:dyDescent="0.25">
      <c r="B379" s="11">
        <v>25</v>
      </c>
      <c r="C379" s="9">
        <v>22331</v>
      </c>
      <c r="D379" s="56">
        <f t="shared" si="104"/>
        <v>1247.0799999999981</v>
      </c>
      <c r="E379" s="56">
        <v>28.775087570292083</v>
      </c>
      <c r="F379" s="56">
        <v>17.341032301283921</v>
      </c>
      <c r="H379" s="127">
        <v>23</v>
      </c>
      <c r="I379" s="115">
        <f t="shared" ref="I379:S379" si="127">$D377*(1+I$354)</f>
        <v>549.42000000000007</v>
      </c>
      <c r="J379" s="115">
        <f t="shared" si="127"/>
        <v>659.30400000000009</v>
      </c>
      <c r="K379" s="115">
        <f t="shared" si="127"/>
        <v>769.1880000000001</v>
      </c>
      <c r="L379" s="115">
        <f t="shared" si="127"/>
        <v>879.07200000000012</v>
      </c>
      <c r="M379" s="115">
        <f t="shared" si="127"/>
        <v>988.95600000000013</v>
      </c>
      <c r="N379" s="116">
        <f t="shared" si="127"/>
        <v>1098.8400000000001</v>
      </c>
      <c r="O379" s="115">
        <f t="shared" si="127"/>
        <v>1208.7240000000002</v>
      </c>
      <c r="P379" s="115">
        <f t="shared" si="127"/>
        <v>1318.6080000000002</v>
      </c>
      <c r="Q379" s="115">
        <f t="shared" si="127"/>
        <v>1428.4920000000002</v>
      </c>
      <c r="R379" s="115">
        <f t="shared" si="127"/>
        <v>1538.3760000000002</v>
      </c>
      <c r="S379" s="117">
        <f t="shared" si="127"/>
        <v>1648.2600000000002</v>
      </c>
    </row>
    <row r="380" spans="2:19" x14ac:dyDescent="0.25">
      <c r="B380" s="11">
        <v>26</v>
      </c>
      <c r="C380" s="9">
        <v>24552</v>
      </c>
      <c r="D380" s="56">
        <f t="shared" si="104"/>
        <v>1327.7599999999984</v>
      </c>
      <c r="E380" s="56">
        <v>28.628432349778965</v>
      </c>
      <c r="F380" s="56">
        <v>17.691045459729153</v>
      </c>
      <c r="H380" s="127">
        <v>24</v>
      </c>
      <c r="I380" s="115">
        <f t="shared" ref="I380:S380" si="128">$D378*(1+I$354)</f>
        <v>585.65999999999985</v>
      </c>
      <c r="J380" s="115">
        <f t="shared" si="128"/>
        <v>702.7919999999998</v>
      </c>
      <c r="K380" s="115">
        <f t="shared" si="128"/>
        <v>819.92399999999975</v>
      </c>
      <c r="L380" s="115">
        <f t="shared" si="128"/>
        <v>937.05599999999981</v>
      </c>
      <c r="M380" s="115">
        <f t="shared" si="128"/>
        <v>1054.1879999999999</v>
      </c>
      <c r="N380" s="116">
        <f t="shared" si="128"/>
        <v>1171.3199999999997</v>
      </c>
      <c r="O380" s="115">
        <f t="shared" si="128"/>
        <v>1288.4519999999998</v>
      </c>
      <c r="P380" s="115">
        <f t="shared" si="128"/>
        <v>1405.5839999999996</v>
      </c>
      <c r="Q380" s="115">
        <f t="shared" si="128"/>
        <v>1522.7159999999997</v>
      </c>
      <c r="R380" s="115">
        <f t="shared" si="128"/>
        <v>1639.8479999999995</v>
      </c>
      <c r="S380" s="117">
        <f t="shared" si="128"/>
        <v>1756.9799999999996</v>
      </c>
    </row>
    <row r="381" spans="2:19" x14ac:dyDescent="0.25">
      <c r="B381" s="11">
        <v>27</v>
      </c>
      <c r="C381" s="9">
        <v>26944</v>
      </c>
      <c r="D381" s="56">
        <f t="shared" si="104"/>
        <v>1409.9199999999983</v>
      </c>
      <c r="E381" s="56">
        <v>28.487308839712473</v>
      </c>
      <c r="F381" s="56">
        <v>17.999975849474747</v>
      </c>
      <c r="H381" s="127">
        <v>25</v>
      </c>
      <c r="I381" s="115">
        <f t="shared" ref="I381:S381" si="129">$D379*(1+I$354)</f>
        <v>623.53999999999905</v>
      </c>
      <c r="J381" s="115">
        <f t="shared" si="129"/>
        <v>748.2479999999988</v>
      </c>
      <c r="K381" s="115">
        <f t="shared" si="129"/>
        <v>872.95599999999865</v>
      </c>
      <c r="L381" s="115">
        <f t="shared" si="129"/>
        <v>997.66399999999851</v>
      </c>
      <c r="M381" s="115">
        <f t="shared" si="129"/>
        <v>1122.3719999999983</v>
      </c>
      <c r="N381" s="116">
        <f t="shared" si="129"/>
        <v>1247.0799999999981</v>
      </c>
      <c r="O381" s="115">
        <f t="shared" si="129"/>
        <v>1371.787999999998</v>
      </c>
      <c r="P381" s="115">
        <f t="shared" si="129"/>
        <v>1496.4959999999976</v>
      </c>
      <c r="Q381" s="115">
        <f t="shared" si="129"/>
        <v>1621.2039999999977</v>
      </c>
      <c r="R381" s="115">
        <f t="shared" si="129"/>
        <v>1745.9119999999973</v>
      </c>
      <c r="S381" s="117">
        <f t="shared" si="129"/>
        <v>1870.6199999999972</v>
      </c>
    </row>
    <row r="382" spans="2:19" x14ac:dyDescent="0.25">
      <c r="B382" s="11">
        <v>28</v>
      </c>
      <c r="C382" s="9">
        <v>29520</v>
      </c>
      <c r="D382" s="56">
        <f t="shared" si="104"/>
        <v>1498.239999999998</v>
      </c>
      <c r="E382" s="56">
        <v>28.351253224718388</v>
      </c>
      <c r="F382" s="56">
        <v>18.30603537903896</v>
      </c>
      <c r="H382" s="127">
        <v>26</v>
      </c>
      <c r="I382" s="115">
        <f t="shared" ref="I382:S382" si="130">$D380*(1+I$354)</f>
        <v>663.8799999999992</v>
      </c>
      <c r="J382" s="115">
        <f t="shared" si="130"/>
        <v>796.65599999999904</v>
      </c>
      <c r="K382" s="115">
        <f t="shared" si="130"/>
        <v>929.43199999999877</v>
      </c>
      <c r="L382" s="115">
        <f t="shared" si="130"/>
        <v>1062.2079999999987</v>
      </c>
      <c r="M382" s="115">
        <f t="shared" si="130"/>
        <v>1194.9839999999986</v>
      </c>
      <c r="N382" s="116">
        <f t="shared" si="130"/>
        <v>1327.7599999999984</v>
      </c>
      <c r="O382" s="115">
        <f t="shared" si="130"/>
        <v>1460.5359999999985</v>
      </c>
      <c r="P382" s="115">
        <f t="shared" si="130"/>
        <v>1593.3119999999981</v>
      </c>
      <c r="Q382" s="115">
        <f t="shared" si="130"/>
        <v>1726.0879999999979</v>
      </c>
      <c r="R382" s="115">
        <f t="shared" si="130"/>
        <v>1858.8639999999975</v>
      </c>
      <c r="S382" s="117">
        <f t="shared" si="130"/>
        <v>1991.6399999999976</v>
      </c>
    </row>
    <row r="383" spans="2:19" x14ac:dyDescent="0.25">
      <c r="B383" s="11">
        <v>29</v>
      </c>
      <c r="C383" s="9">
        <v>32290</v>
      </c>
      <c r="D383" s="56">
        <f t="shared" si="104"/>
        <v>1589.2000000000007</v>
      </c>
      <c r="E383" s="56">
        <v>28.220423011280413</v>
      </c>
      <c r="F383" s="56">
        <v>18.593114095563489</v>
      </c>
      <c r="H383" s="127">
        <v>27</v>
      </c>
      <c r="I383" s="115">
        <f t="shared" ref="I383:S383" si="131">$D381*(1+I$354)</f>
        <v>704.95999999999913</v>
      </c>
      <c r="J383" s="115">
        <f t="shared" si="131"/>
        <v>845.95199999999897</v>
      </c>
      <c r="K383" s="115">
        <f t="shared" si="131"/>
        <v>986.94399999999871</v>
      </c>
      <c r="L383" s="115">
        <f t="shared" si="131"/>
        <v>1127.9359999999986</v>
      </c>
      <c r="M383" s="115">
        <f t="shared" si="131"/>
        <v>1268.9279999999985</v>
      </c>
      <c r="N383" s="116">
        <f t="shared" si="131"/>
        <v>1409.9199999999983</v>
      </c>
      <c r="O383" s="115">
        <f t="shared" si="131"/>
        <v>1550.9119999999982</v>
      </c>
      <c r="P383" s="115">
        <f t="shared" si="131"/>
        <v>1691.9039999999979</v>
      </c>
      <c r="Q383" s="115">
        <f t="shared" si="131"/>
        <v>1832.8959999999977</v>
      </c>
      <c r="R383" s="115">
        <f t="shared" si="131"/>
        <v>1973.8879999999974</v>
      </c>
      <c r="S383" s="117">
        <f t="shared" si="131"/>
        <v>2114.8799999999974</v>
      </c>
    </row>
    <row r="384" spans="2:19" x14ac:dyDescent="0.25">
      <c r="B384" s="59">
        <v>30</v>
      </c>
      <c r="C384" s="60">
        <v>35267</v>
      </c>
      <c r="D384" s="61">
        <f t="shared" si="104"/>
        <v>1685.4000000000015</v>
      </c>
      <c r="E384" s="80">
        <v>28.09440947914872</v>
      </c>
      <c r="F384" s="80">
        <v>18.84852792983596</v>
      </c>
      <c r="H384" s="127">
        <v>28</v>
      </c>
      <c r="I384" s="115">
        <f t="shared" ref="I384:S384" si="132">$D382*(1+I$354)</f>
        <v>749.11999999999898</v>
      </c>
      <c r="J384" s="115">
        <f t="shared" si="132"/>
        <v>898.94399999999871</v>
      </c>
      <c r="K384" s="115">
        <f t="shared" si="132"/>
        <v>1048.7679999999984</v>
      </c>
      <c r="L384" s="115">
        <f t="shared" si="132"/>
        <v>1198.5919999999985</v>
      </c>
      <c r="M384" s="115">
        <f t="shared" si="132"/>
        <v>1348.4159999999981</v>
      </c>
      <c r="N384" s="116">
        <f t="shared" si="132"/>
        <v>1498.239999999998</v>
      </c>
      <c r="O384" s="115">
        <f t="shared" si="132"/>
        <v>1648.0639999999978</v>
      </c>
      <c r="P384" s="115">
        <f t="shared" si="132"/>
        <v>1797.8879999999974</v>
      </c>
      <c r="Q384" s="115">
        <f t="shared" si="132"/>
        <v>1947.7119999999975</v>
      </c>
      <c r="R384" s="115">
        <f t="shared" si="132"/>
        <v>2097.5359999999969</v>
      </c>
      <c r="S384" s="117">
        <f t="shared" si="132"/>
        <v>2247.3599999999969</v>
      </c>
    </row>
    <row r="385" spans="8:19" x14ac:dyDescent="0.25">
      <c r="H385" s="127">
        <v>29</v>
      </c>
      <c r="I385" s="115">
        <f t="shared" ref="I385:S385" si="133">$D383*(1+I$354)</f>
        <v>794.60000000000036</v>
      </c>
      <c r="J385" s="115">
        <f t="shared" si="133"/>
        <v>953.52000000000044</v>
      </c>
      <c r="K385" s="115">
        <f t="shared" si="133"/>
        <v>1112.4400000000005</v>
      </c>
      <c r="L385" s="115">
        <f t="shared" si="133"/>
        <v>1271.3600000000006</v>
      </c>
      <c r="M385" s="115">
        <f t="shared" si="133"/>
        <v>1430.2800000000007</v>
      </c>
      <c r="N385" s="116">
        <f t="shared" si="133"/>
        <v>1589.2000000000007</v>
      </c>
      <c r="O385" s="115">
        <f t="shared" si="133"/>
        <v>1748.120000000001</v>
      </c>
      <c r="P385" s="115">
        <f t="shared" si="133"/>
        <v>1907.0400000000009</v>
      </c>
      <c r="Q385" s="115">
        <f t="shared" si="133"/>
        <v>2065.9600000000009</v>
      </c>
      <c r="R385" s="115">
        <f t="shared" si="133"/>
        <v>2224.880000000001</v>
      </c>
      <c r="S385" s="117">
        <f t="shared" si="133"/>
        <v>2383.8000000000011</v>
      </c>
    </row>
    <row r="386" spans="8:19" x14ac:dyDescent="0.25">
      <c r="H386" s="128">
        <v>30</v>
      </c>
      <c r="I386" s="109">
        <f t="shared" ref="I386:S386" si="134">$D384*(1+I$354)</f>
        <v>842.70000000000073</v>
      </c>
      <c r="J386" s="109">
        <f t="shared" si="134"/>
        <v>1011.2400000000008</v>
      </c>
      <c r="K386" s="109">
        <f t="shared" si="134"/>
        <v>1179.7800000000009</v>
      </c>
      <c r="L386" s="109">
        <f t="shared" si="134"/>
        <v>1348.3200000000013</v>
      </c>
      <c r="M386" s="109">
        <f t="shared" si="134"/>
        <v>1516.8600000000013</v>
      </c>
      <c r="N386" s="110">
        <f t="shared" si="134"/>
        <v>1685.4000000000015</v>
      </c>
      <c r="O386" s="109">
        <f t="shared" si="134"/>
        <v>1853.9400000000016</v>
      </c>
      <c r="P386" s="109">
        <f t="shared" si="134"/>
        <v>2022.4800000000016</v>
      </c>
      <c r="Q386" s="109">
        <f t="shared" si="134"/>
        <v>2191.0200000000018</v>
      </c>
      <c r="R386" s="109">
        <f t="shared" si="134"/>
        <v>2359.5600000000018</v>
      </c>
      <c r="S386" s="118">
        <f t="shared" si="134"/>
        <v>2528.1000000000022</v>
      </c>
    </row>
    <row r="388" spans="8:19" x14ac:dyDescent="0.25">
      <c r="H388" s="111" t="s">
        <v>86</v>
      </c>
      <c r="I388" s="112">
        <v>-0.5</v>
      </c>
      <c r="J388" s="112">
        <v>-0.4</v>
      </c>
      <c r="K388" s="112">
        <v>-0.3</v>
      </c>
      <c r="L388" s="112">
        <v>-0.2</v>
      </c>
      <c r="M388" s="112">
        <v>-0.1</v>
      </c>
      <c r="N388" s="112">
        <v>0</v>
      </c>
      <c r="O388" s="112">
        <v>0.1</v>
      </c>
      <c r="P388" s="112">
        <v>0.2</v>
      </c>
      <c r="Q388" s="112">
        <v>0.3</v>
      </c>
      <c r="R388" s="112">
        <v>0.4</v>
      </c>
      <c r="S388" s="113">
        <v>0.5</v>
      </c>
    </row>
    <row r="389" spans="8:19" x14ac:dyDescent="0.25">
      <c r="H389" s="127">
        <v>1</v>
      </c>
      <c r="I389" s="120">
        <f t="shared" ref="I389:S389" si="135">I$357</f>
        <v>20.5</v>
      </c>
      <c r="J389" s="120">
        <f t="shared" si="135"/>
        <v>24.599999999999998</v>
      </c>
      <c r="K389" s="120">
        <f t="shared" si="135"/>
        <v>28.7</v>
      </c>
      <c r="L389" s="120">
        <f t="shared" si="135"/>
        <v>32.800000000000004</v>
      </c>
      <c r="M389" s="120">
        <f t="shared" si="135"/>
        <v>36.9</v>
      </c>
      <c r="N389" s="121">
        <f t="shared" si="135"/>
        <v>41</v>
      </c>
      <c r="O389" s="120">
        <f t="shared" si="135"/>
        <v>45.1</v>
      </c>
      <c r="P389" s="120">
        <f t="shared" si="135"/>
        <v>49.199999999999996</v>
      </c>
      <c r="Q389" s="120">
        <f t="shared" si="135"/>
        <v>53.300000000000004</v>
      </c>
      <c r="R389" s="120">
        <f t="shared" si="135"/>
        <v>57.4</v>
      </c>
      <c r="S389" s="122">
        <f t="shared" si="135"/>
        <v>61.5</v>
      </c>
    </row>
    <row r="390" spans="8:19" x14ac:dyDescent="0.25">
      <c r="H390" s="127">
        <v>2</v>
      </c>
      <c r="I390" s="120">
        <f t="shared" ref="I390:I418" si="136">I389*(1+$I$18)+I358</f>
        <v>65</v>
      </c>
      <c r="J390" s="120">
        <f t="shared" ref="J390:J418" si="137">J389*(1+$I$18)+J358</f>
        <v>78</v>
      </c>
      <c r="K390" s="120">
        <f t="shared" ref="K390:K418" si="138">K389*(1+$I$18)+K358</f>
        <v>91</v>
      </c>
      <c r="L390" s="120">
        <f t="shared" ref="L390:L418" si="139">L389*(1+$I$18)+L358</f>
        <v>104.00000000000001</v>
      </c>
      <c r="M390" s="120">
        <f t="shared" ref="M390:M418" si="140">M389*(1+$I$18)+M358</f>
        <v>117</v>
      </c>
      <c r="N390" s="121">
        <f t="shared" ref="N390:N418" si="141">N389*(1+$I$18)+N358</f>
        <v>130</v>
      </c>
      <c r="O390" s="120">
        <f t="shared" ref="O390:O418" si="142">O389*(1+$I$18)+O358</f>
        <v>143</v>
      </c>
      <c r="P390" s="120">
        <f t="shared" ref="P390:P418" si="143">P389*(1+$I$18)+P358</f>
        <v>156</v>
      </c>
      <c r="Q390" s="120">
        <f t="shared" ref="Q390:Q418" si="144">Q389*(1+$I$18)+Q358</f>
        <v>169</v>
      </c>
      <c r="R390" s="120">
        <f t="shared" ref="R390:R418" si="145">R389*(1+$I$18)+R358</f>
        <v>182</v>
      </c>
      <c r="S390" s="122">
        <f t="shared" ref="S390:S418" si="146">S389*(1+$I$18)+S358</f>
        <v>195</v>
      </c>
    </row>
    <row r="391" spans="8:19" x14ac:dyDescent="0.25">
      <c r="H391" s="127">
        <v>3</v>
      </c>
      <c r="I391" s="120">
        <f t="shared" si="136"/>
        <v>137</v>
      </c>
      <c r="J391" s="120">
        <f t="shared" si="137"/>
        <v>164.39999999999998</v>
      </c>
      <c r="K391" s="120">
        <f t="shared" si="138"/>
        <v>191.79999999999998</v>
      </c>
      <c r="L391" s="120">
        <f t="shared" si="139"/>
        <v>219.20000000000002</v>
      </c>
      <c r="M391" s="120">
        <f t="shared" si="140"/>
        <v>246.6</v>
      </c>
      <c r="N391" s="121">
        <f t="shared" si="141"/>
        <v>274</v>
      </c>
      <c r="O391" s="120">
        <f t="shared" si="142"/>
        <v>301.39999999999998</v>
      </c>
      <c r="P391" s="120">
        <f t="shared" si="143"/>
        <v>328.79999999999995</v>
      </c>
      <c r="Q391" s="120">
        <f t="shared" si="144"/>
        <v>356.20000000000005</v>
      </c>
      <c r="R391" s="120">
        <f t="shared" si="145"/>
        <v>383.59999999999997</v>
      </c>
      <c r="S391" s="122">
        <f t="shared" si="146"/>
        <v>411</v>
      </c>
    </row>
    <row r="392" spans="8:19" x14ac:dyDescent="0.25">
      <c r="H392" s="127">
        <v>4</v>
      </c>
      <c r="I392" s="120">
        <f t="shared" si="136"/>
        <v>242</v>
      </c>
      <c r="J392" s="120">
        <f t="shared" si="137"/>
        <v>290.39999999999998</v>
      </c>
      <c r="K392" s="120">
        <f t="shared" si="138"/>
        <v>338.79999999999995</v>
      </c>
      <c r="L392" s="120">
        <f t="shared" si="139"/>
        <v>387.2</v>
      </c>
      <c r="M392" s="120">
        <f t="shared" si="140"/>
        <v>435.59999999999997</v>
      </c>
      <c r="N392" s="121">
        <f t="shared" si="141"/>
        <v>484</v>
      </c>
      <c r="O392" s="120">
        <f t="shared" si="142"/>
        <v>532.4</v>
      </c>
      <c r="P392" s="120">
        <f t="shared" si="143"/>
        <v>580.79999999999995</v>
      </c>
      <c r="Q392" s="120">
        <f t="shared" si="144"/>
        <v>629.20000000000005</v>
      </c>
      <c r="R392" s="120">
        <f t="shared" si="145"/>
        <v>677.59999999999991</v>
      </c>
      <c r="S392" s="122">
        <f t="shared" si="146"/>
        <v>726</v>
      </c>
    </row>
    <row r="393" spans="8:19" x14ac:dyDescent="0.25">
      <c r="H393" s="127">
        <v>5</v>
      </c>
      <c r="I393" s="120">
        <f t="shared" si="136"/>
        <v>384</v>
      </c>
      <c r="J393" s="120">
        <f t="shared" si="137"/>
        <v>460.79999999999995</v>
      </c>
      <c r="K393" s="120">
        <f t="shared" si="138"/>
        <v>537.59999999999991</v>
      </c>
      <c r="L393" s="120">
        <f t="shared" si="139"/>
        <v>614.4</v>
      </c>
      <c r="M393" s="120">
        <f t="shared" si="140"/>
        <v>691.2</v>
      </c>
      <c r="N393" s="121">
        <f t="shared" si="141"/>
        <v>768</v>
      </c>
      <c r="O393" s="120">
        <f t="shared" si="142"/>
        <v>844.8</v>
      </c>
      <c r="P393" s="120">
        <f t="shared" si="143"/>
        <v>921.59999999999991</v>
      </c>
      <c r="Q393" s="120">
        <f t="shared" si="144"/>
        <v>998.40000000000009</v>
      </c>
      <c r="R393" s="120">
        <f t="shared" si="145"/>
        <v>1075.1999999999998</v>
      </c>
      <c r="S393" s="122">
        <f t="shared" si="146"/>
        <v>1152</v>
      </c>
    </row>
    <row r="394" spans="8:19" x14ac:dyDescent="0.25">
      <c r="H394" s="127">
        <v>6</v>
      </c>
      <c r="I394" s="120">
        <f t="shared" si="136"/>
        <v>548</v>
      </c>
      <c r="J394" s="120">
        <f t="shared" si="137"/>
        <v>657.59999999999991</v>
      </c>
      <c r="K394" s="120">
        <f t="shared" si="138"/>
        <v>767.19999999999993</v>
      </c>
      <c r="L394" s="120">
        <f t="shared" si="139"/>
        <v>876.8</v>
      </c>
      <c r="M394" s="120">
        <f t="shared" si="140"/>
        <v>986.40000000000009</v>
      </c>
      <c r="N394" s="121">
        <f t="shared" si="141"/>
        <v>1096</v>
      </c>
      <c r="O394" s="120">
        <f t="shared" si="142"/>
        <v>1205.5999999999999</v>
      </c>
      <c r="P394" s="120">
        <f t="shared" si="143"/>
        <v>1315.1999999999998</v>
      </c>
      <c r="Q394" s="120">
        <f t="shared" si="144"/>
        <v>1424.8000000000002</v>
      </c>
      <c r="R394" s="120">
        <f t="shared" si="145"/>
        <v>1534.3999999999999</v>
      </c>
      <c r="S394" s="122">
        <f t="shared" si="146"/>
        <v>1644</v>
      </c>
    </row>
    <row r="395" spans="8:19" x14ac:dyDescent="0.25">
      <c r="H395" s="127">
        <v>7</v>
      </c>
      <c r="I395" s="120">
        <f t="shared" si="136"/>
        <v>736</v>
      </c>
      <c r="J395" s="120">
        <f t="shared" si="137"/>
        <v>883.19999999999982</v>
      </c>
      <c r="K395" s="120">
        <f t="shared" si="138"/>
        <v>1030.3999999999999</v>
      </c>
      <c r="L395" s="120">
        <f t="shared" si="139"/>
        <v>1177.5999999999999</v>
      </c>
      <c r="M395" s="120">
        <f t="shared" si="140"/>
        <v>1324.8000000000002</v>
      </c>
      <c r="N395" s="121">
        <f t="shared" si="141"/>
        <v>1472</v>
      </c>
      <c r="O395" s="120">
        <f t="shared" si="142"/>
        <v>1619.1999999999998</v>
      </c>
      <c r="P395" s="120">
        <f t="shared" si="143"/>
        <v>1766.3999999999996</v>
      </c>
      <c r="Q395" s="120">
        <f t="shared" si="144"/>
        <v>1913.6</v>
      </c>
      <c r="R395" s="120">
        <f t="shared" si="145"/>
        <v>2060.7999999999997</v>
      </c>
      <c r="S395" s="122">
        <f t="shared" si="146"/>
        <v>2208</v>
      </c>
    </row>
    <row r="396" spans="8:19" x14ac:dyDescent="0.25">
      <c r="H396" s="127">
        <v>8</v>
      </c>
      <c r="I396" s="120">
        <f t="shared" si="136"/>
        <v>950.5</v>
      </c>
      <c r="J396" s="120">
        <f t="shared" si="137"/>
        <v>1140.5999999999997</v>
      </c>
      <c r="K396" s="120">
        <f t="shared" si="138"/>
        <v>1330.6999999999998</v>
      </c>
      <c r="L396" s="120">
        <f t="shared" si="139"/>
        <v>1520.8</v>
      </c>
      <c r="M396" s="120">
        <f t="shared" si="140"/>
        <v>1710.9</v>
      </c>
      <c r="N396" s="121">
        <f t="shared" si="141"/>
        <v>1901</v>
      </c>
      <c r="O396" s="120">
        <f t="shared" si="142"/>
        <v>2091.1</v>
      </c>
      <c r="P396" s="120">
        <f t="shared" si="143"/>
        <v>2281.1999999999994</v>
      </c>
      <c r="Q396" s="120">
        <f t="shared" si="144"/>
        <v>2471.2999999999997</v>
      </c>
      <c r="R396" s="120">
        <f t="shared" si="145"/>
        <v>2661.3999999999996</v>
      </c>
      <c r="S396" s="122">
        <f t="shared" si="146"/>
        <v>2851.5</v>
      </c>
    </row>
    <row r="397" spans="8:19" x14ac:dyDescent="0.25">
      <c r="H397" s="127">
        <v>9</v>
      </c>
      <c r="I397" s="120">
        <f t="shared" si="136"/>
        <v>1194</v>
      </c>
      <c r="J397" s="120">
        <f t="shared" si="137"/>
        <v>1432.7999999999997</v>
      </c>
      <c r="K397" s="120">
        <f t="shared" si="138"/>
        <v>1671.6</v>
      </c>
      <c r="L397" s="120">
        <f t="shared" si="139"/>
        <v>1910.4</v>
      </c>
      <c r="M397" s="120">
        <f t="shared" si="140"/>
        <v>2149.2000000000003</v>
      </c>
      <c r="N397" s="121">
        <f t="shared" si="141"/>
        <v>2388</v>
      </c>
      <c r="O397" s="120">
        <f t="shared" si="142"/>
        <v>2626.8</v>
      </c>
      <c r="P397" s="120">
        <f t="shared" si="143"/>
        <v>2865.5999999999995</v>
      </c>
      <c r="Q397" s="120">
        <f t="shared" si="144"/>
        <v>3104.3999999999996</v>
      </c>
      <c r="R397" s="120">
        <f t="shared" si="145"/>
        <v>3343.2</v>
      </c>
      <c r="S397" s="122">
        <f t="shared" si="146"/>
        <v>3582</v>
      </c>
    </row>
    <row r="398" spans="8:19" x14ac:dyDescent="0.25">
      <c r="H398" s="127">
        <v>10</v>
      </c>
      <c r="I398" s="120">
        <f t="shared" si="136"/>
        <v>1469</v>
      </c>
      <c r="J398" s="120">
        <f t="shared" si="137"/>
        <v>1762.7999999999997</v>
      </c>
      <c r="K398" s="120">
        <f t="shared" si="138"/>
        <v>2056.6</v>
      </c>
      <c r="L398" s="120">
        <f t="shared" si="139"/>
        <v>2350.4000000000005</v>
      </c>
      <c r="M398" s="120">
        <f t="shared" si="140"/>
        <v>2644.2000000000007</v>
      </c>
      <c r="N398" s="121">
        <f t="shared" si="141"/>
        <v>2938</v>
      </c>
      <c r="O398" s="120">
        <f t="shared" si="142"/>
        <v>3231.8</v>
      </c>
      <c r="P398" s="120">
        <f t="shared" si="143"/>
        <v>3525.5999999999995</v>
      </c>
      <c r="Q398" s="120">
        <f t="shared" si="144"/>
        <v>3819.3999999999996</v>
      </c>
      <c r="R398" s="120">
        <f t="shared" si="145"/>
        <v>4113.2</v>
      </c>
      <c r="S398" s="122">
        <f t="shared" si="146"/>
        <v>4407</v>
      </c>
    </row>
    <row r="399" spans="8:19" x14ac:dyDescent="0.25">
      <c r="H399" s="127">
        <v>11</v>
      </c>
      <c r="I399" s="120">
        <f t="shared" si="136"/>
        <v>1779.5</v>
      </c>
      <c r="J399" s="120">
        <f t="shared" si="137"/>
        <v>2135.3999999999996</v>
      </c>
      <c r="K399" s="120">
        <f t="shared" si="138"/>
        <v>2491.3000000000002</v>
      </c>
      <c r="L399" s="120">
        <f t="shared" si="139"/>
        <v>2847.2000000000007</v>
      </c>
      <c r="M399" s="120">
        <f t="shared" si="140"/>
        <v>3203.1000000000008</v>
      </c>
      <c r="N399" s="121">
        <f t="shared" si="141"/>
        <v>3559</v>
      </c>
      <c r="O399" s="120">
        <f t="shared" si="142"/>
        <v>3914.9</v>
      </c>
      <c r="P399" s="120">
        <f t="shared" si="143"/>
        <v>4270.7999999999993</v>
      </c>
      <c r="Q399" s="120">
        <f t="shared" si="144"/>
        <v>4626.7</v>
      </c>
      <c r="R399" s="120">
        <f t="shared" si="145"/>
        <v>4982.6000000000004</v>
      </c>
      <c r="S399" s="122">
        <f t="shared" si="146"/>
        <v>5338.5</v>
      </c>
    </row>
    <row r="400" spans="8:19" x14ac:dyDescent="0.25">
      <c r="H400" s="127">
        <v>12</v>
      </c>
      <c r="I400" s="120">
        <f t="shared" si="136"/>
        <v>2127.5</v>
      </c>
      <c r="J400" s="120">
        <f t="shared" si="137"/>
        <v>2552.9999999999995</v>
      </c>
      <c r="K400" s="120">
        <f t="shared" si="138"/>
        <v>2978.5</v>
      </c>
      <c r="L400" s="120">
        <f t="shared" si="139"/>
        <v>3404.0000000000005</v>
      </c>
      <c r="M400" s="120">
        <f t="shared" si="140"/>
        <v>3829.5000000000009</v>
      </c>
      <c r="N400" s="121">
        <f t="shared" si="141"/>
        <v>4255</v>
      </c>
      <c r="O400" s="120">
        <f t="shared" si="142"/>
        <v>4680.5</v>
      </c>
      <c r="P400" s="120">
        <f t="shared" si="143"/>
        <v>5105.9999999999991</v>
      </c>
      <c r="Q400" s="120">
        <f t="shared" si="144"/>
        <v>5531.5</v>
      </c>
      <c r="R400" s="120">
        <f t="shared" si="145"/>
        <v>5957</v>
      </c>
      <c r="S400" s="122">
        <f t="shared" si="146"/>
        <v>6382.5</v>
      </c>
    </row>
    <row r="401" spans="8:19" x14ac:dyDescent="0.25">
      <c r="H401" s="127">
        <v>13</v>
      </c>
      <c r="I401" s="120">
        <f t="shared" si="136"/>
        <v>2517.5</v>
      </c>
      <c r="J401" s="120">
        <f t="shared" si="137"/>
        <v>3020.9999999999995</v>
      </c>
      <c r="K401" s="120">
        <f t="shared" si="138"/>
        <v>3524.5000000000005</v>
      </c>
      <c r="L401" s="120">
        <f t="shared" si="139"/>
        <v>4028.0000000000009</v>
      </c>
      <c r="M401" s="120">
        <f t="shared" si="140"/>
        <v>4531.5000000000018</v>
      </c>
      <c r="N401" s="121">
        <f t="shared" si="141"/>
        <v>5035</v>
      </c>
      <c r="O401" s="120">
        <f t="shared" si="142"/>
        <v>5538.5</v>
      </c>
      <c r="P401" s="120">
        <f t="shared" si="143"/>
        <v>6041.9999999999991</v>
      </c>
      <c r="Q401" s="120">
        <f t="shared" si="144"/>
        <v>6545.5</v>
      </c>
      <c r="R401" s="120">
        <f t="shared" si="145"/>
        <v>7049.0000000000009</v>
      </c>
      <c r="S401" s="122">
        <f t="shared" si="146"/>
        <v>7552.5</v>
      </c>
    </row>
    <row r="402" spans="8:19" x14ac:dyDescent="0.25">
      <c r="H402" s="127">
        <v>14</v>
      </c>
      <c r="I402" s="120">
        <f t="shared" si="136"/>
        <v>2952.5</v>
      </c>
      <c r="J402" s="120">
        <f t="shared" si="137"/>
        <v>3542.9999999999995</v>
      </c>
      <c r="K402" s="120">
        <f t="shared" si="138"/>
        <v>4133.5</v>
      </c>
      <c r="L402" s="120">
        <f t="shared" si="139"/>
        <v>4724</v>
      </c>
      <c r="M402" s="120">
        <f t="shared" si="140"/>
        <v>5314.5000000000018</v>
      </c>
      <c r="N402" s="121">
        <f t="shared" si="141"/>
        <v>5905</v>
      </c>
      <c r="O402" s="120">
        <f t="shared" si="142"/>
        <v>6495.4999999999991</v>
      </c>
      <c r="P402" s="120">
        <f t="shared" si="143"/>
        <v>7085.9999999999991</v>
      </c>
      <c r="Q402" s="120">
        <f t="shared" si="144"/>
        <v>7676.5</v>
      </c>
      <c r="R402" s="120">
        <f t="shared" si="145"/>
        <v>8267</v>
      </c>
      <c r="S402" s="122">
        <f t="shared" si="146"/>
        <v>8857.5</v>
      </c>
    </row>
    <row r="403" spans="8:19" x14ac:dyDescent="0.25">
      <c r="H403" s="127">
        <v>15</v>
      </c>
      <c r="I403" s="120">
        <f t="shared" si="136"/>
        <v>3437.5</v>
      </c>
      <c r="J403" s="120">
        <f t="shared" si="137"/>
        <v>4125</v>
      </c>
      <c r="K403" s="120">
        <f t="shared" si="138"/>
        <v>4812.5</v>
      </c>
      <c r="L403" s="120">
        <f t="shared" si="139"/>
        <v>5500</v>
      </c>
      <c r="M403" s="120">
        <f t="shared" si="140"/>
        <v>6187.5000000000018</v>
      </c>
      <c r="N403" s="121">
        <f t="shared" si="141"/>
        <v>6875</v>
      </c>
      <c r="O403" s="120">
        <f t="shared" si="142"/>
        <v>7562.5</v>
      </c>
      <c r="P403" s="120">
        <f t="shared" si="143"/>
        <v>8250</v>
      </c>
      <c r="Q403" s="120">
        <f t="shared" si="144"/>
        <v>8937.5</v>
      </c>
      <c r="R403" s="120">
        <f t="shared" si="145"/>
        <v>9625</v>
      </c>
      <c r="S403" s="122">
        <f t="shared" si="146"/>
        <v>10312.500000000002</v>
      </c>
    </row>
    <row r="404" spans="8:19" x14ac:dyDescent="0.25">
      <c r="H404" s="127">
        <v>16</v>
      </c>
      <c r="I404" s="120">
        <f t="shared" si="136"/>
        <v>3975.5</v>
      </c>
      <c r="J404" s="120">
        <f t="shared" si="137"/>
        <v>4770.6000000000004</v>
      </c>
      <c r="K404" s="120">
        <f t="shared" si="138"/>
        <v>5565.7</v>
      </c>
      <c r="L404" s="120">
        <f t="shared" si="139"/>
        <v>6360.8</v>
      </c>
      <c r="M404" s="120">
        <f t="shared" si="140"/>
        <v>7155.9000000000015</v>
      </c>
      <c r="N404" s="121">
        <f t="shared" si="141"/>
        <v>7951</v>
      </c>
      <c r="O404" s="120">
        <f t="shared" si="142"/>
        <v>8746.1</v>
      </c>
      <c r="P404" s="120">
        <f t="shared" si="143"/>
        <v>9541.2000000000007</v>
      </c>
      <c r="Q404" s="120">
        <f t="shared" si="144"/>
        <v>10336.299999999999</v>
      </c>
      <c r="R404" s="120">
        <f t="shared" si="145"/>
        <v>11131.4</v>
      </c>
      <c r="S404" s="122">
        <f t="shared" si="146"/>
        <v>11926.500000000002</v>
      </c>
    </row>
    <row r="405" spans="8:19" x14ac:dyDescent="0.25">
      <c r="H405" s="127">
        <v>17</v>
      </c>
      <c r="I405" s="120">
        <f t="shared" si="136"/>
        <v>4571</v>
      </c>
      <c r="J405" s="120">
        <f t="shared" si="137"/>
        <v>5485.2000000000007</v>
      </c>
      <c r="K405" s="120">
        <f t="shared" si="138"/>
        <v>6399.4</v>
      </c>
      <c r="L405" s="120">
        <f t="shared" si="139"/>
        <v>7313.5999999999995</v>
      </c>
      <c r="M405" s="120">
        <f t="shared" si="140"/>
        <v>8227.8000000000011</v>
      </c>
      <c r="N405" s="121">
        <f t="shared" si="141"/>
        <v>9142</v>
      </c>
      <c r="O405" s="120">
        <f t="shared" si="142"/>
        <v>10056.200000000001</v>
      </c>
      <c r="P405" s="120">
        <f t="shared" si="143"/>
        <v>10970.400000000001</v>
      </c>
      <c r="Q405" s="120">
        <f t="shared" si="144"/>
        <v>11884.599999999999</v>
      </c>
      <c r="R405" s="120">
        <f t="shared" si="145"/>
        <v>12798.8</v>
      </c>
      <c r="S405" s="122">
        <f t="shared" si="146"/>
        <v>13713.000000000002</v>
      </c>
    </row>
    <row r="406" spans="8:19" x14ac:dyDescent="0.25">
      <c r="H406" s="127">
        <v>18</v>
      </c>
      <c r="I406" s="120">
        <f t="shared" si="136"/>
        <v>5229.5</v>
      </c>
      <c r="J406" s="120">
        <f t="shared" si="137"/>
        <v>6275.4000000000005</v>
      </c>
      <c r="K406" s="120">
        <f t="shared" si="138"/>
        <v>7321.3</v>
      </c>
      <c r="L406" s="120">
        <f t="shared" si="139"/>
        <v>8367.1999999999989</v>
      </c>
      <c r="M406" s="120">
        <f t="shared" si="140"/>
        <v>9413.1000000000022</v>
      </c>
      <c r="N406" s="121">
        <f t="shared" si="141"/>
        <v>10459</v>
      </c>
      <c r="O406" s="120">
        <f t="shared" si="142"/>
        <v>11504.9</v>
      </c>
      <c r="P406" s="120">
        <f t="shared" si="143"/>
        <v>12550.800000000001</v>
      </c>
      <c r="Q406" s="120">
        <f t="shared" si="144"/>
        <v>13596.699999999999</v>
      </c>
      <c r="R406" s="120">
        <f t="shared" si="145"/>
        <v>14642.6</v>
      </c>
      <c r="S406" s="122">
        <f t="shared" si="146"/>
        <v>15688.500000000002</v>
      </c>
    </row>
    <row r="407" spans="8:19" x14ac:dyDescent="0.25">
      <c r="H407" s="127">
        <v>19</v>
      </c>
      <c r="I407" s="120">
        <f t="shared" si="136"/>
        <v>5931</v>
      </c>
      <c r="J407" s="120">
        <f t="shared" si="137"/>
        <v>7117.2000000000007</v>
      </c>
      <c r="K407" s="120">
        <f t="shared" si="138"/>
        <v>8303.4</v>
      </c>
      <c r="L407" s="120">
        <f t="shared" si="139"/>
        <v>9489.5999999999985</v>
      </c>
      <c r="M407" s="120">
        <f t="shared" si="140"/>
        <v>10675.800000000003</v>
      </c>
      <c r="N407" s="121">
        <f t="shared" si="141"/>
        <v>11862</v>
      </c>
      <c r="O407" s="120">
        <f t="shared" si="142"/>
        <v>13048.199999999999</v>
      </c>
      <c r="P407" s="120">
        <f t="shared" si="143"/>
        <v>14234.400000000001</v>
      </c>
      <c r="Q407" s="120">
        <f t="shared" si="144"/>
        <v>15420.599999999999</v>
      </c>
      <c r="R407" s="120">
        <f t="shared" si="145"/>
        <v>16606.8</v>
      </c>
      <c r="S407" s="122">
        <f t="shared" si="146"/>
        <v>17793</v>
      </c>
    </row>
    <row r="408" spans="8:19" x14ac:dyDescent="0.25">
      <c r="H408" s="127">
        <v>20</v>
      </c>
      <c r="I408" s="120">
        <f t="shared" si="136"/>
        <v>6676.5</v>
      </c>
      <c r="J408" s="120">
        <f t="shared" si="137"/>
        <v>8011.8000000000011</v>
      </c>
      <c r="K408" s="120">
        <f t="shared" si="138"/>
        <v>9347.1</v>
      </c>
      <c r="L408" s="120">
        <f t="shared" si="139"/>
        <v>10682.4</v>
      </c>
      <c r="M408" s="120">
        <f t="shared" si="140"/>
        <v>12017.700000000004</v>
      </c>
      <c r="N408" s="121">
        <f t="shared" si="141"/>
        <v>13353</v>
      </c>
      <c r="O408" s="120">
        <f t="shared" si="142"/>
        <v>14688.3</v>
      </c>
      <c r="P408" s="120">
        <f t="shared" si="143"/>
        <v>16023.600000000002</v>
      </c>
      <c r="Q408" s="120">
        <f t="shared" si="144"/>
        <v>17358.900000000001</v>
      </c>
      <c r="R408" s="120">
        <f t="shared" si="145"/>
        <v>18694.2</v>
      </c>
      <c r="S408" s="122">
        <f t="shared" si="146"/>
        <v>20029.5</v>
      </c>
    </row>
    <row r="409" spans="8:19" x14ac:dyDescent="0.25">
      <c r="H409" s="127">
        <v>21</v>
      </c>
      <c r="I409" s="120">
        <f t="shared" si="136"/>
        <v>7466</v>
      </c>
      <c r="J409" s="120">
        <f t="shared" si="137"/>
        <v>8959.2000000000007</v>
      </c>
      <c r="K409" s="120">
        <f t="shared" si="138"/>
        <v>10452.4</v>
      </c>
      <c r="L409" s="120">
        <f t="shared" si="139"/>
        <v>11945.599999999999</v>
      </c>
      <c r="M409" s="120">
        <f t="shared" si="140"/>
        <v>13438.800000000005</v>
      </c>
      <c r="N409" s="121">
        <f t="shared" si="141"/>
        <v>14932</v>
      </c>
      <c r="O409" s="120">
        <f t="shared" si="142"/>
        <v>16425.2</v>
      </c>
      <c r="P409" s="120">
        <f t="shared" si="143"/>
        <v>17918.400000000001</v>
      </c>
      <c r="Q409" s="120">
        <f t="shared" si="144"/>
        <v>19411.599999999999</v>
      </c>
      <c r="R409" s="120">
        <f t="shared" si="145"/>
        <v>20904.8</v>
      </c>
      <c r="S409" s="122">
        <f t="shared" si="146"/>
        <v>22398</v>
      </c>
    </row>
    <row r="410" spans="8:19" x14ac:dyDescent="0.25">
      <c r="H410" s="127">
        <v>22</v>
      </c>
      <c r="I410" s="120">
        <f t="shared" si="136"/>
        <v>8302</v>
      </c>
      <c r="J410" s="120">
        <f t="shared" si="137"/>
        <v>9962.4000000000015</v>
      </c>
      <c r="K410" s="120">
        <f t="shared" si="138"/>
        <v>11622.8</v>
      </c>
      <c r="L410" s="120">
        <f t="shared" si="139"/>
        <v>13283.199999999999</v>
      </c>
      <c r="M410" s="120">
        <f t="shared" si="140"/>
        <v>14943.600000000006</v>
      </c>
      <c r="N410" s="121">
        <f t="shared" si="141"/>
        <v>16604</v>
      </c>
      <c r="O410" s="120">
        <f t="shared" si="142"/>
        <v>18264.400000000001</v>
      </c>
      <c r="P410" s="120">
        <f t="shared" si="143"/>
        <v>19924.800000000003</v>
      </c>
      <c r="Q410" s="120">
        <f t="shared" si="144"/>
        <v>21585.199999999997</v>
      </c>
      <c r="R410" s="120">
        <f t="shared" si="145"/>
        <v>23245.599999999999</v>
      </c>
      <c r="S410" s="122">
        <f t="shared" si="146"/>
        <v>24906</v>
      </c>
    </row>
    <row r="411" spans="8:19" x14ac:dyDescent="0.25">
      <c r="H411" s="127">
        <v>23</v>
      </c>
      <c r="I411" s="120">
        <f t="shared" si="136"/>
        <v>9183.5</v>
      </c>
      <c r="J411" s="120">
        <f t="shared" si="137"/>
        <v>11020.200000000003</v>
      </c>
      <c r="K411" s="120">
        <f t="shared" si="138"/>
        <v>12856.9</v>
      </c>
      <c r="L411" s="120">
        <f t="shared" si="139"/>
        <v>14693.599999999999</v>
      </c>
      <c r="M411" s="120">
        <f t="shared" si="140"/>
        <v>16530.300000000007</v>
      </c>
      <c r="N411" s="121">
        <f t="shared" si="141"/>
        <v>18367</v>
      </c>
      <c r="O411" s="120">
        <f t="shared" si="142"/>
        <v>20203.700000000004</v>
      </c>
      <c r="P411" s="120">
        <f t="shared" si="143"/>
        <v>22040.400000000005</v>
      </c>
      <c r="Q411" s="120">
        <f t="shared" si="144"/>
        <v>23877.1</v>
      </c>
      <c r="R411" s="120">
        <f t="shared" si="145"/>
        <v>25713.8</v>
      </c>
      <c r="S411" s="122">
        <f t="shared" si="146"/>
        <v>27550.5</v>
      </c>
    </row>
    <row r="412" spans="8:19" x14ac:dyDescent="0.25">
      <c r="H412" s="127">
        <v>24</v>
      </c>
      <c r="I412" s="120">
        <f t="shared" si="136"/>
        <v>10136.5</v>
      </c>
      <c r="J412" s="120">
        <f t="shared" si="137"/>
        <v>12163.800000000003</v>
      </c>
      <c r="K412" s="120">
        <f t="shared" si="138"/>
        <v>14191.099999999999</v>
      </c>
      <c r="L412" s="120">
        <f t="shared" si="139"/>
        <v>16218.4</v>
      </c>
      <c r="M412" s="120">
        <f t="shared" si="140"/>
        <v>18245.700000000004</v>
      </c>
      <c r="N412" s="121">
        <f t="shared" si="141"/>
        <v>20273</v>
      </c>
      <c r="O412" s="120">
        <f t="shared" si="142"/>
        <v>22300.300000000007</v>
      </c>
      <c r="P412" s="120">
        <f t="shared" si="143"/>
        <v>24327.600000000006</v>
      </c>
      <c r="Q412" s="120">
        <f t="shared" si="144"/>
        <v>26354.9</v>
      </c>
      <c r="R412" s="120">
        <f t="shared" si="145"/>
        <v>28382.199999999997</v>
      </c>
      <c r="S412" s="122">
        <f t="shared" si="146"/>
        <v>30409.5</v>
      </c>
    </row>
    <row r="413" spans="8:19" x14ac:dyDescent="0.25">
      <c r="H413" s="127">
        <v>25</v>
      </c>
      <c r="I413" s="120">
        <f t="shared" si="136"/>
        <v>11165.5</v>
      </c>
      <c r="J413" s="120">
        <f t="shared" si="137"/>
        <v>13398.600000000002</v>
      </c>
      <c r="K413" s="120">
        <f t="shared" si="138"/>
        <v>15631.699999999997</v>
      </c>
      <c r="L413" s="120">
        <f t="shared" si="139"/>
        <v>17864.799999999996</v>
      </c>
      <c r="M413" s="120">
        <f t="shared" si="140"/>
        <v>20097.900000000005</v>
      </c>
      <c r="N413" s="121">
        <f t="shared" si="141"/>
        <v>22331</v>
      </c>
      <c r="O413" s="120">
        <f t="shared" si="142"/>
        <v>24564.100000000006</v>
      </c>
      <c r="P413" s="120">
        <f t="shared" si="143"/>
        <v>26797.200000000004</v>
      </c>
      <c r="Q413" s="120">
        <f t="shared" si="144"/>
        <v>29030.3</v>
      </c>
      <c r="R413" s="120">
        <f t="shared" si="145"/>
        <v>31263.399999999994</v>
      </c>
      <c r="S413" s="122">
        <f t="shared" si="146"/>
        <v>33496.5</v>
      </c>
    </row>
    <row r="414" spans="8:19" x14ac:dyDescent="0.25">
      <c r="H414" s="127">
        <v>26</v>
      </c>
      <c r="I414" s="120">
        <f t="shared" si="136"/>
        <v>12276</v>
      </c>
      <c r="J414" s="120">
        <f t="shared" si="137"/>
        <v>14731.200000000003</v>
      </c>
      <c r="K414" s="120">
        <f t="shared" si="138"/>
        <v>17186.399999999994</v>
      </c>
      <c r="L414" s="120">
        <f t="shared" si="139"/>
        <v>19641.599999999995</v>
      </c>
      <c r="M414" s="120">
        <f t="shared" si="140"/>
        <v>22096.800000000003</v>
      </c>
      <c r="N414" s="121">
        <f t="shared" si="141"/>
        <v>24552</v>
      </c>
      <c r="O414" s="120">
        <f t="shared" si="142"/>
        <v>27007.200000000008</v>
      </c>
      <c r="P414" s="120">
        <f t="shared" si="143"/>
        <v>29462.400000000005</v>
      </c>
      <c r="Q414" s="120">
        <f t="shared" si="144"/>
        <v>31917.599999999999</v>
      </c>
      <c r="R414" s="120">
        <f t="shared" si="145"/>
        <v>34372.799999999988</v>
      </c>
      <c r="S414" s="122">
        <f t="shared" si="146"/>
        <v>36828</v>
      </c>
    </row>
    <row r="415" spans="8:19" x14ac:dyDescent="0.25">
      <c r="H415" s="127">
        <v>27</v>
      </c>
      <c r="I415" s="120">
        <f t="shared" si="136"/>
        <v>13472</v>
      </c>
      <c r="J415" s="120">
        <f t="shared" si="137"/>
        <v>16166.400000000003</v>
      </c>
      <c r="K415" s="120">
        <f t="shared" si="138"/>
        <v>18860.799999999996</v>
      </c>
      <c r="L415" s="120">
        <f t="shared" si="139"/>
        <v>21555.199999999993</v>
      </c>
      <c r="M415" s="120">
        <f t="shared" si="140"/>
        <v>24249.600000000002</v>
      </c>
      <c r="N415" s="121">
        <f t="shared" si="141"/>
        <v>26944</v>
      </c>
      <c r="O415" s="120">
        <f t="shared" si="142"/>
        <v>29638.400000000005</v>
      </c>
      <c r="P415" s="120">
        <f t="shared" si="143"/>
        <v>32332.800000000007</v>
      </c>
      <c r="Q415" s="120">
        <f t="shared" si="144"/>
        <v>35027.199999999997</v>
      </c>
      <c r="R415" s="120">
        <f t="shared" si="145"/>
        <v>37721.599999999991</v>
      </c>
      <c r="S415" s="122">
        <f t="shared" si="146"/>
        <v>40416</v>
      </c>
    </row>
    <row r="416" spans="8:19" x14ac:dyDescent="0.25">
      <c r="H416" s="127">
        <v>28</v>
      </c>
      <c r="I416" s="120">
        <f t="shared" si="136"/>
        <v>14760</v>
      </c>
      <c r="J416" s="120">
        <f t="shared" si="137"/>
        <v>17712.000000000004</v>
      </c>
      <c r="K416" s="120">
        <f t="shared" si="138"/>
        <v>20663.999999999996</v>
      </c>
      <c r="L416" s="120">
        <f t="shared" si="139"/>
        <v>23615.999999999989</v>
      </c>
      <c r="M416" s="120">
        <f t="shared" si="140"/>
        <v>26568</v>
      </c>
      <c r="N416" s="121">
        <f t="shared" si="141"/>
        <v>29520</v>
      </c>
      <c r="O416" s="120">
        <f t="shared" si="142"/>
        <v>32472.000000000004</v>
      </c>
      <c r="P416" s="120">
        <f t="shared" si="143"/>
        <v>35424.000000000007</v>
      </c>
      <c r="Q416" s="120">
        <f t="shared" si="144"/>
        <v>38376</v>
      </c>
      <c r="R416" s="120">
        <f t="shared" si="145"/>
        <v>41327.999999999993</v>
      </c>
      <c r="S416" s="122">
        <f t="shared" si="146"/>
        <v>44280</v>
      </c>
    </row>
    <row r="417" spans="8:19" x14ac:dyDescent="0.25">
      <c r="H417" s="127">
        <v>29</v>
      </c>
      <c r="I417" s="120">
        <f t="shared" si="136"/>
        <v>16145</v>
      </c>
      <c r="J417" s="120">
        <f t="shared" si="137"/>
        <v>19374.000000000004</v>
      </c>
      <c r="K417" s="120">
        <f t="shared" si="138"/>
        <v>22603</v>
      </c>
      <c r="L417" s="120">
        <f t="shared" si="139"/>
        <v>25831.999999999989</v>
      </c>
      <c r="M417" s="120">
        <f t="shared" si="140"/>
        <v>29061</v>
      </c>
      <c r="N417" s="121">
        <f t="shared" si="141"/>
        <v>32290</v>
      </c>
      <c r="O417" s="120">
        <f t="shared" si="142"/>
        <v>35519.000000000007</v>
      </c>
      <c r="P417" s="120">
        <f t="shared" si="143"/>
        <v>38748.000000000007</v>
      </c>
      <c r="Q417" s="120">
        <f t="shared" si="144"/>
        <v>41977</v>
      </c>
      <c r="R417" s="120">
        <f t="shared" si="145"/>
        <v>45206</v>
      </c>
      <c r="S417" s="122">
        <f t="shared" si="146"/>
        <v>48435.000000000007</v>
      </c>
    </row>
    <row r="418" spans="8:19" x14ac:dyDescent="0.25">
      <c r="H418" s="128">
        <v>30</v>
      </c>
      <c r="I418" s="123">
        <f t="shared" si="136"/>
        <v>17633.5</v>
      </c>
      <c r="J418" s="123">
        <f t="shared" si="137"/>
        <v>21160.200000000004</v>
      </c>
      <c r="K418" s="123">
        <f t="shared" si="138"/>
        <v>24686.900000000005</v>
      </c>
      <c r="L418" s="123">
        <f t="shared" si="139"/>
        <v>28213.599999999988</v>
      </c>
      <c r="M418" s="123">
        <f t="shared" si="140"/>
        <v>31740.300000000003</v>
      </c>
      <c r="N418" s="124">
        <f t="shared" si="141"/>
        <v>35267</v>
      </c>
      <c r="O418" s="123">
        <f t="shared" si="142"/>
        <v>38793.700000000012</v>
      </c>
      <c r="P418" s="123">
        <f t="shared" si="143"/>
        <v>42320.400000000009</v>
      </c>
      <c r="Q418" s="123">
        <f t="shared" si="144"/>
        <v>45847.100000000006</v>
      </c>
      <c r="R418" s="123">
        <f t="shared" si="145"/>
        <v>49373.80000000001</v>
      </c>
      <c r="S418" s="125">
        <f t="shared" si="146"/>
        <v>52900.500000000015</v>
      </c>
    </row>
    <row r="421" spans="8:19" x14ac:dyDescent="0.25">
      <c r="H421" s="111"/>
      <c r="I421" s="112">
        <v>-0.5</v>
      </c>
      <c r="J421" s="112">
        <v>-0.4</v>
      </c>
      <c r="K421" s="112">
        <v>-0.3</v>
      </c>
      <c r="L421" s="112">
        <v>-0.2</v>
      </c>
      <c r="M421" s="112">
        <v>-0.1</v>
      </c>
      <c r="N421" s="112">
        <v>0</v>
      </c>
      <c r="O421" s="112">
        <v>0.1</v>
      </c>
      <c r="P421" s="112">
        <v>0.2</v>
      </c>
      <c r="Q421" s="112">
        <v>0.3</v>
      </c>
      <c r="R421" s="112">
        <v>0.4</v>
      </c>
      <c r="S421" s="113">
        <v>0.5</v>
      </c>
    </row>
    <row r="422" spans="8:19" x14ac:dyDescent="0.25">
      <c r="H422" s="114" t="s">
        <v>55</v>
      </c>
      <c r="I422" s="120">
        <f>I398</f>
        <v>1469</v>
      </c>
      <c r="J422" s="120">
        <f t="shared" ref="J422:S422" si="147">J398</f>
        <v>1762.7999999999997</v>
      </c>
      <c r="K422" s="120">
        <f t="shared" si="147"/>
        <v>2056.6</v>
      </c>
      <c r="L422" s="120">
        <f t="shared" si="147"/>
        <v>2350.4000000000005</v>
      </c>
      <c r="M422" s="120">
        <f t="shared" si="147"/>
        <v>2644.2000000000007</v>
      </c>
      <c r="N422" s="121">
        <f t="shared" si="147"/>
        <v>2938</v>
      </c>
      <c r="O422" s="120">
        <f t="shared" si="147"/>
        <v>3231.8</v>
      </c>
      <c r="P422" s="120">
        <f t="shared" si="147"/>
        <v>3525.5999999999995</v>
      </c>
      <c r="Q422" s="120">
        <f t="shared" si="147"/>
        <v>3819.3999999999996</v>
      </c>
      <c r="R422" s="120">
        <f t="shared" si="147"/>
        <v>4113.2</v>
      </c>
      <c r="S422" s="122">
        <f t="shared" si="147"/>
        <v>4407</v>
      </c>
    </row>
    <row r="423" spans="8:19" x14ac:dyDescent="0.25">
      <c r="H423" s="114" t="s">
        <v>56</v>
      </c>
      <c r="I423" s="120">
        <f>I408</f>
        <v>6676.5</v>
      </c>
      <c r="J423" s="120">
        <f t="shared" ref="J423:S423" si="148">J408</f>
        <v>8011.8000000000011</v>
      </c>
      <c r="K423" s="120">
        <f t="shared" si="148"/>
        <v>9347.1</v>
      </c>
      <c r="L423" s="120">
        <f t="shared" si="148"/>
        <v>10682.4</v>
      </c>
      <c r="M423" s="120">
        <f t="shared" si="148"/>
        <v>12017.700000000004</v>
      </c>
      <c r="N423" s="121">
        <f t="shared" si="148"/>
        <v>13353</v>
      </c>
      <c r="O423" s="120">
        <f t="shared" si="148"/>
        <v>14688.3</v>
      </c>
      <c r="P423" s="120">
        <f t="shared" si="148"/>
        <v>16023.600000000002</v>
      </c>
      <c r="Q423" s="120">
        <f t="shared" si="148"/>
        <v>17358.900000000001</v>
      </c>
      <c r="R423" s="120">
        <f t="shared" si="148"/>
        <v>18694.2</v>
      </c>
      <c r="S423" s="122">
        <f t="shared" si="148"/>
        <v>20029.5</v>
      </c>
    </row>
    <row r="424" spans="8:19" x14ac:dyDescent="0.25">
      <c r="H424" s="129" t="s">
        <v>57</v>
      </c>
      <c r="I424" s="123">
        <f>I418</f>
        <v>17633.5</v>
      </c>
      <c r="J424" s="123">
        <f t="shared" ref="J424:S424" si="149">J418</f>
        <v>21160.200000000004</v>
      </c>
      <c r="K424" s="123">
        <f t="shared" si="149"/>
        <v>24686.900000000005</v>
      </c>
      <c r="L424" s="123">
        <f t="shared" si="149"/>
        <v>28213.599999999988</v>
      </c>
      <c r="M424" s="123">
        <f t="shared" si="149"/>
        <v>31740.300000000003</v>
      </c>
      <c r="N424" s="124">
        <f t="shared" si="149"/>
        <v>35267</v>
      </c>
      <c r="O424" s="123">
        <f t="shared" si="149"/>
        <v>38793.700000000012</v>
      </c>
      <c r="P424" s="123">
        <f t="shared" si="149"/>
        <v>42320.400000000009</v>
      </c>
      <c r="Q424" s="123">
        <f t="shared" si="149"/>
        <v>45847.100000000006</v>
      </c>
      <c r="R424" s="123">
        <f t="shared" si="149"/>
        <v>49373.80000000001</v>
      </c>
      <c r="S424" s="125">
        <f t="shared" si="149"/>
        <v>52900.500000000015</v>
      </c>
    </row>
    <row r="427" spans="8:19" x14ac:dyDescent="0.25">
      <c r="H427" s="93"/>
      <c r="I427" s="98">
        <f>I$240</f>
        <v>-0.5</v>
      </c>
      <c r="J427" s="98">
        <f t="shared" ref="J427:S427" si="150">J$240</f>
        <v>-0.4</v>
      </c>
      <c r="K427" s="98">
        <f t="shared" si="150"/>
        <v>-0.3</v>
      </c>
      <c r="L427" s="98">
        <f t="shared" si="150"/>
        <v>-0.2</v>
      </c>
      <c r="M427" s="98">
        <f t="shared" si="150"/>
        <v>-0.1</v>
      </c>
      <c r="N427" s="98">
        <f t="shared" si="150"/>
        <v>0</v>
      </c>
      <c r="O427" s="98">
        <f t="shared" si="150"/>
        <v>0.1</v>
      </c>
      <c r="P427" s="98">
        <f t="shared" si="150"/>
        <v>0.2</v>
      </c>
      <c r="Q427" s="98">
        <f t="shared" si="150"/>
        <v>0.3</v>
      </c>
      <c r="R427" s="98">
        <f t="shared" si="150"/>
        <v>0.4</v>
      </c>
      <c r="S427" s="98">
        <f t="shared" si="150"/>
        <v>0.5</v>
      </c>
    </row>
    <row r="428" spans="8:19" x14ac:dyDescent="0.25">
      <c r="H428" s="93" t="s">
        <v>61</v>
      </c>
      <c r="I428" s="94">
        <v>32.749877077463289</v>
      </c>
      <c r="J428" s="94">
        <v>32.576079130105768</v>
      </c>
      <c r="K428" s="94">
        <v>32.40228118274824</v>
      </c>
      <c r="L428" s="94">
        <v>32.228483235390712</v>
      </c>
      <c r="M428" s="94">
        <v>32.054685288033191</v>
      </c>
      <c r="N428" s="95">
        <v>31.880887340675667</v>
      </c>
      <c r="O428" s="94">
        <v>31.707089393318142</v>
      </c>
      <c r="P428" s="94">
        <v>31.533291445960622</v>
      </c>
      <c r="Q428" s="94">
        <v>31.359493498603097</v>
      </c>
      <c r="R428" s="94">
        <v>31.185695551245576</v>
      </c>
      <c r="S428" s="94">
        <v>31.011897603888052</v>
      </c>
    </row>
    <row r="429" spans="8:19" x14ac:dyDescent="0.25">
      <c r="H429" s="93" t="s">
        <v>65</v>
      </c>
      <c r="I429" s="94">
        <v>31.100647074599848</v>
      </c>
      <c r="J429" s="94">
        <v>30.800178870167329</v>
      </c>
      <c r="K429" s="94">
        <v>30.499710665734813</v>
      </c>
      <c r="L429" s="94">
        <v>30.199242461302301</v>
      </c>
      <c r="M429" s="94">
        <v>29.898774256869782</v>
      </c>
      <c r="N429" s="95">
        <v>29.59830605243727</v>
      </c>
      <c r="O429" s="94">
        <v>29.297837848004754</v>
      </c>
      <c r="P429" s="94">
        <v>28.997369643572238</v>
      </c>
      <c r="Q429" s="94">
        <v>28.696901439139722</v>
      </c>
      <c r="R429" s="94">
        <v>28.396433234707207</v>
      </c>
      <c r="S429" s="94">
        <v>28.095965030274691</v>
      </c>
    </row>
    <row r="430" spans="8:19" x14ac:dyDescent="0.25">
      <c r="H430" s="93" t="s">
        <v>67</v>
      </c>
      <c r="I430" s="94">
        <v>30.069182399446763</v>
      </c>
      <c r="J430" s="94">
        <v>29.674227815387152</v>
      </c>
      <c r="K430" s="94">
        <v>29.279273231327544</v>
      </c>
      <c r="L430" s="94">
        <v>28.884318647267939</v>
      </c>
      <c r="M430" s="94">
        <v>28.489364063208328</v>
      </c>
      <c r="N430" s="95">
        <v>28.09440947914872</v>
      </c>
      <c r="O430" s="94">
        <v>27.699454895089108</v>
      </c>
      <c r="P430" s="94">
        <v>27.304500311029496</v>
      </c>
      <c r="Q430" s="94">
        <v>26.909545726969892</v>
      </c>
      <c r="R430" s="94">
        <v>26.51459114291028</v>
      </c>
      <c r="S430" s="94">
        <v>26.119636558850676</v>
      </c>
    </row>
    <row r="431" spans="8:19" x14ac:dyDescent="0.25">
      <c r="H431" s="93" t="s">
        <v>62</v>
      </c>
      <c r="I431" s="94">
        <v>22.830734867487262</v>
      </c>
      <c r="J431" s="94">
        <v>22.656936920129741</v>
      </c>
      <c r="K431" s="94">
        <v>22.483138972772217</v>
      </c>
      <c r="L431" s="94">
        <v>22.309341025414689</v>
      </c>
      <c r="M431" s="94">
        <v>22.135543078057164</v>
      </c>
      <c r="N431" s="95">
        <v>21.961745130699644</v>
      </c>
      <c r="O431" s="94">
        <v>21.787947183342119</v>
      </c>
      <c r="P431" s="94">
        <v>21.614149235984598</v>
      </c>
      <c r="Q431" s="94">
        <v>21.440351288627074</v>
      </c>
      <c r="R431" s="94">
        <v>21.26655334126955</v>
      </c>
      <c r="S431" s="94">
        <v>21.092755393912025</v>
      </c>
    </row>
    <row r="432" spans="8:19" x14ac:dyDescent="0.25">
      <c r="H432" s="93" t="s">
        <v>69</v>
      </c>
      <c r="I432" s="94">
        <v>16.584205223068018</v>
      </c>
      <c r="J432" s="94">
        <v>16.283737018635502</v>
      </c>
      <c r="K432" s="94">
        <v>15.983268814202987</v>
      </c>
      <c r="L432" s="94">
        <v>15.682800609770473</v>
      </c>
      <c r="M432" s="94">
        <v>15.382332405337953</v>
      </c>
      <c r="N432" s="95">
        <v>15.081864200905439</v>
      </c>
      <c r="O432" s="94">
        <v>14.781395996472924</v>
      </c>
      <c r="P432" s="94">
        <v>14.480927792040408</v>
      </c>
      <c r="Q432" s="94">
        <v>14.180459587607892</v>
      </c>
      <c r="R432" s="94">
        <v>13.879991383175378</v>
      </c>
      <c r="S432" s="94">
        <v>13.579523178742862</v>
      </c>
    </row>
    <row r="433" spans="3:19" x14ac:dyDescent="0.25">
      <c r="H433" s="93" t="s">
        <v>70</v>
      </c>
      <c r="I433" s="94">
        <v>20.823300850134004</v>
      </c>
      <c r="J433" s="94">
        <v>20.428346266074396</v>
      </c>
      <c r="K433" s="94">
        <v>20.033391682014784</v>
      </c>
      <c r="L433" s="94">
        <v>19.63843709795518</v>
      </c>
      <c r="M433" s="94">
        <v>19.243482513895572</v>
      </c>
      <c r="N433" s="95">
        <v>18.84852792983596</v>
      </c>
      <c r="O433" s="94">
        <v>18.453573345776348</v>
      </c>
      <c r="P433" s="94">
        <v>18.05861876171674</v>
      </c>
      <c r="Q433" s="94">
        <v>17.663664177657132</v>
      </c>
      <c r="R433" s="94">
        <v>17.268709593597524</v>
      </c>
      <c r="S433" s="94">
        <v>16.873755009537916</v>
      </c>
    </row>
    <row r="442" spans="3:19" ht="15.75" thickBot="1" x14ac:dyDescent="0.3"/>
    <row r="443" spans="3:19" ht="15" customHeight="1" x14ac:dyDescent="0.25">
      <c r="C443" s="181" t="s">
        <v>46</v>
      </c>
      <c r="D443" s="182"/>
    </row>
    <row r="444" spans="3:19" ht="15" customHeight="1" x14ac:dyDescent="0.25">
      <c r="C444" s="183"/>
      <c r="D444" s="184"/>
    </row>
    <row r="445" spans="3:19" ht="15" customHeight="1" thickBot="1" x14ac:dyDescent="0.3">
      <c r="C445" s="185"/>
      <c r="D445" s="186"/>
    </row>
    <row r="449" spans="3:4" x14ac:dyDescent="0.25">
      <c r="C449" s="12" t="s">
        <v>90</v>
      </c>
    </row>
    <row r="457" spans="3:4" ht="15.75" thickBot="1" x14ac:dyDescent="0.3"/>
    <row r="458" spans="3:4" ht="15" customHeight="1" x14ac:dyDescent="0.25">
      <c r="C458" s="181" t="s">
        <v>74</v>
      </c>
      <c r="D458" s="182"/>
    </row>
    <row r="459" spans="3:4" ht="15" customHeight="1" x14ac:dyDescent="0.25">
      <c r="C459" s="183"/>
      <c r="D459" s="184"/>
    </row>
    <row r="460" spans="3:4" ht="15" customHeight="1" thickBot="1" x14ac:dyDescent="0.3">
      <c r="C460" s="185"/>
      <c r="D460" s="186"/>
    </row>
    <row r="466" spans="2:19" ht="15.75" thickBot="1" x14ac:dyDescent="0.3">
      <c r="B466" s="41" t="s">
        <v>0</v>
      </c>
      <c r="C466" s="41" t="s">
        <v>13</v>
      </c>
      <c r="D466" s="13" t="s">
        <v>33</v>
      </c>
      <c r="E466" s="14" t="s">
        <v>43</v>
      </c>
      <c r="F466" s="14" t="s">
        <v>44</v>
      </c>
      <c r="H466" s="29" t="s">
        <v>52</v>
      </c>
      <c r="I466" s="28">
        <v>-0.5</v>
      </c>
      <c r="J466" s="28">
        <v>-0.4</v>
      </c>
      <c r="K466" s="28">
        <v>-0.3</v>
      </c>
      <c r="L466" s="28">
        <v>-0.2</v>
      </c>
      <c r="M466" s="28">
        <v>-0.1</v>
      </c>
      <c r="N466" s="28">
        <v>0</v>
      </c>
      <c r="O466" s="28">
        <v>0.1</v>
      </c>
      <c r="P466" s="28">
        <v>0.2</v>
      </c>
      <c r="Q466" s="28">
        <v>0.3</v>
      </c>
      <c r="R466" s="28">
        <v>0.4</v>
      </c>
      <c r="S466" s="28">
        <v>0.5</v>
      </c>
    </row>
    <row r="467" spans="2:19" x14ac:dyDescent="0.25">
      <c r="B467">
        <v>1</v>
      </c>
      <c r="C467" s="10">
        <v>0</v>
      </c>
      <c r="D467" s="56">
        <f>C467</f>
        <v>0</v>
      </c>
      <c r="E467" s="56">
        <v>31.392968750000001</v>
      </c>
      <c r="F467" s="56">
        <v>31.392968750000001</v>
      </c>
    </row>
    <row r="468" spans="2:19" x14ac:dyDescent="0.25">
      <c r="B468">
        <v>2</v>
      </c>
      <c r="C468" s="10">
        <v>42</v>
      </c>
      <c r="D468" s="56">
        <f>C468-C467*(1+$I$135)</f>
        <v>42</v>
      </c>
      <c r="E468" s="56">
        <v>31.2659362296748</v>
      </c>
      <c r="F468" s="56">
        <v>30.491642772454512</v>
      </c>
      <c r="H468" s="111" t="s">
        <v>85</v>
      </c>
      <c r="I468" s="112">
        <f>I466</f>
        <v>-0.5</v>
      </c>
      <c r="J468" s="112">
        <f t="shared" ref="J468:S468" si="151">J466</f>
        <v>-0.4</v>
      </c>
      <c r="K468" s="112">
        <f t="shared" si="151"/>
        <v>-0.3</v>
      </c>
      <c r="L468" s="112">
        <f t="shared" si="151"/>
        <v>-0.2</v>
      </c>
      <c r="M468" s="112">
        <f t="shared" si="151"/>
        <v>-0.1</v>
      </c>
      <c r="N468" s="112">
        <f t="shared" si="151"/>
        <v>0</v>
      </c>
      <c r="O468" s="112">
        <f t="shared" si="151"/>
        <v>0.1</v>
      </c>
      <c r="P468" s="112">
        <f t="shared" si="151"/>
        <v>0.2</v>
      </c>
      <c r="Q468" s="112">
        <f t="shared" si="151"/>
        <v>0.3</v>
      </c>
      <c r="R468" s="112">
        <f t="shared" si="151"/>
        <v>0.4</v>
      </c>
      <c r="S468" s="113">
        <f t="shared" si="151"/>
        <v>0.5</v>
      </c>
    </row>
    <row r="469" spans="2:19" x14ac:dyDescent="0.25">
      <c r="B469">
        <v>3</v>
      </c>
      <c r="C469" s="10">
        <v>129</v>
      </c>
      <c r="D469" s="56">
        <f t="shared" ref="D469:D496" si="152">C469-C468*(1+$I$135)</f>
        <v>85.11</v>
      </c>
      <c r="E469" s="56">
        <v>31.139249101950455</v>
      </c>
      <c r="F469" s="56">
        <v>28.873473640298705</v>
      </c>
      <c r="H469" s="127">
        <v>1</v>
      </c>
      <c r="I469" s="115">
        <f>$D467*(1+I$466)</f>
        <v>0</v>
      </c>
      <c r="J469" s="115">
        <f t="shared" ref="J469:S469" si="153">$D467*(1+J$466)</f>
        <v>0</v>
      </c>
      <c r="K469" s="115">
        <f t="shared" si="153"/>
        <v>0</v>
      </c>
      <c r="L469" s="115">
        <f t="shared" si="153"/>
        <v>0</v>
      </c>
      <c r="M469" s="115">
        <f t="shared" si="153"/>
        <v>0</v>
      </c>
      <c r="N469" s="116">
        <f t="shared" si="153"/>
        <v>0</v>
      </c>
      <c r="O469" s="115">
        <f t="shared" si="153"/>
        <v>0</v>
      </c>
      <c r="P469" s="115">
        <f t="shared" si="153"/>
        <v>0</v>
      </c>
      <c r="Q469" s="115">
        <f t="shared" si="153"/>
        <v>0</v>
      </c>
      <c r="R469" s="115">
        <f t="shared" si="153"/>
        <v>0</v>
      </c>
      <c r="S469" s="117">
        <f t="shared" si="153"/>
        <v>0</v>
      </c>
    </row>
    <row r="470" spans="2:19" x14ac:dyDescent="0.25">
      <c r="B470">
        <v>4</v>
      </c>
      <c r="C470" s="10">
        <v>264</v>
      </c>
      <c r="D470" s="56">
        <f t="shared" si="152"/>
        <v>129.19500000000002</v>
      </c>
      <c r="E470" s="56">
        <v>31.013187476393139</v>
      </c>
      <c r="F470" s="56">
        <v>27.146323599668758</v>
      </c>
      <c r="H470" s="127">
        <v>2</v>
      </c>
      <c r="I470" s="115">
        <f t="shared" ref="I470:S485" si="154">$D468*(1+I$466)</f>
        <v>21</v>
      </c>
      <c r="J470" s="115">
        <f t="shared" si="154"/>
        <v>25.2</v>
      </c>
      <c r="K470" s="115">
        <f t="shared" si="154"/>
        <v>29.4</v>
      </c>
      <c r="L470" s="115">
        <f t="shared" si="154"/>
        <v>33.6</v>
      </c>
      <c r="M470" s="115">
        <f t="shared" si="154"/>
        <v>37.800000000000004</v>
      </c>
      <c r="N470" s="116">
        <f t="shared" si="154"/>
        <v>42</v>
      </c>
      <c r="O470" s="115">
        <f t="shared" si="154"/>
        <v>46.2</v>
      </c>
      <c r="P470" s="115">
        <f t="shared" si="154"/>
        <v>50.4</v>
      </c>
      <c r="Q470" s="115">
        <f t="shared" si="154"/>
        <v>54.6</v>
      </c>
      <c r="R470" s="115">
        <f t="shared" si="154"/>
        <v>58.8</v>
      </c>
      <c r="S470" s="117">
        <f t="shared" si="154"/>
        <v>63</v>
      </c>
    </row>
    <row r="471" spans="2:19" x14ac:dyDescent="0.25">
      <c r="B471">
        <v>5</v>
      </c>
      <c r="C471" s="10">
        <v>451</v>
      </c>
      <c r="D471" s="56">
        <f t="shared" si="152"/>
        <v>175.12</v>
      </c>
      <c r="E471" s="56">
        <v>30.886894630730101</v>
      </c>
      <c r="F471" s="56">
        <v>24.854401359787833</v>
      </c>
      <c r="H471" s="127">
        <v>3</v>
      </c>
      <c r="I471" s="115">
        <f t="shared" si="154"/>
        <v>42.555</v>
      </c>
      <c r="J471" s="115">
        <f t="shared" si="154"/>
        <v>51.065999999999995</v>
      </c>
      <c r="K471" s="115">
        <f t="shared" si="154"/>
        <v>59.576999999999998</v>
      </c>
      <c r="L471" s="115">
        <f t="shared" si="154"/>
        <v>68.088000000000008</v>
      </c>
      <c r="M471" s="115">
        <f t="shared" si="154"/>
        <v>76.599000000000004</v>
      </c>
      <c r="N471" s="116">
        <f t="shared" si="154"/>
        <v>85.11</v>
      </c>
      <c r="O471" s="115">
        <f t="shared" si="154"/>
        <v>93.621000000000009</v>
      </c>
      <c r="P471" s="115">
        <f t="shared" si="154"/>
        <v>102.13199999999999</v>
      </c>
      <c r="Q471" s="115">
        <f t="shared" si="154"/>
        <v>110.643</v>
      </c>
      <c r="R471" s="115">
        <f t="shared" si="154"/>
        <v>119.154</v>
      </c>
      <c r="S471" s="117">
        <f t="shared" si="154"/>
        <v>127.66499999999999</v>
      </c>
    </row>
    <row r="472" spans="2:19" x14ac:dyDescent="0.25">
      <c r="B472">
        <v>6</v>
      </c>
      <c r="C472" s="10">
        <v>694</v>
      </c>
      <c r="D472" s="56">
        <f t="shared" si="152"/>
        <v>222.70500000000004</v>
      </c>
      <c r="E472" s="56">
        <v>30.760341500071483</v>
      </c>
      <c r="F472" s="56">
        <v>23.059426503823524</v>
      </c>
      <c r="H472" s="127">
        <v>4</v>
      </c>
      <c r="I472" s="115">
        <f t="shared" si="154"/>
        <v>64.597500000000011</v>
      </c>
      <c r="J472" s="115">
        <f t="shared" si="154"/>
        <v>77.51700000000001</v>
      </c>
      <c r="K472" s="115">
        <f t="shared" si="154"/>
        <v>90.436500000000009</v>
      </c>
      <c r="L472" s="115">
        <f t="shared" si="154"/>
        <v>103.35600000000002</v>
      </c>
      <c r="M472" s="115">
        <f t="shared" si="154"/>
        <v>116.27550000000002</v>
      </c>
      <c r="N472" s="116">
        <f t="shared" si="154"/>
        <v>129.19500000000002</v>
      </c>
      <c r="O472" s="115">
        <f t="shared" si="154"/>
        <v>142.11450000000005</v>
      </c>
      <c r="P472" s="115">
        <f t="shared" si="154"/>
        <v>155.03400000000002</v>
      </c>
      <c r="Q472" s="115">
        <f t="shared" si="154"/>
        <v>167.95350000000005</v>
      </c>
      <c r="R472" s="115">
        <f t="shared" si="154"/>
        <v>180.87300000000002</v>
      </c>
      <c r="S472" s="117">
        <f t="shared" si="154"/>
        <v>193.79250000000002</v>
      </c>
    </row>
    <row r="473" spans="2:19" x14ac:dyDescent="0.25">
      <c r="B473">
        <v>7</v>
      </c>
      <c r="C473" s="10">
        <v>997</v>
      </c>
      <c r="D473" s="56">
        <f t="shared" si="152"/>
        <v>271.7700000000001</v>
      </c>
      <c r="E473" s="56">
        <v>30.633721732447718</v>
      </c>
      <c r="F473" s="56">
        <v>21.276021279406145</v>
      </c>
      <c r="H473" s="127">
        <v>5</v>
      </c>
      <c r="I473" s="115">
        <f t="shared" si="154"/>
        <v>87.56</v>
      </c>
      <c r="J473" s="115">
        <f t="shared" si="154"/>
        <v>105.072</v>
      </c>
      <c r="K473" s="115">
        <f t="shared" si="154"/>
        <v>122.58399999999999</v>
      </c>
      <c r="L473" s="115">
        <f t="shared" si="154"/>
        <v>140.096</v>
      </c>
      <c r="M473" s="115">
        <f t="shared" si="154"/>
        <v>157.608</v>
      </c>
      <c r="N473" s="116">
        <f t="shared" si="154"/>
        <v>175.12</v>
      </c>
      <c r="O473" s="115">
        <f t="shared" si="154"/>
        <v>192.63200000000003</v>
      </c>
      <c r="P473" s="115">
        <f t="shared" si="154"/>
        <v>210.14400000000001</v>
      </c>
      <c r="Q473" s="115">
        <f t="shared" si="154"/>
        <v>227.65600000000001</v>
      </c>
      <c r="R473" s="115">
        <f t="shared" si="154"/>
        <v>245.16799999999998</v>
      </c>
      <c r="S473" s="117">
        <f t="shared" si="154"/>
        <v>262.68</v>
      </c>
    </row>
    <row r="474" spans="2:19" x14ac:dyDescent="0.25">
      <c r="B474">
        <v>8</v>
      </c>
      <c r="C474" s="10">
        <v>1363</v>
      </c>
      <c r="D474" s="56">
        <f t="shared" si="152"/>
        <v>321.13499999999999</v>
      </c>
      <c r="E474" s="56">
        <v>30.507949950554757</v>
      </c>
      <c r="F474" s="56">
        <v>20.285106239281117</v>
      </c>
      <c r="H474" s="127">
        <v>6</v>
      </c>
      <c r="I474" s="115">
        <f t="shared" si="154"/>
        <v>111.35250000000002</v>
      </c>
      <c r="J474" s="115">
        <f t="shared" si="154"/>
        <v>133.62300000000002</v>
      </c>
      <c r="K474" s="115">
        <f t="shared" si="154"/>
        <v>155.89350000000002</v>
      </c>
      <c r="L474" s="115">
        <f t="shared" si="154"/>
        <v>178.16400000000004</v>
      </c>
      <c r="M474" s="115">
        <f t="shared" si="154"/>
        <v>200.43450000000004</v>
      </c>
      <c r="N474" s="116">
        <f t="shared" si="154"/>
        <v>222.70500000000004</v>
      </c>
      <c r="O474" s="115">
        <f t="shared" si="154"/>
        <v>244.97550000000007</v>
      </c>
      <c r="P474" s="115">
        <f t="shared" si="154"/>
        <v>267.24600000000004</v>
      </c>
      <c r="Q474" s="115">
        <f t="shared" si="154"/>
        <v>289.51650000000006</v>
      </c>
      <c r="R474" s="115">
        <f t="shared" si="154"/>
        <v>311.78700000000003</v>
      </c>
      <c r="S474" s="117">
        <f t="shared" si="154"/>
        <v>334.05750000000006</v>
      </c>
    </row>
    <row r="475" spans="2:19" x14ac:dyDescent="0.25">
      <c r="B475">
        <v>9</v>
      </c>
      <c r="C475" s="10">
        <v>1798</v>
      </c>
      <c r="D475" s="56">
        <f t="shared" si="152"/>
        <v>373.66500000000019</v>
      </c>
      <c r="E475" s="56">
        <v>30.381927307809612</v>
      </c>
      <c r="F475" s="56">
        <v>19.369560453606809</v>
      </c>
      <c r="H475" s="127">
        <v>7</v>
      </c>
      <c r="I475" s="115">
        <f t="shared" si="154"/>
        <v>135.88500000000005</v>
      </c>
      <c r="J475" s="115">
        <f t="shared" si="154"/>
        <v>163.06200000000004</v>
      </c>
      <c r="K475" s="115">
        <f t="shared" si="154"/>
        <v>190.23900000000006</v>
      </c>
      <c r="L475" s="115">
        <f t="shared" si="154"/>
        <v>217.41600000000008</v>
      </c>
      <c r="M475" s="115">
        <f t="shared" si="154"/>
        <v>244.5930000000001</v>
      </c>
      <c r="N475" s="116">
        <f t="shared" si="154"/>
        <v>271.7700000000001</v>
      </c>
      <c r="O475" s="115">
        <f t="shared" si="154"/>
        <v>298.94700000000012</v>
      </c>
      <c r="P475" s="115">
        <f t="shared" si="154"/>
        <v>326.12400000000008</v>
      </c>
      <c r="Q475" s="115">
        <f t="shared" si="154"/>
        <v>353.30100000000016</v>
      </c>
      <c r="R475" s="115">
        <f t="shared" si="154"/>
        <v>380.47800000000012</v>
      </c>
      <c r="S475" s="117">
        <f t="shared" si="154"/>
        <v>407.65500000000014</v>
      </c>
    </row>
    <row r="476" spans="2:19" x14ac:dyDescent="0.25">
      <c r="B476" s="12">
        <v>10</v>
      </c>
      <c r="C476" s="101">
        <v>2305</v>
      </c>
      <c r="D476" s="61">
        <f t="shared" si="152"/>
        <v>426.09000000000015</v>
      </c>
      <c r="E476" s="80">
        <v>27.112597814824777</v>
      </c>
      <c r="F476" s="80">
        <v>15.313109308046679</v>
      </c>
      <c r="H476" s="127">
        <v>8</v>
      </c>
      <c r="I476" s="115">
        <f t="shared" si="154"/>
        <v>160.5675</v>
      </c>
      <c r="J476" s="115">
        <f t="shared" si="154"/>
        <v>192.68099999999998</v>
      </c>
      <c r="K476" s="115">
        <f t="shared" si="154"/>
        <v>224.79449999999997</v>
      </c>
      <c r="L476" s="115">
        <f t="shared" si="154"/>
        <v>256.90800000000002</v>
      </c>
      <c r="M476" s="115">
        <f t="shared" si="154"/>
        <v>289.0215</v>
      </c>
      <c r="N476" s="116">
        <f t="shared" si="154"/>
        <v>321.13499999999999</v>
      </c>
      <c r="O476" s="115">
        <f t="shared" si="154"/>
        <v>353.24850000000004</v>
      </c>
      <c r="P476" s="115">
        <f t="shared" si="154"/>
        <v>385.36199999999997</v>
      </c>
      <c r="Q476" s="115">
        <f t="shared" si="154"/>
        <v>417.47550000000001</v>
      </c>
      <c r="R476" s="115">
        <f t="shared" si="154"/>
        <v>449.58899999999994</v>
      </c>
      <c r="S476" s="117">
        <f t="shared" si="154"/>
        <v>481.70249999999999</v>
      </c>
    </row>
    <row r="477" spans="2:19" x14ac:dyDescent="0.25">
      <c r="B477">
        <v>11</v>
      </c>
      <c r="C477" s="10">
        <v>2890</v>
      </c>
      <c r="D477" s="56">
        <f t="shared" si="152"/>
        <v>481.27500000000009</v>
      </c>
      <c r="E477" s="56">
        <v>26.908993854320908</v>
      </c>
      <c r="F477" s="56">
        <v>14.618869943251884</v>
      </c>
      <c r="H477" s="127">
        <v>9</v>
      </c>
      <c r="I477" s="115">
        <f t="shared" si="154"/>
        <v>186.8325000000001</v>
      </c>
      <c r="J477" s="115">
        <f t="shared" si="154"/>
        <v>224.1990000000001</v>
      </c>
      <c r="K477" s="115">
        <f t="shared" si="154"/>
        <v>261.5655000000001</v>
      </c>
      <c r="L477" s="115">
        <f t="shared" si="154"/>
        <v>298.93200000000019</v>
      </c>
      <c r="M477" s="115">
        <f t="shared" si="154"/>
        <v>336.29850000000016</v>
      </c>
      <c r="N477" s="116">
        <f t="shared" si="154"/>
        <v>373.66500000000019</v>
      </c>
      <c r="O477" s="115">
        <f t="shared" si="154"/>
        <v>411.03150000000022</v>
      </c>
      <c r="P477" s="115">
        <f t="shared" si="154"/>
        <v>448.3980000000002</v>
      </c>
      <c r="Q477" s="115">
        <f t="shared" si="154"/>
        <v>485.76450000000028</v>
      </c>
      <c r="R477" s="115">
        <f t="shared" si="154"/>
        <v>523.1310000000002</v>
      </c>
      <c r="S477" s="117">
        <f t="shared" si="154"/>
        <v>560.49750000000029</v>
      </c>
    </row>
    <row r="478" spans="2:19" x14ac:dyDescent="0.25">
      <c r="B478">
        <v>12</v>
      </c>
      <c r="C478" s="10">
        <v>3557</v>
      </c>
      <c r="D478" s="56">
        <f t="shared" si="152"/>
        <v>536.95000000000027</v>
      </c>
      <c r="E478" s="56">
        <v>26.707941429065315</v>
      </c>
      <c r="F478" s="56">
        <v>13.99327511532886</v>
      </c>
      <c r="H478" s="127">
        <v>10</v>
      </c>
      <c r="I478" s="115">
        <f t="shared" si="154"/>
        <v>213.04500000000007</v>
      </c>
      <c r="J478" s="115">
        <f t="shared" si="154"/>
        <v>255.65400000000008</v>
      </c>
      <c r="K478" s="115">
        <f t="shared" si="154"/>
        <v>298.26300000000009</v>
      </c>
      <c r="L478" s="115">
        <f t="shared" si="154"/>
        <v>340.87200000000013</v>
      </c>
      <c r="M478" s="115">
        <f t="shared" si="154"/>
        <v>383.48100000000017</v>
      </c>
      <c r="N478" s="116">
        <f t="shared" si="154"/>
        <v>426.09000000000015</v>
      </c>
      <c r="O478" s="115">
        <f t="shared" si="154"/>
        <v>468.69900000000018</v>
      </c>
      <c r="P478" s="115">
        <f t="shared" si="154"/>
        <v>511.30800000000016</v>
      </c>
      <c r="Q478" s="115">
        <f t="shared" si="154"/>
        <v>553.91700000000026</v>
      </c>
      <c r="R478" s="115">
        <f t="shared" si="154"/>
        <v>596.52600000000018</v>
      </c>
      <c r="S478" s="117">
        <f t="shared" si="154"/>
        <v>639.13500000000022</v>
      </c>
    </row>
    <row r="479" spans="2:19" x14ac:dyDescent="0.25">
      <c r="B479">
        <v>13</v>
      </c>
      <c r="C479" s="10">
        <v>4313</v>
      </c>
      <c r="D479" s="56">
        <f t="shared" si="152"/>
        <v>595.9350000000004</v>
      </c>
      <c r="E479" s="56">
        <v>26.508396905068999</v>
      </c>
      <c r="F479" s="56">
        <v>13.424997358262281</v>
      </c>
      <c r="H479" s="127">
        <v>11</v>
      </c>
      <c r="I479" s="115">
        <f t="shared" si="154"/>
        <v>240.63750000000005</v>
      </c>
      <c r="J479" s="115">
        <f t="shared" si="154"/>
        <v>288.76500000000004</v>
      </c>
      <c r="K479" s="115">
        <f t="shared" si="154"/>
        <v>336.89250000000004</v>
      </c>
      <c r="L479" s="115">
        <f t="shared" si="154"/>
        <v>385.0200000000001</v>
      </c>
      <c r="M479" s="115">
        <f t="shared" si="154"/>
        <v>433.14750000000009</v>
      </c>
      <c r="N479" s="116">
        <f t="shared" si="154"/>
        <v>481.27500000000009</v>
      </c>
      <c r="O479" s="115">
        <f t="shared" si="154"/>
        <v>529.40250000000015</v>
      </c>
      <c r="P479" s="115">
        <f t="shared" si="154"/>
        <v>577.53000000000009</v>
      </c>
      <c r="Q479" s="115">
        <f t="shared" si="154"/>
        <v>625.65750000000014</v>
      </c>
      <c r="R479" s="115">
        <f t="shared" si="154"/>
        <v>673.78500000000008</v>
      </c>
      <c r="S479" s="117">
        <f t="shared" si="154"/>
        <v>721.91250000000014</v>
      </c>
    </row>
    <row r="480" spans="2:19" x14ac:dyDescent="0.25">
      <c r="B480">
        <v>14</v>
      </c>
      <c r="C480" s="10">
        <v>5162</v>
      </c>
      <c r="D480" s="56">
        <f t="shared" si="152"/>
        <v>654.91499999999996</v>
      </c>
      <c r="E480" s="56">
        <v>26.310503042343218</v>
      </c>
      <c r="F480" s="56">
        <v>12.825596828638719</v>
      </c>
      <c r="H480" s="127">
        <v>12</v>
      </c>
      <c r="I480" s="115">
        <f t="shared" si="154"/>
        <v>268.47500000000014</v>
      </c>
      <c r="J480" s="115">
        <f t="shared" si="154"/>
        <v>322.17000000000013</v>
      </c>
      <c r="K480" s="115">
        <f t="shared" si="154"/>
        <v>375.86500000000018</v>
      </c>
      <c r="L480" s="115">
        <f t="shared" si="154"/>
        <v>429.56000000000023</v>
      </c>
      <c r="M480" s="115">
        <f t="shared" si="154"/>
        <v>483.25500000000028</v>
      </c>
      <c r="N480" s="116">
        <f t="shared" si="154"/>
        <v>536.95000000000027</v>
      </c>
      <c r="O480" s="115">
        <f t="shared" si="154"/>
        <v>590.64500000000032</v>
      </c>
      <c r="P480" s="115">
        <f t="shared" si="154"/>
        <v>644.34000000000026</v>
      </c>
      <c r="Q480" s="115">
        <f t="shared" si="154"/>
        <v>698.03500000000042</v>
      </c>
      <c r="R480" s="115">
        <f t="shared" si="154"/>
        <v>751.73000000000036</v>
      </c>
      <c r="S480" s="117">
        <f t="shared" si="154"/>
        <v>805.42500000000041</v>
      </c>
    </row>
    <row r="481" spans="2:19" x14ac:dyDescent="0.25">
      <c r="B481">
        <v>15</v>
      </c>
      <c r="C481" s="10">
        <v>6110</v>
      </c>
      <c r="D481" s="56">
        <f t="shared" si="152"/>
        <v>715.71</v>
      </c>
      <c r="E481" s="56">
        <v>26.113947743321944</v>
      </c>
      <c r="F481" s="56">
        <v>12.284820647229978</v>
      </c>
      <c r="H481" s="127">
        <v>13</v>
      </c>
      <c r="I481" s="115">
        <f t="shared" si="154"/>
        <v>297.9675000000002</v>
      </c>
      <c r="J481" s="115">
        <f t="shared" si="154"/>
        <v>357.56100000000021</v>
      </c>
      <c r="K481" s="115">
        <f t="shared" si="154"/>
        <v>417.15450000000027</v>
      </c>
      <c r="L481" s="115">
        <f t="shared" si="154"/>
        <v>476.74800000000033</v>
      </c>
      <c r="M481" s="115">
        <f t="shared" si="154"/>
        <v>536.34150000000034</v>
      </c>
      <c r="N481" s="116">
        <f t="shared" si="154"/>
        <v>595.9350000000004</v>
      </c>
      <c r="O481" s="115">
        <f t="shared" si="154"/>
        <v>655.52850000000046</v>
      </c>
      <c r="P481" s="115">
        <f t="shared" si="154"/>
        <v>715.12200000000041</v>
      </c>
      <c r="Q481" s="115">
        <f t="shared" si="154"/>
        <v>774.71550000000059</v>
      </c>
      <c r="R481" s="115">
        <f t="shared" si="154"/>
        <v>834.30900000000054</v>
      </c>
      <c r="S481" s="117">
        <f t="shared" si="154"/>
        <v>893.9025000000006</v>
      </c>
    </row>
    <row r="482" spans="2:19" x14ac:dyDescent="0.25">
      <c r="B482">
        <v>16</v>
      </c>
      <c r="C482" s="10">
        <v>7163</v>
      </c>
      <c r="D482" s="56">
        <f t="shared" si="152"/>
        <v>778.05000000000018</v>
      </c>
      <c r="E482" s="56">
        <v>25.91764231422993</v>
      </c>
      <c r="F482" s="56">
        <v>12.062505810446057</v>
      </c>
      <c r="H482" s="127">
        <v>14</v>
      </c>
      <c r="I482" s="115">
        <f t="shared" si="154"/>
        <v>327.45749999999998</v>
      </c>
      <c r="J482" s="115">
        <f t="shared" si="154"/>
        <v>392.94899999999996</v>
      </c>
      <c r="K482" s="115">
        <f t="shared" si="154"/>
        <v>458.44049999999993</v>
      </c>
      <c r="L482" s="115">
        <f t="shared" si="154"/>
        <v>523.93200000000002</v>
      </c>
      <c r="M482" s="115">
        <f t="shared" si="154"/>
        <v>589.42349999999999</v>
      </c>
      <c r="N482" s="116">
        <f t="shared" si="154"/>
        <v>654.91499999999996</v>
      </c>
      <c r="O482" s="115">
        <f t="shared" si="154"/>
        <v>720.40650000000005</v>
      </c>
      <c r="P482" s="115">
        <f t="shared" si="154"/>
        <v>785.89799999999991</v>
      </c>
      <c r="Q482" s="115">
        <f t="shared" si="154"/>
        <v>851.3895</v>
      </c>
      <c r="R482" s="115">
        <f t="shared" si="154"/>
        <v>916.88099999999986</v>
      </c>
      <c r="S482" s="117">
        <f t="shared" si="154"/>
        <v>982.37249999999995</v>
      </c>
    </row>
    <row r="483" spans="2:19" x14ac:dyDescent="0.25">
      <c r="B483">
        <v>17</v>
      </c>
      <c r="C483" s="10">
        <v>8332</v>
      </c>
      <c r="D483" s="56">
        <f t="shared" si="152"/>
        <v>846.66500000000087</v>
      </c>
      <c r="E483" s="56">
        <v>30.881648354423682</v>
      </c>
      <c r="F483" s="56">
        <v>14.148876596324751</v>
      </c>
      <c r="H483" s="127">
        <v>15</v>
      </c>
      <c r="I483" s="115">
        <f t="shared" si="154"/>
        <v>357.85500000000002</v>
      </c>
      <c r="J483" s="115">
        <f t="shared" si="154"/>
        <v>429.42599999999999</v>
      </c>
      <c r="K483" s="115">
        <f t="shared" si="154"/>
        <v>500.99700000000001</v>
      </c>
      <c r="L483" s="115">
        <f t="shared" si="154"/>
        <v>572.5680000000001</v>
      </c>
      <c r="M483" s="115">
        <f t="shared" si="154"/>
        <v>644.13900000000001</v>
      </c>
      <c r="N483" s="116">
        <f t="shared" si="154"/>
        <v>715.71</v>
      </c>
      <c r="O483" s="115">
        <f t="shared" si="154"/>
        <v>787.28100000000006</v>
      </c>
      <c r="P483" s="115">
        <f t="shared" si="154"/>
        <v>858.85199999999998</v>
      </c>
      <c r="Q483" s="115">
        <f t="shared" si="154"/>
        <v>930.42300000000012</v>
      </c>
      <c r="R483" s="115">
        <f t="shared" si="154"/>
        <v>1001.994</v>
      </c>
      <c r="S483" s="117">
        <f t="shared" si="154"/>
        <v>1073.5650000000001</v>
      </c>
    </row>
    <row r="484" spans="2:19" x14ac:dyDescent="0.25">
      <c r="B484">
        <v>18</v>
      </c>
      <c r="C484" s="10">
        <v>9622</v>
      </c>
      <c r="D484" s="56">
        <f t="shared" si="152"/>
        <v>915.06000000000131</v>
      </c>
      <c r="E484" s="56">
        <v>30.662027305506225</v>
      </c>
      <c r="F484" s="56">
        <v>13.836815407497847</v>
      </c>
      <c r="H484" s="127">
        <v>16</v>
      </c>
      <c r="I484" s="115">
        <f t="shared" si="154"/>
        <v>389.02500000000009</v>
      </c>
      <c r="J484" s="115">
        <f t="shared" si="154"/>
        <v>466.8300000000001</v>
      </c>
      <c r="K484" s="115">
        <f t="shared" si="154"/>
        <v>544.6350000000001</v>
      </c>
      <c r="L484" s="115">
        <f t="shared" si="154"/>
        <v>622.44000000000017</v>
      </c>
      <c r="M484" s="115">
        <f t="shared" si="154"/>
        <v>700.24500000000023</v>
      </c>
      <c r="N484" s="116">
        <f t="shared" si="154"/>
        <v>778.05000000000018</v>
      </c>
      <c r="O484" s="115">
        <f t="shared" si="154"/>
        <v>855.85500000000025</v>
      </c>
      <c r="P484" s="115">
        <f t="shared" si="154"/>
        <v>933.6600000000002</v>
      </c>
      <c r="Q484" s="115">
        <f t="shared" si="154"/>
        <v>1011.4650000000003</v>
      </c>
      <c r="R484" s="115">
        <f t="shared" si="154"/>
        <v>1089.2700000000002</v>
      </c>
      <c r="S484" s="117">
        <f t="shared" si="154"/>
        <v>1167.0750000000003</v>
      </c>
    </row>
    <row r="485" spans="2:19" x14ac:dyDescent="0.25">
      <c r="B485">
        <v>19</v>
      </c>
      <c r="C485" s="10">
        <v>11043</v>
      </c>
      <c r="D485" s="56">
        <f t="shared" si="152"/>
        <v>988.01000000000022</v>
      </c>
      <c r="E485" s="56">
        <v>30.44280909206319</v>
      </c>
      <c r="F485" s="56">
        <v>13.540146590242356</v>
      </c>
      <c r="H485" s="127">
        <v>17</v>
      </c>
      <c r="I485" s="115">
        <f t="shared" si="154"/>
        <v>423.33250000000044</v>
      </c>
      <c r="J485" s="115">
        <f t="shared" si="154"/>
        <v>507.99900000000048</v>
      </c>
      <c r="K485" s="115">
        <f t="shared" si="154"/>
        <v>592.66550000000052</v>
      </c>
      <c r="L485" s="115">
        <f t="shared" si="154"/>
        <v>677.33200000000079</v>
      </c>
      <c r="M485" s="115">
        <f t="shared" si="154"/>
        <v>761.99850000000083</v>
      </c>
      <c r="N485" s="116">
        <f t="shared" si="154"/>
        <v>846.66500000000087</v>
      </c>
      <c r="O485" s="115">
        <f t="shared" si="154"/>
        <v>931.33150000000103</v>
      </c>
      <c r="P485" s="115">
        <f t="shared" si="154"/>
        <v>1015.998000000001</v>
      </c>
      <c r="Q485" s="115">
        <f t="shared" si="154"/>
        <v>1100.6645000000012</v>
      </c>
      <c r="R485" s="115">
        <f t="shared" si="154"/>
        <v>1185.331000000001</v>
      </c>
      <c r="S485" s="117">
        <f t="shared" si="154"/>
        <v>1269.9975000000013</v>
      </c>
    </row>
    <row r="486" spans="2:19" x14ac:dyDescent="0.25">
      <c r="B486" s="12">
        <v>20</v>
      </c>
      <c r="C486" s="101">
        <v>12602</v>
      </c>
      <c r="D486" s="61">
        <f t="shared" si="152"/>
        <v>1062.0650000000005</v>
      </c>
      <c r="E486" s="80">
        <v>30.224100385042334</v>
      </c>
      <c r="F486" s="80">
        <v>13.259449094264067</v>
      </c>
      <c r="H486" s="127">
        <v>18</v>
      </c>
      <c r="I486" s="115">
        <f t="shared" ref="I486:S498" si="155">$D484*(1+I$466)</f>
        <v>457.53000000000065</v>
      </c>
      <c r="J486" s="115">
        <f t="shared" si="155"/>
        <v>549.03600000000074</v>
      </c>
      <c r="K486" s="115">
        <f t="shared" si="155"/>
        <v>640.54200000000083</v>
      </c>
      <c r="L486" s="115">
        <f t="shared" si="155"/>
        <v>732.04800000000114</v>
      </c>
      <c r="M486" s="115">
        <f t="shared" si="155"/>
        <v>823.55400000000122</v>
      </c>
      <c r="N486" s="116">
        <f t="shared" si="155"/>
        <v>915.06000000000131</v>
      </c>
      <c r="O486" s="115">
        <f t="shared" si="155"/>
        <v>1006.5660000000015</v>
      </c>
      <c r="P486" s="115">
        <f t="shared" si="155"/>
        <v>1098.0720000000015</v>
      </c>
      <c r="Q486" s="115">
        <f t="shared" si="155"/>
        <v>1189.5780000000018</v>
      </c>
      <c r="R486" s="115">
        <f t="shared" si="155"/>
        <v>1281.0840000000017</v>
      </c>
      <c r="S486" s="117">
        <f t="shared" si="155"/>
        <v>1372.590000000002</v>
      </c>
    </row>
    <row r="487" spans="2:19" x14ac:dyDescent="0.25">
      <c r="B487">
        <v>21</v>
      </c>
      <c r="C487" s="10">
        <v>14262</v>
      </c>
      <c r="D487" s="56">
        <f t="shared" si="152"/>
        <v>1092.9100000000017</v>
      </c>
      <c r="E487" s="56">
        <v>30.233846719027319</v>
      </c>
      <c r="F487" s="56">
        <v>14.129419383045692</v>
      </c>
      <c r="H487" s="127">
        <v>19</v>
      </c>
      <c r="I487" s="115">
        <f t="shared" si="155"/>
        <v>494.00500000000011</v>
      </c>
      <c r="J487" s="115">
        <f t="shared" si="155"/>
        <v>592.80600000000015</v>
      </c>
      <c r="K487" s="115">
        <f t="shared" si="155"/>
        <v>691.60700000000008</v>
      </c>
      <c r="L487" s="115">
        <f t="shared" si="155"/>
        <v>790.40800000000024</v>
      </c>
      <c r="M487" s="115">
        <f t="shared" si="155"/>
        <v>889.20900000000017</v>
      </c>
      <c r="N487" s="116">
        <f t="shared" si="155"/>
        <v>988.01000000000022</v>
      </c>
      <c r="O487" s="115">
        <f t="shared" si="155"/>
        <v>1086.8110000000004</v>
      </c>
      <c r="P487" s="115">
        <f t="shared" si="155"/>
        <v>1185.6120000000003</v>
      </c>
      <c r="Q487" s="115">
        <f t="shared" si="155"/>
        <v>1284.4130000000002</v>
      </c>
      <c r="R487" s="115">
        <f t="shared" si="155"/>
        <v>1383.2140000000002</v>
      </c>
      <c r="S487" s="117">
        <f t="shared" si="155"/>
        <v>1482.0150000000003</v>
      </c>
    </row>
    <row r="488" spans="2:19" x14ac:dyDescent="0.25">
      <c r="B488">
        <v>22</v>
      </c>
      <c r="C488" s="10">
        <v>16028</v>
      </c>
      <c r="D488" s="56">
        <f t="shared" si="152"/>
        <v>1124.2100000000009</v>
      </c>
      <c r="E488" s="56">
        <v>30.236345028031248</v>
      </c>
      <c r="F488" s="56">
        <v>14.926111888600188</v>
      </c>
      <c r="H488" s="127">
        <v>20</v>
      </c>
      <c r="I488" s="115">
        <f t="shared" si="155"/>
        <v>531.03250000000025</v>
      </c>
      <c r="J488" s="115">
        <f t="shared" si="155"/>
        <v>637.23900000000026</v>
      </c>
      <c r="K488" s="115">
        <f t="shared" si="155"/>
        <v>743.44550000000027</v>
      </c>
      <c r="L488" s="115">
        <f t="shared" si="155"/>
        <v>849.6520000000005</v>
      </c>
      <c r="M488" s="115">
        <f t="shared" si="155"/>
        <v>955.8585000000005</v>
      </c>
      <c r="N488" s="116">
        <f t="shared" si="155"/>
        <v>1062.0650000000005</v>
      </c>
      <c r="O488" s="115">
        <f t="shared" si="155"/>
        <v>1168.2715000000007</v>
      </c>
      <c r="P488" s="115">
        <f t="shared" si="155"/>
        <v>1274.4780000000005</v>
      </c>
      <c r="Q488" s="115">
        <f t="shared" si="155"/>
        <v>1380.6845000000008</v>
      </c>
      <c r="R488" s="115">
        <f t="shared" si="155"/>
        <v>1486.8910000000005</v>
      </c>
      <c r="S488" s="117">
        <f t="shared" si="155"/>
        <v>1593.0975000000008</v>
      </c>
    </row>
    <row r="489" spans="2:19" x14ac:dyDescent="0.25">
      <c r="B489">
        <v>23</v>
      </c>
      <c r="C489" s="10">
        <v>17905</v>
      </c>
      <c r="D489" s="56">
        <f t="shared" si="152"/>
        <v>1155.7400000000016</v>
      </c>
      <c r="E489" s="56">
        <v>30.232787940806819</v>
      </c>
      <c r="F489" s="56">
        <v>15.681732440358534</v>
      </c>
      <c r="H489" s="127">
        <v>21</v>
      </c>
      <c r="I489" s="115">
        <f t="shared" si="155"/>
        <v>546.45500000000084</v>
      </c>
      <c r="J489" s="115">
        <f t="shared" si="155"/>
        <v>655.746000000001</v>
      </c>
      <c r="K489" s="115">
        <f t="shared" si="155"/>
        <v>765.03700000000117</v>
      </c>
      <c r="L489" s="115">
        <f t="shared" si="155"/>
        <v>874.32800000000134</v>
      </c>
      <c r="M489" s="115">
        <f t="shared" si="155"/>
        <v>983.61900000000151</v>
      </c>
      <c r="N489" s="116">
        <f t="shared" si="155"/>
        <v>1092.9100000000017</v>
      </c>
      <c r="O489" s="115">
        <f t="shared" si="155"/>
        <v>1202.2010000000018</v>
      </c>
      <c r="P489" s="115">
        <f t="shared" si="155"/>
        <v>1311.492000000002</v>
      </c>
      <c r="Q489" s="115">
        <f t="shared" si="155"/>
        <v>1420.7830000000022</v>
      </c>
      <c r="R489" s="115">
        <f t="shared" si="155"/>
        <v>1530.0740000000023</v>
      </c>
      <c r="S489" s="117">
        <f t="shared" si="155"/>
        <v>1639.3650000000025</v>
      </c>
    </row>
    <row r="490" spans="2:19" x14ac:dyDescent="0.25">
      <c r="B490">
        <v>24</v>
      </c>
      <c r="C490" s="10">
        <v>19899</v>
      </c>
      <c r="D490" s="56">
        <f t="shared" si="152"/>
        <v>1188.2750000000015</v>
      </c>
      <c r="E490" s="56">
        <v>30.223896770621707</v>
      </c>
      <c r="F490" s="56">
        <v>16.356140877534873</v>
      </c>
      <c r="H490" s="127">
        <v>22</v>
      </c>
      <c r="I490" s="115">
        <f t="shared" si="155"/>
        <v>562.10500000000047</v>
      </c>
      <c r="J490" s="115">
        <f t="shared" si="155"/>
        <v>674.52600000000052</v>
      </c>
      <c r="K490" s="115">
        <f t="shared" si="155"/>
        <v>786.94700000000057</v>
      </c>
      <c r="L490" s="115">
        <f t="shared" si="155"/>
        <v>899.36800000000085</v>
      </c>
      <c r="M490" s="115">
        <f t="shared" si="155"/>
        <v>1011.7890000000009</v>
      </c>
      <c r="N490" s="116">
        <f t="shared" si="155"/>
        <v>1124.2100000000009</v>
      </c>
      <c r="O490" s="115">
        <f t="shared" si="155"/>
        <v>1236.6310000000012</v>
      </c>
      <c r="P490" s="115">
        <f t="shared" si="155"/>
        <v>1349.052000000001</v>
      </c>
      <c r="Q490" s="115">
        <f t="shared" si="155"/>
        <v>1461.4730000000013</v>
      </c>
      <c r="R490" s="115">
        <f t="shared" si="155"/>
        <v>1573.8940000000011</v>
      </c>
      <c r="S490" s="117">
        <f t="shared" si="155"/>
        <v>1686.3150000000014</v>
      </c>
    </row>
    <row r="491" spans="2:19" x14ac:dyDescent="0.25">
      <c r="B491">
        <v>25</v>
      </c>
      <c r="C491" s="10">
        <v>22105</v>
      </c>
      <c r="D491" s="56">
        <f t="shared" si="152"/>
        <v>1310.5450000000019</v>
      </c>
      <c r="E491" s="56">
        <v>30.196025056453433</v>
      </c>
      <c r="F491" s="56">
        <v>16.966044876082734</v>
      </c>
      <c r="H491" s="127">
        <v>23</v>
      </c>
      <c r="I491" s="115">
        <f t="shared" si="155"/>
        <v>577.8700000000008</v>
      </c>
      <c r="J491" s="115">
        <f t="shared" si="155"/>
        <v>693.44400000000098</v>
      </c>
      <c r="K491" s="115">
        <f t="shared" si="155"/>
        <v>809.01800000000105</v>
      </c>
      <c r="L491" s="115">
        <f t="shared" si="155"/>
        <v>924.59200000000135</v>
      </c>
      <c r="M491" s="115">
        <f t="shared" si="155"/>
        <v>1040.1660000000015</v>
      </c>
      <c r="N491" s="116">
        <f t="shared" si="155"/>
        <v>1155.7400000000016</v>
      </c>
      <c r="O491" s="115">
        <f t="shared" si="155"/>
        <v>1271.3140000000019</v>
      </c>
      <c r="P491" s="115">
        <f t="shared" si="155"/>
        <v>1386.888000000002</v>
      </c>
      <c r="Q491" s="115">
        <f t="shared" si="155"/>
        <v>1502.462000000002</v>
      </c>
      <c r="R491" s="115">
        <f t="shared" si="155"/>
        <v>1618.0360000000021</v>
      </c>
      <c r="S491" s="117">
        <f t="shared" si="155"/>
        <v>1733.6100000000024</v>
      </c>
    </row>
    <row r="492" spans="2:19" x14ac:dyDescent="0.25">
      <c r="B492">
        <v>26</v>
      </c>
      <c r="C492" s="10">
        <v>24259</v>
      </c>
      <c r="D492" s="56">
        <f t="shared" si="152"/>
        <v>1159.2750000000015</v>
      </c>
      <c r="E492" s="56">
        <v>30.191994607318204</v>
      </c>
      <c r="F492" s="56">
        <v>17.577665945369787</v>
      </c>
      <c r="H492" s="127">
        <v>24</v>
      </c>
      <c r="I492" s="115">
        <f t="shared" si="155"/>
        <v>594.13750000000073</v>
      </c>
      <c r="J492" s="115">
        <f t="shared" si="155"/>
        <v>712.96500000000083</v>
      </c>
      <c r="K492" s="115">
        <f t="shared" si="155"/>
        <v>831.79250000000093</v>
      </c>
      <c r="L492" s="115">
        <f t="shared" si="155"/>
        <v>950.62000000000126</v>
      </c>
      <c r="M492" s="115">
        <f t="shared" si="155"/>
        <v>1069.4475000000014</v>
      </c>
      <c r="N492" s="116">
        <f t="shared" si="155"/>
        <v>1188.2750000000015</v>
      </c>
      <c r="O492" s="115">
        <f t="shared" si="155"/>
        <v>1307.1025000000018</v>
      </c>
      <c r="P492" s="115">
        <f t="shared" si="155"/>
        <v>1425.9300000000017</v>
      </c>
      <c r="Q492" s="115">
        <f t="shared" si="155"/>
        <v>1544.757500000002</v>
      </c>
      <c r="R492" s="115">
        <f t="shared" si="155"/>
        <v>1663.5850000000019</v>
      </c>
      <c r="S492" s="117">
        <f t="shared" si="155"/>
        <v>1782.4125000000022</v>
      </c>
    </row>
    <row r="493" spans="2:19" x14ac:dyDescent="0.25">
      <c r="B493">
        <v>27</v>
      </c>
      <c r="C493" s="10">
        <v>26637</v>
      </c>
      <c r="D493" s="56">
        <f t="shared" si="152"/>
        <v>1286.3450000000012</v>
      </c>
      <c r="E493" s="56">
        <v>30.169586252142679</v>
      </c>
      <c r="F493" s="56">
        <v>18.114379559045492</v>
      </c>
      <c r="H493" s="127">
        <v>25</v>
      </c>
      <c r="I493" s="115">
        <f t="shared" si="155"/>
        <v>655.27250000000095</v>
      </c>
      <c r="J493" s="115">
        <f t="shared" si="155"/>
        <v>786.32700000000114</v>
      </c>
      <c r="K493" s="115">
        <f t="shared" si="155"/>
        <v>917.38150000000121</v>
      </c>
      <c r="L493" s="115">
        <f t="shared" si="155"/>
        <v>1048.4360000000015</v>
      </c>
      <c r="M493" s="115">
        <f t="shared" si="155"/>
        <v>1179.4905000000017</v>
      </c>
      <c r="N493" s="116">
        <f t="shared" si="155"/>
        <v>1310.5450000000019</v>
      </c>
      <c r="O493" s="115">
        <f t="shared" si="155"/>
        <v>1441.5995000000023</v>
      </c>
      <c r="P493" s="115">
        <f t="shared" si="155"/>
        <v>1572.6540000000023</v>
      </c>
      <c r="Q493" s="115">
        <f t="shared" si="155"/>
        <v>1703.7085000000025</v>
      </c>
      <c r="R493" s="115">
        <f t="shared" si="155"/>
        <v>1834.7630000000024</v>
      </c>
      <c r="S493" s="117">
        <f t="shared" si="155"/>
        <v>1965.8175000000028</v>
      </c>
    </row>
    <row r="494" spans="2:19" x14ac:dyDescent="0.25">
      <c r="B494">
        <v>28</v>
      </c>
      <c r="C494" s="10">
        <v>29154</v>
      </c>
      <c r="D494" s="56">
        <f t="shared" si="152"/>
        <v>1318.3350000000028</v>
      </c>
      <c r="E494" s="56">
        <v>30.143636905395802</v>
      </c>
      <c r="F494" s="56">
        <v>18.630773595250226</v>
      </c>
      <c r="H494" s="127">
        <v>26</v>
      </c>
      <c r="I494" s="115">
        <f t="shared" si="155"/>
        <v>579.63750000000073</v>
      </c>
      <c r="J494" s="115">
        <f t="shared" si="155"/>
        <v>695.56500000000085</v>
      </c>
      <c r="K494" s="115">
        <f t="shared" si="155"/>
        <v>811.49250000000097</v>
      </c>
      <c r="L494" s="115">
        <f t="shared" si="155"/>
        <v>927.42000000000121</v>
      </c>
      <c r="M494" s="115">
        <f t="shared" si="155"/>
        <v>1043.3475000000014</v>
      </c>
      <c r="N494" s="116">
        <f t="shared" si="155"/>
        <v>1159.2750000000015</v>
      </c>
      <c r="O494" s="115">
        <f t="shared" si="155"/>
        <v>1275.2025000000017</v>
      </c>
      <c r="P494" s="115">
        <f t="shared" si="155"/>
        <v>1391.1300000000017</v>
      </c>
      <c r="Q494" s="115">
        <f t="shared" si="155"/>
        <v>1507.0575000000019</v>
      </c>
      <c r="R494" s="115">
        <f t="shared" si="155"/>
        <v>1622.9850000000019</v>
      </c>
      <c r="S494" s="117">
        <f t="shared" si="155"/>
        <v>1738.9125000000022</v>
      </c>
    </row>
    <row r="495" spans="2:19" x14ac:dyDescent="0.25">
      <c r="B495">
        <v>29</v>
      </c>
      <c r="C495" s="10">
        <v>31818</v>
      </c>
      <c r="D495" s="56">
        <f t="shared" si="152"/>
        <v>1352.0700000000033</v>
      </c>
      <c r="E495" s="56">
        <v>30.114292141942002</v>
      </c>
      <c r="F495" s="56">
        <v>19.111653381122657</v>
      </c>
      <c r="H495" s="127">
        <v>27</v>
      </c>
      <c r="I495" s="115">
        <f t="shared" si="155"/>
        <v>643.17250000000058</v>
      </c>
      <c r="J495" s="115">
        <f t="shared" si="155"/>
        <v>771.8070000000007</v>
      </c>
      <c r="K495" s="115">
        <f t="shared" si="155"/>
        <v>900.4415000000007</v>
      </c>
      <c r="L495" s="115">
        <f t="shared" si="155"/>
        <v>1029.0760000000009</v>
      </c>
      <c r="M495" s="115">
        <f t="shared" si="155"/>
        <v>1157.710500000001</v>
      </c>
      <c r="N495" s="116">
        <f t="shared" si="155"/>
        <v>1286.3450000000012</v>
      </c>
      <c r="O495" s="115">
        <f t="shared" si="155"/>
        <v>1414.9795000000015</v>
      </c>
      <c r="P495" s="115">
        <f t="shared" si="155"/>
        <v>1543.6140000000014</v>
      </c>
      <c r="Q495" s="115">
        <f t="shared" si="155"/>
        <v>1672.2485000000015</v>
      </c>
      <c r="R495" s="115">
        <f t="shared" si="155"/>
        <v>1800.8830000000014</v>
      </c>
      <c r="S495" s="117">
        <f t="shared" si="155"/>
        <v>1929.5175000000017</v>
      </c>
    </row>
    <row r="496" spans="2:19" x14ac:dyDescent="0.25">
      <c r="B496" s="12">
        <v>30</v>
      </c>
      <c r="C496" s="101">
        <v>34633</v>
      </c>
      <c r="D496" s="61">
        <f t="shared" si="152"/>
        <v>1383.1900000000023</v>
      </c>
      <c r="E496" s="80">
        <v>30.082346718116796</v>
      </c>
      <c r="F496" s="80">
        <v>19.546342161923185</v>
      </c>
      <c r="H496" s="127">
        <v>28</v>
      </c>
      <c r="I496" s="115">
        <f t="shared" si="155"/>
        <v>659.16750000000138</v>
      </c>
      <c r="J496" s="115">
        <f t="shared" si="155"/>
        <v>791.00100000000168</v>
      </c>
      <c r="K496" s="115">
        <f t="shared" si="155"/>
        <v>922.83450000000187</v>
      </c>
      <c r="L496" s="115">
        <f t="shared" si="155"/>
        <v>1054.6680000000022</v>
      </c>
      <c r="M496" s="115">
        <f t="shared" si="155"/>
        <v>1186.5015000000026</v>
      </c>
      <c r="N496" s="116">
        <f t="shared" si="155"/>
        <v>1318.3350000000028</v>
      </c>
      <c r="O496" s="115">
        <f t="shared" si="155"/>
        <v>1450.1685000000032</v>
      </c>
      <c r="P496" s="115">
        <f t="shared" si="155"/>
        <v>1582.0020000000034</v>
      </c>
      <c r="Q496" s="115">
        <f t="shared" si="155"/>
        <v>1713.8355000000035</v>
      </c>
      <c r="R496" s="115">
        <f t="shared" si="155"/>
        <v>1845.6690000000037</v>
      </c>
      <c r="S496" s="117">
        <f t="shared" si="155"/>
        <v>1977.5025000000041</v>
      </c>
    </row>
    <row r="497" spans="8:19" x14ac:dyDescent="0.25">
      <c r="H497" s="127">
        <v>29</v>
      </c>
      <c r="I497" s="115">
        <f t="shared" si="155"/>
        <v>676.03500000000167</v>
      </c>
      <c r="J497" s="115">
        <f t="shared" si="155"/>
        <v>811.24200000000201</v>
      </c>
      <c r="K497" s="115">
        <f t="shared" si="155"/>
        <v>946.44900000000223</v>
      </c>
      <c r="L497" s="115">
        <f t="shared" si="155"/>
        <v>1081.6560000000027</v>
      </c>
      <c r="M497" s="115">
        <f t="shared" si="155"/>
        <v>1216.863000000003</v>
      </c>
      <c r="N497" s="116">
        <f t="shared" si="155"/>
        <v>1352.0700000000033</v>
      </c>
      <c r="O497" s="115">
        <f t="shared" si="155"/>
        <v>1487.2770000000039</v>
      </c>
      <c r="P497" s="115">
        <f t="shared" si="155"/>
        <v>1622.484000000004</v>
      </c>
      <c r="Q497" s="115">
        <f t="shared" si="155"/>
        <v>1757.6910000000044</v>
      </c>
      <c r="R497" s="115">
        <f t="shared" si="155"/>
        <v>1892.8980000000045</v>
      </c>
      <c r="S497" s="117">
        <f t="shared" si="155"/>
        <v>2028.105000000005</v>
      </c>
    </row>
    <row r="498" spans="8:19" x14ac:dyDescent="0.25">
      <c r="H498" s="128">
        <v>30</v>
      </c>
      <c r="I498" s="109">
        <f t="shared" si="155"/>
        <v>691.59500000000116</v>
      </c>
      <c r="J498" s="109">
        <f t="shared" si="155"/>
        <v>829.91400000000135</v>
      </c>
      <c r="K498" s="109">
        <f t="shared" si="155"/>
        <v>968.23300000000154</v>
      </c>
      <c r="L498" s="109">
        <f t="shared" si="155"/>
        <v>1106.552000000002</v>
      </c>
      <c r="M498" s="109">
        <f t="shared" si="155"/>
        <v>1244.8710000000021</v>
      </c>
      <c r="N498" s="110">
        <f t="shared" si="155"/>
        <v>1383.1900000000023</v>
      </c>
      <c r="O498" s="109">
        <f t="shared" si="155"/>
        <v>1521.5090000000027</v>
      </c>
      <c r="P498" s="109">
        <f t="shared" si="155"/>
        <v>1659.8280000000027</v>
      </c>
      <c r="Q498" s="109">
        <f t="shared" si="155"/>
        <v>1798.1470000000031</v>
      </c>
      <c r="R498" s="109">
        <f t="shared" si="155"/>
        <v>1936.4660000000031</v>
      </c>
      <c r="S498" s="118">
        <f t="shared" si="155"/>
        <v>2074.7850000000035</v>
      </c>
    </row>
    <row r="500" spans="8:19" x14ac:dyDescent="0.25">
      <c r="H500" s="111" t="s">
        <v>86</v>
      </c>
      <c r="I500" s="112">
        <v>-0.5</v>
      </c>
      <c r="J500" s="112">
        <v>-0.4</v>
      </c>
      <c r="K500" s="112">
        <v>-0.3</v>
      </c>
      <c r="L500" s="112">
        <v>-0.2</v>
      </c>
      <c r="M500" s="112">
        <v>-0.1</v>
      </c>
      <c r="N500" s="112">
        <v>0</v>
      </c>
      <c r="O500" s="112">
        <v>0.1</v>
      </c>
      <c r="P500" s="112">
        <v>0.2</v>
      </c>
      <c r="Q500" s="112">
        <v>0.3</v>
      </c>
      <c r="R500" s="112">
        <v>0.4</v>
      </c>
      <c r="S500" s="113">
        <v>0.5</v>
      </c>
    </row>
    <row r="501" spans="8:19" x14ac:dyDescent="0.25">
      <c r="H501" s="127">
        <v>1</v>
      </c>
      <c r="I501" s="120">
        <f>I$469</f>
        <v>0</v>
      </c>
      <c r="J501" s="120">
        <f t="shared" ref="J501:S501" si="156">J$469</f>
        <v>0</v>
      </c>
      <c r="K501" s="120">
        <f t="shared" si="156"/>
        <v>0</v>
      </c>
      <c r="L501" s="120">
        <f t="shared" si="156"/>
        <v>0</v>
      </c>
      <c r="M501" s="120">
        <f t="shared" si="156"/>
        <v>0</v>
      </c>
      <c r="N501" s="121">
        <f t="shared" si="156"/>
        <v>0</v>
      </c>
      <c r="O501" s="120">
        <f t="shared" si="156"/>
        <v>0</v>
      </c>
      <c r="P501" s="120">
        <f t="shared" si="156"/>
        <v>0</v>
      </c>
      <c r="Q501" s="120">
        <f t="shared" si="156"/>
        <v>0</v>
      </c>
      <c r="R501" s="120">
        <f t="shared" si="156"/>
        <v>0</v>
      </c>
      <c r="S501" s="122">
        <f t="shared" si="156"/>
        <v>0</v>
      </c>
    </row>
    <row r="502" spans="8:19" x14ac:dyDescent="0.25">
      <c r="H502" s="127">
        <v>2</v>
      </c>
      <c r="I502" s="120">
        <f>I501*(1+$I$135)+I470</f>
        <v>21</v>
      </c>
      <c r="J502" s="120">
        <f t="shared" ref="J502:S517" si="157">J501*(1+$I$135)+J470</f>
        <v>25.2</v>
      </c>
      <c r="K502" s="120">
        <f t="shared" si="157"/>
        <v>29.4</v>
      </c>
      <c r="L502" s="120">
        <f t="shared" si="157"/>
        <v>33.6</v>
      </c>
      <c r="M502" s="120">
        <f t="shared" si="157"/>
        <v>37.800000000000004</v>
      </c>
      <c r="N502" s="121">
        <f t="shared" si="157"/>
        <v>42</v>
      </c>
      <c r="O502" s="120">
        <f t="shared" si="157"/>
        <v>46.2</v>
      </c>
      <c r="P502" s="120">
        <f t="shared" si="157"/>
        <v>50.4</v>
      </c>
      <c r="Q502" s="120">
        <f t="shared" si="157"/>
        <v>54.6</v>
      </c>
      <c r="R502" s="120">
        <f t="shared" si="157"/>
        <v>58.8</v>
      </c>
      <c r="S502" s="122">
        <f t="shared" si="157"/>
        <v>63</v>
      </c>
    </row>
    <row r="503" spans="8:19" x14ac:dyDescent="0.25">
      <c r="H503" s="127">
        <v>3</v>
      </c>
      <c r="I503" s="120">
        <f t="shared" ref="I503:S518" si="158">I502*(1+$I$135)+I471</f>
        <v>64.5</v>
      </c>
      <c r="J503" s="120">
        <f t="shared" si="157"/>
        <v>77.399999999999991</v>
      </c>
      <c r="K503" s="120">
        <f t="shared" si="157"/>
        <v>90.3</v>
      </c>
      <c r="L503" s="120">
        <f t="shared" si="157"/>
        <v>103.20000000000002</v>
      </c>
      <c r="M503" s="120">
        <f t="shared" si="157"/>
        <v>116.10000000000001</v>
      </c>
      <c r="N503" s="121">
        <f t="shared" si="157"/>
        <v>129</v>
      </c>
      <c r="O503" s="120">
        <f t="shared" si="157"/>
        <v>141.9</v>
      </c>
      <c r="P503" s="120">
        <f t="shared" si="157"/>
        <v>154.79999999999998</v>
      </c>
      <c r="Q503" s="120">
        <f t="shared" si="157"/>
        <v>167.7</v>
      </c>
      <c r="R503" s="120">
        <f t="shared" si="157"/>
        <v>180.6</v>
      </c>
      <c r="S503" s="122">
        <f t="shared" si="157"/>
        <v>193.5</v>
      </c>
    </row>
    <row r="504" spans="8:19" x14ac:dyDescent="0.25">
      <c r="H504" s="127">
        <v>4</v>
      </c>
      <c r="I504" s="120">
        <f t="shared" si="158"/>
        <v>132</v>
      </c>
      <c r="J504" s="120">
        <f t="shared" si="157"/>
        <v>158.39999999999998</v>
      </c>
      <c r="K504" s="120">
        <f t="shared" si="157"/>
        <v>184.8</v>
      </c>
      <c r="L504" s="120">
        <f t="shared" si="157"/>
        <v>211.20000000000005</v>
      </c>
      <c r="M504" s="120">
        <f t="shared" si="157"/>
        <v>237.60000000000002</v>
      </c>
      <c r="N504" s="121">
        <f t="shared" si="157"/>
        <v>264</v>
      </c>
      <c r="O504" s="120">
        <f t="shared" si="157"/>
        <v>290.40000000000003</v>
      </c>
      <c r="P504" s="120">
        <f t="shared" si="157"/>
        <v>316.79999999999995</v>
      </c>
      <c r="Q504" s="120">
        <f t="shared" si="157"/>
        <v>343.20000000000005</v>
      </c>
      <c r="R504" s="120">
        <f t="shared" si="157"/>
        <v>369.6</v>
      </c>
      <c r="S504" s="122">
        <f t="shared" si="157"/>
        <v>396</v>
      </c>
    </row>
    <row r="505" spans="8:19" x14ac:dyDescent="0.25">
      <c r="H505" s="127">
        <v>5</v>
      </c>
      <c r="I505" s="120">
        <f t="shared" si="158"/>
        <v>225.5</v>
      </c>
      <c r="J505" s="120">
        <f t="shared" si="157"/>
        <v>270.59999999999997</v>
      </c>
      <c r="K505" s="120">
        <f t="shared" si="157"/>
        <v>315.7</v>
      </c>
      <c r="L505" s="120">
        <f t="shared" si="157"/>
        <v>360.80000000000007</v>
      </c>
      <c r="M505" s="120">
        <f t="shared" si="157"/>
        <v>405.9</v>
      </c>
      <c r="N505" s="121">
        <f t="shared" si="157"/>
        <v>451</v>
      </c>
      <c r="O505" s="120">
        <f t="shared" si="157"/>
        <v>496.1</v>
      </c>
      <c r="P505" s="120">
        <f t="shared" si="157"/>
        <v>541.19999999999993</v>
      </c>
      <c r="Q505" s="120">
        <f t="shared" si="157"/>
        <v>586.29999999999995</v>
      </c>
      <c r="R505" s="120">
        <f t="shared" si="157"/>
        <v>631.4</v>
      </c>
      <c r="S505" s="122">
        <f t="shared" si="157"/>
        <v>676.5</v>
      </c>
    </row>
    <row r="506" spans="8:19" x14ac:dyDescent="0.25">
      <c r="H506" s="127">
        <v>6</v>
      </c>
      <c r="I506" s="120">
        <f t="shared" si="158"/>
        <v>347</v>
      </c>
      <c r="J506" s="120">
        <f t="shared" si="157"/>
        <v>416.4</v>
      </c>
      <c r="K506" s="120">
        <f t="shared" si="157"/>
        <v>485.8</v>
      </c>
      <c r="L506" s="120">
        <f t="shared" si="157"/>
        <v>555.20000000000005</v>
      </c>
      <c r="M506" s="120">
        <f t="shared" si="157"/>
        <v>624.6</v>
      </c>
      <c r="N506" s="121">
        <f t="shared" si="157"/>
        <v>694</v>
      </c>
      <c r="O506" s="120">
        <f t="shared" si="157"/>
        <v>763.40000000000009</v>
      </c>
      <c r="P506" s="120">
        <f t="shared" si="157"/>
        <v>832.8</v>
      </c>
      <c r="Q506" s="120">
        <f t="shared" si="157"/>
        <v>902.19999999999993</v>
      </c>
      <c r="R506" s="120">
        <f t="shared" si="157"/>
        <v>971.6</v>
      </c>
      <c r="S506" s="122">
        <f t="shared" si="157"/>
        <v>1041</v>
      </c>
    </row>
    <row r="507" spans="8:19" x14ac:dyDescent="0.25">
      <c r="H507" s="127">
        <v>7</v>
      </c>
      <c r="I507" s="120">
        <f t="shared" si="158"/>
        <v>498.5</v>
      </c>
      <c r="J507" s="120">
        <f t="shared" si="157"/>
        <v>598.19999999999993</v>
      </c>
      <c r="K507" s="120">
        <f t="shared" si="157"/>
        <v>697.90000000000009</v>
      </c>
      <c r="L507" s="120">
        <f t="shared" si="157"/>
        <v>797.6</v>
      </c>
      <c r="M507" s="120">
        <f t="shared" si="157"/>
        <v>897.30000000000007</v>
      </c>
      <c r="N507" s="121">
        <f t="shared" si="157"/>
        <v>997</v>
      </c>
      <c r="O507" s="120">
        <f t="shared" si="157"/>
        <v>1096.7000000000003</v>
      </c>
      <c r="P507" s="120">
        <f t="shared" si="157"/>
        <v>1196.3999999999999</v>
      </c>
      <c r="Q507" s="120">
        <f t="shared" si="157"/>
        <v>1296.0999999999999</v>
      </c>
      <c r="R507" s="120">
        <f t="shared" si="157"/>
        <v>1395.8000000000002</v>
      </c>
      <c r="S507" s="122">
        <f t="shared" si="157"/>
        <v>1495.5000000000002</v>
      </c>
    </row>
    <row r="508" spans="8:19" x14ac:dyDescent="0.25">
      <c r="H508" s="127">
        <v>8</v>
      </c>
      <c r="I508" s="120">
        <f t="shared" si="158"/>
        <v>681.5</v>
      </c>
      <c r="J508" s="120">
        <f t="shared" si="157"/>
        <v>817.8</v>
      </c>
      <c r="K508" s="120">
        <f t="shared" si="157"/>
        <v>954.1</v>
      </c>
      <c r="L508" s="120">
        <f t="shared" si="157"/>
        <v>1090.4000000000001</v>
      </c>
      <c r="M508" s="120">
        <f t="shared" si="157"/>
        <v>1226.7</v>
      </c>
      <c r="N508" s="121">
        <f t="shared" si="157"/>
        <v>1363</v>
      </c>
      <c r="O508" s="120">
        <f t="shared" si="157"/>
        <v>1499.3000000000002</v>
      </c>
      <c r="P508" s="120">
        <f t="shared" si="157"/>
        <v>1635.6</v>
      </c>
      <c r="Q508" s="120">
        <f t="shared" si="157"/>
        <v>1771.8999999999999</v>
      </c>
      <c r="R508" s="120">
        <f t="shared" si="157"/>
        <v>1908.2</v>
      </c>
      <c r="S508" s="122">
        <f t="shared" si="157"/>
        <v>2044.5</v>
      </c>
    </row>
    <row r="509" spans="8:19" x14ac:dyDescent="0.25">
      <c r="H509" s="127">
        <v>9</v>
      </c>
      <c r="I509" s="120">
        <f t="shared" si="158"/>
        <v>899</v>
      </c>
      <c r="J509" s="120">
        <f t="shared" si="157"/>
        <v>1078.8</v>
      </c>
      <c r="K509" s="120">
        <f t="shared" si="157"/>
        <v>1258.6000000000001</v>
      </c>
      <c r="L509" s="120">
        <f t="shared" si="157"/>
        <v>1438.4000000000003</v>
      </c>
      <c r="M509" s="120">
        <f t="shared" si="157"/>
        <v>1618.2</v>
      </c>
      <c r="N509" s="121">
        <f t="shared" si="157"/>
        <v>1798</v>
      </c>
      <c r="O509" s="120">
        <f t="shared" si="157"/>
        <v>1977.8000000000004</v>
      </c>
      <c r="P509" s="120">
        <f t="shared" si="157"/>
        <v>2157.6</v>
      </c>
      <c r="Q509" s="120">
        <f t="shared" si="157"/>
        <v>2337.4</v>
      </c>
      <c r="R509" s="120">
        <f t="shared" si="157"/>
        <v>2517.2000000000003</v>
      </c>
      <c r="S509" s="122">
        <f t="shared" si="157"/>
        <v>2697.0000000000005</v>
      </c>
    </row>
    <row r="510" spans="8:19" x14ac:dyDescent="0.25">
      <c r="H510" s="127">
        <v>10</v>
      </c>
      <c r="I510" s="120">
        <f t="shared" si="158"/>
        <v>1152.5</v>
      </c>
      <c r="J510" s="120">
        <f t="shared" si="157"/>
        <v>1382.9999999999998</v>
      </c>
      <c r="K510" s="120">
        <f t="shared" si="157"/>
        <v>1613.5000000000002</v>
      </c>
      <c r="L510" s="120">
        <f t="shared" si="157"/>
        <v>1844.0000000000002</v>
      </c>
      <c r="M510" s="120">
        <f t="shared" si="157"/>
        <v>2074.5</v>
      </c>
      <c r="N510" s="121">
        <f t="shared" si="157"/>
        <v>2305</v>
      </c>
      <c r="O510" s="120">
        <f t="shared" si="157"/>
        <v>2535.5000000000005</v>
      </c>
      <c r="P510" s="120">
        <f t="shared" si="157"/>
        <v>2765.9999999999995</v>
      </c>
      <c r="Q510" s="120">
        <f t="shared" si="157"/>
        <v>2996.5000000000005</v>
      </c>
      <c r="R510" s="120">
        <f t="shared" si="157"/>
        <v>3227.0000000000005</v>
      </c>
      <c r="S510" s="122">
        <f t="shared" si="157"/>
        <v>3457.5000000000005</v>
      </c>
    </row>
    <row r="511" spans="8:19" x14ac:dyDescent="0.25">
      <c r="H511" s="127">
        <v>11</v>
      </c>
      <c r="I511" s="120">
        <f t="shared" si="158"/>
        <v>1445</v>
      </c>
      <c r="J511" s="120">
        <f t="shared" si="157"/>
        <v>1733.9999999999998</v>
      </c>
      <c r="K511" s="120">
        <f t="shared" si="157"/>
        <v>2023</v>
      </c>
      <c r="L511" s="120">
        <f t="shared" si="157"/>
        <v>2312</v>
      </c>
      <c r="M511" s="120">
        <f t="shared" si="157"/>
        <v>2601</v>
      </c>
      <c r="N511" s="121">
        <f t="shared" si="157"/>
        <v>2890</v>
      </c>
      <c r="O511" s="120">
        <f t="shared" si="157"/>
        <v>3179.0000000000005</v>
      </c>
      <c r="P511" s="120">
        <f t="shared" si="157"/>
        <v>3467.9999999999995</v>
      </c>
      <c r="Q511" s="120">
        <f t="shared" si="157"/>
        <v>3757.0000000000005</v>
      </c>
      <c r="R511" s="120">
        <f t="shared" si="157"/>
        <v>4046</v>
      </c>
      <c r="S511" s="122">
        <f t="shared" si="157"/>
        <v>4335</v>
      </c>
    </row>
    <row r="512" spans="8:19" x14ac:dyDescent="0.25">
      <c r="H512" s="127">
        <v>12</v>
      </c>
      <c r="I512" s="120">
        <f t="shared" si="158"/>
        <v>1778.5</v>
      </c>
      <c r="J512" s="120">
        <f t="shared" si="157"/>
        <v>2134.1999999999998</v>
      </c>
      <c r="K512" s="120">
        <f t="shared" si="157"/>
        <v>2489.9</v>
      </c>
      <c r="L512" s="120">
        <f t="shared" si="157"/>
        <v>2845.6000000000004</v>
      </c>
      <c r="M512" s="120">
        <f t="shared" si="157"/>
        <v>3201.2999999999997</v>
      </c>
      <c r="N512" s="121">
        <f t="shared" si="157"/>
        <v>3557</v>
      </c>
      <c r="O512" s="120">
        <f t="shared" si="157"/>
        <v>3912.7000000000007</v>
      </c>
      <c r="P512" s="120">
        <f t="shared" si="157"/>
        <v>4268.3999999999996</v>
      </c>
      <c r="Q512" s="120">
        <f t="shared" si="157"/>
        <v>4624.1000000000004</v>
      </c>
      <c r="R512" s="120">
        <f t="shared" si="157"/>
        <v>4979.8</v>
      </c>
      <c r="S512" s="122">
        <f t="shared" si="157"/>
        <v>5335.5</v>
      </c>
    </row>
    <row r="513" spans="8:19" x14ac:dyDescent="0.25">
      <c r="H513" s="127">
        <v>13</v>
      </c>
      <c r="I513" s="120">
        <f t="shared" si="158"/>
        <v>2156.5</v>
      </c>
      <c r="J513" s="120">
        <f t="shared" si="157"/>
        <v>2587.7999999999997</v>
      </c>
      <c r="K513" s="120">
        <f t="shared" si="157"/>
        <v>3019.1</v>
      </c>
      <c r="L513" s="120">
        <f t="shared" si="157"/>
        <v>3450.4000000000005</v>
      </c>
      <c r="M513" s="120">
        <f t="shared" si="157"/>
        <v>3881.7</v>
      </c>
      <c r="N513" s="121">
        <f t="shared" si="157"/>
        <v>4313</v>
      </c>
      <c r="O513" s="120">
        <f t="shared" si="157"/>
        <v>4744.3000000000011</v>
      </c>
      <c r="P513" s="120">
        <f t="shared" si="157"/>
        <v>5175.5999999999995</v>
      </c>
      <c r="Q513" s="120">
        <f t="shared" si="157"/>
        <v>5606.9000000000005</v>
      </c>
      <c r="R513" s="120">
        <f t="shared" si="157"/>
        <v>6038.2</v>
      </c>
      <c r="S513" s="122">
        <f t="shared" si="157"/>
        <v>6469.5</v>
      </c>
    </row>
    <row r="514" spans="8:19" x14ac:dyDescent="0.25">
      <c r="H514" s="127">
        <v>14</v>
      </c>
      <c r="I514" s="120">
        <f t="shared" si="158"/>
        <v>2581</v>
      </c>
      <c r="J514" s="120">
        <f t="shared" si="157"/>
        <v>3097.2</v>
      </c>
      <c r="K514" s="120">
        <f t="shared" si="157"/>
        <v>3613.3999999999996</v>
      </c>
      <c r="L514" s="120">
        <f t="shared" si="157"/>
        <v>4129.6000000000004</v>
      </c>
      <c r="M514" s="120">
        <f t="shared" si="157"/>
        <v>4645.7999999999993</v>
      </c>
      <c r="N514" s="121">
        <f t="shared" si="157"/>
        <v>5162</v>
      </c>
      <c r="O514" s="120">
        <f t="shared" si="157"/>
        <v>5678.2000000000007</v>
      </c>
      <c r="P514" s="120">
        <f t="shared" si="157"/>
        <v>6194.4</v>
      </c>
      <c r="Q514" s="120">
        <f t="shared" si="157"/>
        <v>6710.6</v>
      </c>
      <c r="R514" s="120">
        <f t="shared" si="157"/>
        <v>7226.7999999999993</v>
      </c>
      <c r="S514" s="122">
        <f t="shared" si="157"/>
        <v>7743</v>
      </c>
    </row>
    <row r="515" spans="8:19" x14ac:dyDescent="0.25">
      <c r="H515" s="127">
        <v>15</v>
      </c>
      <c r="I515" s="120">
        <f t="shared" si="158"/>
        <v>3055</v>
      </c>
      <c r="J515" s="120">
        <f t="shared" si="157"/>
        <v>3665.9999999999995</v>
      </c>
      <c r="K515" s="120">
        <f t="shared" si="157"/>
        <v>4276.9999999999991</v>
      </c>
      <c r="L515" s="120">
        <f t="shared" si="157"/>
        <v>4888</v>
      </c>
      <c r="M515" s="120">
        <f t="shared" si="157"/>
        <v>5498.9999999999991</v>
      </c>
      <c r="N515" s="121">
        <f t="shared" si="157"/>
        <v>6110</v>
      </c>
      <c r="O515" s="120">
        <f t="shared" si="157"/>
        <v>6721</v>
      </c>
      <c r="P515" s="120">
        <f t="shared" si="157"/>
        <v>7331.9999999999991</v>
      </c>
      <c r="Q515" s="120">
        <f t="shared" si="157"/>
        <v>7943</v>
      </c>
      <c r="R515" s="120">
        <f t="shared" si="157"/>
        <v>8553.9999999999982</v>
      </c>
      <c r="S515" s="122">
        <f t="shared" si="157"/>
        <v>9165</v>
      </c>
    </row>
    <row r="516" spans="8:19" x14ac:dyDescent="0.25">
      <c r="H516" s="127">
        <v>16</v>
      </c>
      <c r="I516" s="120">
        <f t="shared" si="158"/>
        <v>3581.5</v>
      </c>
      <c r="J516" s="120">
        <f t="shared" si="157"/>
        <v>4297.7999999999993</v>
      </c>
      <c r="K516" s="120">
        <f t="shared" si="157"/>
        <v>5014.0999999999985</v>
      </c>
      <c r="L516" s="120">
        <f t="shared" si="157"/>
        <v>5730.4000000000005</v>
      </c>
      <c r="M516" s="120">
        <f t="shared" si="157"/>
        <v>6446.6999999999989</v>
      </c>
      <c r="N516" s="121">
        <f t="shared" si="157"/>
        <v>7163</v>
      </c>
      <c r="O516" s="120">
        <f t="shared" si="157"/>
        <v>7879.3</v>
      </c>
      <c r="P516" s="120">
        <f t="shared" si="157"/>
        <v>8595.5999999999985</v>
      </c>
      <c r="Q516" s="120">
        <f t="shared" si="157"/>
        <v>9311.9</v>
      </c>
      <c r="R516" s="120">
        <f t="shared" si="157"/>
        <v>10028.199999999997</v>
      </c>
      <c r="S516" s="122">
        <f t="shared" si="157"/>
        <v>10744.5</v>
      </c>
    </row>
    <row r="517" spans="8:19" x14ac:dyDescent="0.25">
      <c r="H517" s="127">
        <v>17</v>
      </c>
      <c r="I517" s="120">
        <f t="shared" si="158"/>
        <v>4166</v>
      </c>
      <c r="J517" s="120">
        <f t="shared" si="157"/>
        <v>4999.2</v>
      </c>
      <c r="K517" s="120">
        <f t="shared" si="157"/>
        <v>5832.3999999999978</v>
      </c>
      <c r="L517" s="120">
        <f t="shared" si="157"/>
        <v>6665.6</v>
      </c>
      <c r="M517" s="120">
        <f t="shared" si="157"/>
        <v>7498.7999999999993</v>
      </c>
      <c r="N517" s="121">
        <f t="shared" si="157"/>
        <v>8332</v>
      </c>
      <c r="O517" s="120">
        <f t="shared" si="157"/>
        <v>9165.2000000000007</v>
      </c>
      <c r="P517" s="120">
        <f t="shared" si="157"/>
        <v>9998.4</v>
      </c>
      <c r="Q517" s="120">
        <f t="shared" si="157"/>
        <v>10831.6</v>
      </c>
      <c r="R517" s="120">
        <f t="shared" si="157"/>
        <v>11664.799999999996</v>
      </c>
      <c r="S517" s="122">
        <f t="shared" si="157"/>
        <v>12498</v>
      </c>
    </row>
    <row r="518" spans="8:19" x14ac:dyDescent="0.25">
      <c r="H518" s="127">
        <v>18</v>
      </c>
      <c r="I518" s="120">
        <f t="shared" si="158"/>
        <v>4811</v>
      </c>
      <c r="J518" s="120">
        <f t="shared" si="158"/>
        <v>5773.2000000000007</v>
      </c>
      <c r="K518" s="120">
        <f t="shared" si="158"/>
        <v>6735.3999999999978</v>
      </c>
      <c r="L518" s="120">
        <f t="shared" si="158"/>
        <v>7697.6</v>
      </c>
      <c r="M518" s="120">
        <f t="shared" si="158"/>
        <v>8659.7999999999993</v>
      </c>
      <c r="N518" s="121">
        <f t="shared" si="158"/>
        <v>9622</v>
      </c>
      <c r="O518" s="120">
        <f t="shared" si="158"/>
        <v>10584.2</v>
      </c>
      <c r="P518" s="120">
        <f t="shared" si="158"/>
        <v>11546.400000000001</v>
      </c>
      <c r="Q518" s="120">
        <f t="shared" si="158"/>
        <v>12508.6</v>
      </c>
      <c r="R518" s="120">
        <f t="shared" si="158"/>
        <v>13470.799999999996</v>
      </c>
      <c r="S518" s="122">
        <f t="shared" si="158"/>
        <v>14433.000000000002</v>
      </c>
    </row>
    <row r="519" spans="8:19" x14ac:dyDescent="0.25">
      <c r="H519" s="127">
        <v>19</v>
      </c>
      <c r="I519" s="120">
        <f t="shared" ref="I519:S530" si="159">I518*(1+$I$135)+I487</f>
        <v>5521.5</v>
      </c>
      <c r="J519" s="120">
        <f t="shared" si="159"/>
        <v>6625.8000000000011</v>
      </c>
      <c r="K519" s="120">
        <f t="shared" si="159"/>
        <v>7730.0999999999976</v>
      </c>
      <c r="L519" s="120">
        <f t="shared" si="159"/>
        <v>8834.4</v>
      </c>
      <c r="M519" s="120">
        <f t="shared" si="159"/>
        <v>9938.6999999999989</v>
      </c>
      <c r="N519" s="121">
        <f t="shared" si="159"/>
        <v>11043</v>
      </c>
      <c r="O519" s="120">
        <f t="shared" si="159"/>
        <v>12147.3</v>
      </c>
      <c r="P519" s="120">
        <f t="shared" si="159"/>
        <v>13251.600000000002</v>
      </c>
      <c r="Q519" s="120">
        <f t="shared" si="159"/>
        <v>14355.9</v>
      </c>
      <c r="R519" s="120">
        <f t="shared" si="159"/>
        <v>15460.199999999995</v>
      </c>
      <c r="S519" s="122">
        <f t="shared" si="159"/>
        <v>16564.5</v>
      </c>
    </row>
    <row r="520" spans="8:19" x14ac:dyDescent="0.25">
      <c r="H520" s="127">
        <v>20</v>
      </c>
      <c r="I520" s="120">
        <f t="shared" si="159"/>
        <v>6301</v>
      </c>
      <c r="J520" s="120">
        <f t="shared" si="159"/>
        <v>7561.2000000000007</v>
      </c>
      <c r="K520" s="120">
        <f t="shared" si="159"/>
        <v>8821.3999999999978</v>
      </c>
      <c r="L520" s="120">
        <f t="shared" si="159"/>
        <v>10081.599999999999</v>
      </c>
      <c r="M520" s="120">
        <f t="shared" si="159"/>
        <v>11341.8</v>
      </c>
      <c r="N520" s="121">
        <f t="shared" si="159"/>
        <v>12602</v>
      </c>
      <c r="O520" s="120">
        <f t="shared" si="159"/>
        <v>13862.199999999999</v>
      </c>
      <c r="P520" s="120">
        <f t="shared" si="159"/>
        <v>15122.400000000001</v>
      </c>
      <c r="Q520" s="120">
        <f t="shared" si="159"/>
        <v>16382.6</v>
      </c>
      <c r="R520" s="120">
        <f t="shared" si="159"/>
        <v>17642.799999999996</v>
      </c>
      <c r="S520" s="122">
        <f t="shared" si="159"/>
        <v>18903</v>
      </c>
    </row>
    <row r="521" spans="8:19" x14ac:dyDescent="0.25">
      <c r="H521" s="127">
        <v>21</v>
      </c>
      <c r="I521" s="120">
        <f t="shared" si="159"/>
        <v>7131</v>
      </c>
      <c r="J521" s="120">
        <f t="shared" si="159"/>
        <v>8557.2000000000007</v>
      </c>
      <c r="K521" s="120">
        <f t="shared" si="159"/>
        <v>9983.3999999999978</v>
      </c>
      <c r="L521" s="120">
        <f t="shared" si="159"/>
        <v>11409.599999999999</v>
      </c>
      <c r="M521" s="120">
        <f t="shared" si="159"/>
        <v>12835.8</v>
      </c>
      <c r="N521" s="121">
        <f t="shared" si="159"/>
        <v>14262</v>
      </c>
      <c r="O521" s="120">
        <f t="shared" si="159"/>
        <v>15688.2</v>
      </c>
      <c r="P521" s="120">
        <f t="shared" si="159"/>
        <v>17114.400000000001</v>
      </c>
      <c r="Q521" s="120">
        <f t="shared" si="159"/>
        <v>18540.600000000002</v>
      </c>
      <c r="R521" s="120">
        <f t="shared" si="159"/>
        <v>19966.799999999996</v>
      </c>
      <c r="S521" s="122">
        <f t="shared" si="159"/>
        <v>21393</v>
      </c>
    </row>
    <row r="522" spans="8:19" x14ac:dyDescent="0.25">
      <c r="H522" s="127">
        <v>22</v>
      </c>
      <c r="I522" s="120">
        <f t="shared" si="159"/>
        <v>8014</v>
      </c>
      <c r="J522" s="120">
        <f t="shared" si="159"/>
        <v>9616.7999999999993</v>
      </c>
      <c r="K522" s="120">
        <f t="shared" si="159"/>
        <v>11219.599999999997</v>
      </c>
      <c r="L522" s="120">
        <f t="shared" si="159"/>
        <v>12822.399999999998</v>
      </c>
      <c r="M522" s="120">
        <f t="shared" si="159"/>
        <v>14425.199999999999</v>
      </c>
      <c r="N522" s="121">
        <f t="shared" si="159"/>
        <v>16028</v>
      </c>
      <c r="O522" s="120">
        <f t="shared" si="159"/>
        <v>17630.8</v>
      </c>
      <c r="P522" s="120">
        <f t="shared" si="159"/>
        <v>19233.599999999999</v>
      </c>
      <c r="Q522" s="120">
        <f t="shared" si="159"/>
        <v>20836.400000000001</v>
      </c>
      <c r="R522" s="120">
        <f t="shared" si="159"/>
        <v>22439.199999999993</v>
      </c>
      <c r="S522" s="122">
        <f t="shared" si="159"/>
        <v>24042</v>
      </c>
    </row>
    <row r="523" spans="8:19" x14ac:dyDescent="0.25">
      <c r="H523" s="127">
        <v>23</v>
      </c>
      <c r="I523" s="120">
        <f t="shared" si="159"/>
        <v>8952.5</v>
      </c>
      <c r="J523" s="120">
        <f t="shared" si="159"/>
        <v>10743</v>
      </c>
      <c r="K523" s="120">
        <f t="shared" si="159"/>
        <v>12533.499999999998</v>
      </c>
      <c r="L523" s="120">
        <f t="shared" si="159"/>
        <v>14323.999999999998</v>
      </c>
      <c r="M523" s="120">
        <f t="shared" si="159"/>
        <v>16114.499999999998</v>
      </c>
      <c r="N523" s="121">
        <f t="shared" si="159"/>
        <v>17905</v>
      </c>
      <c r="O523" s="120">
        <f t="shared" si="159"/>
        <v>19695.5</v>
      </c>
      <c r="P523" s="120">
        <f t="shared" si="159"/>
        <v>21486</v>
      </c>
      <c r="Q523" s="120">
        <f t="shared" si="159"/>
        <v>23276.500000000004</v>
      </c>
      <c r="R523" s="120">
        <f t="shared" si="159"/>
        <v>25066.999999999996</v>
      </c>
      <c r="S523" s="122">
        <f t="shared" si="159"/>
        <v>26857.5</v>
      </c>
    </row>
    <row r="524" spans="8:19" x14ac:dyDescent="0.25">
      <c r="H524" s="127">
        <v>24</v>
      </c>
      <c r="I524" s="120">
        <f t="shared" si="159"/>
        <v>9949.5</v>
      </c>
      <c r="J524" s="120">
        <f t="shared" si="159"/>
        <v>11939.4</v>
      </c>
      <c r="K524" s="120">
        <f t="shared" si="159"/>
        <v>13929.3</v>
      </c>
      <c r="L524" s="120">
        <f t="shared" si="159"/>
        <v>15919.199999999997</v>
      </c>
      <c r="M524" s="120">
        <f t="shared" si="159"/>
        <v>17909.099999999999</v>
      </c>
      <c r="N524" s="121">
        <f t="shared" si="159"/>
        <v>19899</v>
      </c>
      <c r="O524" s="120">
        <f t="shared" si="159"/>
        <v>21888.899999999998</v>
      </c>
      <c r="P524" s="120">
        <f t="shared" si="159"/>
        <v>23878.799999999999</v>
      </c>
      <c r="Q524" s="120">
        <f t="shared" si="159"/>
        <v>25868.700000000004</v>
      </c>
      <c r="R524" s="120">
        <f t="shared" si="159"/>
        <v>27858.6</v>
      </c>
      <c r="S524" s="122">
        <f t="shared" si="159"/>
        <v>29848.5</v>
      </c>
    </row>
    <row r="525" spans="8:19" x14ac:dyDescent="0.25">
      <c r="H525" s="127">
        <v>25</v>
      </c>
      <c r="I525" s="120">
        <f t="shared" si="159"/>
        <v>11052.5</v>
      </c>
      <c r="J525" s="120">
        <f t="shared" si="159"/>
        <v>13263</v>
      </c>
      <c r="K525" s="120">
        <f t="shared" si="159"/>
        <v>15473.5</v>
      </c>
      <c r="L525" s="120">
        <f t="shared" si="159"/>
        <v>17683.999999999996</v>
      </c>
      <c r="M525" s="120">
        <f t="shared" si="159"/>
        <v>19894.5</v>
      </c>
      <c r="N525" s="121">
        <f t="shared" si="159"/>
        <v>22105</v>
      </c>
      <c r="O525" s="120">
        <f t="shared" si="159"/>
        <v>24315.5</v>
      </c>
      <c r="P525" s="120">
        <f t="shared" si="159"/>
        <v>26526</v>
      </c>
      <c r="Q525" s="120">
        <f t="shared" si="159"/>
        <v>28736.500000000007</v>
      </c>
      <c r="R525" s="120">
        <f t="shared" si="159"/>
        <v>30947</v>
      </c>
      <c r="S525" s="122">
        <f t="shared" si="159"/>
        <v>33157.5</v>
      </c>
    </row>
    <row r="526" spans="8:19" x14ac:dyDescent="0.25">
      <c r="H526" s="127">
        <v>26</v>
      </c>
      <c r="I526" s="120">
        <f t="shared" si="159"/>
        <v>12129.5</v>
      </c>
      <c r="J526" s="120">
        <f t="shared" si="159"/>
        <v>14555.4</v>
      </c>
      <c r="K526" s="120">
        <f t="shared" si="159"/>
        <v>16981.3</v>
      </c>
      <c r="L526" s="120">
        <f t="shared" si="159"/>
        <v>19407.199999999997</v>
      </c>
      <c r="M526" s="120">
        <f t="shared" si="159"/>
        <v>21833.1</v>
      </c>
      <c r="N526" s="121">
        <f t="shared" si="159"/>
        <v>24259</v>
      </c>
      <c r="O526" s="120">
        <f t="shared" si="159"/>
        <v>26684.9</v>
      </c>
      <c r="P526" s="120">
        <f t="shared" si="159"/>
        <v>29110.799999999999</v>
      </c>
      <c r="Q526" s="120">
        <f t="shared" si="159"/>
        <v>31536.700000000008</v>
      </c>
      <c r="R526" s="120">
        <f t="shared" si="159"/>
        <v>33962.6</v>
      </c>
      <c r="S526" s="122">
        <f t="shared" si="159"/>
        <v>36388.5</v>
      </c>
    </row>
    <row r="527" spans="8:19" x14ac:dyDescent="0.25">
      <c r="H527" s="127">
        <v>27</v>
      </c>
      <c r="I527" s="120">
        <f t="shared" si="159"/>
        <v>13318.5</v>
      </c>
      <c r="J527" s="120">
        <f t="shared" si="159"/>
        <v>15982.199999999999</v>
      </c>
      <c r="K527" s="120">
        <f t="shared" si="159"/>
        <v>18645.899999999998</v>
      </c>
      <c r="L527" s="120">
        <f t="shared" si="159"/>
        <v>21309.599999999995</v>
      </c>
      <c r="M527" s="120">
        <f t="shared" si="159"/>
        <v>23973.3</v>
      </c>
      <c r="N527" s="121">
        <f t="shared" si="159"/>
        <v>26637</v>
      </c>
      <c r="O527" s="120">
        <f t="shared" si="159"/>
        <v>29300.7</v>
      </c>
      <c r="P527" s="120">
        <f t="shared" si="159"/>
        <v>31964.399999999998</v>
      </c>
      <c r="Q527" s="120">
        <f t="shared" si="159"/>
        <v>34628.100000000006</v>
      </c>
      <c r="R527" s="120">
        <f t="shared" si="159"/>
        <v>37291.799999999996</v>
      </c>
      <c r="S527" s="122">
        <f t="shared" si="159"/>
        <v>39955.5</v>
      </c>
    </row>
    <row r="528" spans="8:19" x14ac:dyDescent="0.25">
      <c r="H528" s="127">
        <v>28</v>
      </c>
      <c r="I528" s="120">
        <f t="shared" si="159"/>
        <v>14577</v>
      </c>
      <c r="J528" s="120">
        <f t="shared" si="159"/>
        <v>17492.399999999998</v>
      </c>
      <c r="K528" s="120">
        <f t="shared" si="159"/>
        <v>20407.799999999996</v>
      </c>
      <c r="L528" s="120">
        <f t="shared" si="159"/>
        <v>23323.199999999993</v>
      </c>
      <c r="M528" s="120">
        <f t="shared" si="159"/>
        <v>26238.6</v>
      </c>
      <c r="N528" s="121">
        <f t="shared" si="159"/>
        <v>29154</v>
      </c>
      <c r="O528" s="120">
        <f t="shared" si="159"/>
        <v>32069.4</v>
      </c>
      <c r="P528" s="120">
        <f t="shared" si="159"/>
        <v>34984.799999999996</v>
      </c>
      <c r="Q528" s="120">
        <f t="shared" si="159"/>
        <v>37900.200000000004</v>
      </c>
      <c r="R528" s="120">
        <f t="shared" si="159"/>
        <v>40815.599999999991</v>
      </c>
      <c r="S528" s="122">
        <f t="shared" si="159"/>
        <v>43731</v>
      </c>
    </row>
    <row r="529" spans="8:19" x14ac:dyDescent="0.25">
      <c r="H529" s="127">
        <v>29</v>
      </c>
      <c r="I529" s="120">
        <f t="shared" si="159"/>
        <v>15909</v>
      </c>
      <c r="J529" s="120">
        <f t="shared" si="159"/>
        <v>19090.8</v>
      </c>
      <c r="K529" s="120">
        <f t="shared" si="159"/>
        <v>22272.599999999995</v>
      </c>
      <c r="L529" s="120">
        <f t="shared" si="159"/>
        <v>25454.399999999994</v>
      </c>
      <c r="M529" s="120">
        <f t="shared" si="159"/>
        <v>28636.199999999997</v>
      </c>
      <c r="N529" s="121">
        <f t="shared" si="159"/>
        <v>31818</v>
      </c>
      <c r="O529" s="120">
        <f t="shared" si="159"/>
        <v>34999.800000000003</v>
      </c>
      <c r="P529" s="120">
        <f t="shared" si="159"/>
        <v>38181.599999999999</v>
      </c>
      <c r="Q529" s="120">
        <f t="shared" si="159"/>
        <v>41363.400000000009</v>
      </c>
      <c r="R529" s="120">
        <f t="shared" si="159"/>
        <v>44545.19999999999</v>
      </c>
      <c r="S529" s="122">
        <f t="shared" si="159"/>
        <v>47727</v>
      </c>
    </row>
    <row r="530" spans="8:19" x14ac:dyDescent="0.25">
      <c r="H530" s="128">
        <v>30</v>
      </c>
      <c r="I530" s="123">
        <f t="shared" si="159"/>
        <v>17316.5</v>
      </c>
      <c r="J530" s="123">
        <f t="shared" si="159"/>
        <v>20779.8</v>
      </c>
      <c r="K530" s="123">
        <f t="shared" si="159"/>
        <v>24243.099999999995</v>
      </c>
      <c r="L530" s="123">
        <f t="shared" si="159"/>
        <v>27706.399999999994</v>
      </c>
      <c r="M530" s="123">
        <f t="shared" si="159"/>
        <v>31169.699999999997</v>
      </c>
      <c r="N530" s="124">
        <f t="shared" si="159"/>
        <v>34633</v>
      </c>
      <c r="O530" s="123">
        <f t="shared" si="159"/>
        <v>38096.300000000003</v>
      </c>
      <c r="P530" s="123">
        <f t="shared" si="159"/>
        <v>41559.599999999999</v>
      </c>
      <c r="Q530" s="123">
        <f t="shared" si="159"/>
        <v>45022.900000000009</v>
      </c>
      <c r="R530" s="123">
        <f t="shared" si="159"/>
        <v>48486.19999999999</v>
      </c>
      <c r="S530" s="125">
        <f t="shared" si="159"/>
        <v>51949.5</v>
      </c>
    </row>
    <row r="533" spans="8:19" x14ac:dyDescent="0.25">
      <c r="H533" s="111"/>
      <c r="I533" s="112">
        <v>-0.5</v>
      </c>
      <c r="J533" s="112">
        <v>-0.4</v>
      </c>
      <c r="K533" s="112">
        <v>-0.3</v>
      </c>
      <c r="L533" s="112">
        <v>-0.2</v>
      </c>
      <c r="M533" s="112">
        <v>-0.1</v>
      </c>
      <c r="N533" s="112">
        <v>0</v>
      </c>
      <c r="O533" s="112">
        <v>0.1</v>
      </c>
      <c r="P533" s="112">
        <v>0.2</v>
      </c>
      <c r="Q533" s="112">
        <v>0.3</v>
      </c>
      <c r="R533" s="112">
        <v>0.4</v>
      </c>
      <c r="S533" s="113">
        <v>0.5</v>
      </c>
    </row>
    <row r="534" spans="8:19" x14ac:dyDescent="0.25">
      <c r="H534" s="114" t="s">
        <v>55</v>
      </c>
      <c r="I534" s="120">
        <f>I$510</f>
        <v>1152.5</v>
      </c>
      <c r="J534" s="120">
        <f t="shared" ref="J534:S534" si="160">J$510</f>
        <v>1382.9999999999998</v>
      </c>
      <c r="K534" s="120">
        <f t="shared" si="160"/>
        <v>1613.5000000000002</v>
      </c>
      <c r="L534" s="120">
        <f t="shared" si="160"/>
        <v>1844.0000000000002</v>
      </c>
      <c r="M534" s="120">
        <f t="shared" si="160"/>
        <v>2074.5</v>
      </c>
      <c r="N534" s="121">
        <f t="shared" si="160"/>
        <v>2305</v>
      </c>
      <c r="O534" s="120">
        <f t="shared" si="160"/>
        <v>2535.5000000000005</v>
      </c>
      <c r="P534" s="120">
        <f t="shared" si="160"/>
        <v>2765.9999999999995</v>
      </c>
      <c r="Q534" s="120">
        <f t="shared" si="160"/>
        <v>2996.5000000000005</v>
      </c>
      <c r="R534" s="120">
        <f t="shared" si="160"/>
        <v>3227.0000000000005</v>
      </c>
      <c r="S534" s="119">
        <f t="shared" si="160"/>
        <v>3457.5000000000005</v>
      </c>
    </row>
    <row r="535" spans="8:19" x14ac:dyDescent="0.25">
      <c r="H535" s="114" t="s">
        <v>56</v>
      </c>
      <c r="I535" s="120">
        <f>I520</f>
        <v>6301</v>
      </c>
      <c r="J535" s="120">
        <f t="shared" ref="J535:S535" si="161">J520</f>
        <v>7561.2000000000007</v>
      </c>
      <c r="K535" s="120">
        <f t="shared" si="161"/>
        <v>8821.3999999999978</v>
      </c>
      <c r="L535" s="120">
        <f t="shared" si="161"/>
        <v>10081.599999999999</v>
      </c>
      <c r="M535" s="120">
        <f t="shared" si="161"/>
        <v>11341.8</v>
      </c>
      <c r="N535" s="121">
        <f t="shared" si="161"/>
        <v>12602</v>
      </c>
      <c r="O535" s="120">
        <f t="shared" si="161"/>
        <v>13862.199999999999</v>
      </c>
      <c r="P535" s="120">
        <f t="shared" si="161"/>
        <v>15122.400000000001</v>
      </c>
      <c r="Q535" s="120">
        <f t="shared" si="161"/>
        <v>16382.6</v>
      </c>
      <c r="R535" s="120">
        <f t="shared" si="161"/>
        <v>17642.799999999996</v>
      </c>
      <c r="S535" s="122">
        <f t="shared" si="161"/>
        <v>18903</v>
      </c>
    </row>
    <row r="536" spans="8:19" x14ac:dyDescent="0.25">
      <c r="H536" s="129" t="s">
        <v>57</v>
      </c>
      <c r="I536" s="123">
        <f>I530</f>
        <v>17316.5</v>
      </c>
      <c r="J536" s="123">
        <f t="shared" ref="J536:S536" si="162">J530</f>
        <v>20779.8</v>
      </c>
      <c r="K536" s="123">
        <f t="shared" si="162"/>
        <v>24243.099999999995</v>
      </c>
      <c r="L536" s="123">
        <f t="shared" si="162"/>
        <v>27706.399999999994</v>
      </c>
      <c r="M536" s="123">
        <f t="shared" si="162"/>
        <v>31169.699999999997</v>
      </c>
      <c r="N536" s="124">
        <f t="shared" si="162"/>
        <v>34633</v>
      </c>
      <c r="O536" s="123">
        <f t="shared" si="162"/>
        <v>38096.300000000003</v>
      </c>
      <c r="P536" s="123">
        <f t="shared" si="162"/>
        <v>41559.599999999999</v>
      </c>
      <c r="Q536" s="123">
        <f t="shared" si="162"/>
        <v>45022.900000000009</v>
      </c>
      <c r="R536" s="123">
        <f t="shared" si="162"/>
        <v>48486.19999999999</v>
      </c>
      <c r="S536" s="125">
        <f t="shared" si="162"/>
        <v>51949.5</v>
      </c>
    </row>
    <row r="539" spans="8:19" x14ac:dyDescent="0.25">
      <c r="H539" s="93"/>
      <c r="I539" s="98">
        <f>I$240</f>
        <v>-0.5</v>
      </c>
      <c r="J539" s="98">
        <f t="shared" ref="J539:S539" si="163">J$240</f>
        <v>-0.4</v>
      </c>
      <c r="K539" s="98">
        <f t="shared" si="163"/>
        <v>-0.3</v>
      </c>
      <c r="L539" s="98">
        <f t="shared" si="163"/>
        <v>-0.2</v>
      </c>
      <c r="M539" s="98">
        <f t="shared" si="163"/>
        <v>-0.1</v>
      </c>
      <c r="N539" s="98">
        <f t="shared" si="163"/>
        <v>0</v>
      </c>
      <c r="O539" s="98">
        <f t="shared" si="163"/>
        <v>0.1</v>
      </c>
      <c r="P539" s="98">
        <f t="shared" si="163"/>
        <v>0.2</v>
      </c>
      <c r="Q539" s="98">
        <f t="shared" si="163"/>
        <v>0.3</v>
      </c>
      <c r="R539" s="98">
        <f t="shared" si="163"/>
        <v>0.4</v>
      </c>
      <c r="S539" s="98">
        <f t="shared" si="163"/>
        <v>0.5</v>
      </c>
    </row>
    <row r="540" spans="8:19" x14ac:dyDescent="0.25">
      <c r="H540" s="93" t="s">
        <v>61</v>
      </c>
      <c r="I540" s="94">
        <v>27.680734115963716</v>
      </c>
      <c r="J540" s="94">
        <v>27.567106855735933</v>
      </c>
      <c r="K540" s="94">
        <v>27.453479595508139</v>
      </c>
      <c r="L540" s="94">
        <v>27.339852335280355</v>
      </c>
      <c r="M540" s="94">
        <v>27.226225075052561</v>
      </c>
      <c r="N540" s="95">
        <v>27.112597814824777</v>
      </c>
      <c r="O540" s="94">
        <v>26.998970554596983</v>
      </c>
      <c r="P540" s="94">
        <v>26.8853432943692</v>
      </c>
      <c r="Q540" s="94">
        <v>26.771716034141406</v>
      </c>
      <c r="R540" s="94">
        <v>26.658088773913619</v>
      </c>
      <c r="S540" s="94">
        <v>26.544461513685828</v>
      </c>
    </row>
    <row r="541" spans="8:19" x14ac:dyDescent="0.25">
      <c r="H541" s="93" t="s">
        <v>65</v>
      </c>
      <c r="I541" s="94">
        <v>31.64194667885592</v>
      </c>
      <c r="J541" s="94">
        <v>31.358377420093202</v>
      </c>
      <c r="K541" s="94">
        <v>31.074808161330488</v>
      </c>
      <c r="L541" s="94">
        <v>30.791238902567766</v>
      </c>
      <c r="M541" s="94">
        <v>30.507669643805055</v>
      </c>
      <c r="N541" s="95">
        <v>30.224100385042334</v>
      </c>
      <c r="O541" s="94">
        <v>29.940531126279616</v>
      </c>
      <c r="P541" s="94">
        <v>29.656961867516902</v>
      </c>
      <c r="Q541" s="94">
        <v>29.37339260875418</v>
      </c>
      <c r="R541" s="94">
        <v>29.08982334999147</v>
      </c>
      <c r="S541" s="94">
        <v>28.806254091228748</v>
      </c>
    </row>
    <row r="542" spans="8:19" x14ac:dyDescent="0.25">
      <c r="H542" s="93" t="s">
        <v>67</v>
      </c>
      <c r="I542" s="94">
        <v>32.021618857756742</v>
      </c>
      <c r="J542" s="94">
        <v>31.633764429828759</v>
      </c>
      <c r="K542" s="94">
        <v>31.245910001900768</v>
      </c>
      <c r="L542" s="94">
        <v>30.858055573972777</v>
      </c>
      <c r="M542" s="94">
        <v>30.470201146044783</v>
      </c>
      <c r="N542" s="95">
        <v>30.082346718116796</v>
      </c>
      <c r="O542" s="94">
        <v>29.694492290188805</v>
      </c>
      <c r="P542" s="94">
        <v>29.306637862260814</v>
      </c>
      <c r="Q542" s="94">
        <v>28.91878343433282</v>
      </c>
      <c r="R542" s="94">
        <v>28.530929006404836</v>
      </c>
      <c r="S542" s="94">
        <v>28.143074578476842</v>
      </c>
    </row>
    <row r="543" spans="8:19" x14ac:dyDescent="0.25">
      <c r="H543" s="93" t="s">
        <v>62</v>
      </c>
      <c r="I543" s="94">
        <v>15.881245609185621</v>
      </c>
      <c r="J543" s="94">
        <v>15.767618348957832</v>
      </c>
      <c r="K543" s="94">
        <v>15.653991088730043</v>
      </c>
      <c r="L543" s="94">
        <v>15.540363828502256</v>
      </c>
      <c r="M543" s="94">
        <v>15.426736568274467</v>
      </c>
      <c r="N543" s="95">
        <v>15.313109308046679</v>
      </c>
      <c r="O543" s="94">
        <v>15.19948204781889</v>
      </c>
      <c r="P543" s="94">
        <v>15.085854787591101</v>
      </c>
      <c r="Q543" s="94">
        <v>14.972227527363312</v>
      </c>
      <c r="R543" s="94">
        <v>14.858600267135524</v>
      </c>
      <c r="S543" s="94">
        <v>14.744973006907735</v>
      </c>
    </row>
    <row r="544" spans="8:19" x14ac:dyDescent="0.25">
      <c r="H544" s="93" t="s">
        <v>69</v>
      </c>
      <c r="I544" s="94">
        <v>14.677295388077653</v>
      </c>
      <c r="J544" s="94">
        <v>14.393726129314935</v>
      </c>
      <c r="K544" s="94">
        <v>14.110156870552219</v>
      </c>
      <c r="L544" s="94">
        <v>13.826587611789501</v>
      </c>
      <c r="M544" s="94">
        <v>13.543018353026783</v>
      </c>
      <c r="N544" s="95">
        <v>13.259449094264067</v>
      </c>
      <c r="O544" s="94">
        <v>12.975879835501349</v>
      </c>
      <c r="P544" s="94">
        <v>12.692310576738631</v>
      </c>
      <c r="Q544" s="94">
        <v>12.408741317975915</v>
      </c>
      <c r="R544" s="94">
        <v>12.125172059213199</v>
      </c>
      <c r="S544" s="94">
        <v>11.841602800450481</v>
      </c>
    </row>
    <row r="545" spans="3:19" x14ac:dyDescent="0.25">
      <c r="H545" s="93" t="s">
        <v>70</v>
      </c>
      <c r="I545" s="94">
        <v>21.485614301563139</v>
      </c>
      <c r="J545" s="94">
        <v>21.097759873635148</v>
      </c>
      <c r="K545" s="94">
        <v>20.709905445707161</v>
      </c>
      <c r="L545" s="94">
        <v>20.322051017779167</v>
      </c>
      <c r="M545" s="94">
        <v>19.934196589851176</v>
      </c>
      <c r="N545" s="95">
        <v>19.546342161923185</v>
      </c>
      <c r="O545" s="94">
        <v>19.158487733995198</v>
      </c>
      <c r="P545" s="94">
        <v>18.770633306067204</v>
      </c>
      <c r="Q545" s="94">
        <v>18.382778878139213</v>
      </c>
      <c r="R545" s="94">
        <v>17.994924450211226</v>
      </c>
      <c r="S545" s="94">
        <v>17.607070022283235</v>
      </c>
    </row>
    <row r="553" spans="3:19" ht="15.75" thickBot="1" x14ac:dyDescent="0.3"/>
    <row r="554" spans="3:19" x14ac:dyDescent="0.25">
      <c r="C554" s="181" t="s">
        <v>75</v>
      </c>
      <c r="D554" s="182"/>
    </row>
    <row r="555" spans="3:19" x14ac:dyDescent="0.25">
      <c r="C555" s="183"/>
      <c r="D555" s="184"/>
    </row>
    <row r="556" spans="3:19" ht="15.75" thickBot="1" x14ac:dyDescent="0.3">
      <c r="C556" s="185"/>
      <c r="D556" s="186"/>
    </row>
    <row r="562" spans="2:19" ht="15.75" thickBot="1" x14ac:dyDescent="0.3">
      <c r="B562" s="41" t="s">
        <v>0</v>
      </c>
      <c r="C562" s="41" t="s">
        <v>13</v>
      </c>
      <c r="D562" s="13" t="s">
        <v>33</v>
      </c>
      <c r="E562" s="14" t="s">
        <v>43</v>
      </c>
      <c r="F562" s="14" t="s">
        <v>44</v>
      </c>
      <c r="H562" s="29" t="s">
        <v>52</v>
      </c>
      <c r="I562" s="28">
        <v>-0.5</v>
      </c>
      <c r="J562" s="28">
        <v>-0.4</v>
      </c>
      <c r="K562" s="28">
        <v>-0.3</v>
      </c>
      <c r="L562" s="28">
        <v>-0.2</v>
      </c>
      <c r="M562" s="28">
        <v>-0.1</v>
      </c>
      <c r="N562" s="28">
        <v>0</v>
      </c>
      <c r="O562" s="28">
        <v>0.1</v>
      </c>
      <c r="P562" s="28">
        <v>0.2</v>
      </c>
      <c r="Q562" s="28">
        <v>0.3</v>
      </c>
      <c r="R562" s="28">
        <v>0.4</v>
      </c>
      <c r="S562" s="28">
        <v>0.5</v>
      </c>
    </row>
    <row r="563" spans="2:19" x14ac:dyDescent="0.25">
      <c r="B563" s="1">
        <v>1</v>
      </c>
      <c r="C563" s="9">
        <v>68</v>
      </c>
      <c r="D563" s="9">
        <f>C563</f>
        <v>68</v>
      </c>
      <c r="E563" s="9">
        <v>41.370922619047619</v>
      </c>
      <c r="F563" s="9">
        <v>41.370922619047619</v>
      </c>
    </row>
    <row r="564" spans="2:19" x14ac:dyDescent="0.25">
      <c r="B564" s="1">
        <v>2</v>
      </c>
      <c r="C564" s="9">
        <v>178</v>
      </c>
      <c r="D564" s="9">
        <f>C564-C563*(1+$I$236)</f>
        <v>107.11</v>
      </c>
      <c r="E564" s="9">
        <v>41.230823896631826</v>
      </c>
      <c r="F564" s="9">
        <v>41.230823896631826</v>
      </c>
      <c r="H564" s="111" t="s">
        <v>85</v>
      </c>
      <c r="I564" s="112">
        <f>I562</f>
        <v>-0.5</v>
      </c>
      <c r="J564" s="112">
        <f t="shared" ref="J564:S564" si="164">J562</f>
        <v>-0.4</v>
      </c>
      <c r="K564" s="112">
        <f t="shared" si="164"/>
        <v>-0.3</v>
      </c>
      <c r="L564" s="112">
        <f t="shared" si="164"/>
        <v>-0.2</v>
      </c>
      <c r="M564" s="112">
        <f t="shared" si="164"/>
        <v>-0.1</v>
      </c>
      <c r="N564" s="112">
        <f t="shared" si="164"/>
        <v>0</v>
      </c>
      <c r="O564" s="112">
        <f t="shared" si="164"/>
        <v>0.1</v>
      </c>
      <c r="P564" s="112">
        <f t="shared" si="164"/>
        <v>0.2</v>
      </c>
      <c r="Q564" s="112">
        <f t="shared" si="164"/>
        <v>0.3</v>
      </c>
      <c r="R564" s="112">
        <f t="shared" si="164"/>
        <v>0.4</v>
      </c>
      <c r="S564" s="113">
        <f t="shared" si="164"/>
        <v>0.5</v>
      </c>
    </row>
    <row r="565" spans="2:19" x14ac:dyDescent="0.25">
      <c r="B565" s="1">
        <v>3</v>
      </c>
      <c r="C565" s="9">
        <v>377</v>
      </c>
      <c r="D565" s="9">
        <f t="shared" ref="D565:D587" si="165">C565-C564*(1+$I$236)</f>
        <v>191.435</v>
      </c>
      <c r="E565" s="9">
        <v>40.98708609474717</v>
      </c>
      <c r="F565" s="9">
        <v>40.98708609474717</v>
      </c>
      <c r="H565" s="127">
        <v>1</v>
      </c>
      <c r="I565" s="115">
        <f>$D563*(1+I$562)</f>
        <v>34</v>
      </c>
      <c r="J565" s="115">
        <f t="shared" ref="J565:S565" si="166">$D563*(1+J$562)</f>
        <v>40.799999999999997</v>
      </c>
      <c r="K565" s="115">
        <f t="shared" si="166"/>
        <v>47.599999999999994</v>
      </c>
      <c r="L565" s="115">
        <f t="shared" si="166"/>
        <v>54.400000000000006</v>
      </c>
      <c r="M565" s="115">
        <f t="shared" si="166"/>
        <v>61.2</v>
      </c>
      <c r="N565" s="115">
        <f t="shared" si="166"/>
        <v>68</v>
      </c>
      <c r="O565" s="115">
        <f t="shared" si="166"/>
        <v>74.800000000000011</v>
      </c>
      <c r="P565" s="115">
        <f t="shared" si="166"/>
        <v>81.599999999999994</v>
      </c>
      <c r="Q565" s="115">
        <f t="shared" si="166"/>
        <v>88.4</v>
      </c>
      <c r="R565" s="115">
        <f t="shared" si="166"/>
        <v>95.199999999999989</v>
      </c>
      <c r="S565" s="117">
        <f t="shared" si="166"/>
        <v>102</v>
      </c>
    </row>
    <row r="566" spans="2:19" x14ac:dyDescent="0.25">
      <c r="B566" s="1">
        <v>4</v>
      </c>
      <c r="C566" s="9">
        <v>683</v>
      </c>
      <c r="D566" s="9">
        <f t="shared" si="165"/>
        <v>289.97750000000002</v>
      </c>
      <c r="E566" s="9">
        <v>40.697826773302346</v>
      </c>
      <c r="F566" s="9">
        <v>40.697826773302346</v>
      </c>
      <c r="H566" s="127">
        <v>2</v>
      </c>
      <c r="I566" s="115">
        <f>$D564*(1+I$466)</f>
        <v>53.555</v>
      </c>
      <c r="J566" s="115">
        <f t="shared" ref="I566:S581" si="167">$D564*(1+J$466)</f>
        <v>64.265999999999991</v>
      </c>
      <c r="K566" s="115">
        <f t="shared" si="167"/>
        <v>74.97699999999999</v>
      </c>
      <c r="L566" s="115">
        <f t="shared" si="167"/>
        <v>85.688000000000002</v>
      </c>
      <c r="M566" s="115">
        <f t="shared" si="167"/>
        <v>96.399000000000001</v>
      </c>
      <c r="N566" s="116">
        <f t="shared" si="167"/>
        <v>107.11</v>
      </c>
      <c r="O566" s="115">
        <f t="shared" si="167"/>
        <v>117.82100000000001</v>
      </c>
      <c r="P566" s="115">
        <f t="shared" si="167"/>
        <v>128.53199999999998</v>
      </c>
      <c r="Q566" s="115">
        <f t="shared" si="167"/>
        <v>139.24299999999999</v>
      </c>
      <c r="R566" s="115">
        <f t="shared" si="167"/>
        <v>149.95399999999998</v>
      </c>
      <c r="S566" s="117">
        <f t="shared" si="167"/>
        <v>160.66499999999999</v>
      </c>
    </row>
    <row r="567" spans="2:19" x14ac:dyDescent="0.25">
      <c r="B567" s="1">
        <v>5</v>
      </c>
      <c r="C567" s="9">
        <v>1213</v>
      </c>
      <c r="D567" s="9">
        <f t="shared" si="165"/>
        <v>500.97249999999997</v>
      </c>
      <c r="E567" s="9">
        <v>40.243523585345315</v>
      </c>
      <c r="F567" s="9">
        <v>40.243523585345315</v>
      </c>
      <c r="H567" s="127">
        <v>3</v>
      </c>
      <c r="I567" s="115">
        <f t="shared" si="167"/>
        <v>95.717500000000001</v>
      </c>
      <c r="J567" s="115">
        <f t="shared" si="167"/>
        <v>114.861</v>
      </c>
      <c r="K567" s="115">
        <f t="shared" si="167"/>
        <v>134.00450000000001</v>
      </c>
      <c r="L567" s="115">
        <f t="shared" si="167"/>
        <v>153.148</v>
      </c>
      <c r="M567" s="115">
        <f t="shared" si="167"/>
        <v>172.29150000000001</v>
      </c>
      <c r="N567" s="116">
        <f t="shared" si="167"/>
        <v>191.435</v>
      </c>
      <c r="O567" s="115">
        <f t="shared" si="167"/>
        <v>210.57850000000002</v>
      </c>
      <c r="P567" s="115">
        <f t="shared" si="167"/>
        <v>229.72200000000001</v>
      </c>
      <c r="Q567" s="115">
        <f t="shared" si="167"/>
        <v>248.8655</v>
      </c>
      <c r="R567" s="115">
        <f t="shared" si="167"/>
        <v>268.00900000000001</v>
      </c>
      <c r="S567" s="117">
        <f t="shared" si="167"/>
        <v>287.15250000000003</v>
      </c>
    </row>
    <row r="568" spans="2:19" x14ac:dyDescent="0.25">
      <c r="B568" s="1">
        <v>6</v>
      </c>
      <c r="C568" s="9">
        <v>1930</v>
      </c>
      <c r="D568" s="9">
        <f t="shared" si="165"/>
        <v>665.44749999999999</v>
      </c>
      <c r="E568" s="9">
        <v>39.765686655858161</v>
      </c>
      <c r="F568" s="9">
        <v>39.765686655858161</v>
      </c>
      <c r="H568" s="127">
        <v>4</v>
      </c>
      <c r="I568" s="115">
        <f t="shared" si="167"/>
        <v>144.98875000000001</v>
      </c>
      <c r="J568" s="115">
        <f t="shared" si="167"/>
        <v>173.98650000000001</v>
      </c>
      <c r="K568" s="115">
        <f t="shared" si="167"/>
        <v>202.98425</v>
      </c>
      <c r="L568" s="115">
        <f t="shared" si="167"/>
        <v>231.98200000000003</v>
      </c>
      <c r="M568" s="115">
        <f t="shared" si="167"/>
        <v>260.97975000000002</v>
      </c>
      <c r="N568" s="116">
        <f t="shared" si="167"/>
        <v>289.97750000000002</v>
      </c>
      <c r="O568" s="115">
        <f t="shared" si="167"/>
        <v>318.97525000000007</v>
      </c>
      <c r="P568" s="115">
        <f t="shared" si="167"/>
        <v>347.97300000000001</v>
      </c>
      <c r="Q568" s="115">
        <f t="shared" si="167"/>
        <v>376.97075000000007</v>
      </c>
      <c r="R568" s="115">
        <f t="shared" si="167"/>
        <v>405.96850000000001</v>
      </c>
      <c r="S568" s="117">
        <f t="shared" si="167"/>
        <v>434.96625000000006</v>
      </c>
    </row>
    <row r="569" spans="2:19" x14ac:dyDescent="0.25">
      <c r="B569" s="1">
        <v>7</v>
      </c>
      <c r="C569" s="9">
        <v>2857</v>
      </c>
      <c r="D569" s="9">
        <f t="shared" si="165"/>
        <v>844.97500000000014</v>
      </c>
      <c r="E569" s="9">
        <v>39.266040020084006</v>
      </c>
      <c r="F569" s="9">
        <v>39.266040020084006</v>
      </c>
      <c r="H569" s="127">
        <v>5</v>
      </c>
      <c r="I569" s="115">
        <f t="shared" si="167"/>
        <v>250.48624999999998</v>
      </c>
      <c r="J569" s="115">
        <f t="shared" si="167"/>
        <v>300.58349999999996</v>
      </c>
      <c r="K569" s="115">
        <f t="shared" si="167"/>
        <v>350.68074999999993</v>
      </c>
      <c r="L569" s="115">
        <f t="shared" si="167"/>
        <v>400.77800000000002</v>
      </c>
      <c r="M569" s="115">
        <f t="shared" si="167"/>
        <v>450.87524999999999</v>
      </c>
      <c r="N569" s="116">
        <f t="shared" si="167"/>
        <v>500.97249999999997</v>
      </c>
      <c r="O569" s="115">
        <f t="shared" si="167"/>
        <v>551.06975</v>
      </c>
      <c r="P569" s="115">
        <f t="shared" si="167"/>
        <v>601.16699999999992</v>
      </c>
      <c r="Q569" s="115">
        <f t="shared" si="167"/>
        <v>651.26424999999995</v>
      </c>
      <c r="R569" s="115">
        <f t="shared" si="167"/>
        <v>701.36149999999986</v>
      </c>
      <c r="S569" s="117">
        <f t="shared" si="167"/>
        <v>751.45875000000001</v>
      </c>
    </row>
    <row r="570" spans="2:19" x14ac:dyDescent="0.25">
      <c r="B570" s="1">
        <v>8</v>
      </c>
      <c r="C570" s="9">
        <v>4024</v>
      </c>
      <c r="D570" s="9">
        <f t="shared" si="165"/>
        <v>1045.5774999999999</v>
      </c>
      <c r="E570" s="9">
        <v>38.741454032456929</v>
      </c>
      <c r="F570" s="9">
        <v>38.741454032456929</v>
      </c>
      <c r="H570" s="127">
        <v>6</v>
      </c>
      <c r="I570" s="115">
        <f t="shared" si="167"/>
        <v>332.72375</v>
      </c>
      <c r="J570" s="115">
        <f t="shared" si="167"/>
        <v>399.26849999999996</v>
      </c>
      <c r="K570" s="115">
        <f t="shared" si="167"/>
        <v>465.81324999999998</v>
      </c>
      <c r="L570" s="115">
        <f t="shared" si="167"/>
        <v>532.35800000000006</v>
      </c>
      <c r="M570" s="115">
        <f t="shared" si="167"/>
        <v>598.90274999999997</v>
      </c>
      <c r="N570" s="116">
        <f t="shared" si="167"/>
        <v>665.44749999999999</v>
      </c>
      <c r="O570" s="115">
        <f t="shared" si="167"/>
        <v>731.99225000000001</v>
      </c>
      <c r="P570" s="115">
        <f t="shared" si="167"/>
        <v>798.53699999999992</v>
      </c>
      <c r="Q570" s="115">
        <f t="shared" si="167"/>
        <v>865.08175000000006</v>
      </c>
      <c r="R570" s="115">
        <f t="shared" si="167"/>
        <v>931.62649999999996</v>
      </c>
      <c r="S570" s="117">
        <f t="shared" si="167"/>
        <v>998.17124999999999</v>
      </c>
    </row>
    <row r="571" spans="2:19" x14ac:dyDescent="0.25">
      <c r="B571" s="1">
        <v>9</v>
      </c>
      <c r="C571" s="9">
        <v>5456</v>
      </c>
      <c r="D571" s="9">
        <f t="shared" si="165"/>
        <v>1260.9800000000005</v>
      </c>
      <c r="E571" s="9">
        <v>38.195289610506713</v>
      </c>
      <c r="F571" s="9">
        <v>38.195289610506713</v>
      </c>
      <c r="H571" s="127">
        <v>7</v>
      </c>
      <c r="I571" s="115">
        <f t="shared" si="167"/>
        <v>422.48750000000007</v>
      </c>
      <c r="J571" s="115">
        <f t="shared" si="167"/>
        <v>506.98500000000007</v>
      </c>
      <c r="K571" s="115">
        <f t="shared" si="167"/>
        <v>591.48250000000007</v>
      </c>
      <c r="L571" s="115">
        <f t="shared" si="167"/>
        <v>675.98000000000013</v>
      </c>
      <c r="M571" s="115">
        <f t="shared" si="167"/>
        <v>760.47750000000019</v>
      </c>
      <c r="N571" s="116">
        <f t="shared" si="167"/>
        <v>844.97500000000014</v>
      </c>
      <c r="O571" s="115">
        <f t="shared" si="167"/>
        <v>929.4725000000002</v>
      </c>
      <c r="P571" s="115">
        <f t="shared" si="167"/>
        <v>1013.9700000000001</v>
      </c>
      <c r="Q571" s="115">
        <f t="shared" si="167"/>
        <v>1098.4675000000002</v>
      </c>
      <c r="R571" s="115">
        <f t="shared" si="167"/>
        <v>1182.9650000000001</v>
      </c>
      <c r="S571" s="117">
        <f t="shared" si="167"/>
        <v>1267.4625000000001</v>
      </c>
    </row>
    <row r="572" spans="2:19" x14ac:dyDescent="0.25">
      <c r="B572" s="104">
        <v>10</v>
      </c>
      <c r="C572" s="60">
        <v>7190</v>
      </c>
      <c r="D572" s="60">
        <f t="shared" si="165"/>
        <v>1502.12</v>
      </c>
      <c r="E572" s="105">
        <v>37.623616860106885</v>
      </c>
      <c r="F572" s="105">
        <v>29.696229887546732</v>
      </c>
      <c r="H572" s="127">
        <v>8</v>
      </c>
      <c r="I572" s="115">
        <f t="shared" si="167"/>
        <v>522.78874999999994</v>
      </c>
      <c r="J572" s="115">
        <f t="shared" si="167"/>
        <v>627.34649999999988</v>
      </c>
      <c r="K572" s="115">
        <f t="shared" si="167"/>
        <v>731.90424999999982</v>
      </c>
      <c r="L572" s="115">
        <f t="shared" si="167"/>
        <v>836.46199999999999</v>
      </c>
      <c r="M572" s="115">
        <f t="shared" si="167"/>
        <v>941.01974999999993</v>
      </c>
      <c r="N572" s="116">
        <f t="shared" si="167"/>
        <v>1045.5774999999999</v>
      </c>
      <c r="O572" s="115">
        <f t="shared" si="167"/>
        <v>1150.13525</v>
      </c>
      <c r="P572" s="115">
        <f t="shared" si="167"/>
        <v>1254.6929999999998</v>
      </c>
      <c r="Q572" s="115">
        <f t="shared" si="167"/>
        <v>1359.2507499999999</v>
      </c>
      <c r="R572" s="115">
        <f t="shared" si="167"/>
        <v>1463.8084999999996</v>
      </c>
      <c r="S572" s="117">
        <f t="shared" si="167"/>
        <v>1568.3662499999998</v>
      </c>
    </row>
    <row r="573" spans="2:19" x14ac:dyDescent="0.25">
      <c r="B573" s="1">
        <v>11</v>
      </c>
      <c r="C573" s="9">
        <v>9260</v>
      </c>
      <c r="D573" s="9">
        <f t="shared" si="165"/>
        <v>1764.4250000000002</v>
      </c>
      <c r="E573" s="9">
        <v>37.027164172592364</v>
      </c>
      <c r="F573" s="9">
        <v>29.306906364080927</v>
      </c>
      <c r="H573" s="127">
        <v>9</v>
      </c>
      <c r="I573" s="115">
        <f t="shared" si="167"/>
        <v>630.49000000000024</v>
      </c>
      <c r="J573" s="115">
        <f t="shared" si="167"/>
        <v>756.58800000000031</v>
      </c>
      <c r="K573" s="115">
        <f t="shared" si="167"/>
        <v>882.68600000000026</v>
      </c>
      <c r="L573" s="115">
        <f t="shared" si="167"/>
        <v>1008.7840000000004</v>
      </c>
      <c r="M573" s="115">
        <f t="shared" si="167"/>
        <v>1134.8820000000005</v>
      </c>
      <c r="N573" s="116">
        <f t="shared" si="167"/>
        <v>1260.9800000000005</v>
      </c>
      <c r="O573" s="115">
        <f t="shared" si="167"/>
        <v>1387.0780000000007</v>
      </c>
      <c r="P573" s="115">
        <f t="shared" si="167"/>
        <v>1513.1760000000006</v>
      </c>
      <c r="Q573" s="115">
        <f t="shared" si="167"/>
        <v>1639.2740000000006</v>
      </c>
      <c r="R573" s="115">
        <f t="shared" si="167"/>
        <v>1765.3720000000005</v>
      </c>
      <c r="S573" s="117">
        <f t="shared" si="167"/>
        <v>1891.4700000000007</v>
      </c>
    </row>
    <row r="574" spans="2:19" x14ac:dyDescent="0.25">
      <c r="B574" s="1">
        <v>12</v>
      </c>
      <c r="C574" s="9">
        <v>11699</v>
      </c>
      <c r="D574" s="9">
        <f t="shared" si="165"/>
        <v>2045.4500000000007</v>
      </c>
      <c r="E574" s="9">
        <v>36.408166132191077</v>
      </c>
      <c r="F574" s="9">
        <v>28.891087125161814</v>
      </c>
      <c r="H574" s="127">
        <v>10</v>
      </c>
      <c r="I574" s="115">
        <f t="shared" si="167"/>
        <v>751.06</v>
      </c>
      <c r="J574" s="115">
        <f t="shared" si="167"/>
        <v>901.27199999999993</v>
      </c>
      <c r="K574" s="115">
        <f t="shared" si="167"/>
        <v>1051.4839999999999</v>
      </c>
      <c r="L574" s="115">
        <f t="shared" si="167"/>
        <v>1201.6959999999999</v>
      </c>
      <c r="M574" s="115">
        <f t="shared" si="167"/>
        <v>1351.9079999999999</v>
      </c>
      <c r="N574" s="116">
        <f t="shared" si="167"/>
        <v>1502.12</v>
      </c>
      <c r="O574" s="115">
        <f t="shared" si="167"/>
        <v>1652.3320000000001</v>
      </c>
      <c r="P574" s="115">
        <f t="shared" si="167"/>
        <v>1802.5439999999999</v>
      </c>
      <c r="Q574" s="115">
        <f t="shared" si="167"/>
        <v>1952.7559999999999</v>
      </c>
      <c r="R574" s="115">
        <f t="shared" si="167"/>
        <v>2102.9679999999998</v>
      </c>
      <c r="S574" s="117">
        <f t="shared" si="167"/>
        <v>2253.1799999999998</v>
      </c>
    </row>
    <row r="575" spans="2:19" x14ac:dyDescent="0.25">
      <c r="B575" s="1">
        <v>13</v>
      </c>
      <c r="C575" s="9">
        <v>14544</v>
      </c>
      <c r="D575" s="9">
        <f t="shared" si="165"/>
        <v>2347.7924999999996</v>
      </c>
      <c r="E575" s="9">
        <v>35.7675546979209</v>
      </c>
      <c r="F575" s="9">
        <v>28.449728172720135</v>
      </c>
      <c r="H575" s="127">
        <v>11</v>
      </c>
      <c r="I575" s="115">
        <f t="shared" si="167"/>
        <v>882.21250000000009</v>
      </c>
      <c r="J575" s="115">
        <f t="shared" si="167"/>
        <v>1058.655</v>
      </c>
      <c r="K575" s="115">
        <f t="shared" si="167"/>
        <v>1235.0975000000001</v>
      </c>
      <c r="L575" s="115">
        <f t="shared" si="167"/>
        <v>1411.5400000000002</v>
      </c>
      <c r="M575" s="115">
        <f t="shared" si="167"/>
        <v>1587.9825000000003</v>
      </c>
      <c r="N575" s="116">
        <f t="shared" si="167"/>
        <v>1764.4250000000002</v>
      </c>
      <c r="O575" s="115">
        <f t="shared" si="167"/>
        <v>1940.8675000000003</v>
      </c>
      <c r="P575" s="115">
        <f t="shared" si="167"/>
        <v>2117.31</v>
      </c>
      <c r="Q575" s="115">
        <f t="shared" si="167"/>
        <v>2293.7525000000005</v>
      </c>
      <c r="R575" s="115">
        <f t="shared" si="167"/>
        <v>2470.1950000000002</v>
      </c>
      <c r="S575" s="117">
        <f t="shared" si="167"/>
        <v>2646.6375000000003</v>
      </c>
    </row>
    <row r="576" spans="2:19" x14ac:dyDescent="0.25">
      <c r="B576" s="1">
        <v>14</v>
      </c>
      <c r="C576" s="9">
        <v>17839</v>
      </c>
      <c r="D576" s="9">
        <f t="shared" si="165"/>
        <v>2676.880000000001</v>
      </c>
      <c r="E576" s="9">
        <v>35.104430125386415</v>
      </c>
      <c r="F576" s="9">
        <v>27.981954746013944</v>
      </c>
      <c r="H576" s="127">
        <v>12</v>
      </c>
      <c r="I576" s="115">
        <f t="shared" si="167"/>
        <v>1022.7250000000004</v>
      </c>
      <c r="J576" s="115">
        <f t="shared" si="167"/>
        <v>1227.2700000000004</v>
      </c>
      <c r="K576" s="115">
        <f t="shared" si="167"/>
        <v>1431.8150000000005</v>
      </c>
      <c r="L576" s="115">
        <f t="shared" si="167"/>
        <v>1636.3600000000006</v>
      </c>
      <c r="M576" s="115">
        <f t="shared" si="167"/>
        <v>1840.9050000000007</v>
      </c>
      <c r="N576" s="116">
        <f t="shared" si="167"/>
        <v>2045.4500000000007</v>
      </c>
      <c r="O576" s="115">
        <f t="shared" si="167"/>
        <v>2249.9950000000008</v>
      </c>
      <c r="P576" s="115">
        <f t="shared" si="167"/>
        <v>2454.5400000000009</v>
      </c>
      <c r="Q576" s="115">
        <f t="shared" si="167"/>
        <v>2659.0850000000009</v>
      </c>
      <c r="R576" s="115">
        <f t="shared" si="167"/>
        <v>2863.630000000001</v>
      </c>
      <c r="S576" s="117">
        <f t="shared" si="167"/>
        <v>3068.1750000000011</v>
      </c>
    </row>
    <row r="577" spans="2:19" x14ac:dyDescent="0.25">
      <c r="B577" s="1">
        <v>15</v>
      </c>
      <c r="C577" s="9">
        <v>21623</v>
      </c>
      <c r="D577" s="9">
        <f t="shared" si="165"/>
        <v>3025.8424999999988</v>
      </c>
      <c r="E577" s="9">
        <v>34.421076748700216</v>
      </c>
      <c r="F577" s="9">
        <v>20.559077891060028</v>
      </c>
      <c r="H577" s="127">
        <v>13</v>
      </c>
      <c r="I577" s="115">
        <f t="shared" si="167"/>
        <v>1173.8962499999998</v>
      </c>
      <c r="J577" s="115">
        <f t="shared" si="167"/>
        <v>1408.6754999999996</v>
      </c>
      <c r="K577" s="115">
        <f t="shared" si="167"/>
        <v>1643.4547499999996</v>
      </c>
      <c r="L577" s="115">
        <f t="shared" si="167"/>
        <v>1878.2339999999997</v>
      </c>
      <c r="M577" s="115">
        <f t="shared" si="167"/>
        <v>2113.0132499999995</v>
      </c>
      <c r="N577" s="116">
        <f t="shared" si="167"/>
        <v>2347.7924999999996</v>
      </c>
      <c r="O577" s="115">
        <f t="shared" si="167"/>
        <v>2582.5717499999996</v>
      </c>
      <c r="P577" s="115">
        <f t="shared" si="167"/>
        <v>2817.3509999999992</v>
      </c>
      <c r="Q577" s="115">
        <f t="shared" si="167"/>
        <v>3052.1302499999997</v>
      </c>
      <c r="R577" s="115">
        <f t="shared" si="167"/>
        <v>3286.9094999999993</v>
      </c>
      <c r="S577" s="117">
        <f t="shared" si="167"/>
        <v>3521.6887499999993</v>
      </c>
    </row>
    <row r="578" spans="2:19" x14ac:dyDescent="0.25">
      <c r="B578" s="1">
        <v>16</v>
      </c>
      <c r="C578" s="9">
        <v>26668</v>
      </c>
      <c r="D578" s="9">
        <f t="shared" si="165"/>
        <v>4126.0224999999991</v>
      </c>
      <c r="E578" s="9">
        <v>33.489569152173686</v>
      </c>
      <c r="F578" s="9">
        <v>20.002826638056103</v>
      </c>
      <c r="H578" s="127">
        <v>14</v>
      </c>
      <c r="I578" s="115">
        <f t="shared" si="167"/>
        <v>1338.4400000000005</v>
      </c>
      <c r="J578" s="115">
        <f t="shared" si="167"/>
        <v>1606.1280000000006</v>
      </c>
      <c r="K578" s="115">
        <f t="shared" si="167"/>
        <v>1873.8160000000005</v>
      </c>
      <c r="L578" s="115">
        <f t="shared" si="167"/>
        <v>2141.5040000000008</v>
      </c>
      <c r="M578" s="115">
        <f t="shared" si="167"/>
        <v>2409.1920000000009</v>
      </c>
      <c r="N578" s="116">
        <f t="shared" si="167"/>
        <v>2676.880000000001</v>
      </c>
      <c r="O578" s="115">
        <f t="shared" si="167"/>
        <v>2944.5680000000016</v>
      </c>
      <c r="P578" s="115">
        <f t="shared" si="167"/>
        <v>3212.2560000000012</v>
      </c>
      <c r="Q578" s="115">
        <f t="shared" si="167"/>
        <v>3479.9440000000013</v>
      </c>
      <c r="R578" s="115">
        <f t="shared" si="167"/>
        <v>3747.632000000001</v>
      </c>
      <c r="S578" s="117">
        <f t="shared" si="167"/>
        <v>4015.3200000000015</v>
      </c>
    </row>
    <row r="579" spans="2:19" x14ac:dyDescent="0.25">
      <c r="B579" s="1">
        <v>17</v>
      </c>
      <c r="C579" s="9">
        <v>32244</v>
      </c>
      <c r="D579" s="9">
        <f t="shared" si="165"/>
        <v>4442.6100000000006</v>
      </c>
      <c r="E579" s="9">
        <v>32.592536265003055</v>
      </c>
      <c r="F579" s="9">
        <v>19.473412042080021</v>
      </c>
      <c r="H579" s="127">
        <v>15</v>
      </c>
      <c r="I579" s="115">
        <f t="shared" si="167"/>
        <v>1512.9212499999994</v>
      </c>
      <c r="J579" s="115">
        <f t="shared" si="167"/>
        <v>1815.5054999999993</v>
      </c>
      <c r="K579" s="115">
        <f t="shared" si="167"/>
        <v>2118.0897499999992</v>
      </c>
      <c r="L579" s="115">
        <f t="shared" si="167"/>
        <v>2420.6739999999991</v>
      </c>
      <c r="M579" s="115">
        <f t="shared" si="167"/>
        <v>2723.258249999999</v>
      </c>
      <c r="N579" s="116">
        <f t="shared" si="167"/>
        <v>3025.8424999999988</v>
      </c>
      <c r="O579" s="115">
        <f t="shared" si="167"/>
        <v>3328.4267499999992</v>
      </c>
      <c r="P579" s="115">
        <f t="shared" si="167"/>
        <v>3631.0109999999986</v>
      </c>
      <c r="Q579" s="115">
        <f t="shared" si="167"/>
        <v>3933.5952499999985</v>
      </c>
      <c r="R579" s="115">
        <f t="shared" si="167"/>
        <v>4236.1794999999984</v>
      </c>
      <c r="S579" s="117">
        <f t="shared" si="167"/>
        <v>4538.7637499999983</v>
      </c>
    </row>
    <row r="580" spans="2:19" x14ac:dyDescent="0.25">
      <c r="B580" s="1">
        <v>18</v>
      </c>
      <c r="C580" s="9">
        <v>38380</v>
      </c>
      <c r="D580" s="9">
        <f t="shared" si="165"/>
        <v>4765.6299999999974</v>
      </c>
      <c r="E580" s="9">
        <v>31.726101096492052</v>
      </c>
      <c r="F580" s="9">
        <v>18.967017337945144</v>
      </c>
      <c r="H580" s="127">
        <v>16</v>
      </c>
      <c r="I580" s="115">
        <f t="shared" si="167"/>
        <v>2063.0112499999996</v>
      </c>
      <c r="J580" s="115">
        <f t="shared" si="167"/>
        <v>2475.6134999999995</v>
      </c>
      <c r="K580" s="115">
        <f t="shared" si="167"/>
        <v>2888.2157499999994</v>
      </c>
      <c r="L580" s="115">
        <f t="shared" si="167"/>
        <v>3300.8179999999993</v>
      </c>
      <c r="M580" s="115">
        <f t="shared" si="167"/>
        <v>3713.4202499999992</v>
      </c>
      <c r="N580" s="116">
        <f t="shared" si="167"/>
        <v>4126.0224999999991</v>
      </c>
      <c r="O580" s="115">
        <f t="shared" si="167"/>
        <v>4538.624749999999</v>
      </c>
      <c r="P580" s="115">
        <f t="shared" si="167"/>
        <v>4951.226999999999</v>
      </c>
      <c r="Q580" s="115">
        <f t="shared" si="167"/>
        <v>5363.8292499999989</v>
      </c>
      <c r="R580" s="115">
        <f t="shared" si="167"/>
        <v>5776.4314999999988</v>
      </c>
      <c r="S580" s="117">
        <f t="shared" si="167"/>
        <v>6189.0337499999987</v>
      </c>
    </row>
    <row r="581" spans="2:19" x14ac:dyDescent="0.25">
      <c r="B581" s="1">
        <v>19</v>
      </c>
      <c r="C581" s="9">
        <v>45104</v>
      </c>
      <c r="D581" s="9">
        <f t="shared" si="165"/>
        <v>5092.8499999999985</v>
      </c>
      <c r="E581" s="9">
        <v>30.887805444503474</v>
      </c>
      <c r="F581" s="9">
        <v>18.48124726995146</v>
      </c>
      <c r="H581" s="127">
        <v>17</v>
      </c>
      <c r="I581" s="115">
        <f t="shared" si="167"/>
        <v>2221.3050000000003</v>
      </c>
      <c r="J581" s="115">
        <f t="shared" si="167"/>
        <v>2665.5660000000003</v>
      </c>
      <c r="K581" s="115">
        <f t="shared" si="167"/>
        <v>3109.8270000000002</v>
      </c>
      <c r="L581" s="115">
        <f t="shared" si="167"/>
        <v>3554.0880000000006</v>
      </c>
      <c r="M581" s="115">
        <f t="shared" si="167"/>
        <v>3998.3490000000006</v>
      </c>
      <c r="N581" s="116">
        <f t="shared" si="167"/>
        <v>4442.6100000000006</v>
      </c>
      <c r="O581" s="115">
        <f t="shared" si="167"/>
        <v>4886.871000000001</v>
      </c>
      <c r="P581" s="115">
        <f t="shared" si="167"/>
        <v>5331.1320000000005</v>
      </c>
      <c r="Q581" s="115">
        <f t="shared" si="167"/>
        <v>5775.3930000000009</v>
      </c>
      <c r="R581" s="115">
        <f t="shared" si="167"/>
        <v>6219.6540000000005</v>
      </c>
      <c r="S581" s="117">
        <f t="shared" si="167"/>
        <v>6663.9150000000009</v>
      </c>
    </row>
    <row r="582" spans="2:19" x14ac:dyDescent="0.25">
      <c r="B582" s="104">
        <v>20</v>
      </c>
      <c r="C582" s="60">
        <v>51821</v>
      </c>
      <c r="D582" s="60">
        <f t="shared" si="165"/>
        <v>4800.0800000000017</v>
      </c>
      <c r="E582" s="105">
        <v>30.216152449339173</v>
      </c>
      <c r="F582" s="105">
        <v>12.123704677908043</v>
      </c>
      <c r="H582" s="127">
        <v>18</v>
      </c>
      <c r="I582" s="115">
        <f t="shared" ref="I582:S589" si="168">$D580*(1+I$466)</f>
        <v>2382.8149999999987</v>
      </c>
      <c r="J582" s="115">
        <f t="shared" si="168"/>
        <v>2859.3779999999983</v>
      </c>
      <c r="K582" s="115">
        <f t="shared" si="168"/>
        <v>3335.940999999998</v>
      </c>
      <c r="L582" s="115">
        <f t="shared" si="168"/>
        <v>3812.5039999999981</v>
      </c>
      <c r="M582" s="115">
        <f t="shared" si="168"/>
        <v>4289.0669999999982</v>
      </c>
      <c r="N582" s="116">
        <f t="shared" si="168"/>
        <v>4765.6299999999974</v>
      </c>
      <c r="O582" s="115">
        <f t="shared" si="168"/>
        <v>5242.1929999999975</v>
      </c>
      <c r="P582" s="115">
        <f t="shared" si="168"/>
        <v>5718.7559999999967</v>
      </c>
      <c r="Q582" s="115">
        <f t="shared" si="168"/>
        <v>6195.3189999999968</v>
      </c>
      <c r="R582" s="115">
        <f t="shared" si="168"/>
        <v>6671.881999999996</v>
      </c>
      <c r="S582" s="117">
        <f t="shared" si="168"/>
        <v>7148.4449999999961</v>
      </c>
    </row>
    <row r="583" spans="2:19" x14ac:dyDescent="0.25">
      <c r="B583" s="1">
        <v>21</v>
      </c>
      <c r="C583" s="9">
        <v>58874</v>
      </c>
      <c r="D583" s="9">
        <f t="shared" si="165"/>
        <v>4850.6074999999983</v>
      </c>
      <c r="E583" s="9">
        <v>29.613163610065936</v>
      </c>
      <c r="F583" s="9">
        <v>12.864659166741912</v>
      </c>
      <c r="H583" s="127">
        <v>19</v>
      </c>
      <c r="I583" s="115">
        <f t="shared" si="168"/>
        <v>2546.4249999999993</v>
      </c>
      <c r="J583" s="115">
        <f t="shared" si="168"/>
        <v>3055.7099999999991</v>
      </c>
      <c r="K583" s="115">
        <f t="shared" si="168"/>
        <v>3564.994999999999</v>
      </c>
      <c r="L583" s="115">
        <f t="shared" si="168"/>
        <v>4074.2799999999988</v>
      </c>
      <c r="M583" s="115">
        <f t="shared" si="168"/>
        <v>4583.5649999999987</v>
      </c>
      <c r="N583" s="116">
        <f t="shared" si="168"/>
        <v>5092.8499999999985</v>
      </c>
      <c r="O583" s="115">
        <f t="shared" si="168"/>
        <v>5602.1349999999984</v>
      </c>
      <c r="P583" s="115">
        <f t="shared" si="168"/>
        <v>6111.4199999999983</v>
      </c>
      <c r="Q583" s="115">
        <f t="shared" si="168"/>
        <v>6620.7049999999981</v>
      </c>
      <c r="R583" s="115">
        <f t="shared" si="168"/>
        <v>7129.989999999998</v>
      </c>
      <c r="S583" s="117">
        <f t="shared" si="168"/>
        <v>7639.2749999999978</v>
      </c>
    </row>
    <row r="584" spans="2:19" x14ac:dyDescent="0.25">
      <c r="B584" s="1">
        <v>22</v>
      </c>
      <c r="C584" s="9">
        <v>66320</v>
      </c>
      <c r="D584" s="9">
        <f t="shared" si="165"/>
        <v>4943.8550000000032</v>
      </c>
      <c r="E584" s="9">
        <v>29.061665718307399</v>
      </c>
      <c r="F584" s="9">
        <v>13.524963560810239</v>
      </c>
      <c r="H584" s="127">
        <v>20</v>
      </c>
      <c r="I584" s="115">
        <f t="shared" si="168"/>
        <v>2400.0400000000009</v>
      </c>
      <c r="J584" s="115">
        <f t="shared" si="168"/>
        <v>2880.0480000000011</v>
      </c>
      <c r="K584" s="115">
        <f t="shared" si="168"/>
        <v>3360.0560000000009</v>
      </c>
      <c r="L584" s="115">
        <f t="shared" si="168"/>
        <v>3840.0640000000017</v>
      </c>
      <c r="M584" s="115">
        <f t="shared" si="168"/>
        <v>4320.0720000000019</v>
      </c>
      <c r="N584" s="116">
        <f t="shared" si="168"/>
        <v>4800.0800000000017</v>
      </c>
      <c r="O584" s="115">
        <f t="shared" si="168"/>
        <v>5280.0880000000025</v>
      </c>
      <c r="P584" s="115">
        <f t="shared" si="168"/>
        <v>5760.0960000000023</v>
      </c>
      <c r="Q584" s="115">
        <f t="shared" si="168"/>
        <v>6240.1040000000021</v>
      </c>
      <c r="R584" s="115">
        <f t="shared" si="168"/>
        <v>6720.1120000000019</v>
      </c>
      <c r="S584" s="117">
        <f t="shared" si="168"/>
        <v>7200.1200000000026</v>
      </c>
    </row>
    <row r="585" spans="2:19" x14ac:dyDescent="0.25">
      <c r="B585" s="1">
        <v>23</v>
      </c>
      <c r="C585" s="9">
        <v>74123</v>
      </c>
      <c r="D585" s="9">
        <f t="shared" si="165"/>
        <v>4984.3999999999942</v>
      </c>
      <c r="E585" s="9">
        <v>28.565166285795215</v>
      </c>
      <c r="F585" s="9">
        <v>14.125456243609642</v>
      </c>
      <c r="H585" s="127">
        <v>21</v>
      </c>
      <c r="I585" s="115">
        <f t="shared" si="168"/>
        <v>2425.3037499999991</v>
      </c>
      <c r="J585" s="115">
        <f t="shared" si="168"/>
        <v>2910.3644999999988</v>
      </c>
      <c r="K585" s="115">
        <f t="shared" si="168"/>
        <v>3395.4252499999984</v>
      </c>
      <c r="L585" s="115">
        <f t="shared" si="168"/>
        <v>3880.485999999999</v>
      </c>
      <c r="M585" s="115">
        <f t="shared" si="168"/>
        <v>4365.5467499999986</v>
      </c>
      <c r="N585" s="116">
        <f t="shared" si="168"/>
        <v>4850.6074999999983</v>
      </c>
      <c r="O585" s="115">
        <f t="shared" si="168"/>
        <v>5335.6682499999988</v>
      </c>
      <c r="P585" s="115">
        <f t="shared" si="168"/>
        <v>5820.7289999999975</v>
      </c>
      <c r="Q585" s="115">
        <f t="shared" si="168"/>
        <v>6305.7897499999981</v>
      </c>
      <c r="R585" s="115">
        <f t="shared" si="168"/>
        <v>6790.8504999999968</v>
      </c>
      <c r="S585" s="117">
        <f t="shared" si="168"/>
        <v>7275.9112499999974</v>
      </c>
    </row>
    <row r="586" spans="2:19" x14ac:dyDescent="0.25">
      <c r="B586" s="1">
        <v>24</v>
      </c>
      <c r="C586" s="9">
        <v>82250</v>
      </c>
      <c r="D586" s="9">
        <f t="shared" si="165"/>
        <v>4976.7725000000064</v>
      </c>
      <c r="E586" s="9">
        <v>28.12515188312123</v>
      </c>
      <c r="F586" s="9">
        <v>14.682069263187856</v>
      </c>
      <c r="H586" s="127">
        <v>22</v>
      </c>
      <c r="I586" s="115">
        <f t="shared" si="168"/>
        <v>2471.9275000000016</v>
      </c>
      <c r="J586" s="115">
        <f t="shared" si="168"/>
        <v>2966.3130000000019</v>
      </c>
      <c r="K586" s="115">
        <f t="shared" si="168"/>
        <v>3460.6985000000022</v>
      </c>
      <c r="L586" s="115">
        <f t="shared" si="168"/>
        <v>3955.0840000000026</v>
      </c>
      <c r="M586" s="115">
        <f t="shared" si="168"/>
        <v>4449.4695000000029</v>
      </c>
      <c r="N586" s="116">
        <f t="shared" si="168"/>
        <v>4943.8550000000032</v>
      </c>
      <c r="O586" s="115">
        <f t="shared" si="168"/>
        <v>5438.2405000000035</v>
      </c>
      <c r="P586" s="115">
        <f t="shared" si="168"/>
        <v>5932.6260000000038</v>
      </c>
      <c r="Q586" s="115">
        <f t="shared" si="168"/>
        <v>6427.0115000000042</v>
      </c>
      <c r="R586" s="115">
        <f t="shared" si="168"/>
        <v>6921.3970000000045</v>
      </c>
      <c r="S586" s="117">
        <f t="shared" si="168"/>
        <v>7415.7825000000048</v>
      </c>
    </row>
    <row r="587" spans="2:19" x14ac:dyDescent="0.25">
      <c r="B587" s="104">
        <v>25</v>
      </c>
      <c r="C587" s="60">
        <v>90657</v>
      </c>
      <c r="D587" s="60">
        <f t="shared" si="165"/>
        <v>4911.375</v>
      </c>
      <c r="E587" s="105">
        <v>27.74378778737902</v>
      </c>
      <c r="F587" s="105">
        <v>11.030929269790397</v>
      </c>
      <c r="H587" s="127">
        <v>23</v>
      </c>
      <c r="I587" s="115">
        <f t="shared" si="168"/>
        <v>2492.1999999999971</v>
      </c>
      <c r="J587" s="115">
        <f t="shared" si="168"/>
        <v>2990.6399999999962</v>
      </c>
      <c r="K587" s="115">
        <f t="shared" si="168"/>
        <v>3489.0799999999958</v>
      </c>
      <c r="L587" s="115">
        <f t="shared" si="168"/>
        <v>3987.5199999999954</v>
      </c>
      <c r="M587" s="115">
        <f t="shared" si="168"/>
        <v>4485.9599999999946</v>
      </c>
      <c r="N587" s="116">
        <f t="shared" si="168"/>
        <v>4984.3999999999942</v>
      </c>
      <c r="O587" s="115">
        <f t="shared" si="168"/>
        <v>5482.8399999999938</v>
      </c>
      <c r="P587" s="115">
        <f t="shared" si="168"/>
        <v>5981.2799999999925</v>
      </c>
      <c r="Q587" s="115">
        <f t="shared" si="168"/>
        <v>6479.719999999993</v>
      </c>
      <c r="R587" s="115">
        <f t="shared" si="168"/>
        <v>6978.1599999999917</v>
      </c>
      <c r="S587" s="117">
        <f t="shared" si="168"/>
        <v>7476.5999999999913</v>
      </c>
    </row>
    <row r="588" spans="2:19" x14ac:dyDescent="0.25">
      <c r="H588" s="127">
        <v>24</v>
      </c>
      <c r="I588" s="115">
        <f t="shared" si="168"/>
        <v>2488.3862500000032</v>
      </c>
      <c r="J588" s="115">
        <f t="shared" si="168"/>
        <v>2986.0635000000038</v>
      </c>
      <c r="K588" s="115">
        <f t="shared" si="168"/>
        <v>3483.7407500000045</v>
      </c>
      <c r="L588" s="115">
        <f t="shared" si="168"/>
        <v>3981.4180000000051</v>
      </c>
      <c r="M588" s="115">
        <f t="shared" si="168"/>
        <v>4479.0952500000058</v>
      </c>
      <c r="N588" s="116">
        <f t="shared" si="168"/>
        <v>4976.7725000000064</v>
      </c>
      <c r="O588" s="115">
        <f t="shared" si="168"/>
        <v>5474.449750000007</v>
      </c>
      <c r="P588" s="115">
        <f t="shared" si="168"/>
        <v>5972.1270000000077</v>
      </c>
      <c r="Q588" s="115">
        <f t="shared" si="168"/>
        <v>6469.8042500000083</v>
      </c>
      <c r="R588" s="115">
        <f t="shared" si="168"/>
        <v>6967.481500000009</v>
      </c>
      <c r="S588" s="117">
        <f t="shared" si="168"/>
        <v>7465.1587500000096</v>
      </c>
    </row>
    <row r="589" spans="2:19" x14ac:dyDescent="0.25">
      <c r="H589" s="128">
        <v>25</v>
      </c>
      <c r="I589" s="109">
        <f t="shared" si="168"/>
        <v>2455.6875</v>
      </c>
      <c r="J589" s="109">
        <f t="shared" si="168"/>
        <v>2946.8249999999998</v>
      </c>
      <c r="K589" s="109">
        <f t="shared" si="168"/>
        <v>3437.9624999999996</v>
      </c>
      <c r="L589" s="109">
        <f t="shared" si="168"/>
        <v>3929.1000000000004</v>
      </c>
      <c r="M589" s="109">
        <f t="shared" si="168"/>
        <v>4420.2375000000002</v>
      </c>
      <c r="N589" s="110">
        <f t="shared" si="168"/>
        <v>4911.375</v>
      </c>
      <c r="O589" s="109">
        <f t="shared" si="168"/>
        <v>5402.5125000000007</v>
      </c>
      <c r="P589" s="109">
        <f t="shared" si="168"/>
        <v>5893.65</v>
      </c>
      <c r="Q589" s="109">
        <f t="shared" si="168"/>
        <v>6384.7875000000004</v>
      </c>
      <c r="R589" s="109">
        <f t="shared" si="168"/>
        <v>6875.9249999999993</v>
      </c>
      <c r="S589" s="118">
        <f t="shared" si="168"/>
        <v>7367.0625</v>
      </c>
    </row>
    <row r="591" spans="2:19" x14ac:dyDescent="0.25">
      <c r="H591" s="111" t="s">
        <v>86</v>
      </c>
      <c r="I591" s="112">
        <v>-0.5</v>
      </c>
      <c r="J591" s="112">
        <v>-0.4</v>
      </c>
      <c r="K591" s="112">
        <v>-0.3</v>
      </c>
      <c r="L591" s="112">
        <v>-0.2</v>
      </c>
      <c r="M591" s="112">
        <v>-0.1</v>
      </c>
      <c r="N591" s="112">
        <v>0</v>
      </c>
      <c r="O591" s="112">
        <v>0.1</v>
      </c>
      <c r="P591" s="112">
        <v>0.2</v>
      </c>
      <c r="Q591" s="112">
        <v>0.3</v>
      </c>
      <c r="R591" s="112">
        <v>0.4</v>
      </c>
      <c r="S591" s="113">
        <v>0.5</v>
      </c>
    </row>
    <row r="592" spans="2:19" x14ac:dyDescent="0.25">
      <c r="H592" s="127">
        <v>1</v>
      </c>
      <c r="I592" s="120">
        <f>I565</f>
        <v>34</v>
      </c>
      <c r="J592" s="120">
        <f t="shared" ref="J592:S592" si="169">J565</f>
        <v>40.799999999999997</v>
      </c>
      <c r="K592" s="120">
        <f t="shared" si="169"/>
        <v>47.599999999999994</v>
      </c>
      <c r="L592" s="120">
        <f t="shared" si="169"/>
        <v>54.400000000000006</v>
      </c>
      <c r="M592" s="120">
        <f t="shared" si="169"/>
        <v>61.2</v>
      </c>
      <c r="N592" s="121">
        <f t="shared" si="169"/>
        <v>68</v>
      </c>
      <c r="O592" s="120">
        <f t="shared" si="169"/>
        <v>74.800000000000011</v>
      </c>
      <c r="P592" s="120">
        <f t="shared" si="169"/>
        <v>81.599999999999994</v>
      </c>
      <c r="Q592" s="120">
        <f t="shared" si="169"/>
        <v>88.4</v>
      </c>
      <c r="R592" s="120">
        <f t="shared" si="169"/>
        <v>95.199999999999989</v>
      </c>
      <c r="S592" s="122">
        <f t="shared" si="169"/>
        <v>102</v>
      </c>
    </row>
    <row r="593" spans="8:19" x14ac:dyDescent="0.25">
      <c r="H593" s="127">
        <v>2</v>
      </c>
      <c r="I593" s="120">
        <f>I592*(1+$I$236)+I566</f>
        <v>89</v>
      </c>
      <c r="J593" s="120">
        <f t="shared" ref="J593:S608" si="170">J592*(1+$I$236)+J566</f>
        <v>106.79999999999998</v>
      </c>
      <c r="K593" s="120">
        <f t="shared" si="170"/>
        <v>124.59999999999998</v>
      </c>
      <c r="L593" s="120">
        <f t="shared" si="170"/>
        <v>142.4</v>
      </c>
      <c r="M593" s="120">
        <f t="shared" si="170"/>
        <v>160.19999999999999</v>
      </c>
      <c r="N593" s="121">
        <f t="shared" si="170"/>
        <v>178</v>
      </c>
      <c r="O593" s="120">
        <f t="shared" si="170"/>
        <v>195.8</v>
      </c>
      <c r="P593" s="120">
        <f t="shared" si="170"/>
        <v>213.59999999999997</v>
      </c>
      <c r="Q593" s="120">
        <f t="shared" si="170"/>
        <v>231.4</v>
      </c>
      <c r="R593" s="120">
        <f t="shared" si="170"/>
        <v>249.19999999999996</v>
      </c>
      <c r="S593" s="122">
        <f t="shared" si="170"/>
        <v>267</v>
      </c>
    </row>
    <row r="594" spans="8:19" x14ac:dyDescent="0.25">
      <c r="H594" s="127">
        <v>3</v>
      </c>
      <c r="I594" s="120">
        <f t="shared" ref="I594:S609" si="171">I593*(1+$I$236)+I567</f>
        <v>188.5</v>
      </c>
      <c r="J594" s="120">
        <f t="shared" si="170"/>
        <v>226.2</v>
      </c>
      <c r="K594" s="120">
        <f t="shared" si="170"/>
        <v>263.89999999999998</v>
      </c>
      <c r="L594" s="120">
        <f t="shared" si="170"/>
        <v>301.60000000000002</v>
      </c>
      <c r="M594" s="120">
        <f t="shared" si="170"/>
        <v>339.3</v>
      </c>
      <c r="N594" s="121">
        <f t="shared" si="170"/>
        <v>377</v>
      </c>
      <c r="O594" s="120">
        <f t="shared" si="170"/>
        <v>414.70000000000005</v>
      </c>
      <c r="P594" s="120">
        <f t="shared" si="170"/>
        <v>452.4</v>
      </c>
      <c r="Q594" s="120">
        <f t="shared" si="170"/>
        <v>490.1</v>
      </c>
      <c r="R594" s="120">
        <f t="shared" si="170"/>
        <v>527.79999999999995</v>
      </c>
      <c r="S594" s="122">
        <f t="shared" si="170"/>
        <v>565.5</v>
      </c>
    </row>
    <row r="595" spans="8:19" x14ac:dyDescent="0.25">
      <c r="H595" s="127">
        <v>4</v>
      </c>
      <c r="I595" s="120">
        <f t="shared" si="171"/>
        <v>341.5</v>
      </c>
      <c r="J595" s="120">
        <f t="shared" si="170"/>
        <v>409.79999999999995</v>
      </c>
      <c r="K595" s="120">
        <f t="shared" si="170"/>
        <v>478.1</v>
      </c>
      <c r="L595" s="120">
        <f t="shared" si="170"/>
        <v>546.40000000000009</v>
      </c>
      <c r="M595" s="120">
        <f t="shared" si="170"/>
        <v>614.70000000000005</v>
      </c>
      <c r="N595" s="121">
        <f t="shared" si="170"/>
        <v>683</v>
      </c>
      <c r="O595" s="120">
        <f t="shared" si="170"/>
        <v>751.30000000000018</v>
      </c>
      <c r="P595" s="120">
        <f t="shared" si="170"/>
        <v>819.59999999999991</v>
      </c>
      <c r="Q595" s="120">
        <f t="shared" si="170"/>
        <v>887.90000000000009</v>
      </c>
      <c r="R595" s="120">
        <f t="shared" si="170"/>
        <v>956.2</v>
      </c>
      <c r="S595" s="122">
        <f t="shared" si="170"/>
        <v>1024.5</v>
      </c>
    </row>
    <row r="596" spans="8:19" x14ac:dyDescent="0.25">
      <c r="H596" s="127">
        <v>5</v>
      </c>
      <c r="I596" s="120">
        <f t="shared" si="171"/>
        <v>606.5</v>
      </c>
      <c r="J596" s="120">
        <f t="shared" si="170"/>
        <v>727.8</v>
      </c>
      <c r="K596" s="120">
        <f t="shared" si="170"/>
        <v>849.09999999999991</v>
      </c>
      <c r="L596" s="120">
        <f t="shared" si="170"/>
        <v>970.40000000000009</v>
      </c>
      <c r="M596" s="120">
        <f t="shared" si="170"/>
        <v>1091.7</v>
      </c>
      <c r="N596" s="121">
        <f t="shared" si="170"/>
        <v>1213</v>
      </c>
      <c r="O596" s="120">
        <f t="shared" si="170"/>
        <v>1334.3000000000002</v>
      </c>
      <c r="P596" s="120">
        <f t="shared" si="170"/>
        <v>1455.6</v>
      </c>
      <c r="Q596" s="120">
        <f t="shared" si="170"/>
        <v>1576.9</v>
      </c>
      <c r="R596" s="120">
        <f t="shared" si="170"/>
        <v>1698.1999999999998</v>
      </c>
      <c r="S596" s="122">
        <f t="shared" si="170"/>
        <v>1819.5</v>
      </c>
    </row>
    <row r="597" spans="8:19" x14ac:dyDescent="0.25">
      <c r="H597" s="127">
        <v>6</v>
      </c>
      <c r="I597" s="120">
        <f t="shared" si="171"/>
        <v>965</v>
      </c>
      <c r="J597" s="120">
        <f t="shared" si="170"/>
        <v>1158</v>
      </c>
      <c r="K597" s="120">
        <f t="shared" si="170"/>
        <v>1350.9999999999998</v>
      </c>
      <c r="L597" s="120">
        <f t="shared" si="170"/>
        <v>1544</v>
      </c>
      <c r="M597" s="120">
        <f t="shared" si="170"/>
        <v>1737</v>
      </c>
      <c r="N597" s="121">
        <f t="shared" si="170"/>
        <v>1930</v>
      </c>
      <c r="O597" s="120">
        <f t="shared" si="170"/>
        <v>2123</v>
      </c>
      <c r="P597" s="120">
        <f t="shared" si="170"/>
        <v>2316</v>
      </c>
      <c r="Q597" s="120">
        <f t="shared" si="170"/>
        <v>2509</v>
      </c>
      <c r="R597" s="120">
        <f t="shared" si="170"/>
        <v>2701.9999999999995</v>
      </c>
      <c r="S597" s="122">
        <f t="shared" si="170"/>
        <v>2895</v>
      </c>
    </row>
    <row r="598" spans="8:19" x14ac:dyDescent="0.25">
      <c r="H598" s="127">
        <v>7</v>
      </c>
      <c r="I598" s="120">
        <f t="shared" si="171"/>
        <v>1428.5</v>
      </c>
      <c r="J598" s="120">
        <f t="shared" si="170"/>
        <v>1714.2</v>
      </c>
      <c r="K598" s="120">
        <f t="shared" si="170"/>
        <v>1999.8999999999999</v>
      </c>
      <c r="L598" s="120">
        <f t="shared" si="170"/>
        <v>2285.6</v>
      </c>
      <c r="M598" s="120">
        <f t="shared" si="170"/>
        <v>2571.3000000000002</v>
      </c>
      <c r="N598" s="121">
        <f t="shared" si="170"/>
        <v>2857</v>
      </c>
      <c r="O598" s="120">
        <f t="shared" si="170"/>
        <v>3142.7000000000003</v>
      </c>
      <c r="P598" s="120">
        <f t="shared" si="170"/>
        <v>3428.4</v>
      </c>
      <c r="Q598" s="120">
        <f t="shared" si="170"/>
        <v>3714.1000000000004</v>
      </c>
      <c r="R598" s="120">
        <f t="shared" si="170"/>
        <v>3999.7999999999997</v>
      </c>
      <c r="S598" s="122">
        <f t="shared" si="170"/>
        <v>4285.5</v>
      </c>
    </row>
    <row r="599" spans="8:19" x14ac:dyDescent="0.25">
      <c r="H599" s="127">
        <v>8</v>
      </c>
      <c r="I599" s="120">
        <f t="shared" si="171"/>
        <v>2012</v>
      </c>
      <c r="J599" s="120">
        <f t="shared" si="170"/>
        <v>2414.3999999999996</v>
      </c>
      <c r="K599" s="120">
        <f t="shared" si="170"/>
        <v>2816.7999999999993</v>
      </c>
      <c r="L599" s="120">
        <f t="shared" si="170"/>
        <v>3219.2</v>
      </c>
      <c r="M599" s="120">
        <f t="shared" si="170"/>
        <v>3621.6</v>
      </c>
      <c r="N599" s="121">
        <f t="shared" si="170"/>
        <v>4024</v>
      </c>
      <c r="O599" s="120">
        <f t="shared" si="170"/>
        <v>4426.4000000000005</v>
      </c>
      <c r="P599" s="120">
        <f t="shared" si="170"/>
        <v>4828.7999999999993</v>
      </c>
      <c r="Q599" s="120">
        <f t="shared" si="170"/>
        <v>5231.2</v>
      </c>
      <c r="R599" s="120">
        <f t="shared" si="170"/>
        <v>5633.5999999999985</v>
      </c>
      <c r="S599" s="122">
        <f t="shared" si="170"/>
        <v>6036</v>
      </c>
    </row>
    <row r="600" spans="8:19" x14ac:dyDescent="0.25">
      <c r="H600" s="127">
        <v>9</v>
      </c>
      <c r="I600" s="120">
        <f t="shared" si="171"/>
        <v>2728</v>
      </c>
      <c r="J600" s="120">
        <f t="shared" si="170"/>
        <v>3273.6</v>
      </c>
      <c r="K600" s="120">
        <f t="shared" si="170"/>
        <v>3819.1999999999994</v>
      </c>
      <c r="L600" s="120">
        <f t="shared" si="170"/>
        <v>4364.8</v>
      </c>
      <c r="M600" s="120">
        <f t="shared" si="170"/>
        <v>4910.4000000000005</v>
      </c>
      <c r="N600" s="121">
        <f t="shared" si="170"/>
        <v>5456</v>
      </c>
      <c r="O600" s="120">
        <f t="shared" si="170"/>
        <v>6001.6000000000013</v>
      </c>
      <c r="P600" s="120">
        <f t="shared" si="170"/>
        <v>6547.2</v>
      </c>
      <c r="Q600" s="120">
        <f t="shared" si="170"/>
        <v>7092.8</v>
      </c>
      <c r="R600" s="120">
        <f t="shared" si="170"/>
        <v>7638.3999999999987</v>
      </c>
      <c r="S600" s="122">
        <f t="shared" si="170"/>
        <v>8184</v>
      </c>
    </row>
    <row r="601" spans="8:19" x14ac:dyDescent="0.25">
      <c r="H601" s="127">
        <v>10</v>
      </c>
      <c r="I601" s="120">
        <f t="shared" si="171"/>
        <v>3595</v>
      </c>
      <c r="J601" s="120">
        <f t="shared" si="170"/>
        <v>4314</v>
      </c>
      <c r="K601" s="120">
        <f t="shared" si="170"/>
        <v>5032.9999999999991</v>
      </c>
      <c r="L601" s="120">
        <f t="shared" si="170"/>
        <v>5752</v>
      </c>
      <c r="M601" s="120">
        <f t="shared" si="170"/>
        <v>6471</v>
      </c>
      <c r="N601" s="121">
        <f t="shared" si="170"/>
        <v>7190</v>
      </c>
      <c r="O601" s="120">
        <f t="shared" si="170"/>
        <v>7909.0000000000018</v>
      </c>
      <c r="P601" s="120">
        <f t="shared" si="170"/>
        <v>8628</v>
      </c>
      <c r="Q601" s="120">
        <f t="shared" si="170"/>
        <v>9347</v>
      </c>
      <c r="R601" s="120">
        <f t="shared" si="170"/>
        <v>10065.999999999998</v>
      </c>
      <c r="S601" s="122">
        <f t="shared" si="170"/>
        <v>10785</v>
      </c>
    </row>
    <row r="602" spans="8:19" x14ac:dyDescent="0.25">
      <c r="H602" s="127">
        <v>11</v>
      </c>
      <c r="I602" s="120">
        <f t="shared" si="171"/>
        <v>4630</v>
      </c>
      <c r="J602" s="120">
        <f t="shared" si="170"/>
        <v>5556</v>
      </c>
      <c r="K602" s="120">
        <f t="shared" si="170"/>
        <v>6481.9999999999991</v>
      </c>
      <c r="L602" s="120">
        <f t="shared" si="170"/>
        <v>7408</v>
      </c>
      <c r="M602" s="120">
        <f t="shared" si="170"/>
        <v>8334</v>
      </c>
      <c r="N602" s="121">
        <f t="shared" si="170"/>
        <v>9260</v>
      </c>
      <c r="O602" s="120">
        <f t="shared" si="170"/>
        <v>10186.000000000002</v>
      </c>
      <c r="P602" s="120">
        <f t="shared" si="170"/>
        <v>11112</v>
      </c>
      <c r="Q602" s="120">
        <f t="shared" si="170"/>
        <v>12038</v>
      </c>
      <c r="R602" s="120">
        <f t="shared" si="170"/>
        <v>12963.999999999998</v>
      </c>
      <c r="S602" s="122">
        <f t="shared" si="170"/>
        <v>13890</v>
      </c>
    </row>
    <row r="603" spans="8:19" x14ac:dyDescent="0.25">
      <c r="H603" s="127">
        <v>12</v>
      </c>
      <c r="I603" s="120">
        <f t="shared" si="171"/>
        <v>5849.5</v>
      </c>
      <c r="J603" s="120">
        <f t="shared" si="170"/>
        <v>7019.4000000000005</v>
      </c>
      <c r="K603" s="120">
        <f t="shared" si="170"/>
        <v>8189.2999999999993</v>
      </c>
      <c r="L603" s="120">
        <f t="shared" si="170"/>
        <v>9359.2000000000007</v>
      </c>
      <c r="M603" s="120">
        <f t="shared" si="170"/>
        <v>10529.1</v>
      </c>
      <c r="N603" s="121">
        <f t="shared" si="170"/>
        <v>11699</v>
      </c>
      <c r="O603" s="120">
        <f t="shared" si="170"/>
        <v>12868.900000000003</v>
      </c>
      <c r="P603" s="120">
        <f t="shared" si="170"/>
        <v>14038.800000000001</v>
      </c>
      <c r="Q603" s="120">
        <f t="shared" si="170"/>
        <v>15208.7</v>
      </c>
      <c r="R603" s="120">
        <f t="shared" si="170"/>
        <v>16378.599999999999</v>
      </c>
      <c r="S603" s="122">
        <f t="shared" si="170"/>
        <v>17548.5</v>
      </c>
    </row>
    <row r="604" spans="8:19" x14ac:dyDescent="0.25">
      <c r="H604" s="127">
        <v>13</v>
      </c>
      <c r="I604" s="120">
        <f t="shared" si="171"/>
        <v>7272</v>
      </c>
      <c r="J604" s="120">
        <f t="shared" si="170"/>
        <v>8726.4</v>
      </c>
      <c r="K604" s="120">
        <f t="shared" si="170"/>
        <v>10180.799999999997</v>
      </c>
      <c r="L604" s="120">
        <f t="shared" si="170"/>
        <v>11635.2</v>
      </c>
      <c r="M604" s="120">
        <f t="shared" si="170"/>
        <v>13089.6</v>
      </c>
      <c r="N604" s="121">
        <f t="shared" si="170"/>
        <v>14544</v>
      </c>
      <c r="O604" s="120">
        <f t="shared" si="170"/>
        <v>15998.400000000001</v>
      </c>
      <c r="P604" s="120">
        <f t="shared" si="170"/>
        <v>17452.8</v>
      </c>
      <c r="Q604" s="120">
        <f t="shared" si="170"/>
        <v>18907.2</v>
      </c>
      <c r="R604" s="120">
        <f t="shared" si="170"/>
        <v>20361.599999999995</v>
      </c>
      <c r="S604" s="122">
        <f t="shared" si="170"/>
        <v>21816</v>
      </c>
    </row>
    <row r="605" spans="8:19" x14ac:dyDescent="0.25">
      <c r="H605" s="127">
        <v>14</v>
      </c>
      <c r="I605" s="120">
        <f t="shared" si="171"/>
        <v>8919.5</v>
      </c>
      <c r="J605" s="120">
        <f t="shared" si="170"/>
        <v>10703.4</v>
      </c>
      <c r="K605" s="120">
        <f t="shared" si="170"/>
        <v>12487.299999999997</v>
      </c>
      <c r="L605" s="120">
        <f t="shared" si="170"/>
        <v>14271.2</v>
      </c>
      <c r="M605" s="120">
        <f t="shared" si="170"/>
        <v>16055.1</v>
      </c>
      <c r="N605" s="121">
        <f t="shared" si="170"/>
        <v>17839</v>
      </c>
      <c r="O605" s="120">
        <f t="shared" si="170"/>
        <v>19622.900000000005</v>
      </c>
      <c r="P605" s="120">
        <f t="shared" si="170"/>
        <v>21406.799999999999</v>
      </c>
      <c r="Q605" s="120">
        <f t="shared" si="170"/>
        <v>23190.700000000004</v>
      </c>
      <c r="R605" s="120">
        <f t="shared" si="170"/>
        <v>24974.599999999995</v>
      </c>
      <c r="S605" s="122">
        <f t="shared" si="170"/>
        <v>26758.5</v>
      </c>
    </row>
    <row r="606" spans="8:19" x14ac:dyDescent="0.25">
      <c r="H606" s="127">
        <v>15</v>
      </c>
      <c r="I606" s="120">
        <f t="shared" si="171"/>
        <v>10811.5</v>
      </c>
      <c r="J606" s="120">
        <f t="shared" si="170"/>
        <v>12973.8</v>
      </c>
      <c r="K606" s="120">
        <f t="shared" si="170"/>
        <v>15136.099999999997</v>
      </c>
      <c r="L606" s="120">
        <f t="shared" si="170"/>
        <v>17298.400000000001</v>
      </c>
      <c r="M606" s="120">
        <f t="shared" si="170"/>
        <v>19460.7</v>
      </c>
      <c r="N606" s="121">
        <f t="shared" si="170"/>
        <v>21623</v>
      </c>
      <c r="O606" s="120">
        <f t="shared" si="170"/>
        <v>23785.300000000003</v>
      </c>
      <c r="P606" s="120">
        <f t="shared" si="170"/>
        <v>25947.599999999999</v>
      </c>
      <c r="Q606" s="120">
        <f t="shared" si="170"/>
        <v>28109.9</v>
      </c>
      <c r="R606" s="120">
        <f t="shared" si="170"/>
        <v>30272.199999999993</v>
      </c>
      <c r="S606" s="122">
        <f t="shared" si="170"/>
        <v>32434.499999999996</v>
      </c>
    </row>
    <row r="607" spans="8:19" x14ac:dyDescent="0.25">
      <c r="H607" s="127">
        <v>16</v>
      </c>
      <c r="I607" s="120">
        <f t="shared" si="171"/>
        <v>13334</v>
      </c>
      <c r="J607" s="120">
        <f t="shared" si="170"/>
        <v>16000.8</v>
      </c>
      <c r="K607" s="120">
        <f t="shared" si="170"/>
        <v>18667.599999999995</v>
      </c>
      <c r="L607" s="120">
        <f t="shared" si="170"/>
        <v>21334.400000000001</v>
      </c>
      <c r="M607" s="120">
        <f t="shared" si="170"/>
        <v>24001.200000000001</v>
      </c>
      <c r="N607" s="121">
        <f t="shared" si="170"/>
        <v>26668</v>
      </c>
      <c r="O607" s="120">
        <f t="shared" si="170"/>
        <v>29334.800000000003</v>
      </c>
      <c r="P607" s="120">
        <f t="shared" si="170"/>
        <v>32001.599999999999</v>
      </c>
      <c r="Q607" s="120">
        <f t="shared" si="170"/>
        <v>34668.400000000001</v>
      </c>
      <c r="R607" s="120">
        <f t="shared" si="170"/>
        <v>37335.19999999999</v>
      </c>
      <c r="S607" s="122">
        <f t="shared" si="170"/>
        <v>40002</v>
      </c>
    </row>
    <row r="608" spans="8:19" x14ac:dyDescent="0.25">
      <c r="H608" s="127">
        <v>17</v>
      </c>
      <c r="I608" s="120">
        <f t="shared" si="171"/>
        <v>16122</v>
      </c>
      <c r="J608" s="120">
        <f t="shared" si="170"/>
        <v>19346.399999999998</v>
      </c>
      <c r="K608" s="120">
        <f t="shared" si="170"/>
        <v>22570.799999999996</v>
      </c>
      <c r="L608" s="120">
        <f t="shared" si="170"/>
        <v>25795.200000000001</v>
      </c>
      <c r="M608" s="120">
        <f t="shared" si="170"/>
        <v>29019.600000000002</v>
      </c>
      <c r="N608" s="121">
        <f t="shared" si="170"/>
        <v>32244</v>
      </c>
      <c r="O608" s="120">
        <f t="shared" si="170"/>
        <v>35468.400000000001</v>
      </c>
      <c r="P608" s="120">
        <f t="shared" si="170"/>
        <v>38692.799999999996</v>
      </c>
      <c r="Q608" s="120">
        <f t="shared" si="170"/>
        <v>41917.200000000004</v>
      </c>
      <c r="R608" s="120">
        <f t="shared" si="170"/>
        <v>45141.599999999991</v>
      </c>
      <c r="S608" s="122">
        <f t="shared" si="170"/>
        <v>48366</v>
      </c>
    </row>
    <row r="609" spans="8:19" x14ac:dyDescent="0.25">
      <c r="H609" s="127">
        <v>18</v>
      </c>
      <c r="I609" s="120">
        <f t="shared" si="171"/>
        <v>19190</v>
      </c>
      <c r="J609" s="120">
        <f t="shared" si="171"/>
        <v>23027.999999999993</v>
      </c>
      <c r="K609" s="120">
        <f t="shared" si="171"/>
        <v>26865.999999999993</v>
      </c>
      <c r="L609" s="120">
        <f t="shared" si="171"/>
        <v>30703.999999999996</v>
      </c>
      <c r="M609" s="120">
        <f t="shared" si="171"/>
        <v>34542</v>
      </c>
      <c r="N609" s="121">
        <f t="shared" si="171"/>
        <v>38380</v>
      </c>
      <c r="O609" s="120">
        <f t="shared" si="171"/>
        <v>42218</v>
      </c>
      <c r="P609" s="120">
        <f t="shared" si="171"/>
        <v>46055.999999999985</v>
      </c>
      <c r="Q609" s="120">
        <f t="shared" si="171"/>
        <v>49894</v>
      </c>
      <c r="R609" s="120">
        <f t="shared" si="171"/>
        <v>53731.999999999985</v>
      </c>
      <c r="S609" s="122">
        <f t="shared" si="171"/>
        <v>57570</v>
      </c>
    </row>
    <row r="610" spans="8:19" x14ac:dyDescent="0.25">
      <c r="H610" s="127">
        <v>19</v>
      </c>
      <c r="I610" s="120">
        <f t="shared" ref="I610:S616" si="172">I609*(1+$I$236)+I583</f>
        <v>22552</v>
      </c>
      <c r="J610" s="120">
        <f t="shared" si="172"/>
        <v>27062.399999999991</v>
      </c>
      <c r="K610" s="120">
        <f t="shared" si="172"/>
        <v>31572.799999999992</v>
      </c>
      <c r="L610" s="120">
        <f t="shared" si="172"/>
        <v>36083.199999999997</v>
      </c>
      <c r="M610" s="120">
        <f t="shared" si="172"/>
        <v>40593.599999999991</v>
      </c>
      <c r="N610" s="121">
        <f t="shared" si="172"/>
        <v>45104</v>
      </c>
      <c r="O610" s="120">
        <f t="shared" si="172"/>
        <v>49614.399999999994</v>
      </c>
      <c r="P610" s="120">
        <f t="shared" si="172"/>
        <v>54124.799999999981</v>
      </c>
      <c r="Q610" s="120">
        <f t="shared" si="172"/>
        <v>58635.199999999997</v>
      </c>
      <c r="R610" s="120">
        <f t="shared" si="172"/>
        <v>63145.599999999984</v>
      </c>
      <c r="S610" s="122">
        <f t="shared" si="172"/>
        <v>67656</v>
      </c>
    </row>
    <row r="611" spans="8:19" x14ac:dyDescent="0.25">
      <c r="H611" s="127">
        <v>20</v>
      </c>
      <c r="I611" s="120">
        <f t="shared" si="172"/>
        <v>25910.5</v>
      </c>
      <c r="J611" s="120">
        <f t="shared" si="172"/>
        <v>31092.599999999991</v>
      </c>
      <c r="K611" s="120">
        <f t="shared" si="172"/>
        <v>36274.699999999997</v>
      </c>
      <c r="L611" s="120">
        <f t="shared" si="172"/>
        <v>41456.799999999996</v>
      </c>
      <c r="M611" s="120">
        <f t="shared" si="172"/>
        <v>46638.899999999987</v>
      </c>
      <c r="N611" s="121">
        <f t="shared" si="172"/>
        <v>51821</v>
      </c>
      <c r="O611" s="120">
        <f t="shared" si="172"/>
        <v>57003.1</v>
      </c>
      <c r="P611" s="120">
        <f t="shared" si="172"/>
        <v>62185.199999999983</v>
      </c>
      <c r="Q611" s="120">
        <f t="shared" si="172"/>
        <v>67367.3</v>
      </c>
      <c r="R611" s="120">
        <f t="shared" si="172"/>
        <v>72549.399999999994</v>
      </c>
      <c r="S611" s="122">
        <f t="shared" si="172"/>
        <v>77731.5</v>
      </c>
    </row>
    <row r="612" spans="8:19" x14ac:dyDescent="0.25">
      <c r="H612" s="127">
        <v>21</v>
      </c>
      <c r="I612" s="120">
        <f t="shared" si="172"/>
        <v>29437</v>
      </c>
      <c r="J612" s="120">
        <f t="shared" si="172"/>
        <v>35324.399999999987</v>
      </c>
      <c r="K612" s="120">
        <f t="shared" si="172"/>
        <v>41211.799999999996</v>
      </c>
      <c r="L612" s="120">
        <f t="shared" si="172"/>
        <v>47099.19999999999</v>
      </c>
      <c r="M612" s="120">
        <f t="shared" si="172"/>
        <v>52986.599999999984</v>
      </c>
      <c r="N612" s="121">
        <f t="shared" si="172"/>
        <v>58874</v>
      </c>
      <c r="O612" s="120">
        <f t="shared" si="172"/>
        <v>64761.399999999994</v>
      </c>
      <c r="P612" s="120">
        <f t="shared" si="172"/>
        <v>70648.799999999974</v>
      </c>
      <c r="Q612" s="120">
        <f t="shared" si="172"/>
        <v>76536.2</v>
      </c>
      <c r="R612" s="120">
        <f t="shared" si="172"/>
        <v>82423.599999999991</v>
      </c>
      <c r="S612" s="122">
        <f t="shared" si="172"/>
        <v>88311</v>
      </c>
    </row>
    <row r="613" spans="8:19" x14ac:dyDescent="0.25">
      <c r="H613" s="127">
        <v>22</v>
      </c>
      <c r="I613" s="120">
        <f t="shared" si="172"/>
        <v>33160</v>
      </c>
      <c r="J613" s="120">
        <f t="shared" si="172"/>
        <v>39791.999999999985</v>
      </c>
      <c r="K613" s="120">
        <f t="shared" si="172"/>
        <v>46424</v>
      </c>
      <c r="L613" s="120">
        <f t="shared" si="172"/>
        <v>53055.999999999993</v>
      </c>
      <c r="M613" s="120">
        <f t="shared" si="172"/>
        <v>59687.999999999985</v>
      </c>
      <c r="N613" s="121">
        <f t="shared" si="172"/>
        <v>66320</v>
      </c>
      <c r="O613" s="120">
        <f t="shared" si="172"/>
        <v>72951.999999999985</v>
      </c>
      <c r="P613" s="120">
        <f t="shared" si="172"/>
        <v>79583.999999999971</v>
      </c>
      <c r="Q613" s="120">
        <f t="shared" si="172"/>
        <v>86216</v>
      </c>
      <c r="R613" s="120">
        <f t="shared" si="172"/>
        <v>92848</v>
      </c>
      <c r="S613" s="122">
        <f t="shared" si="172"/>
        <v>99480</v>
      </c>
    </row>
    <row r="614" spans="8:19" x14ac:dyDescent="0.25">
      <c r="H614" s="127">
        <v>23</v>
      </c>
      <c r="I614" s="120">
        <f t="shared" si="172"/>
        <v>37061.5</v>
      </c>
      <c r="J614" s="120">
        <f t="shared" si="172"/>
        <v>44473.799999999981</v>
      </c>
      <c r="K614" s="120">
        <f t="shared" si="172"/>
        <v>51886.099999999991</v>
      </c>
      <c r="L614" s="120">
        <f t="shared" si="172"/>
        <v>59298.399999999987</v>
      </c>
      <c r="M614" s="120">
        <f t="shared" si="172"/>
        <v>66710.699999999983</v>
      </c>
      <c r="N614" s="121">
        <f t="shared" si="172"/>
        <v>74123</v>
      </c>
      <c r="O614" s="120">
        <f t="shared" si="172"/>
        <v>81535.299999999974</v>
      </c>
      <c r="P614" s="120">
        <f t="shared" si="172"/>
        <v>88947.599999999962</v>
      </c>
      <c r="Q614" s="120">
        <f t="shared" si="172"/>
        <v>96359.89999999998</v>
      </c>
      <c r="R614" s="120">
        <f t="shared" si="172"/>
        <v>103772.19999999998</v>
      </c>
      <c r="S614" s="122">
        <f t="shared" si="172"/>
        <v>111184.49999999999</v>
      </c>
    </row>
    <row r="615" spans="8:19" x14ac:dyDescent="0.25">
      <c r="H615" s="127">
        <v>24</v>
      </c>
      <c r="I615" s="120">
        <f t="shared" si="172"/>
        <v>41125</v>
      </c>
      <c r="J615" s="120">
        <f t="shared" si="172"/>
        <v>49349.999999999985</v>
      </c>
      <c r="K615" s="120">
        <f t="shared" si="172"/>
        <v>57574.999999999993</v>
      </c>
      <c r="L615" s="120">
        <f t="shared" si="172"/>
        <v>65800</v>
      </c>
      <c r="M615" s="120">
        <f t="shared" si="172"/>
        <v>74025</v>
      </c>
      <c r="N615" s="121">
        <f t="shared" si="172"/>
        <v>82250</v>
      </c>
      <c r="O615" s="120">
        <f t="shared" si="172"/>
        <v>90474.999999999971</v>
      </c>
      <c r="P615" s="120">
        <f t="shared" si="172"/>
        <v>98699.999999999971</v>
      </c>
      <c r="Q615" s="120">
        <f t="shared" si="172"/>
        <v>106924.99999999997</v>
      </c>
      <c r="R615" s="120">
        <f t="shared" si="172"/>
        <v>115149.99999999999</v>
      </c>
      <c r="S615" s="122">
        <f t="shared" si="172"/>
        <v>123375</v>
      </c>
    </row>
    <row r="616" spans="8:19" x14ac:dyDescent="0.25">
      <c r="H616" s="128">
        <v>25</v>
      </c>
      <c r="I616" s="123">
        <f t="shared" si="172"/>
        <v>45328.5</v>
      </c>
      <c r="J616" s="123">
        <f t="shared" si="172"/>
        <v>54394.199999999983</v>
      </c>
      <c r="K616" s="123">
        <f t="shared" si="172"/>
        <v>63459.899999999994</v>
      </c>
      <c r="L616" s="123">
        <f t="shared" si="172"/>
        <v>72525.600000000006</v>
      </c>
      <c r="M616" s="123">
        <f t="shared" si="172"/>
        <v>81591.3</v>
      </c>
      <c r="N616" s="124">
        <f t="shared" si="172"/>
        <v>90657</v>
      </c>
      <c r="O616" s="123">
        <f t="shared" si="172"/>
        <v>99722.699999999968</v>
      </c>
      <c r="P616" s="123">
        <f t="shared" si="172"/>
        <v>108788.39999999997</v>
      </c>
      <c r="Q616" s="123">
        <f t="shared" si="172"/>
        <v>117854.09999999998</v>
      </c>
      <c r="R616" s="123">
        <f t="shared" si="172"/>
        <v>126919.79999999999</v>
      </c>
      <c r="S616" s="125">
        <f t="shared" si="172"/>
        <v>135985.5</v>
      </c>
    </row>
    <row r="619" spans="8:19" x14ac:dyDescent="0.25">
      <c r="H619" s="111"/>
      <c r="I619" s="112">
        <v>-0.5</v>
      </c>
      <c r="J619" s="112">
        <v>-0.4</v>
      </c>
      <c r="K619" s="112">
        <v>-0.3</v>
      </c>
      <c r="L619" s="112">
        <v>-0.2</v>
      </c>
      <c r="M619" s="112">
        <v>-0.1</v>
      </c>
      <c r="N619" s="112">
        <v>0</v>
      </c>
      <c r="O619" s="112">
        <v>0.1</v>
      </c>
      <c r="P619" s="112">
        <v>0.2</v>
      </c>
      <c r="Q619" s="112">
        <v>0.3</v>
      </c>
      <c r="R619" s="112">
        <v>0.4</v>
      </c>
      <c r="S619" s="113">
        <v>0.5</v>
      </c>
    </row>
    <row r="620" spans="8:19" x14ac:dyDescent="0.25">
      <c r="H620" s="114" t="s">
        <v>55</v>
      </c>
      <c r="I620" s="120">
        <f>I601</f>
        <v>3595</v>
      </c>
      <c r="J620" s="120">
        <f t="shared" ref="J620:S620" si="173">J601</f>
        <v>4314</v>
      </c>
      <c r="K620" s="120">
        <f t="shared" si="173"/>
        <v>5032.9999999999991</v>
      </c>
      <c r="L620" s="120">
        <f t="shared" si="173"/>
        <v>5752</v>
      </c>
      <c r="M620" s="120">
        <f t="shared" si="173"/>
        <v>6471</v>
      </c>
      <c r="N620" s="120">
        <f t="shared" si="173"/>
        <v>7190</v>
      </c>
      <c r="O620" s="120">
        <f t="shared" si="173"/>
        <v>7909.0000000000018</v>
      </c>
      <c r="P620" s="120">
        <f t="shared" si="173"/>
        <v>8628</v>
      </c>
      <c r="Q620" s="120">
        <f t="shared" si="173"/>
        <v>9347</v>
      </c>
      <c r="R620" s="120">
        <f t="shared" si="173"/>
        <v>10065.999999999998</v>
      </c>
      <c r="S620" s="119">
        <f t="shared" si="173"/>
        <v>10785</v>
      </c>
    </row>
    <row r="621" spans="8:19" x14ac:dyDescent="0.25">
      <c r="H621" s="114" t="s">
        <v>56</v>
      </c>
      <c r="I621" s="120">
        <f>I611</f>
        <v>25910.5</v>
      </c>
      <c r="J621" s="120">
        <f t="shared" ref="J621:S621" si="174">J611</f>
        <v>31092.599999999991</v>
      </c>
      <c r="K621" s="120">
        <f t="shared" si="174"/>
        <v>36274.699999999997</v>
      </c>
      <c r="L621" s="120">
        <f t="shared" si="174"/>
        <v>41456.799999999996</v>
      </c>
      <c r="M621" s="120">
        <f t="shared" si="174"/>
        <v>46638.899999999987</v>
      </c>
      <c r="N621" s="120">
        <f t="shared" si="174"/>
        <v>51821</v>
      </c>
      <c r="O621" s="120">
        <f t="shared" si="174"/>
        <v>57003.1</v>
      </c>
      <c r="P621" s="120">
        <f t="shared" si="174"/>
        <v>62185.199999999983</v>
      </c>
      <c r="Q621" s="120">
        <f t="shared" si="174"/>
        <v>67367.3</v>
      </c>
      <c r="R621" s="120">
        <f t="shared" si="174"/>
        <v>72549.399999999994</v>
      </c>
      <c r="S621" s="122">
        <f t="shared" si="174"/>
        <v>77731.5</v>
      </c>
    </row>
    <row r="622" spans="8:19" x14ac:dyDescent="0.25">
      <c r="H622" s="129" t="s">
        <v>77</v>
      </c>
      <c r="I622" s="123">
        <f>I616</f>
        <v>45328.5</v>
      </c>
      <c r="J622" s="123">
        <f t="shared" ref="J622:S622" si="175">J616</f>
        <v>54394.199999999983</v>
      </c>
      <c r="K622" s="123">
        <f t="shared" si="175"/>
        <v>63459.899999999994</v>
      </c>
      <c r="L622" s="123">
        <f t="shared" si="175"/>
        <v>72525.600000000006</v>
      </c>
      <c r="M622" s="123">
        <f t="shared" si="175"/>
        <v>81591.3</v>
      </c>
      <c r="N622" s="123">
        <f t="shared" si="175"/>
        <v>90657</v>
      </c>
      <c r="O622" s="123">
        <f t="shared" si="175"/>
        <v>99722.699999999968</v>
      </c>
      <c r="P622" s="123">
        <f t="shared" si="175"/>
        <v>108788.39999999997</v>
      </c>
      <c r="Q622" s="123">
        <f t="shared" si="175"/>
        <v>117854.09999999998</v>
      </c>
      <c r="R622" s="123">
        <f t="shared" si="175"/>
        <v>126919.79999999999</v>
      </c>
      <c r="S622" s="125">
        <f t="shared" si="175"/>
        <v>135985.5</v>
      </c>
    </row>
    <row r="625" spans="3:19" x14ac:dyDescent="0.25">
      <c r="H625" s="93"/>
      <c r="I625" s="98">
        <f>I$240</f>
        <v>-0.5</v>
      </c>
      <c r="J625" s="98">
        <f t="shared" ref="J625:S625" si="176">J$240</f>
        <v>-0.4</v>
      </c>
      <c r="K625" s="98">
        <f t="shared" si="176"/>
        <v>-0.3</v>
      </c>
      <c r="L625" s="98">
        <f t="shared" si="176"/>
        <v>-0.2</v>
      </c>
      <c r="M625" s="98">
        <f t="shared" si="176"/>
        <v>-0.1</v>
      </c>
      <c r="N625" s="98">
        <f t="shared" si="176"/>
        <v>0</v>
      </c>
      <c r="O625" s="98">
        <f t="shared" si="176"/>
        <v>0.1</v>
      </c>
      <c r="P625" s="98">
        <f t="shared" si="176"/>
        <v>0.2</v>
      </c>
      <c r="Q625" s="98">
        <f t="shared" si="176"/>
        <v>0.3</v>
      </c>
      <c r="R625" s="98">
        <f t="shared" si="176"/>
        <v>0.4</v>
      </c>
      <c r="S625" s="98">
        <f t="shared" si="176"/>
        <v>0.5</v>
      </c>
    </row>
    <row r="626" spans="3:19" x14ac:dyDescent="0.25">
      <c r="H626" s="93" t="s">
        <v>61</v>
      </c>
      <c r="I626" s="94">
        <v>39.750245930053438</v>
      </c>
      <c r="J626" s="94">
        <v>39.324920116064121</v>
      </c>
      <c r="K626" s="94">
        <v>38.899594302074817</v>
      </c>
      <c r="L626" s="94">
        <v>38.474268488085507</v>
      </c>
      <c r="M626" s="94">
        <v>38.048942674096196</v>
      </c>
      <c r="N626" s="95">
        <v>37.623616860106885</v>
      </c>
      <c r="O626" s="94">
        <v>37.198291046117575</v>
      </c>
      <c r="P626" s="94">
        <v>36.772965232128264</v>
      </c>
      <c r="Q626" s="94">
        <v>36.347639418138954</v>
      </c>
      <c r="R626" s="94">
        <v>35.922313604149643</v>
      </c>
      <c r="S626" s="94">
        <v>35.496987790160333</v>
      </c>
    </row>
    <row r="627" spans="3:19" x14ac:dyDescent="0.25">
      <c r="H627" s="93" t="s">
        <v>65</v>
      </c>
      <c r="I627" s="94">
        <v>36.046513724669587</v>
      </c>
      <c r="J627" s="94">
        <v>34.880441469603511</v>
      </c>
      <c r="K627" s="94">
        <v>33.71436921453742</v>
      </c>
      <c r="L627" s="94">
        <v>32.548296959471344</v>
      </c>
      <c r="M627" s="94">
        <v>31.382224704405257</v>
      </c>
      <c r="N627" s="95">
        <v>30.216152449339173</v>
      </c>
      <c r="O627" s="94">
        <v>29.05008019427309</v>
      </c>
      <c r="P627" s="94">
        <v>27.884007939207013</v>
      </c>
      <c r="Q627" s="94">
        <v>26.717935684140926</v>
      </c>
      <c r="R627" s="94">
        <v>25.551863429074846</v>
      </c>
      <c r="S627" s="94">
        <v>24.385791174008762</v>
      </c>
    </row>
    <row r="628" spans="3:19" x14ac:dyDescent="0.25">
      <c r="H628" s="93" t="s">
        <v>78</v>
      </c>
      <c r="I628" s="94">
        <v>34.810331393689509</v>
      </c>
      <c r="J628" s="94">
        <v>33.397022672427411</v>
      </c>
      <c r="K628" s="94">
        <v>31.983713951165313</v>
      </c>
      <c r="L628" s="94">
        <v>30.570405229903216</v>
      </c>
      <c r="M628" s="94">
        <v>29.157096508641121</v>
      </c>
      <c r="N628" s="95">
        <v>27.74378778737902</v>
      </c>
      <c r="O628" s="94">
        <v>26.330479066116929</v>
      </c>
      <c r="P628" s="94">
        <v>24.917170344854831</v>
      </c>
      <c r="Q628" s="94">
        <v>23.50386162359273</v>
      </c>
      <c r="R628" s="94">
        <v>22.090552902330632</v>
      </c>
      <c r="S628" s="94">
        <v>20.677244181068531</v>
      </c>
    </row>
    <row r="629" spans="3:19" x14ac:dyDescent="0.25">
      <c r="H629" s="93" t="s">
        <v>62</v>
      </c>
      <c r="I629" s="94">
        <v>31.822858957493285</v>
      </c>
      <c r="J629" s="94">
        <v>31.397533143503974</v>
      </c>
      <c r="K629" s="94">
        <v>30.972207329514664</v>
      </c>
      <c r="L629" s="94">
        <v>30.546881515525353</v>
      </c>
      <c r="M629" s="94">
        <v>30.121555701536042</v>
      </c>
      <c r="N629" s="95">
        <v>29.696229887546732</v>
      </c>
      <c r="O629" s="94">
        <v>29.270904073557421</v>
      </c>
      <c r="P629" s="94">
        <v>28.845578259568111</v>
      </c>
      <c r="Q629" s="94">
        <v>28.4202524455788</v>
      </c>
      <c r="R629" s="94">
        <v>27.99492663158949</v>
      </c>
      <c r="S629" s="94">
        <v>27.569600817600179</v>
      </c>
    </row>
    <row r="630" spans="3:19" x14ac:dyDescent="0.25">
      <c r="H630" s="93" t="s">
        <v>69</v>
      </c>
      <c r="I630" s="94">
        <v>17.954065953238452</v>
      </c>
      <c r="J630" s="94">
        <v>16.787993698172372</v>
      </c>
      <c r="K630" s="94">
        <v>15.621921443106288</v>
      </c>
      <c r="L630" s="94">
        <v>14.455849188040206</v>
      </c>
      <c r="M630" s="94">
        <v>13.289776932974126</v>
      </c>
      <c r="N630" s="95">
        <v>12.123704677908043</v>
      </c>
      <c r="O630" s="94">
        <v>10.957632422841961</v>
      </c>
      <c r="P630" s="94">
        <v>9.7915601677758808</v>
      </c>
      <c r="Q630" s="94">
        <v>8.6254879127097954</v>
      </c>
      <c r="R630" s="94">
        <v>7.4594156576437145</v>
      </c>
      <c r="S630" s="94">
        <v>6.2933434025776309</v>
      </c>
    </row>
    <row r="631" spans="3:19" x14ac:dyDescent="0.25">
      <c r="H631" s="93" t="s">
        <v>79</v>
      </c>
      <c r="I631" s="94">
        <v>18.097472876100884</v>
      </c>
      <c r="J631" s="94">
        <v>16.68416415483879</v>
      </c>
      <c r="K631" s="94">
        <v>15.27085543357669</v>
      </c>
      <c r="L631" s="94">
        <v>13.857546712314591</v>
      </c>
      <c r="M631" s="94">
        <v>12.444237991052495</v>
      </c>
      <c r="N631" s="95">
        <v>11.030929269790397</v>
      </c>
      <c r="O631" s="94">
        <v>9.6176205485283042</v>
      </c>
      <c r="P631" s="94">
        <v>8.2043118272662063</v>
      </c>
      <c r="Q631" s="94">
        <v>6.7910031060041067</v>
      </c>
      <c r="R631" s="94">
        <v>5.3776943847420071</v>
      </c>
      <c r="S631" s="94">
        <v>3.9643856634799075</v>
      </c>
    </row>
    <row r="638" spans="3:19" ht="15.75" thickBot="1" x14ac:dyDescent="0.3"/>
    <row r="639" spans="3:19" x14ac:dyDescent="0.25">
      <c r="C639" s="181" t="s">
        <v>82</v>
      </c>
      <c r="D639" s="182"/>
    </row>
    <row r="640" spans="3:19" x14ac:dyDescent="0.25">
      <c r="C640" s="183"/>
      <c r="D640" s="184"/>
    </row>
    <row r="641" spans="1:5" ht="15.75" thickBot="1" x14ac:dyDescent="0.3">
      <c r="C641" s="185"/>
      <c r="D641" s="186"/>
    </row>
    <row r="645" spans="1:5" x14ac:dyDescent="0.25">
      <c r="C645" s="12" t="s">
        <v>90</v>
      </c>
    </row>
    <row r="655" spans="1:5" ht="39.75" customHeight="1" x14ac:dyDescent="0.25">
      <c r="A655" s="180" t="s">
        <v>92</v>
      </c>
      <c r="B655" s="180"/>
      <c r="C655" s="180"/>
      <c r="D655" s="180"/>
      <c r="E655" s="180"/>
    </row>
  </sheetData>
  <mergeCells count="14">
    <mergeCell ref="C639:D641"/>
    <mergeCell ref="A655:E655"/>
    <mergeCell ref="C325:D327"/>
    <mergeCell ref="A342:E342"/>
    <mergeCell ref="C347:D349"/>
    <mergeCell ref="C443:D445"/>
    <mergeCell ref="C458:D460"/>
    <mergeCell ref="C554:D556"/>
    <mergeCell ref="C228:D230"/>
    <mergeCell ref="A2:G4"/>
    <mergeCell ref="A6:G6"/>
    <mergeCell ref="C11:D12"/>
    <mergeCell ref="C111:D113"/>
    <mergeCell ref="C127:D1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zoomScale="80" zoomScaleNormal="80" workbookViewId="0"/>
  </sheetViews>
  <sheetFormatPr defaultRowHeight="15" x14ac:dyDescent="0.25"/>
  <cols>
    <col min="2" max="2" width="7.5703125" customWidth="1"/>
    <col min="3" max="3" width="28" customWidth="1"/>
    <col min="4" max="4" width="15.85546875" customWidth="1"/>
    <col min="5" max="5" width="14.85546875" customWidth="1"/>
    <col min="6" max="6" width="12.42578125" customWidth="1"/>
    <col min="7" max="7" width="20.5703125" customWidth="1"/>
    <col min="8" max="8" width="35.140625" style="46" customWidth="1"/>
    <col min="9" max="19" width="10.7109375" customWidth="1"/>
    <col min="21" max="23" width="8.7109375" customWidth="1"/>
  </cols>
  <sheetData>
    <row r="1" spans="1:8" ht="29.25" customHeight="1" x14ac:dyDescent="0.25"/>
    <row r="2" spans="1:8" ht="15" customHeight="1" x14ac:dyDescent="0.25">
      <c r="A2" s="179" t="s">
        <v>83</v>
      </c>
      <c r="B2" s="179"/>
      <c r="C2" s="179"/>
      <c r="D2" s="179"/>
      <c r="E2" s="179"/>
      <c r="F2" s="179"/>
      <c r="G2" s="179"/>
    </row>
    <row r="3" spans="1:8" ht="15" customHeight="1" x14ac:dyDescent="0.25">
      <c r="A3" s="179"/>
      <c r="B3" s="179"/>
      <c r="C3" s="179"/>
      <c r="D3" s="179"/>
      <c r="E3" s="179"/>
      <c r="F3" s="179"/>
      <c r="G3" s="179"/>
    </row>
    <row r="4" spans="1:8" ht="15" customHeight="1" x14ac:dyDescent="0.25">
      <c r="A4" s="179"/>
      <c r="B4" s="179"/>
      <c r="C4" s="179"/>
      <c r="D4" s="179"/>
      <c r="E4" s="179"/>
      <c r="F4" s="179"/>
      <c r="G4" s="179"/>
    </row>
    <row r="5" spans="1:8" ht="42" customHeight="1" x14ac:dyDescent="0.25">
      <c r="A5" s="108"/>
      <c r="B5" s="108"/>
      <c r="C5" s="108"/>
      <c r="D5" s="108"/>
      <c r="E5" s="108"/>
      <c r="F5" s="108"/>
      <c r="G5" s="108"/>
      <c r="H5"/>
    </row>
    <row r="6" spans="1:8" ht="41.25" customHeight="1" x14ac:dyDescent="0.25">
      <c r="A6" s="180" t="s">
        <v>93</v>
      </c>
      <c r="B6" s="180"/>
      <c r="C6" s="180"/>
      <c r="D6" s="180"/>
      <c r="E6" s="180"/>
      <c r="F6" s="180"/>
      <c r="G6" s="180"/>
    </row>
    <row r="10" spans="1:8" ht="15.75" thickBot="1" x14ac:dyDescent="0.3"/>
    <row r="11" spans="1:8" ht="15" customHeight="1" x14ac:dyDescent="0.25">
      <c r="C11" s="181" t="s">
        <v>45</v>
      </c>
      <c r="D11" s="182"/>
    </row>
    <row r="12" spans="1:8" ht="15" customHeight="1" x14ac:dyDescent="0.25">
      <c r="C12" s="183"/>
      <c r="D12" s="184"/>
    </row>
    <row r="13" spans="1:8" ht="15" customHeight="1" thickBot="1" x14ac:dyDescent="0.3">
      <c r="C13" s="185"/>
      <c r="D13" s="186"/>
    </row>
    <row r="16" spans="1:8" x14ac:dyDescent="0.25">
      <c r="C16" s="130" t="s">
        <v>22</v>
      </c>
      <c r="D16" s="131">
        <v>0.04</v>
      </c>
    </row>
    <row r="20" spans="2:19" ht="15.75" thickBot="1" x14ac:dyDescent="0.3">
      <c r="B20" s="13" t="s">
        <v>0</v>
      </c>
      <c r="C20" s="14" t="s">
        <v>13</v>
      </c>
      <c r="D20" s="13" t="s">
        <v>33</v>
      </c>
      <c r="E20" s="14" t="s">
        <v>43</v>
      </c>
      <c r="F20" s="14" t="s">
        <v>44</v>
      </c>
      <c r="H20" s="29" t="s">
        <v>52</v>
      </c>
      <c r="I20" s="28">
        <v>-0.5</v>
      </c>
      <c r="J20" s="28">
        <v>-0.4</v>
      </c>
      <c r="K20" s="28">
        <v>-0.3</v>
      </c>
      <c r="L20" s="28">
        <v>-0.2</v>
      </c>
      <c r="M20" s="28">
        <v>-0.1</v>
      </c>
      <c r="N20" s="28">
        <v>0</v>
      </c>
      <c r="O20" s="28">
        <v>0.1</v>
      </c>
      <c r="P20" s="28">
        <v>0.2</v>
      </c>
      <c r="Q20" s="28">
        <v>0.3</v>
      </c>
      <c r="R20" s="28">
        <v>0.4</v>
      </c>
      <c r="S20" s="28">
        <v>0.5</v>
      </c>
    </row>
    <row r="21" spans="2:19" x14ac:dyDescent="0.25">
      <c r="B21" s="11">
        <v>1</v>
      </c>
      <c r="C21" s="9">
        <v>41</v>
      </c>
      <c r="D21" s="56">
        <f>C21</f>
        <v>41</v>
      </c>
      <c r="E21" s="56">
        <v>34.774940476190473</v>
      </c>
      <c r="F21" s="56">
        <v>34.774940476190473</v>
      </c>
      <c r="G21" s="46"/>
    </row>
    <row r="22" spans="2:19" x14ac:dyDescent="0.25">
      <c r="B22" s="11">
        <v>2</v>
      </c>
      <c r="C22" s="9">
        <v>130</v>
      </c>
      <c r="D22" s="56">
        <f>C22-C21*(1+$D$16)</f>
        <v>87.36</v>
      </c>
      <c r="E22" s="56">
        <v>34.60816492450639</v>
      </c>
      <c r="F22" s="56">
        <v>34.60816492450639</v>
      </c>
      <c r="H22" s="111" t="s">
        <v>85</v>
      </c>
      <c r="I22" s="112">
        <f>I20</f>
        <v>-0.5</v>
      </c>
      <c r="J22" s="112">
        <f t="shared" ref="J22:S22" si="0">J20</f>
        <v>-0.4</v>
      </c>
      <c r="K22" s="112">
        <f t="shared" si="0"/>
        <v>-0.3</v>
      </c>
      <c r="L22" s="112">
        <f t="shared" si="0"/>
        <v>-0.2</v>
      </c>
      <c r="M22" s="112">
        <f t="shared" si="0"/>
        <v>-0.1</v>
      </c>
      <c r="N22" s="112">
        <f t="shared" si="0"/>
        <v>0</v>
      </c>
      <c r="O22" s="112">
        <f t="shared" si="0"/>
        <v>0.1</v>
      </c>
      <c r="P22" s="112">
        <f t="shared" si="0"/>
        <v>0.2</v>
      </c>
      <c r="Q22" s="112">
        <f t="shared" si="0"/>
        <v>0.3</v>
      </c>
      <c r="R22" s="112">
        <f t="shared" si="0"/>
        <v>0.4</v>
      </c>
      <c r="S22" s="113">
        <f t="shared" si="0"/>
        <v>0.5</v>
      </c>
    </row>
    <row r="23" spans="2:19" x14ac:dyDescent="0.25">
      <c r="B23" s="11">
        <v>3</v>
      </c>
      <c r="C23" s="9">
        <v>274</v>
      </c>
      <c r="D23" s="56">
        <f t="shared" ref="D23:D50" si="1">C23-C22*(1+$D$16)</f>
        <v>138.79999999999998</v>
      </c>
      <c r="E23" s="56">
        <v>34.433309920320234</v>
      </c>
      <c r="F23" s="56">
        <v>33.52699973565953</v>
      </c>
      <c r="H23" s="127">
        <v>1</v>
      </c>
      <c r="I23" s="115">
        <f t="shared" ref="I23:S23" si="2">$D21*(1+I$20)</f>
        <v>20.5</v>
      </c>
      <c r="J23" s="115">
        <f t="shared" si="2"/>
        <v>24.599999999999998</v>
      </c>
      <c r="K23" s="115">
        <f t="shared" si="2"/>
        <v>28.7</v>
      </c>
      <c r="L23" s="115">
        <f t="shared" si="2"/>
        <v>32.800000000000004</v>
      </c>
      <c r="M23" s="115">
        <f t="shared" si="2"/>
        <v>36.9</v>
      </c>
      <c r="N23" s="116">
        <f t="shared" si="2"/>
        <v>41</v>
      </c>
      <c r="O23" s="115">
        <f t="shared" si="2"/>
        <v>45.1</v>
      </c>
      <c r="P23" s="115">
        <f t="shared" si="2"/>
        <v>49.199999999999996</v>
      </c>
      <c r="Q23" s="115">
        <f t="shared" si="2"/>
        <v>53.300000000000004</v>
      </c>
      <c r="R23" s="115">
        <f t="shared" si="2"/>
        <v>57.4</v>
      </c>
      <c r="S23" s="117">
        <f t="shared" si="2"/>
        <v>61.5</v>
      </c>
    </row>
    <row r="24" spans="2:19" x14ac:dyDescent="0.25">
      <c r="B24" s="11">
        <v>4</v>
      </c>
      <c r="C24" s="9">
        <v>484</v>
      </c>
      <c r="D24" s="56">
        <f t="shared" si="1"/>
        <v>199.03999999999996</v>
      </c>
      <c r="E24" s="56">
        <v>34.244481198064911</v>
      </c>
      <c r="F24" s="56">
        <v>32.034844697079549</v>
      </c>
      <c r="H24" s="127">
        <v>2</v>
      </c>
      <c r="I24" s="115">
        <f t="shared" ref="I24:S24" si="3">$D22*(1+I$20)</f>
        <v>43.68</v>
      </c>
      <c r="J24" s="115">
        <f t="shared" si="3"/>
        <v>52.415999999999997</v>
      </c>
      <c r="K24" s="115">
        <f t="shared" si="3"/>
        <v>61.151999999999994</v>
      </c>
      <c r="L24" s="115">
        <f t="shared" si="3"/>
        <v>69.888000000000005</v>
      </c>
      <c r="M24" s="115">
        <f t="shared" si="3"/>
        <v>78.623999999999995</v>
      </c>
      <c r="N24" s="116">
        <f t="shared" si="3"/>
        <v>87.36</v>
      </c>
      <c r="O24" s="115">
        <f t="shared" si="3"/>
        <v>96.096000000000004</v>
      </c>
      <c r="P24" s="115">
        <f t="shared" si="3"/>
        <v>104.83199999999999</v>
      </c>
      <c r="Q24" s="115">
        <f t="shared" si="3"/>
        <v>113.568</v>
      </c>
      <c r="R24" s="115">
        <f t="shared" si="3"/>
        <v>122.30399999999999</v>
      </c>
      <c r="S24" s="117">
        <f t="shared" si="3"/>
        <v>131.04</v>
      </c>
    </row>
    <row r="25" spans="2:19" x14ac:dyDescent="0.25">
      <c r="B25" s="11">
        <v>5</v>
      </c>
      <c r="C25" s="9">
        <v>768</v>
      </c>
      <c r="D25" s="56">
        <f t="shared" si="1"/>
        <v>264.64</v>
      </c>
      <c r="E25" s="56">
        <v>34.045858296409897</v>
      </c>
      <c r="F25" s="56">
        <v>30.081648432647832</v>
      </c>
      <c r="H25" s="127">
        <v>3</v>
      </c>
      <c r="I25" s="115">
        <f t="shared" ref="I25:S25" si="4">$D23*(1+I$20)</f>
        <v>69.399999999999991</v>
      </c>
      <c r="J25" s="115">
        <f t="shared" si="4"/>
        <v>83.279999999999987</v>
      </c>
      <c r="K25" s="115">
        <f t="shared" si="4"/>
        <v>97.159999999999982</v>
      </c>
      <c r="L25" s="115">
        <f t="shared" si="4"/>
        <v>111.03999999999999</v>
      </c>
      <c r="M25" s="115">
        <f t="shared" si="4"/>
        <v>124.91999999999999</v>
      </c>
      <c r="N25" s="116">
        <f t="shared" si="4"/>
        <v>138.79999999999998</v>
      </c>
      <c r="O25" s="115">
        <f t="shared" si="4"/>
        <v>152.68</v>
      </c>
      <c r="P25" s="115">
        <f t="shared" si="4"/>
        <v>166.55999999999997</v>
      </c>
      <c r="Q25" s="115">
        <f t="shared" si="4"/>
        <v>180.44</v>
      </c>
      <c r="R25" s="115">
        <f t="shared" si="4"/>
        <v>194.31999999999996</v>
      </c>
      <c r="S25" s="117">
        <f t="shared" si="4"/>
        <v>208.2</v>
      </c>
    </row>
    <row r="26" spans="2:19" x14ac:dyDescent="0.25">
      <c r="B26" s="11">
        <v>6</v>
      </c>
      <c r="C26" s="9">
        <v>1096</v>
      </c>
      <c r="D26" s="56">
        <f t="shared" si="1"/>
        <v>297.27999999999997</v>
      </c>
      <c r="E26" s="56">
        <v>33.88110755172049</v>
      </c>
      <c r="F26" s="56">
        <v>28.140425463608373</v>
      </c>
      <c r="H26" s="127">
        <v>4</v>
      </c>
      <c r="I26" s="115">
        <f t="shared" ref="I26:S26" si="5">$D24*(1+I$20)</f>
        <v>99.519999999999982</v>
      </c>
      <c r="J26" s="115">
        <f t="shared" si="5"/>
        <v>119.42399999999998</v>
      </c>
      <c r="K26" s="115">
        <f t="shared" si="5"/>
        <v>139.32799999999997</v>
      </c>
      <c r="L26" s="115">
        <f t="shared" si="5"/>
        <v>159.23199999999997</v>
      </c>
      <c r="M26" s="115">
        <f t="shared" si="5"/>
        <v>179.13599999999997</v>
      </c>
      <c r="N26" s="116">
        <f t="shared" si="5"/>
        <v>199.03999999999996</v>
      </c>
      <c r="O26" s="115">
        <f t="shared" si="5"/>
        <v>218.94399999999999</v>
      </c>
      <c r="P26" s="115">
        <f t="shared" si="5"/>
        <v>238.84799999999996</v>
      </c>
      <c r="Q26" s="115">
        <f t="shared" si="5"/>
        <v>258.75199999999995</v>
      </c>
      <c r="R26" s="115">
        <f t="shared" si="5"/>
        <v>278.65599999999995</v>
      </c>
      <c r="S26" s="117">
        <f t="shared" si="5"/>
        <v>298.55999999999995</v>
      </c>
    </row>
    <row r="27" spans="2:19" x14ac:dyDescent="0.25">
      <c r="B27" s="11">
        <v>7</v>
      </c>
      <c r="C27" s="9">
        <v>1472</v>
      </c>
      <c r="D27" s="56">
        <f t="shared" si="1"/>
        <v>332.15999999999985</v>
      </c>
      <c r="E27" s="56">
        <v>33.734830559875277</v>
      </c>
      <c r="F27" s="56">
        <v>26.833526475757115</v>
      </c>
      <c r="H27" s="127">
        <v>5</v>
      </c>
      <c r="I27" s="115">
        <f t="shared" ref="I27:S27" si="6">$D25*(1+I$20)</f>
        <v>132.32</v>
      </c>
      <c r="J27" s="115">
        <f t="shared" si="6"/>
        <v>158.78399999999999</v>
      </c>
      <c r="K27" s="115">
        <f t="shared" si="6"/>
        <v>185.24799999999999</v>
      </c>
      <c r="L27" s="115">
        <f t="shared" si="6"/>
        <v>211.71199999999999</v>
      </c>
      <c r="M27" s="115">
        <f t="shared" si="6"/>
        <v>238.17599999999999</v>
      </c>
      <c r="N27" s="116">
        <f t="shared" si="6"/>
        <v>264.64</v>
      </c>
      <c r="O27" s="115">
        <f t="shared" si="6"/>
        <v>291.10399999999998</v>
      </c>
      <c r="P27" s="115">
        <f t="shared" si="6"/>
        <v>317.56799999999998</v>
      </c>
      <c r="Q27" s="115">
        <f t="shared" si="6"/>
        <v>344.03199999999998</v>
      </c>
      <c r="R27" s="115">
        <f t="shared" si="6"/>
        <v>370.49599999999998</v>
      </c>
      <c r="S27" s="117">
        <f t="shared" si="6"/>
        <v>396.96</v>
      </c>
    </row>
    <row r="28" spans="2:19" x14ac:dyDescent="0.25">
      <c r="B28" s="11">
        <v>8</v>
      </c>
      <c r="C28" s="9">
        <v>1901</v>
      </c>
      <c r="D28" s="56">
        <f t="shared" si="1"/>
        <v>370.11999999999989</v>
      </c>
      <c r="E28" s="56">
        <v>33.598778514090611</v>
      </c>
      <c r="F28" s="56">
        <v>25.719708726865075</v>
      </c>
      <c r="H28" s="127">
        <v>6</v>
      </c>
      <c r="I28" s="115">
        <f t="shared" ref="I28:S28" si="7">$D26*(1+I$20)</f>
        <v>148.63999999999999</v>
      </c>
      <c r="J28" s="115">
        <f t="shared" si="7"/>
        <v>178.36799999999997</v>
      </c>
      <c r="K28" s="115">
        <f t="shared" si="7"/>
        <v>208.09599999999998</v>
      </c>
      <c r="L28" s="115">
        <f t="shared" si="7"/>
        <v>237.82399999999998</v>
      </c>
      <c r="M28" s="115">
        <f t="shared" si="7"/>
        <v>267.55199999999996</v>
      </c>
      <c r="N28" s="116">
        <f t="shared" si="7"/>
        <v>297.27999999999997</v>
      </c>
      <c r="O28" s="115">
        <f t="shared" si="7"/>
        <v>327.00799999999998</v>
      </c>
      <c r="P28" s="115">
        <f t="shared" si="7"/>
        <v>356.73599999999993</v>
      </c>
      <c r="Q28" s="115">
        <f t="shared" si="7"/>
        <v>386.464</v>
      </c>
      <c r="R28" s="115">
        <f t="shared" si="7"/>
        <v>416.19199999999995</v>
      </c>
      <c r="S28" s="117">
        <f t="shared" si="7"/>
        <v>445.91999999999996</v>
      </c>
    </row>
    <row r="29" spans="2:19" x14ac:dyDescent="0.25">
      <c r="B29" s="11">
        <v>9</v>
      </c>
      <c r="C29" s="9">
        <v>2388</v>
      </c>
      <c r="D29" s="56">
        <f t="shared" si="1"/>
        <v>410.96000000000004</v>
      </c>
      <c r="E29" s="56">
        <v>33.46863161471591</v>
      </c>
      <c r="F29" s="56">
        <v>24.572366626614823</v>
      </c>
      <c r="H29" s="127">
        <v>7</v>
      </c>
      <c r="I29" s="115">
        <f t="shared" ref="I29:S29" si="8">$D27*(1+I$20)</f>
        <v>166.07999999999993</v>
      </c>
      <c r="J29" s="115">
        <f t="shared" si="8"/>
        <v>199.29599999999991</v>
      </c>
      <c r="K29" s="115">
        <f t="shared" si="8"/>
        <v>232.51199999999989</v>
      </c>
      <c r="L29" s="115">
        <f t="shared" si="8"/>
        <v>265.72799999999989</v>
      </c>
      <c r="M29" s="115">
        <f t="shared" si="8"/>
        <v>298.9439999999999</v>
      </c>
      <c r="N29" s="116">
        <f t="shared" si="8"/>
        <v>332.15999999999985</v>
      </c>
      <c r="O29" s="115">
        <f t="shared" si="8"/>
        <v>365.37599999999986</v>
      </c>
      <c r="P29" s="115">
        <f t="shared" si="8"/>
        <v>398.59199999999981</v>
      </c>
      <c r="Q29" s="115">
        <f t="shared" si="8"/>
        <v>431.80799999999982</v>
      </c>
      <c r="R29" s="115">
        <f t="shared" si="8"/>
        <v>465.02399999999977</v>
      </c>
      <c r="S29" s="117">
        <f t="shared" si="8"/>
        <v>498.23999999999978</v>
      </c>
    </row>
    <row r="30" spans="2:19" x14ac:dyDescent="0.25">
      <c r="B30" s="59">
        <v>10</v>
      </c>
      <c r="C30" s="60">
        <v>2938</v>
      </c>
      <c r="D30" s="61">
        <f t="shared" si="1"/>
        <v>454.48</v>
      </c>
      <c r="E30" s="80">
        <v>31.880887340675667</v>
      </c>
      <c r="F30" s="80">
        <v>21.961745130699644</v>
      </c>
      <c r="H30" s="127">
        <v>8</v>
      </c>
      <c r="I30" s="115">
        <f t="shared" ref="I30:S30" si="9">$D28*(1+I$20)</f>
        <v>185.05999999999995</v>
      </c>
      <c r="J30" s="115">
        <f t="shared" si="9"/>
        <v>222.07199999999992</v>
      </c>
      <c r="K30" s="115">
        <f t="shared" si="9"/>
        <v>259.08399999999989</v>
      </c>
      <c r="L30" s="115">
        <f t="shared" si="9"/>
        <v>296.09599999999995</v>
      </c>
      <c r="M30" s="115">
        <f t="shared" si="9"/>
        <v>333.10799999999989</v>
      </c>
      <c r="N30" s="116">
        <f t="shared" si="9"/>
        <v>370.11999999999989</v>
      </c>
      <c r="O30" s="115">
        <f t="shared" si="9"/>
        <v>407.13199999999989</v>
      </c>
      <c r="P30" s="115">
        <f t="shared" si="9"/>
        <v>444.14399999999983</v>
      </c>
      <c r="Q30" s="115">
        <f t="shared" si="9"/>
        <v>481.15599999999989</v>
      </c>
      <c r="R30" s="115">
        <f t="shared" si="9"/>
        <v>518.16799999999978</v>
      </c>
      <c r="S30" s="117">
        <f t="shared" si="9"/>
        <v>555.17999999999984</v>
      </c>
    </row>
    <row r="31" spans="2:19" x14ac:dyDescent="0.25">
      <c r="B31" s="11">
        <v>11</v>
      </c>
      <c r="C31" s="9">
        <v>3559</v>
      </c>
      <c r="D31" s="56">
        <f t="shared" si="1"/>
        <v>503.48</v>
      </c>
      <c r="E31" s="56">
        <v>31.652731354799609</v>
      </c>
      <c r="F31" s="56">
        <v>20.859767992897183</v>
      </c>
      <c r="H31" s="127">
        <v>9</v>
      </c>
      <c r="I31" s="115">
        <f t="shared" ref="I31:S31" si="10">$D29*(1+I$20)</f>
        <v>205.48000000000002</v>
      </c>
      <c r="J31" s="115">
        <f t="shared" si="10"/>
        <v>246.57600000000002</v>
      </c>
      <c r="K31" s="115">
        <f t="shared" si="10"/>
        <v>287.67200000000003</v>
      </c>
      <c r="L31" s="115">
        <f t="shared" si="10"/>
        <v>328.76800000000003</v>
      </c>
      <c r="M31" s="115">
        <f t="shared" si="10"/>
        <v>369.86400000000003</v>
      </c>
      <c r="N31" s="116">
        <f t="shared" si="10"/>
        <v>410.96000000000004</v>
      </c>
      <c r="O31" s="115">
        <f t="shared" si="10"/>
        <v>452.0560000000001</v>
      </c>
      <c r="P31" s="115">
        <f t="shared" si="10"/>
        <v>493.15200000000004</v>
      </c>
      <c r="Q31" s="115">
        <f t="shared" si="10"/>
        <v>534.24800000000005</v>
      </c>
      <c r="R31" s="115">
        <f t="shared" si="10"/>
        <v>575.34400000000005</v>
      </c>
      <c r="S31" s="117">
        <f t="shared" si="10"/>
        <v>616.44000000000005</v>
      </c>
    </row>
    <row r="32" spans="2:19" x14ac:dyDescent="0.25">
      <c r="B32" s="11">
        <v>12</v>
      </c>
      <c r="C32" s="9">
        <v>4255</v>
      </c>
      <c r="D32" s="56">
        <f t="shared" si="1"/>
        <v>553.63999999999987</v>
      </c>
      <c r="E32" s="56">
        <v>31.425000885768185</v>
      </c>
      <c r="F32" s="56">
        <v>19.757424739045327</v>
      </c>
      <c r="H32" s="127">
        <v>10</v>
      </c>
      <c r="I32" s="115">
        <f t="shared" ref="I32:S32" si="11">$D30*(1+I$20)</f>
        <v>227.24</v>
      </c>
      <c r="J32" s="115">
        <f t="shared" si="11"/>
        <v>272.68799999999999</v>
      </c>
      <c r="K32" s="115">
        <f t="shared" si="11"/>
        <v>318.13599999999997</v>
      </c>
      <c r="L32" s="115">
        <f t="shared" si="11"/>
        <v>363.58400000000006</v>
      </c>
      <c r="M32" s="115">
        <f t="shared" si="11"/>
        <v>409.03200000000004</v>
      </c>
      <c r="N32" s="116">
        <f t="shared" si="11"/>
        <v>454.48</v>
      </c>
      <c r="O32" s="115">
        <f t="shared" si="11"/>
        <v>499.92800000000005</v>
      </c>
      <c r="P32" s="115">
        <f t="shared" si="11"/>
        <v>545.37599999999998</v>
      </c>
      <c r="Q32" s="115">
        <f t="shared" si="11"/>
        <v>590.82400000000007</v>
      </c>
      <c r="R32" s="115">
        <f t="shared" si="11"/>
        <v>636.27199999999993</v>
      </c>
      <c r="S32" s="117">
        <f t="shared" si="11"/>
        <v>681.72</v>
      </c>
    </row>
    <row r="33" spans="2:19" x14ac:dyDescent="0.25">
      <c r="B33" s="11">
        <v>13</v>
      </c>
      <c r="C33" s="9">
        <v>5035</v>
      </c>
      <c r="D33" s="56">
        <f t="shared" si="1"/>
        <v>609.80000000000018</v>
      </c>
      <c r="E33" s="56">
        <v>31.189424873634721</v>
      </c>
      <c r="F33" s="56">
        <v>18.661621745938973</v>
      </c>
      <c r="H33" s="127">
        <v>11</v>
      </c>
      <c r="I33" s="115">
        <f t="shared" ref="I33:S33" si="12">$D31*(1+I$20)</f>
        <v>251.74</v>
      </c>
      <c r="J33" s="115">
        <f t="shared" si="12"/>
        <v>302.08800000000002</v>
      </c>
      <c r="K33" s="115">
        <f t="shared" si="12"/>
        <v>352.43599999999998</v>
      </c>
      <c r="L33" s="115">
        <f t="shared" si="12"/>
        <v>402.78400000000005</v>
      </c>
      <c r="M33" s="115">
        <f t="shared" si="12"/>
        <v>453.13200000000001</v>
      </c>
      <c r="N33" s="116">
        <f t="shared" si="12"/>
        <v>503.48</v>
      </c>
      <c r="O33" s="115">
        <f t="shared" si="12"/>
        <v>553.82800000000009</v>
      </c>
      <c r="P33" s="115">
        <f t="shared" si="12"/>
        <v>604.17600000000004</v>
      </c>
      <c r="Q33" s="115">
        <f t="shared" si="12"/>
        <v>654.524</v>
      </c>
      <c r="R33" s="115">
        <f t="shared" si="12"/>
        <v>704.87199999999996</v>
      </c>
      <c r="S33" s="117">
        <f t="shared" si="12"/>
        <v>755.22</v>
      </c>
    </row>
    <row r="34" spans="2:19" x14ac:dyDescent="0.25">
      <c r="B34" s="11">
        <v>14</v>
      </c>
      <c r="C34" s="9">
        <v>5905</v>
      </c>
      <c r="D34" s="56">
        <f t="shared" si="1"/>
        <v>668.59999999999945</v>
      </c>
      <c r="E34" s="56">
        <v>30.946830688383983</v>
      </c>
      <c r="F34" s="56">
        <v>17.632004372870355</v>
      </c>
      <c r="H34" s="127">
        <v>12</v>
      </c>
      <c r="I34" s="115">
        <f t="shared" ref="I34:S34" si="13">$D32*(1+I$20)</f>
        <v>276.81999999999994</v>
      </c>
      <c r="J34" s="115">
        <f t="shared" si="13"/>
        <v>332.18399999999991</v>
      </c>
      <c r="K34" s="115">
        <f t="shared" si="13"/>
        <v>387.54799999999989</v>
      </c>
      <c r="L34" s="115">
        <f t="shared" si="13"/>
        <v>442.91199999999992</v>
      </c>
      <c r="M34" s="115">
        <f t="shared" si="13"/>
        <v>498.2759999999999</v>
      </c>
      <c r="N34" s="116">
        <f t="shared" si="13"/>
        <v>553.63999999999987</v>
      </c>
      <c r="O34" s="115">
        <f t="shared" si="13"/>
        <v>609.00399999999991</v>
      </c>
      <c r="P34" s="115">
        <f t="shared" si="13"/>
        <v>664.36799999999982</v>
      </c>
      <c r="Q34" s="115">
        <f t="shared" si="13"/>
        <v>719.73199999999986</v>
      </c>
      <c r="R34" s="115">
        <f t="shared" si="13"/>
        <v>775.09599999999978</v>
      </c>
      <c r="S34" s="117">
        <f t="shared" si="13"/>
        <v>830.45999999999981</v>
      </c>
    </row>
    <row r="35" spans="2:19" x14ac:dyDescent="0.25">
      <c r="B35" s="11">
        <v>15</v>
      </c>
      <c r="C35" s="9">
        <v>6875</v>
      </c>
      <c r="D35" s="56">
        <f t="shared" si="1"/>
        <v>733.80000000000018</v>
      </c>
      <c r="E35" s="56">
        <v>30.703343328689442</v>
      </c>
      <c r="F35" s="56">
        <v>17.418554214039396</v>
      </c>
      <c r="H35" s="127">
        <v>13</v>
      </c>
      <c r="I35" s="115">
        <f t="shared" ref="I35:S35" si="14">$D33*(1+I$20)</f>
        <v>304.90000000000009</v>
      </c>
      <c r="J35" s="115">
        <f t="shared" si="14"/>
        <v>365.88000000000011</v>
      </c>
      <c r="K35" s="115">
        <f t="shared" si="14"/>
        <v>426.86000000000013</v>
      </c>
      <c r="L35" s="115">
        <f t="shared" si="14"/>
        <v>487.84000000000015</v>
      </c>
      <c r="M35" s="115">
        <f t="shared" si="14"/>
        <v>548.82000000000016</v>
      </c>
      <c r="N35" s="116">
        <f t="shared" si="14"/>
        <v>609.80000000000018</v>
      </c>
      <c r="O35" s="115">
        <f t="shared" si="14"/>
        <v>670.7800000000002</v>
      </c>
      <c r="P35" s="115">
        <f t="shared" si="14"/>
        <v>731.76000000000022</v>
      </c>
      <c r="Q35" s="115">
        <f t="shared" si="14"/>
        <v>792.74000000000024</v>
      </c>
      <c r="R35" s="115">
        <f t="shared" si="14"/>
        <v>853.72000000000025</v>
      </c>
      <c r="S35" s="117">
        <f t="shared" si="14"/>
        <v>914.70000000000027</v>
      </c>
    </row>
    <row r="36" spans="2:19" x14ac:dyDescent="0.25">
      <c r="B36" s="11">
        <v>16</v>
      </c>
      <c r="C36" s="9">
        <v>7951</v>
      </c>
      <c r="D36" s="56">
        <f t="shared" si="1"/>
        <v>801</v>
      </c>
      <c r="E36" s="56">
        <v>30.46018840562769</v>
      </c>
      <c r="F36" s="56">
        <v>16.370219079745784</v>
      </c>
      <c r="H36" s="127">
        <v>14</v>
      </c>
      <c r="I36" s="115">
        <f t="shared" ref="I36:S36" si="15">$D34*(1+I$20)</f>
        <v>334.29999999999973</v>
      </c>
      <c r="J36" s="115">
        <f t="shared" si="15"/>
        <v>401.15999999999968</v>
      </c>
      <c r="K36" s="115">
        <f t="shared" si="15"/>
        <v>468.01999999999958</v>
      </c>
      <c r="L36" s="115">
        <f t="shared" si="15"/>
        <v>534.87999999999954</v>
      </c>
      <c r="M36" s="115">
        <f t="shared" si="15"/>
        <v>601.73999999999955</v>
      </c>
      <c r="N36" s="116">
        <f t="shared" si="15"/>
        <v>668.59999999999945</v>
      </c>
      <c r="O36" s="115">
        <f t="shared" si="15"/>
        <v>735.45999999999947</v>
      </c>
      <c r="P36" s="115">
        <f t="shared" si="15"/>
        <v>802.31999999999937</v>
      </c>
      <c r="Q36" s="115">
        <f t="shared" si="15"/>
        <v>869.17999999999927</v>
      </c>
      <c r="R36" s="115">
        <f t="shared" si="15"/>
        <v>936.03999999999917</v>
      </c>
      <c r="S36" s="117">
        <f t="shared" si="15"/>
        <v>1002.8999999999992</v>
      </c>
    </row>
    <row r="37" spans="2:19" x14ac:dyDescent="0.25">
      <c r="B37" s="11">
        <v>17</v>
      </c>
      <c r="C37" s="9">
        <v>9142</v>
      </c>
      <c r="D37" s="56">
        <f t="shared" si="1"/>
        <v>872.95999999999913</v>
      </c>
      <c r="E37" s="56">
        <v>30.216980619793969</v>
      </c>
      <c r="F37" s="56">
        <v>16.174720620155878</v>
      </c>
      <c r="H37" s="127">
        <v>15</v>
      </c>
      <c r="I37" s="115">
        <f t="shared" ref="I37:S37" si="16">$D35*(1+I$20)</f>
        <v>366.90000000000009</v>
      </c>
      <c r="J37" s="115">
        <f t="shared" si="16"/>
        <v>440.28000000000009</v>
      </c>
      <c r="K37" s="115">
        <f t="shared" si="16"/>
        <v>513.66000000000008</v>
      </c>
      <c r="L37" s="115">
        <f t="shared" si="16"/>
        <v>587.04000000000019</v>
      </c>
      <c r="M37" s="115">
        <f t="shared" si="16"/>
        <v>660.42000000000019</v>
      </c>
      <c r="N37" s="116">
        <f t="shared" si="16"/>
        <v>733.80000000000018</v>
      </c>
      <c r="O37" s="115">
        <f t="shared" si="16"/>
        <v>807.18000000000029</v>
      </c>
      <c r="P37" s="115">
        <f t="shared" si="16"/>
        <v>880.56000000000017</v>
      </c>
      <c r="Q37" s="115">
        <f t="shared" si="16"/>
        <v>953.94000000000028</v>
      </c>
      <c r="R37" s="115">
        <f t="shared" si="16"/>
        <v>1027.3200000000002</v>
      </c>
      <c r="S37" s="117">
        <f t="shared" si="16"/>
        <v>1100.7000000000003</v>
      </c>
    </row>
    <row r="38" spans="2:19" x14ac:dyDescent="0.25">
      <c r="B38" s="11">
        <v>18</v>
      </c>
      <c r="C38" s="9">
        <v>10459</v>
      </c>
      <c r="D38" s="56">
        <f t="shared" si="1"/>
        <v>951.31999999999971</v>
      </c>
      <c r="E38" s="56">
        <v>29.973933273029587</v>
      </c>
      <c r="F38" s="56">
        <v>13.859645821415929</v>
      </c>
      <c r="H38" s="127">
        <v>16</v>
      </c>
      <c r="I38" s="115">
        <f t="shared" ref="I38:S38" si="17">$D36*(1+I$20)</f>
        <v>400.5</v>
      </c>
      <c r="J38" s="115">
        <f t="shared" si="17"/>
        <v>480.59999999999997</v>
      </c>
      <c r="K38" s="115">
        <f t="shared" si="17"/>
        <v>560.69999999999993</v>
      </c>
      <c r="L38" s="115">
        <f t="shared" si="17"/>
        <v>640.80000000000007</v>
      </c>
      <c r="M38" s="115">
        <f t="shared" si="17"/>
        <v>720.9</v>
      </c>
      <c r="N38" s="116">
        <f t="shared" si="17"/>
        <v>801</v>
      </c>
      <c r="O38" s="115">
        <f t="shared" si="17"/>
        <v>881.1</v>
      </c>
      <c r="P38" s="115">
        <f t="shared" si="17"/>
        <v>961.19999999999993</v>
      </c>
      <c r="Q38" s="115">
        <f t="shared" si="17"/>
        <v>1041.3</v>
      </c>
      <c r="R38" s="115">
        <f t="shared" si="17"/>
        <v>1121.3999999999999</v>
      </c>
      <c r="S38" s="117">
        <f t="shared" si="17"/>
        <v>1201.5</v>
      </c>
    </row>
    <row r="39" spans="2:19" x14ac:dyDescent="0.25">
      <c r="B39" s="11">
        <v>19</v>
      </c>
      <c r="C39" s="9">
        <v>11862</v>
      </c>
      <c r="D39" s="56">
        <f t="shared" si="1"/>
        <v>984.63999999999942</v>
      </c>
      <c r="E39" s="56">
        <v>28.635579249663252</v>
      </c>
      <c r="F39" s="56">
        <v>13.354574404843678</v>
      </c>
      <c r="H39" s="127">
        <v>17</v>
      </c>
      <c r="I39" s="115">
        <f t="shared" ref="I39:S39" si="18">$D37*(1+I$20)</f>
        <v>436.47999999999956</v>
      </c>
      <c r="J39" s="115">
        <f t="shared" si="18"/>
        <v>523.7759999999995</v>
      </c>
      <c r="K39" s="115">
        <f t="shared" si="18"/>
        <v>611.07199999999932</v>
      </c>
      <c r="L39" s="115">
        <f t="shared" si="18"/>
        <v>698.36799999999937</v>
      </c>
      <c r="M39" s="115">
        <f t="shared" si="18"/>
        <v>785.66399999999919</v>
      </c>
      <c r="N39" s="116">
        <f t="shared" si="18"/>
        <v>872.95999999999913</v>
      </c>
      <c r="O39" s="115">
        <f t="shared" si="18"/>
        <v>960.25599999999906</v>
      </c>
      <c r="P39" s="115">
        <f t="shared" si="18"/>
        <v>1047.551999999999</v>
      </c>
      <c r="Q39" s="115">
        <f t="shared" si="18"/>
        <v>1134.8479999999988</v>
      </c>
      <c r="R39" s="115">
        <f t="shared" si="18"/>
        <v>1222.1439999999986</v>
      </c>
      <c r="S39" s="117">
        <f t="shared" si="18"/>
        <v>1309.4399999999987</v>
      </c>
    </row>
    <row r="40" spans="2:19" x14ac:dyDescent="0.25">
      <c r="B40" s="59">
        <v>20</v>
      </c>
      <c r="C40" s="60">
        <v>13353</v>
      </c>
      <c r="D40" s="61">
        <f t="shared" si="1"/>
        <v>1016.5200000000004</v>
      </c>
      <c r="E40" s="80">
        <v>27.4234406372059</v>
      </c>
      <c r="F40" s="80">
        <v>12.90699878567407</v>
      </c>
      <c r="H40" s="127">
        <v>18</v>
      </c>
      <c r="I40" s="115">
        <f t="shared" ref="I40:S40" si="19">$D38*(1+I$20)</f>
        <v>475.65999999999985</v>
      </c>
      <c r="J40" s="115">
        <f t="shared" si="19"/>
        <v>570.7919999999998</v>
      </c>
      <c r="K40" s="115">
        <f t="shared" si="19"/>
        <v>665.92399999999975</v>
      </c>
      <c r="L40" s="115">
        <f t="shared" si="19"/>
        <v>761.05599999999981</v>
      </c>
      <c r="M40" s="115">
        <f t="shared" si="19"/>
        <v>856.18799999999976</v>
      </c>
      <c r="N40" s="116">
        <f t="shared" si="19"/>
        <v>951.31999999999971</v>
      </c>
      <c r="O40" s="115">
        <f t="shared" si="19"/>
        <v>1046.4519999999998</v>
      </c>
      <c r="P40" s="115">
        <f t="shared" si="19"/>
        <v>1141.5839999999996</v>
      </c>
      <c r="Q40" s="115">
        <f t="shared" si="19"/>
        <v>1236.7159999999997</v>
      </c>
      <c r="R40" s="115">
        <f t="shared" si="19"/>
        <v>1331.8479999999995</v>
      </c>
      <c r="S40" s="117">
        <f t="shared" si="19"/>
        <v>1426.9799999999996</v>
      </c>
    </row>
    <row r="41" spans="2:19" x14ac:dyDescent="0.25">
      <c r="B41" s="11">
        <v>21</v>
      </c>
      <c r="C41" s="9">
        <v>14932</v>
      </c>
      <c r="D41" s="56">
        <f t="shared" si="1"/>
        <v>1044.8799999999992</v>
      </c>
      <c r="E41" s="56">
        <v>26.325955655336703</v>
      </c>
      <c r="F41" s="56">
        <v>12.541205766756402</v>
      </c>
      <c r="H41" s="127">
        <v>19</v>
      </c>
      <c r="I41" s="115">
        <f t="shared" ref="I41:S41" si="20">$D39*(1+I$20)</f>
        <v>492.31999999999971</v>
      </c>
      <c r="J41" s="115">
        <f t="shared" si="20"/>
        <v>590.78399999999965</v>
      </c>
      <c r="K41" s="115">
        <f t="shared" si="20"/>
        <v>689.24799999999959</v>
      </c>
      <c r="L41" s="115">
        <f t="shared" si="20"/>
        <v>787.71199999999953</v>
      </c>
      <c r="M41" s="115">
        <f t="shared" si="20"/>
        <v>886.17599999999948</v>
      </c>
      <c r="N41" s="116">
        <f t="shared" si="20"/>
        <v>984.63999999999942</v>
      </c>
      <c r="O41" s="115">
        <f t="shared" si="20"/>
        <v>1083.1039999999994</v>
      </c>
      <c r="P41" s="115">
        <f t="shared" si="20"/>
        <v>1181.5679999999993</v>
      </c>
      <c r="Q41" s="115">
        <f t="shared" si="20"/>
        <v>1280.0319999999992</v>
      </c>
      <c r="R41" s="115">
        <f t="shared" si="20"/>
        <v>1378.4959999999992</v>
      </c>
      <c r="S41" s="117">
        <f t="shared" si="20"/>
        <v>1476.9599999999991</v>
      </c>
    </row>
    <row r="42" spans="2:19" x14ac:dyDescent="0.25">
      <c r="B42" s="11">
        <v>22</v>
      </c>
      <c r="C42" s="9">
        <v>16604</v>
      </c>
      <c r="D42" s="56">
        <f t="shared" si="1"/>
        <v>1074.7199999999993</v>
      </c>
      <c r="E42" s="56">
        <v>25.322089522938068</v>
      </c>
      <c r="F42" s="56">
        <v>12.188432338708839</v>
      </c>
      <c r="H42" s="127">
        <v>20</v>
      </c>
      <c r="I42" s="115">
        <f t="shared" ref="I42:S42" si="21">$D40*(1+I$20)</f>
        <v>508.26000000000022</v>
      </c>
      <c r="J42" s="115">
        <f t="shared" si="21"/>
        <v>609.91200000000026</v>
      </c>
      <c r="K42" s="115">
        <f t="shared" si="21"/>
        <v>711.56400000000031</v>
      </c>
      <c r="L42" s="115">
        <f t="shared" si="21"/>
        <v>813.21600000000035</v>
      </c>
      <c r="M42" s="115">
        <f t="shared" si="21"/>
        <v>914.86800000000039</v>
      </c>
      <c r="N42" s="116">
        <f t="shared" si="21"/>
        <v>1016.5200000000004</v>
      </c>
      <c r="O42" s="115">
        <f t="shared" si="21"/>
        <v>1118.1720000000005</v>
      </c>
      <c r="P42" s="115">
        <f t="shared" si="21"/>
        <v>1219.8240000000005</v>
      </c>
      <c r="Q42" s="115">
        <f t="shared" si="21"/>
        <v>1321.4760000000006</v>
      </c>
      <c r="R42" s="115">
        <f t="shared" si="21"/>
        <v>1423.1280000000006</v>
      </c>
      <c r="S42" s="117">
        <f t="shared" si="21"/>
        <v>1524.7800000000007</v>
      </c>
    </row>
    <row r="43" spans="2:19" x14ac:dyDescent="0.25">
      <c r="B43" s="11">
        <v>23</v>
      </c>
      <c r="C43" s="9">
        <v>18367</v>
      </c>
      <c r="D43" s="56">
        <f t="shared" si="1"/>
        <v>1098.8400000000001</v>
      </c>
      <c r="E43" s="56">
        <v>24.406463703324512</v>
      </c>
      <c r="F43" s="56">
        <v>11.87830375428136</v>
      </c>
      <c r="H43" s="127">
        <v>21</v>
      </c>
      <c r="I43" s="115">
        <f t="shared" ref="I43:S43" si="22">$D41*(1+I$20)</f>
        <v>522.4399999999996</v>
      </c>
      <c r="J43" s="115">
        <f t="shared" si="22"/>
        <v>626.92799999999954</v>
      </c>
      <c r="K43" s="115">
        <f t="shared" si="22"/>
        <v>731.41599999999937</v>
      </c>
      <c r="L43" s="115">
        <f t="shared" si="22"/>
        <v>835.90399999999943</v>
      </c>
      <c r="M43" s="115">
        <f t="shared" si="22"/>
        <v>940.39199999999926</v>
      </c>
      <c r="N43" s="116">
        <f t="shared" si="22"/>
        <v>1044.8799999999992</v>
      </c>
      <c r="O43" s="115">
        <f t="shared" si="22"/>
        <v>1149.3679999999993</v>
      </c>
      <c r="P43" s="115">
        <f t="shared" si="22"/>
        <v>1253.8559999999991</v>
      </c>
      <c r="Q43" s="115">
        <f t="shared" si="22"/>
        <v>1358.3439999999989</v>
      </c>
      <c r="R43" s="115">
        <f t="shared" si="22"/>
        <v>1462.8319999999987</v>
      </c>
      <c r="S43" s="117">
        <f t="shared" si="22"/>
        <v>1567.3199999999988</v>
      </c>
    </row>
    <row r="44" spans="2:19" x14ac:dyDescent="0.25">
      <c r="B44" s="11">
        <v>24</v>
      </c>
      <c r="C44" s="9">
        <v>20273</v>
      </c>
      <c r="D44" s="56">
        <f t="shared" si="1"/>
        <v>1171.3199999999997</v>
      </c>
      <c r="E44" s="56">
        <v>23.565446985882541</v>
      </c>
      <c r="F44" s="56">
        <v>11.602367442309175</v>
      </c>
      <c r="H44" s="127">
        <v>22</v>
      </c>
      <c r="I44" s="115">
        <f t="shared" ref="I44:S44" si="23">$D42*(1+I$20)</f>
        <v>537.35999999999967</v>
      </c>
      <c r="J44" s="115">
        <f t="shared" si="23"/>
        <v>644.83199999999954</v>
      </c>
      <c r="K44" s="115">
        <f t="shared" si="23"/>
        <v>752.30399999999952</v>
      </c>
      <c r="L44" s="115">
        <f t="shared" si="23"/>
        <v>859.7759999999995</v>
      </c>
      <c r="M44" s="115">
        <f t="shared" si="23"/>
        <v>967.24799999999948</v>
      </c>
      <c r="N44" s="116">
        <f t="shared" si="23"/>
        <v>1074.7199999999993</v>
      </c>
      <c r="O44" s="115">
        <f t="shared" si="23"/>
        <v>1182.1919999999993</v>
      </c>
      <c r="P44" s="115">
        <f t="shared" si="23"/>
        <v>1289.6639999999991</v>
      </c>
      <c r="Q44" s="115">
        <f t="shared" si="23"/>
        <v>1397.1359999999993</v>
      </c>
      <c r="R44" s="115">
        <f t="shared" si="23"/>
        <v>1504.607999999999</v>
      </c>
      <c r="S44" s="117">
        <f t="shared" si="23"/>
        <v>1612.079999999999</v>
      </c>
    </row>
    <row r="45" spans="2:19" x14ac:dyDescent="0.25">
      <c r="B45" s="11">
        <v>25</v>
      </c>
      <c r="C45" s="9">
        <v>22331</v>
      </c>
      <c r="D45" s="56">
        <f t="shared" si="1"/>
        <v>1247.0799999999981</v>
      </c>
      <c r="E45" s="56">
        <v>22.790612007994184</v>
      </c>
      <c r="F45" s="56">
        <v>11.35655673898602</v>
      </c>
      <c r="H45" s="127">
        <v>23</v>
      </c>
      <c r="I45" s="115">
        <f t="shared" ref="I45:S45" si="24">$D43*(1+I$20)</f>
        <v>549.42000000000007</v>
      </c>
      <c r="J45" s="115">
        <f t="shared" si="24"/>
        <v>659.30400000000009</v>
      </c>
      <c r="K45" s="115">
        <f t="shared" si="24"/>
        <v>769.1880000000001</v>
      </c>
      <c r="L45" s="115">
        <f t="shared" si="24"/>
        <v>879.07200000000012</v>
      </c>
      <c r="M45" s="115">
        <f t="shared" si="24"/>
        <v>988.95600000000013</v>
      </c>
      <c r="N45" s="116">
        <f t="shared" si="24"/>
        <v>1098.8400000000001</v>
      </c>
      <c r="O45" s="115">
        <f t="shared" si="24"/>
        <v>1208.7240000000002</v>
      </c>
      <c r="P45" s="115">
        <f t="shared" si="24"/>
        <v>1318.6080000000002</v>
      </c>
      <c r="Q45" s="115">
        <f t="shared" si="24"/>
        <v>1428.4920000000002</v>
      </c>
      <c r="R45" s="115">
        <f t="shared" si="24"/>
        <v>1538.3760000000002</v>
      </c>
      <c r="S45" s="117">
        <f t="shared" si="24"/>
        <v>1648.2600000000002</v>
      </c>
    </row>
    <row r="46" spans="2:19" x14ac:dyDescent="0.25">
      <c r="B46" s="11">
        <v>26</v>
      </c>
      <c r="C46" s="9">
        <v>24552</v>
      </c>
      <c r="D46" s="56">
        <f t="shared" si="1"/>
        <v>1327.7599999999984</v>
      </c>
      <c r="E46" s="56">
        <v>22.074722617257461</v>
      </c>
      <c r="F46" s="56">
        <v>11.137335727207651</v>
      </c>
      <c r="H46" s="127">
        <v>24</v>
      </c>
      <c r="I46" s="115">
        <f t="shared" ref="I46:S46" si="25">$D44*(1+I$20)</f>
        <v>585.65999999999985</v>
      </c>
      <c r="J46" s="115">
        <f t="shared" si="25"/>
        <v>702.7919999999998</v>
      </c>
      <c r="K46" s="115">
        <f t="shared" si="25"/>
        <v>819.92399999999975</v>
      </c>
      <c r="L46" s="115">
        <f t="shared" si="25"/>
        <v>937.05599999999981</v>
      </c>
      <c r="M46" s="115">
        <f t="shared" si="25"/>
        <v>1054.1879999999999</v>
      </c>
      <c r="N46" s="116">
        <f t="shared" si="25"/>
        <v>1171.3199999999997</v>
      </c>
      <c r="O46" s="115">
        <f t="shared" si="25"/>
        <v>1288.4519999999998</v>
      </c>
      <c r="P46" s="115">
        <f t="shared" si="25"/>
        <v>1405.5839999999996</v>
      </c>
      <c r="Q46" s="115">
        <f t="shared" si="25"/>
        <v>1522.7159999999997</v>
      </c>
      <c r="R46" s="115">
        <f t="shared" si="25"/>
        <v>1639.8479999999995</v>
      </c>
      <c r="S46" s="117">
        <f t="shared" si="25"/>
        <v>1756.9799999999996</v>
      </c>
    </row>
    <row r="47" spans="2:19" x14ac:dyDescent="0.25">
      <c r="B47" s="11">
        <v>27</v>
      </c>
      <c r="C47" s="9">
        <v>26944</v>
      </c>
      <c r="D47" s="56">
        <f t="shared" si="1"/>
        <v>1409.9199999999983</v>
      </c>
      <c r="E47" s="56">
        <v>21.411800203101627</v>
      </c>
      <c r="F47" s="56">
        <v>10.924467212863901</v>
      </c>
      <c r="H47" s="127">
        <v>25</v>
      </c>
      <c r="I47" s="115">
        <f t="shared" ref="I47:S47" si="26">$D45*(1+I$20)</f>
        <v>623.53999999999905</v>
      </c>
      <c r="J47" s="115">
        <f t="shared" si="26"/>
        <v>748.2479999999988</v>
      </c>
      <c r="K47" s="115">
        <f t="shared" si="26"/>
        <v>872.95599999999865</v>
      </c>
      <c r="L47" s="115">
        <f t="shared" si="26"/>
        <v>997.66399999999851</v>
      </c>
      <c r="M47" s="115">
        <f t="shared" si="26"/>
        <v>1122.3719999999983</v>
      </c>
      <c r="N47" s="116">
        <f t="shared" si="26"/>
        <v>1247.0799999999981</v>
      </c>
      <c r="O47" s="115">
        <f t="shared" si="26"/>
        <v>1371.787999999998</v>
      </c>
      <c r="P47" s="115">
        <f t="shared" si="26"/>
        <v>1496.4959999999976</v>
      </c>
      <c r="Q47" s="115">
        <f t="shared" si="26"/>
        <v>1621.2039999999977</v>
      </c>
      <c r="R47" s="115">
        <f t="shared" si="26"/>
        <v>1745.9119999999973</v>
      </c>
      <c r="S47" s="117">
        <f t="shared" si="26"/>
        <v>1870.6199999999972</v>
      </c>
    </row>
    <row r="48" spans="2:19" x14ac:dyDescent="0.25">
      <c r="B48" s="11">
        <v>28</v>
      </c>
      <c r="C48" s="9">
        <v>29520</v>
      </c>
      <c r="D48" s="56">
        <f t="shared" si="1"/>
        <v>1498.239999999998</v>
      </c>
      <c r="E48" s="56">
        <v>20.796236832875678</v>
      </c>
      <c r="F48" s="56">
        <v>10.751018987196252</v>
      </c>
      <c r="H48" s="127">
        <v>26</v>
      </c>
      <c r="I48" s="115">
        <f t="shared" ref="I48:S48" si="27">$D46*(1+I$20)</f>
        <v>663.8799999999992</v>
      </c>
      <c r="J48" s="115">
        <f t="shared" si="27"/>
        <v>796.65599999999904</v>
      </c>
      <c r="K48" s="115">
        <f t="shared" si="27"/>
        <v>929.43199999999877</v>
      </c>
      <c r="L48" s="115">
        <f t="shared" si="27"/>
        <v>1062.2079999999987</v>
      </c>
      <c r="M48" s="115">
        <f t="shared" si="27"/>
        <v>1194.9839999999986</v>
      </c>
      <c r="N48" s="116">
        <f t="shared" si="27"/>
        <v>1327.7599999999984</v>
      </c>
      <c r="O48" s="115">
        <f t="shared" si="27"/>
        <v>1460.5359999999985</v>
      </c>
      <c r="P48" s="115">
        <f t="shared" si="27"/>
        <v>1593.3119999999981</v>
      </c>
      <c r="Q48" s="115">
        <f t="shared" si="27"/>
        <v>1726.0879999999979</v>
      </c>
      <c r="R48" s="115">
        <f t="shared" si="27"/>
        <v>1858.8639999999975</v>
      </c>
      <c r="S48" s="117">
        <f t="shared" si="27"/>
        <v>1991.6399999999976</v>
      </c>
    </row>
    <row r="49" spans="2:19" x14ac:dyDescent="0.25">
      <c r="B49" s="11">
        <v>29</v>
      </c>
      <c r="C49" s="9">
        <v>32290</v>
      </c>
      <c r="D49" s="56">
        <f t="shared" si="1"/>
        <v>1589.2000000000007</v>
      </c>
      <c r="E49" s="56">
        <v>20.223754085944744</v>
      </c>
      <c r="F49" s="56">
        <v>10.596445170227819</v>
      </c>
      <c r="H49" s="127">
        <v>27</v>
      </c>
      <c r="I49" s="115">
        <f t="shared" ref="I49:S49" si="28">$D47*(1+I$20)</f>
        <v>704.95999999999913</v>
      </c>
      <c r="J49" s="115">
        <f t="shared" si="28"/>
        <v>845.95199999999897</v>
      </c>
      <c r="K49" s="115">
        <f t="shared" si="28"/>
        <v>986.94399999999871</v>
      </c>
      <c r="L49" s="115">
        <f t="shared" si="28"/>
        <v>1127.9359999999986</v>
      </c>
      <c r="M49" s="115">
        <f t="shared" si="28"/>
        <v>1268.9279999999985</v>
      </c>
      <c r="N49" s="116">
        <f t="shared" si="28"/>
        <v>1409.9199999999983</v>
      </c>
      <c r="O49" s="115">
        <f t="shared" si="28"/>
        <v>1550.9119999999982</v>
      </c>
      <c r="P49" s="115">
        <f t="shared" si="28"/>
        <v>1691.9039999999979</v>
      </c>
      <c r="Q49" s="115">
        <f t="shared" si="28"/>
        <v>1832.8959999999977</v>
      </c>
      <c r="R49" s="115">
        <f t="shared" si="28"/>
        <v>1973.8879999999974</v>
      </c>
      <c r="S49" s="117">
        <f t="shared" si="28"/>
        <v>2114.8799999999974</v>
      </c>
    </row>
    <row r="50" spans="2:19" x14ac:dyDescent="0.25">
      <c r="B50" s="59">
        <v>30</v>
      </c>
      <c r="C50" s="60">
        <v>35267</v>
      </c>
      <c r="D50" s="61">
        <f t="shared" si="1"/>
        <v>1685.4000000000015</v>
      </c>
      <c r="E50" s="80">
        <v>19.690097554385105</v>
      </c>
      <c r="F50" s="80">
        <v>10.444216005072347</v>
      </c>
      <c r="H50" s="127">
        <v>28</v>
      </c>
      <c r="I50" s="115">
        <f t="shared" ref="I50:S50" si="29">$D48*(1+I$20)</f>
        <v>749.11999999999898</v>
      </c>
      <c r="J50" s="115">
        <f t="shared" si="29"/>
        <v>898.94399999999871</v>
      </c>
      <c r="K50" s="115">
        <f t="shared" si="29"/>
        <v>1048.7679999999984</v>
      </c>
      <c r="L50" s="115">
        <f t="shared" si="29"/>
        <v>1198.5919999999985</v>
      </c>
      <c r="M50" s="115">
        <f t="shared" si="29"/>
        <v>1348.4159999999981</v>
      </c>
      <c r="N50" s="116">
        <f t="shared" si="29"/>
        <v>1498.239999999998</v>
      </c>
      <c r="O50" s="115">
        <f t="shared" si="29"/>
        <v>1648.0639999999978</v>
      </c>
      <c r="P50" s="115">
        <f t="shared" si="29"/>
        <v>1797.8879999999974</v>
      </c>
      <c r="Q50" s="115">
        <f t="shared" si="29"/>
        <v>1947.7119999999975</v>
      </c>
      <c r="R50" s="115">
        <f t="shared" si="29"/>
        <v>2097.5359999999969</v>
      </c>
      <c r="S50" s="117">
        <f t="shared" si="29"/>
        <v>2247.3599999999969</v>
      </c>
    </row>
    <row r="51" spans="2:19" x14ac:dyDescent="0.25">
      <c r="H51" s="127">
        <v>29</v>
      </c>
      <c r="I51" s="115">
        <f t="shared" ref="I51:S51" si="30">$D49*(1+I$20)</f>
        <v>794.60000000000036</v>
      </c>
      <c r="J51" s="115">
        <f t="shared" si="30"/>
        <v>953.52000000000044</v>
      </c>
      <c r="K51" s="115">
        <f t="shared" si="30"/>
        <v>1112.4400000000005</v>
      </c>
      <c r="L51" s="115">
        <f t="shared" si="30"/>
        <v>1271.3600000000006</v>
      </c>
      <c r="M51" s="115">
        <f t="shared" si="30"/>
        <v>1430.2800000000007</v>
      </c>
      <c r="N51" s="116">
        <f t="shared" si="30"/>
        <v>1589.2000000000007</v>
      </c>
      <c r="O51" s="115">
        <f t="shared" si="30"/>
        <v>1748.120000000001</v>
      </c>
      <c r="P51" s="115">
        <f t="shared" si="30"/>
        <v>1907.0400000000009</v>
      </c>
      <c r="Q51" s="115">
        <f t="shared" si="30"/>
        <v>2065.9600000000009</v>
      </c>
      <c r="R51" s="115">
        <f t="shared" si="30"/>
        <v>2224.880000000001</v>
      </c>
      <c r="S51" s="117">
        <f t="shared" si="30"/>
        <v>2383.8000000000011</v>
      </c>
    </row>
    <row r="52" spans="2:19" x14ac:dyDescent="0.25">
      <c r="H52" s="128">
        <v>30</v>
      </c>
      <c r="I52" s="109">
        <f t="shared" ref="I52:S52" si="31">$D50*(1+I$20)</f>
        <v>842.70000000000073</v>
      </c>
      <c r="J52" s="109">
        <f t="shared" si="31"/>
        <v>1011.2400000000008</v>
      </c>
      <c r="K52" s="109">
        <f t="shared" si="31"/>
        <v>1179.7800000000009</v>
      </c>
      <c r="L52" s="109">
        <f t="shared" si="31"/>
        <v>1348.3200000000013</v>
      </c>
      <c r="M52" s="109">
        <f t="shared" si="31"/>
        <v>1516.8600000000013</v>
      </c>
      <c r="N52" s="110">
        <f t="shared" si="31"/>
        <v>1685.4000000000015</v>
      </c>
      <c r="O52" s="109">
        <f t="shared" si="31"/>
        <v>1853.9400000000016</v>
      </c>
      <c r="P52" s="109">
        <f t="shared" si="31"/>
        <v>2022.4800000000016</v>
      </c>
      <c r="Q52" s="109">
        <f t="shared" si="31"/>
        <v>2191.0200000000018</v>
      </c>
      <c r="R52" s="109">
        <f t="shared" si="31"/>
        <v>2359.5600000000018</v>
      </c>
      <c r="S52" s="118">
        <f t="shared" si="31"/>
        <v>2528.1000000000022</v>
      </c>
    </row>
    <row r="54" spans="2:19" x14ac:dyDescent="0.25">
      <c r="H54" s="111" t="s">
        <v>86</v>
      </c>
      <c r="I54" s="112">
        <v>-0.5</v>
      </c>
      <c r="J54" s="112">
        <v>-0.4</v>
      </c>
      <c r="K54" s="112">
        <v>-0.3</v>
      </c>
      <c r="L54" s="112">
        <v>-0.2</v>
      </c>
      <c r="M54" s="112">
        <v>-0.1</v>
      </c>
      <c r="N54" s="112">
        <v>0</v>
      </c>
      <c r="O54" s="112">
        <v>0.1</v>
      </c>
      <c r="P54" s="112">
        <v>0.2</v>
      </c>
      <c r="Q54" s="112">
        <v>0.3</v>
      </c>
      <c r="R54" s="112">
        <v>0.4</v>
      </c>
      <c r="S54" s="113">
        <v>0.5</v>
      </c>
    </row>
    <row r="55" spans="2:19" x14ac:dyDescent="0.25">
      <c r="H55" s="127">
        <v>1</v>
      </c>
      <c r="I55" s="120">
        <f t="shared" ref="I55:S55" si="32">I$23</f>
        <v>20.5</v>
      </c>
      <c r="J55" s="120">
        <f t="shared" si="32"/>
        <v>24.599999999999998</v>
      </c>
      <c r="K55" s="120">
        <f t="shared" si="32"/>
        <v>28.7</v>
      </c>
      <c r="L55" s="120">
        <f t="shared" si="32"/>
        <v>32.800000000000004</v>
      </c>
      <c r="M55" s="120">
        <f t="shared" si="32"/>
        <v>36.9</v>
      </c>
      <c r="N55" s="121">
        <f t="shared" si="32"/>
        <v>41</v>
      </c>
      <c r="O55" s="120">
        <f t="shared" si="32"/>
        <v>45.1</v>
      </c>
      <c r="P55" s="120">
        <f t="shared" si="32"/>
        <v>49.199999999999996</v>
      </c>
      <c r="Q55" s="120">
        <f t="shared" si="32"/>
        <v>53.300000000000004</v>
      </c>
      <c r="R55" s="120">
        <f t="shared" si="32"/>
        <v>57.4</v>
      </c>
      <c r="S55" s="122">
        <f t="shared" si="32"/>
        <v>61.5</v>
      </c>
    </row>
    <row r="56" spans="2:19" x14ac:dyDescent="0.25">
      <c r="H56" s="127">
        <v>2</v>
      </c>
      <c r="I56" s="120">
        <f>I55*(1+$D$16)+I24</f>
        <v>65</v>
      </c>
      <c r="J56" s="120">
        <f t="shared" ref="J56:S71" si="33">J55*(1+$D$16)+J24</f>
        <v>78</v>
      </c>
      <c r="K56" s="120">
        <f t="shared" si="33"/>
        <v>91</v>
      </c>
      <c r="L56" s="120">
        <f t="shared" si="33"/>
        <v>104.00000000000001</v>
      </c>
      <c r="M56" s="120">
        <f t="shared" si="33"/>
        <v>117</v>
      </c>
      <c r="N56" s="121">
        <f t="shared" si="33"/>
        <v>130</v>
      </c>
      <c r="O56" s="120">
        <f t="shared" si="33"/>
        <v>143</v>
      </c>
      <c r="P56" s="120">
        <f t="shared" si="33"/>
        <v>156</v>
      </c>
      <c r="Q56" s="120">
        <f t="shared" si="33"/>
        <v>169</v>
      </c>
      <c r="R56" s="120">
        <f t="shared" si="33"/>
        <v>182</v>
      </c>
      <c r="S56" s="122">
        <f t="shared" si="33"/>
        <v>195</v>
      </c>
    </row>
    <row r="57" spans="2:19" x14ac:dyDescent="0.25">
      <c r="H57" s="127">
        <v>3</v>
      </c>
      <c r="I57" s="120">
        <f t="shared" ref="I57:I84" si="34">I56*(1+$D$16)+I25</f>
        <v>137</v>
      </c>
      <c r="J57" s="120">
        <f t="shared" si="33"/>
        <v>164.39999999999998</v>
      </c>
      <c r="K57" s="120">
        <f t="shared" si="33"/>
        <v>191.79999999999998</v>
      </c>
      <c r="L57" s="120">
        <f t="shared" si="33"/>
        <v>219.20000000000002</v>
      </c>
      <c r="M57" s="120">
        <f t="shared" si="33"/>
        <v>246.6</v>
      </c>
      <c r="N57" s="121">
        <f t="shared" si="33"/>
        <v>274</v>
      </c>
      <c r="O57" s="120">
        <f t="shared" si="33"/>
        <v>301.39999999999998</v>
      </c>
      <c r="P57" s="120">
        <f t="shared" si="33"/>
        <v>328.79999999999995</v>
      </c>
      <c r="Q57" s="120">
        <f t="shared" si="33"/>
        <v>356.20000000000005</v>
      </c>
      <c r="R57" s="120">
        <f t="shared" si="33"/>
        <v>383.59999999999997</v>
      </c>
      <c r="S57" s="122">
        <f t="shared" si="33"/>
        <v>411</v>
      </c>
    </row>
    <row r="58" spans="2:19" x14ac:dyDescent="0.25">
      <c r="H58" s="127">
        <v>4</v>
      </c>
      <c r="I58" s="120">
        <f t="shared" si="34"/>
        <v>242</v>
      </c>
      <c r="J58" s="120">
        <f t="shared" si="33"/>
        <v>290.39999999999998</v>
      </c>
      <c r="K58" s="120">
        <f t="shared" si="33"/>
        <v>338.79999999999995</v>
      </c>
      <c r="L58" s="120">
        <f t="shared" si="33"/>
        <v>387.2</v>
      </c>
      <c r="M58" s="120">
        <f t="shared" si="33"/>
        <v>435.59999999999997</v>
      </c>
      <c r="N58" s="121">
        <f t="shared" si="33"/>
        <v>484</v>
      </c>
      <c r="O58" s="120">
        <f t="shared" si="33"/>
        <v>532.4</v>
      </c>
      <c r="P58" s="120">
        <f t="shared" si="33"/>
        <v>580.79999999999995</v>
      </c>
      <c r="Q58" s="120">
        <f t="shared" si="33"/>
        <v>629.20000000000005</v>
      </c>
      <c r="R58" s="120">
        <f t="shared" si="33"/>
        <v>677.59999999999991</v>
      </c>
      <c r="S58" s="122">
        <f t="shared" si="33"/>
        <v>726</v>
      </c>
    </row>
    <row r="59" spans="2:19" x14ac:dyDescent="0.25">
      <c r="H59" s="127">
        <v>5</v>
      </c>
      <c r="I59" s="120">
        <f t="shared" si="34"/>
        <v>384</v>
      </c>
      <c r="J59" s="120">
        <f t="shared" si="33"/>
        <v>460.79999999999995</v>
      </c>
      <c r="K59" s="120">
        <f t="shared" si="33"/>
        <v>537.59999999999991</v>
      </c>
      <c r="L59" s="120">
        <f t="shared" si="33"/>
        <v>614.4</v>
      </c>
      <c r="M59" s="120">
        <f t="shared" si="33"/>
        <v>691.2</v>
      </c>
      <c r="N59" s="121">
        <f t="shared" si="33"/>
        <v>768</v>
      </c>
      <c r="O59" s="120">
        <f t="shared" si="33"/>
        <v>844.8</v>
      </c>
      <c r="P59" s="120">
        <f t="shared" si="33"/>
        <v>921.59999999999991</v>
      </c>
      <c r="Q59" s="120">
        <f t="shared" si="33"/>
        <v>998.40000000000009</v>
      </c>
      <c r="R59" s="120">
        <f t="shared" si="33"/>
        <v>1075.1999999999998</v>
      </c>
      <c r="S59" s="122">
        <f t="shared" si="33"/>
        <v>1152</v>
      </c>
    </row>
    <row r="60" spans="2:19" x14ac:dyDescent="0.25">
      <c r="H60" s="127">
        <v>6</v>
      </c>
      <c r="I60" s="120">
        <f t="shared" si="34"/>
        <v>548</v>
      </c>
      <c r="J60" s="120">
        <f t="shared" si="33"/>
        <v>657.59999999999991</v>
      </c>
      <c r="K60" s="120">
        <f t="shared" si="33"/>
        <v>767.19999999999993</v>
      </c>
      <c r="L60" s="120">
        <f t="shared" si="33"/>
        <v>876.8</v>
      </c>
      <c r="M60" s="120">
        <f t="shared" si="33"/>
        <v>986.40000000000009</v>
      </c>
      <c r="N60" s="121">
        <f t="shared" si="33"/>
        <v>1096</v>
      </c>
      <c r="O60" s="120">
        <f t="shared" si="33"/>
        <v>1205.5999999999999</v>
      </c>
      <c r="P60" s="120">
        <f t="shared" si="33"/>
        <v>1315.1999999999998</v>
      </c>
      <c r="Q60" s="120">
        <f t="shared" si="33"/>
        <v>1424.8000000000002</v>
      </c>
      <c r="R60" s="120">
        <f t="shared" si="33"/>
        <v>1534.3999999999999</v>
      </c>
      <c r="S60" s="122">
        <f t="shared" si="33"/>
        <v>1644</v>
      </c>
    </row>
    <row r="61" spans="2:19" x14ac:dyDescent="0.25">
      <c r="H61" s="127">
        <v>7</v>
      </c>
      <c r="I61" s="120">
        <f t="shared" si="34"/>
        <v>736</v>
      </c>
      <c r="J61" s="120">
        <f t="shared" si="33"/>
        <v>883.19999999999982</v>
      </c>
      <c r="K61" s="120">
        <f t="shared" si="33"/>
        <v>1030.3999999999999</v>
      </c>
      <c r="L61" s="120">
        <f t="shared" si="33"/>
        <v>1177.5999999999999</v>
      </c>
      <c r="M61" s="120">
        <f t="shared" si="33"/>
        <v>1324.8000000000002</v>
      </c>
      <c r="N61" s="121">
        <f t="shared" si="33"/>
        <v>1472</v>
      </c>
      <c r="O61" s="120">
        <f t="shared" si="33"/>
        <v>1619.1999999999998</v>
      </c>
      <c r="P61" s="120">
        <f t="shared" si="33"/>
        <v>1766.3999999999996</v>
      </c>
      <c r="Q61" s="120">
        <f t="shared" si="33"/>
        <v>1913.6</v>
      </c>
      <c r="R61" s="120">
        <f t="shared" si="33"/>
        <v>2060.7999999999997</v>
      </c>
      <c r="S61" s="122">
        <f t="shared" si="33"/>
        <v>2208</v>
      </c>
    </row>
    <row r="62" spans="2:19" x14ac:dyDescent="0.25">
      <c r="H62" s="127">
        <v>8</v>
      </c>
      <c r="I62" s="120">
        <f t="shared" si="34"/>
        <v>950.5</v>
      </c>
      <c r="J62" s="120">
        <f t="shared" si="33"/>
        <v>1140.5999999999997</v>
      </c>
      <c r="K62" s="120">
        <f t="shared" si="33"/>
        <v>1330.6999999999998</v>
      </c>
      <c r="L62" s="120">
        <f t="shared" si="33"/>
        <v>1520.8</v>
      </c>
      <c r="M62" s="120">
        <f t="shared" si="33"/>
        <v>1710.9</v>
      </c>
      <c r="N62" s="121">
        <f t="shared" si="33"/>
        <v>1901</v>
      </c>
      <c r="O62" s="120">
        <f t="shared" si="33"/>
        <v>2091.1</v>
      </c>
      <c r="P62" s="120">
        <f t="shared" si="33"/>
        <v>2281.1999999999994</v>
      </c>
      <c r="Q62" s="120">
        <f t="shared" si="33"/>
        <v>2471.2999999999997</v>
      </c>
      <c r="R62" s="120">
        <f t="shared" si="33"/>
        <v>2661.3999999999996</v>
      </c>
      <c r="S62" s="122">
        <f t="shared" si="33"/>
        <v>2851.5</v>
      </c>
    </row>
    <row r="63" spans="2:19" x14ac:dyDescent="0.25">
      <c r="H63" s="127">
        <v>9</v>
      </c>
      <c r="I63" s="120">
        <f t="shared" si="34"/>
        <v>1194</v>
      </c>
      <c r="J63" s="120">
        <f t="shared" si="33"/>
        <v>1432.7999999999997</v>
      </c>
      <c r="K63" s="120">
        <f t="shared" si="33"/>
        <v>1671.6</v>
      </c>
      <c r="L63" s="120">
        <f t="shared" si="33"/>
        <v>1910.4</v>
      </c>
      <c r="M63" s="120">
        <f t="shared" si="33"/>
        <v>2149.2000000000003</v>
      </c>
      <c r="N63" s="121">
        <f t="shared" si="33"/>
        <v>2388</v>
      </c>
      <c r="O63" s="120">
        <f t="shared" si="33"/>
        <v>2626.8</v>
      </c>
      <c r="P63" s="120">
        <f t="shared" si="33"/>
        <v>2865.5999999999995</v>
      </c>
      <c r="Q63" s="120">
        <f t="shared" si="33"/>
        <v>3104.3999999999996</v>
      </c>
      <c r="R63" s="120">
        <f t="shared" si="33"/>
        <v>3343.2</v>
      </c>
      <c r="S63" s="122">
        <f t="shared" si="33"/>
        <v>3582</v>
      </c>
    </row>
    <row r="64" spans="2:19" x14ac:dyDescent="0.25">
      <c r="H64" s="127">
        <v>10</v>
      </c>
      <c r="I64" s="120">
        <f t="shared" si="34"/>
        <v>1469</v>
      </c>
      <c r="J64" s="120">
        <f t="shared" si="33"/>
        <v>1762.7999999999997</v>
      </c>
      <c r="K64" s="120">
        <f t="shared" si="33"/>
        <v>2056.6</v>
      </c>
      <c r="L64" s="120">
        <f t="shared" si="33"/>
        <v>2350.4000000000005</v>
      </c>
      <c r="M64" s="120">
        <f t="shared" si="33"/>
        <v>2644.2000000000007</v>
      </c>
      <c r="N64" s="121">
        <f t="shared" si="33"/>
        <v>2938</v>
      </c>
      <c r="O64" s="120">
        <f t="shared" si="33"/>
        <v>3231.8</v>
      </c>
      <c r="P64" s="120">
        <f t="shared" si="33"/>
        <v>3525.5999999999995</v>
      </c>
      <c r="Q64" s="120">
        <f t="shared" si="33"/>
        <v>3819.3999999999996</v>
      </c>
      <c r="R64" s="120">
        <f t="shared" si="33"/>
        <v>4113.2</v>
      </c>
      <c r="S64" s="122">
        <f t="shared" si="33"/>
        <v>4407</v>
      </c>
    </row>
    <row r="65" spans="8:19" x14ac:dyDescent="0.25">
      <c r="H65" s="127">
        <v>11</v>
      </c>
      <c r="I65" s="120">
        <f t="shared" si="34"/>
        <v>1779.5</v>
      </c>
      <c r="J65" s="120">
        <f t="shared" si="33"/>
        <v>2135.3999999999996</v>
      </c>
      <c r="K65" s="120">
        <f t="shared" si="33"/>
        <v>2491.3000000000002</v>
      </c>
      <c r="L65" s="120">
        <f t="shared" si="33"/>
        <v>2847.2000000000007</v>
      </c>
      <c r="M65" s="120">
        <f t="shared" si="33"/>
        <v>3203.1000000000008</v>
      </c>
      <c r="N65" s="121">
        <f t="shared" si="33"/>
        <v>3559</v>
      </c>
      <c r="O65" s="120">
        <f t="shared" si="33"/>
        <v>3914.9</v>
      </c>
      <c r="P65" s="120">
        <f t="shared" si="33"/>
        <v>4270.7999999999993</v>
      </c>
      <c r="Q65" s="120">
        <f t="shared" si="33"/>
        <v>4626.7</v>
      </c>
      <c r="R65" s="120">
        <f t="shared" si="33"/>
        <v>4982.6000000000004</v>
      </c>
      <c r="S65" s="122">
        <f t="shared" si="33"/>
        <v>5338.5</v>
      </c>
    </row>
    <row r="66" spans="8:19" x14ac:dyDescent="0.25">
      <c r="H66" s="127">
        <v>12</v>
      </c>
      <c r="I66" s="120">
        <f t="shared" si="34"/>
        <v>2127.5</v>
      </c>
      <c r="J66" s="120">
        <f t="shared" si="33"/>
        <v>2552.9999999999995</v>
      </c>
      <c r="K66" s="120">
        <f t="shared" si="33"/>
        <v>2978.5</v>
      </c>
      <c r="L66" s="120">
        <f t="shared" si="33"/>
        <v>3404.0000000000005</v>
      </c>
      <c r="M66" s="120">
        <f t="shared" si="33"/>
        <v>3829.5000000000009</v>
      </c>
      <c r="N66" s="121">
        <f t="shared" si="33"/>
        <v>4255</v>
      </c>
      <c r="O66" s="120">
        <f t="shared" si="33"/>
        <v>4680.5</v>
      </c>
      <c r="P66" s="120">
        <f t="shared" si="33"/>
        <v>5105.9999999999991</v>
      </c>
      <c r="Q66" s="120">
        <f t="shared" si="33"/>
        <v>5531.5</v>
      </c>
      <c r="R66" s="120">
        <f t="shared" si="33"/>
        <v>5957</v>
      </c>
      <c r="S66" s="122">
        <f t="shared" si="33"/>
        <v>6382.5</v>
      </c>
    </row>
    <row r="67" spans="8:19" x14ac:dyDescent="0.25">
      <c r="H67" s="127">
        <v>13</v>
      </c>
      <c r="I67" s="120">
        <f t="shared" si="34"/>
        <v>2517.5</v>
      </c>
      <c r="J67" s="120">
        <f t="shared" si="33"/>
        <v>3020.9999999999995</v>
      </c>
      <c r="K67" s="120">
        <f t="shared" si="33"/>
        <v>3524.5000000000005</v>
      </c>
      <c r="L67" s="120">
        <f t="shared" si="33"/>
        <v>4028.0000000000009</v>
      </c>
      <c r="M67" s="120">
        <f t="shared" si="33"/>
        <v>4531.5000000000018</v>
      </c>
      <c r="N67" s="121">
        <f t="shared" si="33"/>
        <v>5035</v>
      </c>
      <c r="O67" s="120">
        <f t="shared" si="33"/>
        <v>5538.5</v>
      </c>
      <c r="P67" s="120">
        <f t="shared" si="33"/>
        <v>6041.9999999999991</v>
      </c>
      <c r="Q67" s="120">
        <f t="shared" si="33"/>
        <v>6545.5</v>
      </c>
      <c r="R67" s="120">
        <f t="shared" si="33"/>
        <v>7049.0000000000009</v>
      </c>
      <c r="S67" s="122">
        <f t="shared" si="33"/>
        <v>7552.5</v>
      </c>
    </row>
    <row r="68" spans="8:19" x14ac:dyDescent="0.25">
      <c r="H68" s="127">
        <v>14</v>
      </c>
      <c r="I68" s="120">
        <f t="shared" si="34"/>
        <v>2952.5</v>
      </c>
      <c r="J68" s="120">
        <f t="shared" si="33"/>
        <v>3542.9999999999995</v>
      </c>
      <c r="K68" s="120">
        <f t="shared" si="33"/>
        <v>4133.5</v>
      </c>
      <c r="L68" s="120">
        <f t="shared" si="33"/>
        <v>4724</v>
      </c>
      <c r="M68" s="120">
        <f t="shared" si="33"/>
        <v>5314.5000000000018</v>
      </c>
      <c r="N68" s="121">
        <f t="shared" si="33"/>
        <v>5905</v>
      </c>
      <c r="O68" s="120">
        <f t="shared" si="33"/>
        <v>6495.4999999999991</v>
      </c>
      <c r="P68" s="120">
        <f t="shared" si="33"/>
        <v>7085.9999999999991</v>
      </c>
      <c r="Q68" s="120">
        <f t="shared" si="33"/>
        <v>7676.5</v>
      </c>
      <c r="R68" s="120">
        <f t="shared" si="33"/>
        <v>8267</v>
      </c>
      <c r="S68" s="122">
        <f t="shared" si="33"/>
        <v>8857.5</v>
      </c>
    </row>
    <row r="69" spans="8:19" x14ac:dyDescent="0.25">
      <c r="H69" s="127">
        <v>15</v>
      </c>
      <c r="I69" s="120">
        <f t="shared" si="34"/>
        <v>3437.5</v>
      </c>
      <c r="J69" s="120">
        <f t="shared" si="33"/>
        <v>4125</v>
      </c>
      <c r="K69" s="120">
        <f t="shared" si="33"/>
        <v>4812.5</v>
      </c>
      <c r="L69" s="120">
        <f t="shared" si="33"/>
        <v>5500</v>
      </c>
      <c r="M69" s="120">
        <f t="shared" si="33"/>
        <v>6187.5000000000018</v>
      </c>
      <c r="N69" s="121">
        <f t="shared" si="33"/>
        <v>6875</v>
      </c>
      <c r="O69" s="120">
        <f t="shared" si="33"/>
        <v>7562.5</v>
      </c>
      <c r="P69" s="120">
        <f t="shared" si="33"/>
        <v>8250</v>
      </c>
      <c r="Q69" s="120">
        <f t="shared" si="33"/>
        <v>8937.5</v>
      </c>
      <c r="R69" s="120">
        <f t="shared" si="33"/>
        <v>9625</v>
      </c>
      <c r="S69" s="122">
        <f t="shared" si="33"/>
        <v>10312.500000000002</v>
      </c>
    </row>
    <row r="70" spans="8:19" x14ac:dyDescent="0.25">
      <c r="H70" s="127">
        <v>16</v>
      </c>
      <c r="I70" s="120">
        <f t="shared" si="34"/>
        <v>3975.5</v>
      </c>
      <c r="J70" s="120">
        <f t="shared" si="33"/>
        <v>4770.6000000000004</v>
      </c>
      <c r="K70" s="120">
        <f t="shared" si="33"/>
        <v>5565.7</v>
      </c>
      <c r="L70" s="120">
        <f t="shared" si="33"/>
        <v>6360.8</v>
      </c>
      <c r="M70" s="120">
        <f t="shared" si="33"/>
        <v>7155.9000000000015</v>
      </c>
      <c r="N70" s="121">
        <f t="shared" si="33"/>
        <v>7951</v>
      </c>
      <c r="O70" s="120">
        <f t="shared" si="33"/>
        <v>8746.1</v>
      </c>
      <c r="P70" s="120">
        <f t="shared" si="33"/>
        <v>9541.2000000000007</v>
      </c>
      <c r="Q70" s="120">
        <f t="shared" si="33"/>
        <v>10336.299999999999</v>
      </c>
      <c r="R70" s="120">
        <f t="shared" si="33"/>
        <v>11131.4</v>
      </c>
      <c r="S70" s="122">
        <f t="shared" si="33"/>
        <v>11926.500000000002</v>
      </c>
    </row>
    <row r="71" spans="8:19" x14ac:dyDescent="0.25">
      <c r="H71" s="127">
        <v>17</v>
      </c>
      <c r="I71" s="120">
        <f t="shared" si="34"/>
        <v>4571</v>
      </c>
      <c r="J71" s="120">
        <f t="shared" si="33"/>
        <v>5485.2000000000007</v>
      </c>
      <c r="K71" s="120">
        <f t="shared" si="33"/>
        <v>6399.4</v>
      </c>
      <c r="L71" s="120">
        <f t="shared" si="33"/>
        <v>7313.5999999999995</v>
      </c>
      <c r="M71" s="120">
        <f t="shared" si="33"/>
        <v>8227.8000000000011</v>
      </c>
      <c r="N71" s="121">
        <f t="shared" si="33"/>
        <v>9142</v>
      </c>
      <c r="O71" s="120">
        <f t="shared" si="33"/>
        <v>10056.200000000001</v>
      </c>
      <c r="P71" s="120">
        <f t="shared" si="33"/>
        <v>10970.400000000001</v>
      </c>
      <c r="Q71" s="120">
        <f t="shared" si="33"/>
        <v>11884.599999999999</v>
      </c>
      <c r="R71" s="120">
        <f t="shared" si="33"/>
        <v>12798.8</v>
      </c>
      <c r="S71" s="122">
        <f t="shared" si="33"/>
        <v>13713.000000000002</v>
      </c>
    </row>
    <row r="72" spans="8:19" x14ac:dyDescent="0.25">
      <c r="H72" s="127">
        <v>18</v>
      </c>
      <c r="I72" s="120">
        <f t="shared" si="34"/>
        <v>5229.5</v>
      </c>
      <c r="J72" s="120">
        <f t="shared" ref="J72:J84" si="35">J71*(1+$D$16)+J40</f>
        <v>6275.4000000000005</v>
      </c>
      <c r="K72" s="120">
        <f t="shared" ref="K72:K84" si="36">K71*(1+$D$16)+K40</f>
        <v>7321.3</v>
      </c>
      <c r="L72" s="120">
        <f t="shared" ref="L72:L84" si="37">L71*(1+$D$16)+L40</f>
        <v>8367.1999999999989</v>
      </c>
      <c r="M72" s="120">
        <f t="shared" ref="M72:M84" si="38">M71*(1+$D$16)+M40</f>
        <v>9413.1000000000022</v>
      </c>
      <c r="N72" s="121">
        <f t="shared" ref="N72:N84" si="39">N71*(1+$D$16)+N40</f>
        <v>10459</v>
      </c>
      <c r="O72" s="120">
        <f t="shared" ref="O72:O84" si="40">O71*(1+$D$16)+O40</f>
        <v>11504.9</v>
      </c>
      <c r="P72" s="120">
        <f t="shared" ref="P72:P84" si="41">P71*(1+$D$16)+P40</f>
        <v>12550.800000000001</v>
      </c>
      <c r="Q72" s="120">
        <f t="shared" ref="Q72:Q84" si="42">Q71*(1+$D$16)+Q40</f>
        <v>13596.699999999999</v>
      </c>
      <c r="R72" s="120">
        <f t="shared" ref="R72:R84" si="43">R71*(1+$D$16)+R40</f>
        <v>14642.6</v>
      </c>
      <c r="S72" s="122">
        <f t="shared" ref="S72:S84" si="44">S71*(1+$D$16)+S40</f>
        <v>15688.500000000002</v>
      </c>
    </row>
    <row r="73" spans="8:19" x14ac:dyDescent="0.25">
      <c r="H73" s="127">
        <v>19</v>
      </c>
      <c r="I73" s="120">
        <f t="shared" si="34"/>
        <v>5931</v>
      </c>
      <c r="J73" s="120">
        <f t="shared" si="35"/>
        <v>7117.2000000000007</v>
      </c>
      <c r="K73" s="120">
        <f t="shared" si="36"/>
        <v>8303.4</v>
      </c>
      <c r="L73" s="120">
        <f t="shared" si="37"/>
        <v>9489.5999999999985</v>
      </c>
      <c r="M73" s="120">
        <f t="shared" si="38"/>
        <v>10675.800000000003</v>
      </c>
      <c r="N73" s="121">
        <f t="shared" si="39"/>
        <v>11862</v>
      </c>
      <c r="O73" s="120">
        <f t="shared" si="40"/>
        <v>13048.199999999999</v>
      </c>
      <c r="P73" s="120">
        <f t="shared" si="41"/>
        <v>14234.400000000001</v>
      </c>
      <c r="Q73" s="120">
        <f t="shared" si="42"/>
        <v>15420.599999999999</v>
      </c>
      <c r="R73" s="120">
        <f t="shared" si="43"/>
        <v>16606.8</v>
      </c>
      <c r="S73" s="122">
        <f t="shared" si="44"/>
        <v>17793</v>
      </c>
    </row>
    <row r="74" spans="8:19" x14ac:dyDescent="0.25">
      <c r="H74" s="127">
        <v>20</v>
      </c>
      <c r="I74" s="120">
        <f t="shared" si="34"/>
        <v>6676.5</v>
      </c>
      <c r="J74" s="120">
        <f t="shared" si="35"/>
        <v>8011.8000000000011</v>
      </c>
      <c r="K74" s="120">
        <f t="shared" si="36"/>
        <v>9347.1</v>
      </c>
      <c r="L74" s="120">
        <f t="shared" si="37"/>
        <v>10682.4</v>
      </c>
      <c r="M74" s="120">
        <f t="shared" si="38"/>
        <v>12017.700000000004</v>
      </c>
      <c r="N74" s="121">
        <f t="shared" si="39"/>
        <v>13353</v>
      </c>
      <c r="O74" s="120">
        <f t="shared" si="40"/>
        <v>14688.3</v>
      </c>
      <c r="P74" s="120">
        <f t="shared" si="41"/>
        <v>16023.600000000002</v>
      </c>
      <c r="Q74" s="120">
        <f t="shared" si="42"/>
        <v>17358.900000000001</v>
      </c>
      <c r="R74" s="120">
        <f t="shared" si="43"/>
        <v>18694.2</v>
      </c>
      <c r="S74" s="122">
        <f t="shared" si="44"/>
        <v>20029.5</v>
      </c>
    </row>
    <row r="75" spans="8:19" x14ac:dyDescent="0.25">
      <c r="H75" s="127">
        <v>21</v>
      </c>
      <c r="I75" s="120">
        <f t="shared" si="34"/>
        <v>7466</v>
      </c>
      <c r="J75" s="120">
        <f t="shared" si="35"/>
        <v>8959.2000000000007</v>
      </c>
      <c r="K75" s="120">
        <f t="shared" si="36"/>
        <v>10452.4</v>
      </c>
      <c r="L75" s="120">
        <f t="shared" si="37"/>
        <v>11945.599999999999</v>
      </c>
      <c r="M75" s="120">
        <f t="shared" si="38"/>
        <v>13438.800000000005</v>
      </c>
      <c r="N75" s="121">
        <f t="shared" si="39"/>
        <v>14932</v>
      </c>
      <c r="O75" s="120">
        <f t="shared" si="40"/>
        <v>16425.2</v>
      </c>
      <c r="P75" s="120">
        <f t="shared" si="41"/>
        <v>17918.400000000001</v>
      </c>
      <c r="Q75" s="120">
        <f t="shared" si="42"/>
        <v>19411.599999999999</v>
      </c>
      <c r="R75" s="120">
        <f t="shared" si="43"/>
        <v>20904.8</v>
      </c>
      <c r="S75" s="122">
        <f t="shared" si="44"/>
        <v>22398</v>
      </c>
    </row>
    <row r="76" spans="8:19" x14ac:dyDescent="0.25">
      <c r="H76" s="127">
        <v>22</v>
      </c>
      <c r="I76" s="120">
        <f t="shared" si="34"/>
        <v>8302</v>
      </c>
      <c r="J76" s="120">
        <f t="shared" si="35"/>
        <v>9962.4000000000015</v>
      </c>
      <c r="K76" s="120">
        <f t="shared" si="36"/>
        <v>11622.8</v>
      </c>
      <c r="L76" s="120">
        <f t="shared" si="37"/>
        <v>13283.199999999999</v>
      </c>
      <c r="M76" s="120">
        <f t="shared" si="38"/>
        <v>14943.600000000006</v>
      </c>
      <c r="N76" s="121">
        <f t="shared" si="39"/>
        <v>16604</v>
      </c>
      <c r="O76" s="120">
        <f t="shared" si="40"/>
        <v>18264.400000000001</v>
      </c>
      <c r="P76" s="120">
        <f t="shared" si="41"/>
        <v>19924.800000000003</v>
      </c>
      <c r="Q76" s="120">
        <f t="shared" si="42"/>
        <v>21585.199999999997</v>
      </c>
      <c r="R76" s="120">
        <f t="shared" si="43"/>
        <v>23245.599999999999</v>
      </c>
      <c r="S76" s="122">
        <f t="shared" si="44"/>
        <v>24906</v>
      </c>
    </row>
    <row r="77" spans="8:19" x14ac:dyDescent="0.25">
      <c r="H77" s="127">
        <v>23</v>
      </c>
      <c r="I77" s="120">
        <f t="shared" si="34"/>
        <v>9183.5</v>
      </c>
      <c r="J77" s="120">
        <f t="shared" si="35"/>
        <v>11020.200000000003</v>
      </c>
      <c r="K77" s="120">
        <f t="shared" si="36"/>
        <v>12856.9</v>
      </c>
      <c r="L77" s="120">
        <f t="shared" si="37"/>
        <v>14693.599999999999</v>
      </c>
      <c r="M77" s="120">
        <f t="shared" si="38"/>
        <v>16530.300000000007</v>
      </c>
      <c r="N77" s="121">
        <f t="shared" si="39"/>
        <v>18367</v>
      </c>
      <c r="O77" s="120">
        <f t="shared" si="40"/>
        <v>20203.700000000004</v>
      </c>
      <c r="P77" s="120">
        <f t="shared" si="41"/>
        <v>22040.400000000005</v>
      </c>
      <c r="Q77" s="120">
        <f t="shared" si="42"/>
        <v>23877.1</v>
      </c>
      <c r="R77" s="120">
        <f t="shared" si="43"/>
        <v>25713.8</v>
      </c>
      <c r="S77" s="122">
        <f t="shared" si="44"/>
        <v>27550.5</v>
      </c>
    </row>
    <row r="78" spans="8:19" x14ac:dyDescent="0.25">
      <c r="H78" s="127">
        <v>24</v>
      </c>
      <c r="I78" s="120">
        <f t="shared" si="34"/>
        <v>10136.5</v>
      </c>
      <c r="J78" s="120">
        <f t="shared" si="35"/>
        <v>12163.800000000003</v>
      </c>
      <c r="K78" s="120">
        <f t="shared" si="36"/>
        <v>14191.099999999999</v>
      </c>
      <c r="L78" s="120">
        <f t="shared" si="37"/>
        <v>16218.4</v>
      </c>
      <c r="M78" s="120">
        <f t="shared" si="38"/>
        <v>18245.700000000004</v>
      </c>
      <c r="N78" s="121">
        <f t="shared" si="39"/>
        <v>20273</v>
      </c>
      <c r="O78" s="120">
        <f t="shared" si="40"/>
        <v>22300.300000000007</v>
      </c>
      <c r="P78" s="120">
        <f t="shared" si="41"/>
        <v>24327.600000000006</v>
      </c>
      <c r="Q78" s="120">
        <f t="shared" si="42"/>
        <v>26354.9</v>
      </c>
      <c r="R78" s="120">
        <f t="shared" si="43"/>
        <v>28382.199999999997</v>
      </c>
      <c r="S78" s="122">
        <f t="shared" si="44"/>
        <v>30409.5</v>
      </c>
    </row>
    <row r="79" spans="8:19" x14ac:dyDescent="0.25">
      <c r="H79" s="127">
        <v>25</v>
      </c>
      <c r="I79" s="120">
        <f t="shared" si="34"/>
        <v>11165.5</v>
      </c>
      <c r="J79" s="120">
        <f t="shared" si="35"/>
        <v>13398.600000000002</v>
      </c>
      <c r="K79" s="120">
        <f t="shared" si="36"/>
        <v>15631.699999999997</v>
      </c>
      <c r="L79" s="120">
        <f t="shared" si="37"/>
        <v>17864.799999999996</v>
      </c>
      <c r="M79" s="120">
        <f t="shared" si="38"/>
        <v>20097.900000000005</v>
      </c>
      <c r="N79" s="121">
        <f t="shared" si="39"/>
        <v>22331</v>
      </c>
      <c r="O79" s="120">
        <f t="shared" si="40"/>
        <v>24564.100000000006</v>
      </c>
      <c r="P79" s="120">
        <f t="shared" si="41"/>
        <v>26797.200000000004</v>
      </c>
      <c r="Q79" s="120">
        <f t="shared" si="42"/>
        <v>29030.3</v>
      </c>
      <c r="R79" s="120">
        <f t="shared" si="43"/>
        <v>31263.399999999994</v>
      </c>
      <c r="S79" s="122">
        <f t="shared" si="44"/>
        <v>33496.5</v>
      </c>
    </row>
    <row r="80" spans="8:19" x14ac:dyDescent="0.25">
      <c r="H80" s="127">
        <v>26</v>
      </c>
      <c r="I80" s="120">
        <f t="shared" si="34"/>
        <v>12276</v>
      </c>
      <c r="J80" s="120">
        <f t="shared" si="35"/>
        <v>14731.200000000003</v>
      </c>
      <c r="K80" s="120">
        <f t="shared" si="36"/>
        <v>17186.399999999994</v>
      </c>
      <c r="L80" s="120">
        <f t="shared" si="37"/>
        <v>19641.599999999995</v>
      </c>
      <c r="M80" s="120">
        <f t="shared" si="38"/>
        <v>22096.800000000003</v>
      </c>
      <c r="N80" s="121">
        <f t="shared" si="39"/>
        <v>24552</v>
      </c>
      <c r="O80" s="120">
        <f t="shared" si="40"/>
        <v>27007.200000000008</v>
      </c>
      <c r="P80" s="120">
        <f t="shared" si="41"/>
        <v>29462.400000000005</v>
      </c>
      <c r="Q80" s="120">
        <f t="shared" si="42"/>
        <v>31917.599999999999</v>
      </c>
      <c r="R80" s="120">
        <f t="shared" si="43"/>
        <v>34372.799999999988</v>
      </c>
      <c r="S80" s="122">
        <f t="shared" si="44"/>
        <v>36828</v>
      </c>
    </row>
    <row r="81" spans="8:19" x14ac:dyDescent="0.25">
      <c r="H81" s="127">
        <v>27</v>
      </c>
      <c r="I81" s="120">
        <f t="shared" si="34"/>
        <v>13472</v>
      </c>
      <c r="J81" s="120">
        <f t="shared" si="35"/>
        <v>16166.400000000003</v>
      </c>
      <c r="K81" s="120">
        <f t="shared" si="36"/>
        <v>18860.799999999996</v>
      </c>
      <c r="L81" s="120">
        <f t="shared" si="37"/>
        <v>21555.199999999993</v>
      </c>
      <c r="M81" s="120">
        <f t="shared" si="38"/>
        <v>24249.600000000002</v>
      </c>
      <c r="N81" s="121">
        <f t="shared" si="39"/>
        <v>26944</v>
      </c>
      <c r="O81" s="120">
        <f t="shared" si="40"/>
        <v>29638.400000000005</v>
      </c>
      <c r="P81" s="120">
        <f t="shared" si="41"/>
        <v>32332.800000000007</v>
      </c>
      <c r="Q81" s="120">
        <f t="shared" si="42"/>
        <v>35027.199999999997</v>
      </c>
      <c r="R81" s="120">
        <f t="shared" si="43"/>
        <v>37721.599999999991</v>
      </c>
      <c r="S81" s="122">
        <f t="shared" si="44"/>
        <v>40416</v>
      </c>
    </row>
    <row r="82" spans="8:19" x14ac:dyDescent="0.25">
      <c r="H82" s="127">
        <v>28</v>
      </c>
      <c r="I82" s="120">
        <f t="shared" si="34"/>
        <v>14760</v>
      </c>
      <c r="J82" s="120">
        <f t="shared" si="35"/>
        <v>17712.000000000004</v>
      </c>
      <c r="K82" s="120">
        <f t="shared" si="36"/>
        <v>20663.999999999996</v>
      </c>
      <c r="L82" s="120">
        <f t="shared" si="37"/>
        <v>23615.999999999989</v>
      </c>
      <c r="M82" s="120">
        <f t="shared" si="38"/>
        <v>26568</v>
      </c>
      <c r="N82" s="121">
        <f t="shared" si="39"/>
        <v>29520</v>
      </c>
      <c r="O82" s="120">
        <f t="shared" si="40"/>
        <v>32472.000000000004</v>
      </c>
      <c r="P82" s="120">
        <f t="shared" si="41"/>
        <v>35424.000000000007</v>
      </c>
      <c r="Q82" s="120">
        <f t="shared" si="42"/>
        <v>38376</v>
      </c>
      <c r="R82" s="120">
        <f t="shared" si="43"/>
        <v>41327.999999999993</v>
      </c>
      <c r="S82" s="122">
        <f t="shared" si="44"/>
        <v>44280</v>
      </c>
    </row>
    <row r="83" spans="8:19" x14ac:dyDescent="0.25">
      <c r="H83" s="127">
        <v>29</v>
      </c>
      <c r="I83" s="120">
        <f t="shared" si="34"/>
        <v>16145</v>
      </c>
      <c r="J83" s="120">
        <f t="shared" si="35"/>
        <v>19374.000000000004</v>
      </c>
      <c r="K83" s="120">
        <f t="shared" si="36"/>
        <v>22603</v>
      </c>
      <c r="L83" s="120">
        <f t="shared" si="37"/>
        <v>25831.999999999989</v>
      </c>
      <c r="M83" s="120">
        <f t="shared" si="38"/>
        <v>29061</v>
      </c>
      <c r="N83" s="121">
        <f t="shared" si="39"/>
        <v>32290</v>
      </c>
      <c r="O83" s="120">
        <f t="shared" si="40"/>
        <v>35519.000000000007</v>
      </c>
      <c r="P83" s="120">
        <f t="shared" si="41"/>
        <v>38748.000000000007</v>
      </c>
      <c r="Q83" s="120">
        <f t="shared" si="42"/>
        <v>41977</v>
      </c>
      <c r="R83" s="120">
        <f t="shared" si="43"/>
        <v>45206</v>
      </c>
      <c r="S83" s="122">
        <f t="shared" si="44"/>
        <v>48435.000000000007</v>
      </c>
    </row>
    <row r="84" spans="8:19" x14ac:dyDescent="0.25">
      <c r="H84" s="128">
        <v>30</v>
      </c>
      <c r="I84" s="123">
        <f t="shared" si="34"/>
        <v>17633.5</v>
      </c>
      <c r="J84" s="123">
        <f t="shared" si="35"/>
        <v>21160.200000000004</v>
      </c>
      <c r="K84" s="123">
        <f t="shared" si="36"/>
        <v>24686.900000000005</v>
      </c>
      <c r="L84" s="123">
        <f t="shared" si="37"/>
        <v>28213.599999999988</v>
      </c>
      <c r="M84" s="123">
        <f t="shared" si="38"/>
        <v>31740.300000000003</v>
      </c>
      <c r="N84" s="124">
        <f t="shared" si="39"/>
        <v>35267</v>
      </c>
      <c r="O84" s="123">
        <f t="shared" si="40"/>
        <v>38793.700000000012</v>
      </c>
      <c r="P84" s="123">
        <f t="shared" si="41"/>
        <v>42320.400000000009</v>
      </c>
      <c r="Q84" s="123">
        <f t="shared" si="42"/>
        <v>45847.100000000006</v>
      </c>
      <c r="R84" s="123">
        <f t="shared" si="43"/>
        <v>49373.80000000001</v>
      </c>
      <c r="S84" s="125">
        <f t="shared" si="44"/>
        <v>52900.500000000015</v>
      </c>
    </row>
    <row r="87" spans="8:19" x14ac:dyDescent="0.25">
      <c r="H87" s="111"/>
      <c r="I87" s="112">
        <v>-0.5</v>
      </c>
      <c r="J87" s="112">
        <v>-0.4</v>
      </c>
      <c r="K87" s="112">
        <v>-0.3</v>
      </c>
      <c r="L87" s="112">
        <v>-0.2</v>
      </c>
      <c r="M87" s="112">
        <v>-0.1</v>
      </c>
      <c r="N87" s="112">
        <v>0</v>
      </c>
      <c r="O87" s="112">
        <v>0.1</v>
      </c>
      <c r="P87" s="112">
        <v>0.2</v>
      </c>
      <c r="Q87" s="112">
        <v>0.3</v>
      </c>
      <c r="R87" s="112">
        <v>0.4</v>
      </c>
      <c r="S87" s="113">
        <v>0.5</v>
      </c>
    </row>
    <row r="88" spans="8:19" x14ac:dyDescent="0.25">
      <c r="H88" s="114" t="s">
        <v>55</v>
      </c>
      <c r="I88" s="120">
        <f>I64</f>
        <v>1469</v>
      </c>
      <c r="J88" s="120">
        <f t="shared" ref="J88:S88" si="45">J64</f>
        <v>1762.7999999999997</v>
      </c>
      <c r="K88" s="120">
        <f t="shared" si="45"/>
        <v>2056.6</v>
      </c>
      <c r="L88" s="120">
        <f t="shared" si="45"/>
        <v>2350.4000000000005</v>
      </c>
      <c r="M88" s="120">
        <f t="shared" si="45"/>
        <v>2644.2000000000007</v>
      </c>
      <c r="N88" s="121">
        <f t="shared" si="45"/>
        <v>2938</v>
      </c>
      <c r="O88" s="120">
        <f t="shared" si="45"/>
        <v>3231.8</v>
      </c>
      <c r="P88" s="120">
        <f t="shared" si="45"/>
        <v>3525.5999999999995</v>
      </c>
      <c r="Q88" s="120">
        <f t="shared" si="45"/>
        <v>3819.3999999999996</v>
      </c>
      <c r="R88" s="120">
        <f t="shared" si="45"/>
        <v>4113.2</v>
      </c>
      <c r="S88" s="122">
        <f t="shared" si="45"/>
        <v>4407</v>
      </c>
    </row>
    <row r="89" spans="8:19" x14ac:dyDescent="0.25">
      <c r="H89" s="114" t="s">
        <v>56</v>
      </c>
      <c r="I89" s="120">
        <f>I74</f>
        <v>6676.5</v>
      </c>
      <c r="J89" s="120">
        <f t="shared" ref="J89:S89" si="46">J74</f>
        <v>8011.8000000000011</v>
      </c>
      <c r="K89" s="120">
        <f t="shared" si="46"/>
        <v>9347.1</v>
      </c>
      <c r="L89" s="120">
        <f t="shared" si="46"/>
        <v>10682.4</v>
      </c>
      <c r="M89" s="120">
        <f t="shared" si="46"/>
        <v>12017.700000000004</v>
      </c>
      <c r="N89" s="121">
        <f t="shared" si="46"/>
        <v>13353</v>
      </c>
      <c r="O89" s="120">
        <f t="shared" si="46"/>
        <v>14688.3</v>
      </c>
      <c r="P89" s="120">
        <f t="shared" si="46"/>
        <v>16023.600000000002</v>
      </c>
      <c r="Q89" s="120">
        <f t="shared" si="46"/>
        <v>17358.900000000001</v>
      </c>
      <c r="R89" s="120">
        <f t="shared" si="46"/>
        <v>18694.2</v>
      </c>
      <c r="S89" s="122">
        <f t="shared" si="46"/>
        <v>20029.5</v>
      </c>
    </row>
    <row r="90" spans="8:19" x14ac:dyDescent="0.25">
      <c r="H90" s="129" t="s">
        <v>57</v>
      </c>
      <c r="I90" s="123">
        <f>I84</f>
        <v>17633.5</v>
      </c>
      <c r="J90" s="123">
        <f t="shared" ref="J90:S90" si="47">J84</f>
        <v>21160.200000000004</v>
      </c>
      <c r="K90" s="123">
        <f t="shared" si="47"/>
        <v>24686.900000000005</v>
      </c>
      <c r="L90" s="123">
        <f t="shared" si="47"/>
        <v>28213.599999999988</v>
      </c>
      <c r="M90" s="123">
        <f t="shared" si="47"/>
        <v>31740.300000000003</v>
      </c>
      <c r="N90" s="124">
        <f t="shared" si="47"/>
        <v>35267</v>
      </c>
      <c r="O90" s="123">
        <f t="shared" si="47"/>
        <v>38793.700000000012</v>
      </c>
      <c r="P90" s="123">
        <f t="shared" si="47"/>
        <v>42320.400000000009</v>
      </c>
      <c r="Q90" s="123">
        <f t="shared" si="47"/>
        <v>45847.100000000006</v>
      </c>
      <c r="R90" s="123">
        <f t="shared" si="47"/>
        <v>49373.80000000001</v>
      </c>
      <c r="S90" s="125">
        <f t="shared" si="47"/>
        <v>52900.500000000015</v>
      </c>
    </row>
    <row r="93" spans="8:19" x14ac:dyDescent="0.25">
      <c r="H93" s="93"/>
      <c r="I93" s="98">
        <f>I$20</f>
        <v>-0.5</v>
      </c>
      <c r="J93" s="98">
        <f t="shared" ref="J93:S93" si="48">J$20</f>
        <v>-0.4</v>
      </c>
      <c r="K93" s="98">
        <f t="shared" si="48"/>
        <v>-0.3</v>
      </c>
      <c r="L93" s="98">
        <f t="shared" si="48"/>
        <v>-0.2</v>
      </c>
      <c r="M93" s="98">
        <f t="shared" si="48"/>
        <v>-0.1</v>
      </c>
      <c r="N93" s="98">
        <f t="shared" si="48"/>
        <v>0</v>
      </c>
      <c r="O93" s="98">
        <f t="shared" si="48"/>
        <v>0.1</v>
      </c>
      <c r="P93" s="98">
        <f t="shared" si="48"/>
        <v>0.2</v>
      </c>
      <c r="Q93" s="98">
        <f t="shared" si="48"/>
        <v>0.3</v>
      </c>
      <c r="R93" s="98">
        <f t="shared" si="48"/>
        <v>0.4</v>
      </c>
      <c r="S93" s="98">
        <f t="shared" si="48"/>
        <v>0.5</v>
      </c>
    </row>
    <row r="94" spans="8:19" x14ac:dyDescent="0.25">
      <c r="H94" s="93" t="s">
        <v>61</v>
      </c>
      <c r="I94" s="94">
        <v>32.749877077463289</v>
      </c>
      <c r="J94" s="94">
        <v>32.576079130105768</v>
      </c>
      <c r="K94" s="94">
        <v>32.40228118274824</v>
      </c>
      <c r="L94" s="94">
        <v>32.228483235390712</v>
      </c>
      <c r="M94" s="94">
        <v>32.054685288033191</v>
      </c>
      <c r="N94" s="95">
        <v>31.880887340675667</v>
      </c>
      <c r="O94" s="94">
        <v>31.707089393318142</v>
      </c>
      <c r="P94" s="94">
        <v>31.533291445960622</v>
      </c>
      <c r="Q94" s="94">
        <v>31.359493498603097</v>
      </c>
      <c r="R94" s="94">
        <v>31.185695551245576</v>
      </c>
      <c r="S94" s="94">
        <v>31.011897603888052</v>
      </c>
    </row>
    <row r="95" spans="8:19" x14ac:dyDescent="0.25">
      <c r="H95" s="93" t="s">
        <v>65</v>
      </c>
      <c r="I95" s="94">
        <v>28.925781659368479</v>
      </c>
      <c r="J95" s="94">
        <v>28.625313454935959</v>
      </c>
      <c r="K95" s="94">
        <v>28.324845250503444</v>
      </c>
      <c r="L95" s="94">
        <v>28.024377046070931</v>
      </c>
      <c r="M95" s="94">
        <v>27.723908841638412</v>
      </c>
      <c r="N95" s="95">
        <v>27.4234406372059</v>
      </c>
      <c r="O95" s="94">
        <v>27.122972432773384</v>
      </c>
      <c r="P95" s="94">
        <v>26.822504228340865</v>
      </c>
      <c r="Q95" s="94">
        <v>26.522036023908353</v>
      </c>
      <c r="R95" s="94">
        <v>26.221567819475837</v>
      </c>
      <c r="S95" s="94">
        <v>25.921099615043321</v>
      </c>
    </row>
    <row r="96" spans="8:19" x14ac:dyDescent="0.25">
      <c r="H96" s="93" t="s">
        <v>67</v>
      </c>
      <c r="I96" s="94">
        <v>21.664870474683148</v>
      </c>
      <c r="J96" s="94">
        <v>21.26991589062354</v>
      </c>
      <c r="K96" s="94">
        <v>20.874961306563932</v>
      </c>
      <c r="L96" s="94">
        <v>20.480006722504321</v>
      </c>
      <c r="M96" s="94">
        <v>20.085052138444713</v>
      </c>
      <c r="N96" s="95">
        <v>19.690097554385105</v>
      </c>
      <c r="O96" s="94">
        <v>19.295142970325493</v>
      </c>
      <c r="P96" s="94">
        <v>18.900188386265889</v>
      </c>
      <c r="Q96" s="94">
        <v>18.505233802206277</v>
      </c>
      <c r="R96" s="94">
        <v>18.110279218146669</v>
      </c>
      <c r="S96" s="94">
        <v>17.715324634087057</v>
      </c>
    </row>
    <row r="97" spans="3:19" x14ac:dyDescent="0.25">
      <c r="H97" s="93" t="s">
        <v>62</v>
      </c>
      <c r="I97" s="94">
        <v>22.830734867487262</v>
      </c>
      <c r="J97" s="94">
        <v>22.656936920129741</v>
      </c>
      <c r="K97" s="94">
        <v>22.483138972772217</v>
      </c>
      <c r="L97" s="94">
        <v>22.309341025414689</v>
      </c>
      <c r="M97" s="94">
        <v>22.135543078057164</v>
      </c>
      <c r="N97" s="95">
        <v>21.961745130699644</v>
      </c>
      <c r="O97" s="94">
        <v>21.787947183342119</v>
      </c>
      <c r="P97" s="94">
        <v>21.614149235984598</v>
      </c>
      <c r="Q97" s="94">
        <v>21.440351288627074</v>
      </c>
      <c r="R97" s="94">
        <v>21.26655334126955</v>
      </c>
      <c r="S97" s="94">
        <v>21.092755393912025</v>
      </c>
    </row>
    <row r="98" spans="3:19" x14ac:dyDescent="0.25">
      <c r="H98" s="93" t="s">
        <v>69</v>
      </c>
      <c r="I98" s="94">
        <v>14.409339807836648</v>
      </c>
      <c r="J98" s="94">
        <v>14.108871603404133</v>
      </c>
      <c r="K98" s="94">
        <v>13.808403398971617</v>
      </c>
      <c r="L98" s="94">
        <v>13.507935194539101</v>
      </c>
      <c r="M98" s="94">
        <v>13.207466990106585</v>
      </c>
      <c r="N98" s="95">
        <v>12.90699878567407</v>
      </c>
      <c r="O98" s="94">
        <v>12.606530581241554</v>
      </c>
      <c r="P98" s="94">
        <v>12.306062376809038</v>
      </c>
      <c r="Q98" s="94">
        <v>12.005594172376522</v>
      </c>
      <c r="R98" s="94">
        <v>11.705125967944008</v>
      </c>
      <c r="S98" s="94">
        <v>11.404657763511491</v>
      </c>
    </row>
    <row r="99" spans="3:19" x14ac:dyDescent="0.25">
      <c r="H99" s="93" t="s">
        <v>70</v>
      </c>
      <c r="I99" s="94">
        <v>12.418988925370391</v>
      </c>
      <c r="J99" s="94">
        <v>12.024034341310781</v>
      </c>
      <c r="K99" s="94">
        <v>11.629079757251171</v>
      </c>
      <c r="L99" s="94">
        <v>11.234125173191565</v>
      </c>
      <c r="M99" s="94">
        <v>10.839170589131955</v>
      </c>
      <c r="N99" s="95">
        <v>10.444216005072347</v>
      </c>
      <c r="O99" s="94">
        <v>10.049261421012737</v>
      </c>
      <c r="P99" s="94">
        <v>9.6543068369531273</v>
      </c>
      <c r="Q99" s="94">
        <v>9.2593522528935193</v>
      </c>
      <c r="R99" s="94">
        <v>8.8643976688339094</v>
      </c>
      <c r="S99" s="94">
        <v>8.4694430847743014</v>
      </c>
    </row>
    <row r="108" spans="3:19" ht="15.75" thickBot="1" x14ac:dyDescent="0.3"/>
    <row r="109" spans="3:19" ht="15" customHeight="1" x14ac:dyDescent="0.25">
      <c r="C109" s="181" t="s">
        <v>46</v>
      </c>
      <c r="D109" s="182"/>
    </row>
    <row r="110" spans="3:19" ht="15" customHeight="1" x14ac:dyDescent="0.25">
      <c r="C110" s="183"/>
      <c r="D110" s="184"/>
    </row>
    <row r="111" spans="3:19" ht="15" customHeight="1" thickBot="1" x14ac:dyDescent="0.3">
      <c r="C111" s="185"/>
      <c r="D111" s="186"/>
    </row>
    <row r="115" spans="3:4" x14ac:dyDescent="0.25">
      <c r="C115" s="12" t="s">
        <v>90</v>
      </c>
    </row>
    <row r="123" spans="3:4" ht="15.75" thickBot="1" x14ac:dyDescent="0.3"/>
    <row r="124" spans="3:4" ht="15" customHeight="1" x14ac:dyDescent="0.25">
      <c r="C124" s="181" t="s">
        <v>74</v>
      </c>
      <c r="D124" s="182"/>
    </row>
    <row r="125" spans="3:4" ht="15" customHeight="1" x14ac:dyDescent="0.25">
      <c r="C125" s="183"/>
      <c r="D125" s="184"/>
    </row>
    <row r="126" spans="3:4" ht="15" customHeight="1" thickBot="1" x14ac:dyDescent="0.3">
      <c r="C126" s="185"/>
      <c r="D126" s="186"/>
    </row>
    <row r="129" spans="2:19" x14ac:dyDescent="0.25">
      <c r="C129" s="132" t="s">
        <v>22</v>
      </c>
      <c r="D129" s="133">
        <v>4.4999999999999998E-2</v>
      </c>
    </row>
    <row r="133" spans="2:19" ht="15.75" thickBot="1" x14ac:dyDescent="0.3">
      <c r="B133" s="41" t="s">
        <v>0</v>
      </c>
      <c r="C133" s="41" t="s">
        <v>13</v>
      </c>
      <c r="D133" s="13" t="s">
        <v>33</v>
      </c>
      <c r="E133" s="14" t="s">
        <v>43</v>
      </c>
      <c r="F133" s="14" t="s">
        <v>44</v>
      </c>
      <c r="H133" s="29" t="s">
        <v>52</v>
      </c>
      <c r="I133" s="28">
        <v>-0.5</v>
      </c>
      <c r="J133" s="28">
        <v>-0.4</v>
      </c>
      <c r="K133" s="28">
        <v>-0.3</v>
      </c>
      <c r="L133" s="28">
        <v>-0.2</v>
      </c>
      <c r="M133" s="28">
        <v>-0.1</v>
      </c>
      <c r="N133" s="28">
        <v>0</v>
      </c>
      <c r="O133" s="28">
        <v>0.1</v>
      </c>
      <c r="P133" s="28">
        <v>0.2</v>
      </c>
      <c r="Q133" s="28">
        <v>0.3</v>
      </c>
      <c r="R133" s="28">
        <v>0.4</v>
      </c>
      <c r="S133" s="28">
        <v>0.5</v>
      </c>
    </row>
    <row r="134" spans="2:19" x14ac:dyDescent="0.25">
      <c r="B134">
        <v>1</v>
      </c>
      <c r="C134" s="10">
        <v>0</v>
      </c>
      <c r="D134" s="56">
        <f>C134</f>
        <v>0</v>
      </c>
      <c r="E134" s="56">
        <v>31.392968750000001</v>
      </c>
      <c r="F134" s="56">
        <v>31.392968750000001</v>
      </c>
    </row>
    <row r="135" spans="2:19" x14ac:dyDescent="0.25">
      <c r="B135">
        <v>2</v>
      </c>
      <c r="C135" s="10">
        <v>42</v>
      </c>
      <c r="D135" s="56">
        <f>C135-C134*(1+$D$129)</f>
        <v>42</v>
      </c>
      <c r="E135" s="56">
        <v>31.2659362296748</v>
      </c>
      <c r="F135" s="56">
        <v>30.491642772454512</v>
      </c>
      <c r="H135" s="111" t="s">
        <v>85</v>
      </c>
      <c r="I135" s="112">
        <f>I133</f>
        <v>-0.5</v>
      </c>
      <c r="J135" s="112">
        <f t="shared" ref="J135:S135" si="49">J133</f>
        <v>-0.4</v>
      </c>
      <c r="K135" s="112">
        <f t="shared" si="49"/>
        <v>-0.3</v>
      </c>
      <c r="L135" s="112">
        <f t="shared" si="49"/>
        <v>-0.2</v>
      </c>
      <c r="M135" s="112">
        <f t="shared" si="49"/>
        <v>-0.1</v>
      </c>
      <c r="N135" s="112">
        <f t="shared" si="49"/>
        <v>0</v>
      </c>
      <c r="O135" s="112">
        <f t="shared" si="49"/>
        <v>0.1</v>
      </c>
      <c r="P135" s="112">
        <f t="shared" si="49"/>
        <v>0.2</v>
      </c>
      <c r="Q135" s="112">
        <f t="shared" si="49"/>
        <v>0.3</v>
      </c>
      <c r="R135" s="112">
        <f t="shared" si="49"/>
        <v>0.4</v>
      </c>
      <c r="S135" s="113">
        <f t="shared" si="49"/>
        <v>0.5</v>
      </c>
    </row>
    <row r="136" spans="2:19" x14ac:dyDescent="0.25">
      <c r="B136">
        <v>3</v>
      </c>
      <c r="C136" s="10">
        <v>129</v>
      </c>
      <c r="D136" s="56">
        <f t="shared" ref="D136:D163" si="50">C136-C135*(1+$D$129)</f>
        <v>85.11</v>
      </c>
      <c r="E136" s="56">
        <v>31.139249101950455</v>
      </c>
      <c r="F136" s="56">
        <v>28.873473640298705</v>
      </c>
      <c r="H136" s="127">
        <v>1</v>
      </c>
      <c r="I136" s="115">
        <f>$D134*(1+I$133)</f>
        <v>0</v>
      </c>
      <c r="J136" s="115">
        <f t="shared" ref="J136:S136" si="51">$D134*(1+J$133)</f>
        <v>0</v>
      </c>
      <c r="K136" s="115">
        <f t="shared" si="51"/>
        <v>0</v>
      </c>
      <c r="L136" s="115">
        <f t="shared" si="51"/>
        <v>0</v>
      </c>
      <c r="M136" s="115">
        <f t="shared" si="51"/>
        <v>0</v>
      </c>
      <c r="N136" s="116">
        <f t="shared" si="51"/>
        <v>0</v>
      </c>
      <c r="O136" s="115">
        <f t="shared" si="51"/>
        <v>0</v>
      </c>
      <c r="P136" s="115">
        <f t="shared" si="51"/>
        <v>0</v>
      </c>
      <c r="Q136" s="115">
        <f t="shared" si="51"/>
        <v>0</v>
      </c>
      <c r="R136" s="115">
        <f t="shared" si="51"/>
        <v>0</v>
      </c>
      <c r="S136" s="117">
        <f t="shared" si="51"/>
        <v>0</v>
      </c>
    </row>
    <row r="137" spans="2:19" x14ac:dyDescent="0.25">
      <c r="B137">
        <v>4</v>
      </c>
      <c r="C137" s="10">
        <v>264</v>
      </c>
      <c r="D137" s="56">
        <f t="shared" si="50"/>
        <v>129.19500000000002</v>
      </c>
      <c r="E137" s="56">
        <v>31.013187476393139</v>
      </c>
      <c r="F137" s="56">
        <v>27.146323599668758</v>
      </c>
      <c r="H137" s="127">
        <v>2</v>
      </c>
      <c r="I137" s="115">
        <f t="shared" ref="I137:S152" si="52">$D135*(1+I$133)</f>
        <v>21</v>
      </c>
      <c r="J137" s="115">
        <f t="shared" si="52"/>
        <v>25.2</v>
      </c>
      <c r="K137" s="115">
        <f t="shared" si="52"/>
        <v>29.4</v>
      </c>
      <c r="L137" s="115">
        <f t="shared" si="52"/>
        <v>33.6</v>
      </c>
      <c r="M137" s="115">
        <f t="shared" si="52"/>
        <v>37.800000000000004</v>
      </c>
      <c r="N137" s="116">
        <f t="shared" si="52"/>
        <v>42</v>
      </c>
      <c r="O137" s="115">
        <f t="shared" si="52"/>
        <v>46.2</v>
      </c>
      <c r="P137" s="115">
        <f t="shared" si="52"/>
        <v>50.4</v>
      </c>
      <c r="Q137" s="115">
        <f t="shared" si="52"/>
        <v>54.6</v>
      </c>
      <c r="R137" s="115">
        <f t="shared" si="52"/>
        <v>58.8</v>
      </c>
      <c r="S137" s="117">
        <f t="shared" si="52"/>
        <v>63</v>
      </c>
    </row>
    <row r="138" spans="2:19" x14ac:dyDescent="0.25">
      <c r="B138">
        <v>5</v>
      </c>
      <c r="C138" s="10">
        <v>451</v>
      </c>
      <c r="D138" s="56">
        <f t="shared" si="50"/>
        <v>175.12</v>
      </c>
      <c r="E138" s="56">
        <v>30.886894630730101</v>
      </c>
      <c r="F138" s="56">
        <v>24.854401359787833</v>
      </c>
      <c r="H138" s="127">
        <v>3</v>
      </c>
      <c r="I138" s="115">
        <f t="shared" si="52"/>
        <v>42.555</v>
      </c>
      <c r="J138" s="115">
        <f t="shared" si="52"/>
        <v>51.065999999999995</v>
      </c>
      <c r="K138" s="115">
        <f t="shared" si="52"/>
        <v>59.576999999999998</v>
      </c>
      <c r="L138" s="115">
        <f t="shared" si="52"/>
        <v>68.088000000000008</v>
      </c>
      <c r="M138" s="115">
        <f t="shared" si="52"/>
        <v>76.599000000000004</v>
      </c>
      <c r="N138" s="116">
        <f t="shared" si="52"/>
        <v>85.11</v>
      </c>
      <c r="O138" s="115">
        <f t="shared" si="52"/>
        <v>93.621000000000009</v>
      </c>
      <c r="P138" s="115">
        <f t="shared" si="52"/>
        <v>102.13199999999999</v>
      </c>
      <c r="Q138" s="115">
        <f t="shared" si="52"/>
        <v>110.643</v>
      </c>
      <c r="R138" s="115">
        <f t="shared" si="52"/>
        <v>119.154</v>
      </c>
      <c r="S138" s="117">
        <f t="shared" si="52"/>
        <v>127.66499999999999</v>
      </c>
    </row>
    <row r="139" spans="2:19" x14ac:dyDescent="0.25">
      <c r="B139">
        <v>6</v>
      </c>
      <c r="C139" s="10">
        <v>694</v>
      </c>
      <c r="D139" s="56">
        <f t="shared" si="50"/>
        <v>222.70500000000004</v>
      </c>
      <c r="E139" s="56">
        <v>30.760341500071483</v>
      </c>
      <c r="F139" s="56">
        <v>23.059426503823524</v>
      </c>
      <c r="H139" s="127">
        <v>4</v>
      </c>
      <c r="I139" s="115">
        <f t="shared" si="52"/>
        <v>64.597500000000011</v>
      </c>
      <c r="J139" s="115">
        <f t="shared" si="52"/>
        <v>77.51700000000001</v>
      </c>
      <c r="K139" s="115">
        <f t="shared" si="52"/>
        <v>90.436500000000009</v>
      </c>
      <c r="L139" s="115">
        <f t="shared" si="52"/>
        <v>103.35600000000002</v>
      </c>
      <c r="M139" s="115">
        <f t="shared" si="52"/>
        <v>116.27550000000002</v>
      </c>
      <c r="N139" s="116">
        <f t="shared" si="52"/>
        <v>129.19500000000002</v>
      </c>
      <c r="O139" s="115">
        <f t="shared" si="52"/>
        <v>142.11450000000005</v>
      </c>
      <c r="P139" s="115">
        <f t="shared" si="52"/>
        <v>155.03400000000002</v>
      </c>
      <c r="Q139" s="115">
        <f t="shared" si="52"/>
        <v>167.95350000000005</v>
      </c>
      <c r="R139" s="115">
        <f t="shared" si="52"/>
        <v>180.87300000000002</v>
      </c>
      <c r="S139" s="117">
        <f t="shared" si="52"/>
        <v>193.79250000000002</v>
      </c>
    </row>
    <row r="140" spans="2:19" x14ac:dyDescent="0.25">
      <c r="B140">
        <v>7</v>
      </c>
      <c r="C140" s="10">
        <v>997</v>
      </c>
      <c r="D140" s="56">
        <f t="shared" si="50"/>
        <v>271.7700000000001</v>
      </c>
      <c r="E140" s="56">
        <v>30.633721732447718</v>
      </c>
      <c r="F140" s="56">
        <v>21.276021279406145</v>
      </c>
      <c r="H140" s="127">
        <v>5</v>
      </c>
      <c r="I140" s="115">
        <f t="shared" si="52"/>
        <v>87.56</v>
      </c>
      <c r="J140" s="115">
        <f t="shared" si="52"/>
        <v>105.072</v>
      </c>
      <c r="K140" s="115">
        <f t="shared" si="52"/>
        <v>122.58399999999999</v>
      </c>
      <c r="L140" s="115">
        <f t="shared" si="52"/>
        <v>140.096</v>
      </c>
      <c r="M140" s="115">
        <f t="shared" si="52"/>
        <v>157.608</v>
      </c>
      <c r="N140" s="116">
        <f t="shared" si="52"/>
        <v>175.12</v>
      </c>
      <c r="O140" s="115">
        <f t="shared" si="52"/>
        <v>192.63200000000003</v>
      </c>
      <c r="P140" s="115">
        <f t="shared" si="52"/>
        <v>210.14400000000001</v>
      </c>
      <c r="Q140" s="115">
        <f t="shared" si="52"/>
        <v>227.65600000000001</v>
      </c>
      <c r="R140" s="115">
        <f t="shared" si="52"/>
        <v>245.16799999999998</v>
      </c>
      <c r="S140" s="117">
        <f t="shared" si="52"/>
        <v>262.68</v>
      </c>
    </row>
    <row r="141" spans="2:19" x14ac:dyDescent="0.25">
      <c r="B141">
        <v>8</v>
      </c>
      <c r="C141" s="10">
        <v>1363</v>
      </c>
      <c r="D141" s="56">
        <f t="shared" si="50"/>
        <v>321.13499999999999</v>
      </c>
      <c r="E141" s="56">
        <v>30.507949950554757</v>
      </c>
      <c r="F141" s="56">
        <v>20.285106239281117</v>
      </c>
      <c r="H141" s="127">
        <v>6</v>
      </c>
      <c r="I141" s="115">
        <f t="shared" si="52"/>
        <v>111.35250000000002</v>
      </c>
      <c r="J141" s="115">
        <f t="shared" si="52"/>
        <v>133.62300000000002</v>
      </c>
      <c r="K141" s="115">
        <f t="shared" si="52"/>
        <v>155.89350000000002</v>
      </c>
      <c r="L141" s="115">
        <f t="shared" si="52"/>
        <v>178.16400000000004</v>
      </c>
      <c r="M141" s="115">
        <f t="shared" si="52"/>
        <v>200.43450000000004</v>
      </c>
      <c r="N141" s="116">
        <f t="shared" si="52"/>
        <v>222.70500000000004</v>
      </c>
      <c r="O141" s="115">
        <f t="shared" si="52"/>
        <v>244.97550000000007</v>
      </c>
      <c r="P141" s="115">
        <f t="shared" si="52"/>
        <v>267.24600000000004</v>
      </c>
      <c r="Q141" s="115">
        <f t="shared" si="52"/>
        <v>289.51650000000006</v>
      </c>
      <c r="R141" s="115">
        <f t="shared" si="52"/>
        <v>311.78700000000003</v>
      </c>
      <c r="S141" s="117">
        <f t="shared" si="52"/>
        <v>334.05750000000006</v>
      </c>
    </row>
    <row r="142" spans="2:19" x14ac:dyDescent="0.25">
      <c r="B142">
        <v>9</v>
      </c>
      <c r="C142" s="10">
        <v>1798</v>
      </c>
      <c r="D142" s="56">
        <f t="shared" si="50"/>
        <v>373.66500000000019</v>
      </c>
      <c r="E142" s="56">
        <v>30.381927307809612</v>
      </c>
      <c r="F142" s="56">
        <v>19.369560453606809</v>
      </c>
      <c r="H142" s="127">
        <v>7</v>
      </c>
      <c r="I142" s="115">
        <f t="shared" si="52"/>
        <v>135.88500000000005</v>
      </c>
      <c r="J142" s="115">
        <f t="shared" si="52"/>
        <v>163.06200000000004</v>
      </c>
      <c r="K142" s="115">
        <f t="shared" si="52"/>
        <v>190.23900000000006</v>
      </c>
      <c r="L142" s="115">
        <f t="shared" si="52"/>
        <v>217.41600000000008</v>
      </c>
      <c r="M142" s="115">
        <f t="shared" si="52"/>
        <v>244.5930000000001</v>
      </c>
      <c r="N142" s="116">
        <f t="shared" si="52"/>
        <v>271.7700000000001</v>
      </c>
      <c r="O142" s="115">
        <f t="shared" si="52"/>
        <v>298.94700000000012</v>
      </c>
      <c r="P142" s="115">
        <f t="shared" si="52"/>
        <v>326.12400000000008</v>
      </c>
      <c r="Q142" s="115">
        <f t="shared" si="52"/>
        <v>353.30100000000016</v>
      </c>
      <c r="R142" s="115">
        <f t="shared" si="52"/>
        <v>380.47800000000012</v>
      </c>
      <c r="S142" s="117">
        <f t="shared" si="52"/>
        <v>407.65500000000014</v>
      </c>
    </row>
    <row r="143" spans="2:19" x14ac:dyDescent="0.25">
      <c r="B143" s="12">
        <v>10</v>
      </c>
      <c r="C143" s="101">
        <v>2305</v>
      </c>
      <c r="D143" s="61">
        <f t="shared" si="50"/>
        <v>426.09000000000015</v>
      </c>
      <c r="E143" s="80">
        <v>27.112597814824777</v>
      </c>
      <c r="F143" s="80">
        <v>15.313109308046679</v>
      </c>
      <c r="H143" s="127">
        <v>8</v>
      </c>
      <c r="I143" s="115">
        <f t="shared" si="52"/>
        <v>160.5675</v>
      </c>
      <c r="J143" s="115">
        <f t="shared" si="52"/>
        <v>192.68099999999998</v>
      </c>
      <c r="K143" s="115">
        <f t="shared" si="52"/>
        <v>224.79449999999997</v>
      </c>
      <c r="L143" s="115">
        <f t="shared" si="52"/>
        <v>256.90800000000002</v>
      </c>
      <c r="M143" s="115">
        <f t="shared" si="52"/>
        <v>289.0215</v>
      </c>
      <c r="N143" s="116">
        <f t="shared" si="52"/>
        <v>321.13499999999999</v>
      </c>
      <c r="O143" s="115">
        <f t="shared" si="52"/>
        <v>353.24850000000004</v>
      </c>
      <c r="P143" s="115">
        <f t="shared" si="52"/>
        <v>385.36199999999997</v>
      </c>
      <c r="Q143" s="115">
        <f t="shared" si="52"/>
        <v>417.47550000000001</v>
      </c>
      <c r="R143" s="115">
        <f t="shared" si="52"/>
        <v>449.58899999999994</v>
      </c>
      <c r="S143" s="117">
        <f t="shared" si="52"/>
        <v>481.70249999999999</v>
      </c>
    </row>
    <row r="144" spans="2:19" x14ac:dyDescent="0.25">
      <c r="B144">
        <v>11</v>
      </c>
      <c r="C144" s="10">
        <v>2890</v>
      </c>
      <c r="D144" s="56">
        <f t="shared" si="50"/>
        <v>481.27500000000009</v>
      </c>
      <c r="E144" s="56">
        <v>26.908993854320908</v>
      </c>
      <c r="F144" s="56">
        <v>14.618869943251884</v>
      </c>
      <c r="H144" s="127">
        <v>9</v>
      </c>
      <c r="I144" s="115">
        <f t="shared" si="52"/>
        <v>186.8325000000001</v>
      </c>
      <c r="J144" s="115">
        <f t="shared" si="52"/>
        <v>224.1990000000001</v>
      </c>
      <c r="K144" s="115">
        <f t="shared" si="52"/>
        <v>261.5655000000001</v>
      </c>
      <c r="L144" s="115">
        <f t="shared" si="52"/>
        <v>298.93200000000019</v>
      </c>
      <c r="M144" s="115">
        <f t="shared" si="52"/>
        <v>336.29850000000016</v>
      </c>
      <c r="N144" s="116">
        <f t="shared" si="52"/>
        <v>373.66500000000019</v>
      </c>
      <c r="O144" s="115">
        <f t="shared" si="52"/>
        <v>411.03150000000022</v>
      </c>
      <c r="P144" s="115">
        <f t="shared" si="52"/>
        <v>448.3980000000002</v>
      </c>
      <c r="Q144" s="115">
        <f t="shared" si="52"/>
        <v>485.76450000000028</v>
      </c>
      <c r="R144" s="115">
        <f t="shared" si="52"/>
        <v>523.1310000000002</v>
      </c>
      <c r="S144" s="117">
        <f t="shared" si="52"/>
        <v>560.49750000000029</v>
      </c>
    </row>
    <row r="145" spans="2:19" x14ac:dyDescent="0.25">
      <c r="B145">
        <v>12</v>
      </c>
      <c r="C145" s="10">
        <v>3557</v>
      </c>
      <c r="D145" s="56">
        <f t="shared" si="50"/>
        <v>536.95000000000027</v>
      </c>
      <c r="E145" s="56">
        <v>26.707941429065315</v>
      </c>
      <c r="F145" s="56">
        <v>13.99327511532886</v>
      </c>
      <c r="H145" s="127">
        <v>10</v>
      </c>
      <c r="I145" s="115">
        <f t="shared" si="52"/>
        <v>213.04500000000007</v>
      </c>
      <c r="J145" s="115">
        <f t="shared" si="52"/>
        <v>255.65400000000008</v>
      </c>
      <c r="K145" s="115">
        <f t="shared" si="52"/>
        <v>298.26300000000009</v>
      </c>
      <c r="L145" s="115">
        <f t="shared" si="52"/>
        <v>340.87200000000013</v>
      </c>
      <c r="M145" s="115">
        <f t="shared" si="52"/>
        <v>383.48100000000017</v>
      </c>
      <c r="N145" s="116">
        <f t="shared" si="52"/>
        <v>426.09000000000015</v>
      </c>
      <c r="O145" s="115">
        <f t="shared" si="52"/>
        <v>468.69900000000018</v>
      </c>
      <c r="P145" s="115">
        <f t="shared" si="52"/>
        <v>511.30800000000016</v>
      </c>
      <c r="Q145" s="115">
        <f t="shared" si="52"/>
        <v>553.91700000000026</v>
      </c>
      <c r="R145" s="115">
        <f t="shared" si="52"/>
        <v>596.52600000000018</v>
      </c>
      <c r="S145" s="117">
        <f t="shared" si="52"/>
        <v>639.13500000000022</v>
      </c>
    </row>
    <row r="146" spans="2:19" x14ac:dyDescent="0.25">
      <c r="B146">
        <v>13</v>
      </c>
      <c r="C146" s="10">
        <v>4313</v>
      </c>
      <c r="D146" s="56">
        <f t="shared" si="50"/>
        <v>595.9350000000004</v>
      </c>
      <c r="E146" s="56">
        <v>26.508396905068999</v>
      </c>
      <c r="F146" s="56">
        <v>13.424997358262281</v>
      </c>
      <c r="H146" s="127">
        <v>11</v>
      </c>
      <c r="I146" s="115">
        <f t="shared" si="52"/>
        <v>240.63750000000005</v>
      </c>
      <c r="J146" s="115">
        <f t="shared" si="52"/>
        <v>288.76500000000004</v>
      </c>
      <c r="K146" s="115">
        <f t="shared" si="52"/>
        <v>336.89250000000004</v>
      </c>
      <c r="L146" s="115">
        <f t="shared" si="52"/>
        <v>385.0200000000001</v>
      </c>
      <c r="M146" s="115">
        <f t="shared" si="52"/>
        <v>433.14750000000009</v>
      </c>
      <c r="N146" s="116">
        <f t="shared" si="52"/>
        <v>481.27500000000009</v>
      </c>
      <c r="O146" s="115">
        <f t="shared" si="52"/>
        <v>529.40250000000015</v>
      </c>
      <c r="P146" s="115">
        <f t="shared" si="52"/>
        <v>577.53000000000009</v>
      </c>
      <c r="Q146" s="115">
        <f t="shared" si="52"/>
        <v>625.65750000000014</v>
      </c>
      <c r="R146" s="115">
        <f t="shared" si="52"/>
        <v>673.78500000000008</v>
      </c>
      <c r="S146" s="117">
        <f t="shared" si="52"/>
        <v>721.91250000000014</v>
      </c>
    </row>
    <row r="147" spans="2:19" x14ac:dyDescent="0.25">
      <c r="B147">
        <v>14</v>
      </c>
      <c r="C147" s="10">
        <v>5162</v>
      </c>
      <c r="D147" s="56">
        <f t="shared" si="50"/>
        <v>654.91499999999996</v>
      </c>
      <c r="E147" s="56">
        <v>26.310503042343218</v>
      </c>
      <c r="F147" s="56">
        <v>12.825596828638719</v>
      </c>
      <c r="H147" s="127">
        <v>12</v>
      </c>
      <c r="I147" s="115">
        <f t="shared" si="52"/>
        <v>268.47500000000014</v>
      </c>
      <c r="J147" s="115">
        <f t="shared" si="52"/>
        <v>322.17000000000013</v>
      </c>
      <c r="K147" s="115">
        <f t="shared" si="52"/>
        <v>375.86500000000018</v>
      </c>
      <c r="L147" s="115">
        <f t="shared" si="52"/>
        <v>429.56000000000023</v>
      </c>
      <c r="M147" s="115">
        <f t="shared" si="52"/>
        <v>483.25500000000028</v>
      </c>
      <c r="N147" s="116">
        <f t="shared" si="52"/>
        <v>536.95000000000027</v>
      </c>
      <c r="O147" s="115">
        <f t="shared" si="52"/>
        <v>590.64500000000032</v>
      </c>
      <c r="P147" s="115">
        <f t="shared" si="52"/>
        <v>644.34000000000026</v>
      </c>
      <c r="Q147" s="115">
        <f t="shared" si="52"/>
        <v>698.03500000000042</v>
      </c>
      <c r="R147" s="115">
        <f t="shared" si="52"/>
        <v>751.73000000000036</v>
      </c>
      <c r="S147" s="117">
        <f t="shared" si="52"/>
        <v>805.42500000000041</v>
      </c>
    </row>
    <row r="148" spans="2:19" x14ac:dyDescent="0.25">
      <c r="B148">
        <v>15</v>
      </c>
      <c r="C148" s="10">
        <v>6110</v>
      </c>
      <c r="D148" s="56">
        <f t="shared" si="50"/>
        <v>715.71</v>
      </c>
      <c r="E148" s="56">
        <v>26.113947743321944</v>
      </c>
      <c r="F148" s="56">
        <v>12.284820647229978</v>
      </c>
      <c r="H148" s="127">
        <v>13</v>
      </c>
      <c r="I148" s="115">
        <f t="shared" si="52"/>
        <v>297.9675000000002</v>
      </c>
      <c r="J148" s="115">
        <f t="shared" si="52"/>
        <v>357.56100000000021</v>
      </c>
      <c r="K148" s="115">
        <f t="shared" si="52"/>
        <v>417.15450000000027</v>
      </c>
      <c r="L148" s="115">
        <f t="shared" si="52"/>
        <v>476.74800000000033</v>
      </c>
      <c r="M148" s="115">
        <f t="shared" si="52"/>
        <v>536.34150000000034</v>
      </c>
      <c r="N148" s="116">
        <f t="shared" si="52"/>
        <v>595.9350000000004</v>
      </c>
      <c r="O148" s="115">
        <f t="shared" si="52"/>
        <v>655.52850000000046</v>
      </c>
      <c r="P148" s="115">
        <f t="shared" si="52"/>
        <v>715.12200000000041</v>
      </c>
      <c r="Q148" s="115">
        <f t="shared" si="52"/>
        <v>774.71550000000059</v>
      </c>
      <c r="R148" s="115">
        <f t="shared" si="52"/>
        <v>834.30900000000054</v>
      </c>
      <c r="S148" s="117">
        <f t="shared" si="52"/>
        <v>893.9025000000006</v>
      </c>
    </row>
    <row r="149" spans="2:19" x14ac:dyDescent="0.25">
      <c r="B149">
        <v>16</v>
      </c>
      <c r="C149" s="10">
        <v>7163</v>
      </c>
      <c r="D149" s="56">
        <f t="shared" si="50"/>
        <v>778.05000000000018</v>
      </c>
      <c r="E149" s="56">
        <v>25.91764231422993</v>
      </c>
      <c r="F149" s="56">
        <v>12.062505810446057</v>
      </c>
      <c r="H149" s="127">
        <v>14</v>
      </c>
      <c r="I149" s="115">
        <f t="shared" si="52"/>
        <v>327.45749999999998</v>
      </c>
      <c r="J149" s="115">
        <f t="shared" si="52"/>
        <v>392.94899999999996</v>
      </c>
      <c r="K149" s="115">
        <f t="shared" si="52"/>
        <v>458.44049999999993</v>
      </c>
      <c r="L149" s="115">
        <f t="shared" si="52"/>
        <v>523.93200000000002</v>
      </c>
      <c r="M149" s="115">
        <f t="shared" si="52"/>
        <v>589.42349999999999</v>
      </c>
      <c r="N149" s="116">
        <f t="shared" si="52"/>
        <v>654.91499999999996</v>
      </c>
      <c r="O149" s="115">
        <f t="shared" si="52"/>
        <v>720.40650000000005</v>
      </c>
      <c r="P149" s="115">
        <f t="shared" si="52"/>
        <v>785.89799999999991</v>
      </c>
      <c r="Q149" s="115">
        <f t="shared" si="52"/>
        <v>851.3895</v>
      </c>
      <c r="R149" s="115">
        <f t="shared" si="52"/>
        <v>916.88099999999986</v>
      </c>
      <c r="S149" s="117">
        <f t="shared" si="52"/>
        <v>982.37249999999995</v>
      </c>
    </row>
    <row r="150" spans="2:19" x14ac:dyDescent="0.25">
      <c r="B150">
        <v>17</v>
      </c>
      <c r="C150" s="10">
        <v>8332</v>
      </c>
      <c r="D150" s="56">
        <f t="shared" si="50"/>
        <v>846.66500000000087</v>
      </c>
      <c r="E150" s="56">
        <v>30.881648354423682</v>
      </c>
      <c r="F150" s="56">
        <v>14.148876596324751</v>
      </c>
      <c r="H150" s="127">
        <v>15</v>
      </c>
      <c r="I150" s="115">
        <f t="shared" si="52"/>
        <v>357.85500000000002</v>
      </c>
      <c r="J150" s="115">
        <f t="shared" si="52"/>
        <v>429.42599999999999</v>
      </c>
      <c r="K150" s="115">
        <f t="shared" si="52"/>
        <v>500.99700000000001</v>
      </c>
      <c r="L150" s="115">
        <f t="shared" si="52"/>
        <v>572.5680000000001</v>
      </c>
      <c r="M150" s="115">
        <f t="shared" si="52"/>
        <v>644.13900000000001</v>
      </c>
      <c r="N150" s="116">
        <f t="shared" si="52"/>
        <v>715.71</v>
      </c>
      <c r="O150" s="115">
        <f t="shared" si="52"/>
        <v>787.28100000000006</v>
      </c>
      <c r="P150" s="115">
        <f t="shared" si="52"/>
        <v>858.85199999999998</v>
      </c>
      <c r="Q150" s="115">
        <f t="shared" si="52"/>
        <v>930.42300000000012</v>
      </c>
      <c r="R150" s="115">
        <f t="shared" si="52"/>
        <v>1001.994</v>
      </c>
      <c r="S150" s="117">
        <f t="shared" si="52"/>
        <v>1073.5650000000001</v>
      </c>
    </row>
    <row r="151" spans="2:19" x14ac:dyDescent="0.25">
      <c r="B151">
        <v>18</v>
      </c>
      <c r="C151" s="10">
        <v>9622</v>
      </c>
      <c r="D151" s="56">
        <f t="shared" si="50"/>
        <v>915.06000000000131</v>
      </c>
      <c r="E151" s="56">
        <v>30.662027305506225</v>
      </c>
      <c r="F151" s="56">
        <v>13.836815407497847</v>
      </c>
      <c r="H151" s="127">
        <v>16</v>
      </c>
      <c r="I151" s="115">
        <f t="shared" si="52"/>
        <v>389.02500000000009</v>
      </c>
      <c r="J151" s="115">
        <f t="shared" si="52"/>
        <v>466.8300000000001</v>
      </c>
      <c r="K151" s="115">
        <f t="shared" si="52"/>
        <v>544.6350000000001</v>
      </c>
      <c r="L151" s="115">
        <f t="shared" si="52"/>
        <v>622.44000000000017</v>
      </c>
      <c r="M151" s="115">
        <f t="shared" si="52"/>
        <v>700.24500000000023</v>
      </c>
      <c r="N151" s="116">
        <f t="shared" si="52"/>
        <v>778.05000000000018</v>
      </c>
      <c r="O151" s="115">
        <f t="shared" si="52"/>
        <v>855.85500000000025</v>
      </c>
      <c r="P151" s="115">
        <f t="shared" si="52"/>
        <v>933.6600000000002</v>
      </c>
      <c r="Q151" s="115">
        <f t="shared" si="52"/>
        <v>1011.4650000000003</v>
      </c>
      <c r="R151" s="115">
        <f t="shared" si="52"/>
        <v>1089.2700000000002</v>
      </c>
      <c r="S151" s="117">
        <f t="shared" si="52"/>
        <v>1167.0750000000003</v>
      </c>
    </row>
    <row r="152" spans="2:19" x14ac:dyDescent="0.25">
      <c r="B152">
        <v>19</v>
      </c>
      <c r="C152" s="10">
        <v>11043</v>
      </c>
      <c r="D152" s="56">
        <f t="shared" si="50"/>
        <v>988.01000000000022</v>
      </c>
      <c r="E152" s="56">
        <v>30.44280909206319</v>
      </c>
      <c r="F152" s="56">
        <v>13.540146590242356</v>
      </c>
      <c r="H152" s="127">
        <v>17</v>
      </c>
      <c r="I152" s="115">
        <f t="shared" si="52"/>
        <v>423.33250000000044</v>
      </c>
      <c r="J152" s="115">
        <f t="shared" si="52"/>
        <v>507.99900000000048</v>
      </c>
      <c r="K152" s="115">
        <f t="shared" si="52"/>
        <v>592.66550000000052</v>
      </c>
      <c r="L152" s="115">
        <f t="shared" si="52"/>
        <v>677.33200000000079</v>
      </c>
      <c r="M152" s="115">
        <f t="shared" si="52"/>
        <v>761.99850000000083</v>
      </c>
      <c r="N152" s="116">
        <f t="shared" si="52"/>
        <v>846.66500000000087</v>
      </c>
      <c r="O152" s="115">
        <f t="shared" si="52"/>
        <v>931.33150000000103</v>
      </c>
      <c r="P152" s="115">
        <f t="shared" si="52"/>
        <v>1015.998000000001</v>
      </c>
      <c r="Q152" s="115">
        <f t="shared" si="52"/>
        <v>1100.6645000000012</v>
      </c>
      <c r="R152" s="115">
        <f t="shared" si="52"/>
        <v>1185.331000000001</v>
      </c>
      <c r="S152" s="117">
        <f t="shared" si="52"/>
        <v>1269.9975000000013</v>
      </c>
    </row>
    <row r="153" spans="2:19" x14ac:dyDescent="0.25">
      <c r="B153" s="12">
        <v>20</v>
      </c>
      <c r="C153" s="101">
        <v>12602</v>
      </c>
      <c r="D153" s="61">
        <f t="shared" si="50"/>
        <v>1062.0650000000005</v>
      </c>
      <c r="E153" s="80">
        <v>30.224100385042334</v>
      </c>
      <c r="F153" s="80">
        <v>13.259449094264067</v>
      </c>
      <c r="H153" s="127">
        <v>18</v>
      </c>
      <c r="I153" s="115">
        <f t="shared" ref="I153:S165" si="53">$D151*(1+I$133)</f>
        <v>457.53000000000065</v>
      </c>
      <c r="J153" s="115">
        <f t="shared" si="53"/>
        <v>549.03600000000074</v>
      </c>
      <c r="K153" s="115">
        <f t="shared" si="53"/>
        <v>640.54200000000083</v>
      </c>
      <c r="L153" s="115">
        <f t="shared" si="53"/>
        <v>732.04800000000114</v>
      </c>
      <c r="M153" s="115">
        <f t="shared" si="53"/>
        <v>823.55400000000122</v>
      </c>
      <c r="N153" s="116">
        <f t="shared" si="53"/>
        <v>915.06000000000131</v>
      </c>
      <c r="O153" s="115">
        <f t="shared" si="53"/>
        <v>1006.5660000000015</v>
      </c>
      <c r="P153" s="115">
        <f t="shared" si="53"/>
        <v>1098.0720000000015</v>
      </c>
      <c r="Q153" s="115">
        <f t="shared" si="53"/>
        <v>1189.5780000000018</v>
      </c>
      <c r="R153" s="115">
        <f t="shared" si="53"/>
        <v>1281.0840000000017</v>
      </c>
      <c r="S153" s="117">
        <f t="shared" si="53"/>
        <v>1372.590000000002</v>
      </c>
    </row>
    <row r="154" spans="2:19" x14ac:dyDescent="0.25">
      <c r="B154">
        <v>21</v>
      </c>
      <c r="C154" s="10">
        <v>14262</v>
      </c>
      <c r="D154" s="56">
        <f t="shared" si="50"/>
        <v>1092.9100000000017</v>
      </c>
      <c r="E154" s="56">
        <v>29.179189619756045</v>
      </c>
      <c r="F154" s="56">
        <v>13.074762283774417</v>
      </c>
      <c r="H154" s="127">
        <v>19</v>
      </c>
      <c r="I154" s="115">
        <f t="shared" si="53"/>
        <v>494.00500000000011</v>
      </c>
      <c r="J154" s="115">
        <f t="shared" si="53"/>
        <v>592.80600000000015</v>
      </c>
      <c r="K154" s="115">
        <f t="shared" si="53"/>
        <v>691.60700000000008</v>
      </c>
      <c r="L154" s="115">
        <f t="shared" si="53"/>
        <v>790.40800000000024</v>
      </c>
      <c r="M154" s="115">
        <f t="shared" si="53"/>
        <v>889.20900000000017</v>
      </c>
      <c r="N154" s="116">
        <f t="shared" si="53"/>
        <v>988.01000000000022</v>
      </c>
      <c r="O154" s="115">
        <f t="shared" si="53"/>
        <v>1086.8110000000004</v>
      </c>
      <c r="P154" s="115">
        <f t="shared" si="53"/>
        <v>1185.6120000000003</v>
      </c>
      <c r="Q154" s="115">
        <f t="shared" si="53"/>
        <v>1284.4130000000002</v>
      </c>
      <c r="R154" s="115">
        <f t="shared" si="53"/>
        <v>1383.2140000000002</v>
      </c>
      <c r="S154" s="117">
        <f t="shared" si="53"/>
        <v>1482.0150000000003</v>
      </c>
    </row>
    <row r="155" spans="2:19" x14ac:dyDescent="0.25">
      <c r="B155">
        <v>22</v>
      </c>
      <c r="C155" s="10">
        <v>16028</v>
      </c>
      <c r="D155" s="56">
        <f t="shared" si="50"/>
        <v>1124.2100000000009</v>
      </c>
      <c r="E155" s="56">
        <v>28.230728273741995</v>
      </c>
      <c r="F155" s="56">
        <v>12.920495134310935</v>
      </c>
      <c r="H155" s="127">
        <v>20</v>
      </c>
      <c r="I155" s="115">
        <f t="shared" si="53"/>
        <v>531.03250000000025</v>
      </c>
      <c r="J155" s="115">
        <f t="shared" si="53"/>
        <v>637.23900000000026</v>
      </c>
      <c r="K155" s="115">
        <f t="shared" si="53"/>
        <v>743.44550000000027</v>
      </c>
      <c r="L155" s="115">
        <f t="shared" si="53"/>
        <v>849.6520000000005</v>
      </c>
      <c r="M155" s="115">
        <f t="shared" si="53"/>
        <v>955.8585000000005</v>
      </c>
      <c r="N155" s="116">
        <f t="shared" si="53"/>
        <v>1062.0650000000005</v>
      </c>
      <c r="O155" s="115">
        <f t="shared" si="53"/>
        <v>1168.2715000000007</v>
      </c>
      <c r="P155" s="115">
        <f t="shared" si="53"/>
        <v>1274.4780000000005</v>
      </c>
      <c r="Q155" s="115">
        <f t="shared" si="53"/>
        <v>1380.6845000000008</v>
      </c>
      <c r="R155" s="115">
        <f t="shared" si="53"/>
        <v>1486.8910000000005</v>
      </c>
      <c r="S155" s="117">
        <f t="shared" si="53"/>
        <v>1593.0975000000008</v>
      </c>
    </row>
    <row r="156" spans="2:19" x14ac:dyDescent="0.25">
      <c r="B156">
        <v>23</v>
      </c>
      <c r="C156" s="10">
        <v>17905</v>
      </c>
      <c r="D156" s="56">
        <f t="shared" si="50"/>
        <v>1155.7400000000016</v>
      </c>
      <c r="E156" s="56">
        <v>27.366308605438729</v>
      </c>
      <c r="F156" s="56">
        <v>12.815253104990443</v>
      </c>
      <c r="H156" s="127">
        <v>21</v>
      </c>
      <c r="I156" s="115">
        <f t="shared" si="53"/>
        <v>546.45500000000084</v>
      </c>
      <c r="J156" s="115">
        <f t="shared" si="53"/>
        <v>655.746000000001</v>
      </c>
      <c r="K156" s="115">
        <f t="shared" si="53"/>
        <v>765.03700000000117</v>
      </c>
      <c r="L156" s="115">
        <f t="shared" si="53"/>
        <v>874.32800000000134</v>
      </c>
      <c r="M156" s="115">
        <f t="shared" si="53"/>
        <v>983.61900000000151</v>
      </c>
      <c r="N156" s="116">
        <f t="shared" si="53"/>
        <v>1092.9100000000017</v>
      </c>
      <c r="O156" s="115">
        <f t="shared" si="53"/>
        <v>1202.2010000000018</v>
      </c>
      <c r="P156" s="115">
        <f t="shared" si="53"/>
        <v>1311.492000000002</v>
      </c>
      <c r="Q156" s="115">
        <f t="shared" si="53"/>
        <v>1420.7830000000022</v>
      </c>
      <c r="R156" s="115">
        <f t="shared" si="53"/>
        <v>1530.0740000000023</v>
      </c>
      <c r="S156" s="117">
        <f t="shared" si="53"/>
        <v>1639.3650000000025</v>
      </c>
    </row>
    <row r="157" spans="2:19" x14ac:dyDescent="0.25">
      <c r="B157">
        <v>24</v>
      </c>
      <c r="C157" s="10">
        <v>19899</v>
      </c>
      <c r="D157" s="56">
        <f t="shared" si="50"/>
        <v>1188.2750000000015</v>
      </c>
      <c r="E157" s="56">
        <v>26.575315865772158</v>
      </c>
      <c r="F157" s="56">
        <v>12.707559972685322</v>
      </c>
      <c r="H157" s="127">
        <v>22</v>
      </c>
      <c r="I157" s="115">
        <f t="shared" si="53"/>
        <v>562.10500000000047</v>
      </c>
      <c r="J157" s="115">
        <f t="shared" si="53"/>
        <v>674.52600000000052</v>
      </c>
      <c r="K157" s="115">
        <f t="shared" si="53"/>
        <v>786.94700000000057</v>
      </c>
      <c r="L157" s="115">
        <f t="shared" si="53"/>
        <v>899.36800000000085</v>
      </c>
      <c r="M157" s="115">
        <f t="shared" si="53"/>
        <v>1011.7890000000009</v>
      </c>
      <c r="N157" s="116">
        <f t="shared" si="53"/>
        <v>1124.2100000000009</v>
      </c>
      <c r="O157" s="115">
        <f t="shared" si="53"/>
        <v>1236.6310000000012</v>
      </c>
      <c r="P157" s="115">
        <f t="shared" si="53"/>
        <v>1349.052000000001</v>
      </c>
      <c r="Q157" s="115">
        <f t="shared" si="53"/>
        <v>1461.4730000000013</v>
      </c>
      <c r="R157" s="115">
        <f t="shared" si="53"/>
        <v>1573.8940000000011</v>
      </c>
      <c r="S157" s="117">
        <f t="shared" si="53"/>
        <v>1686.3150000000014</v>
      </c>
    </row>
    <row r="158" spans="2:19" x14ac:dyDescent="0.25">
      <c r="B158">
        <v>25</v>
      </c>
      <c r="C158" s="10">
        <v>22105</v>
      </c>
      <c r="D158" s="56">
        <f t="shared" si="50"/>
        <v>1310.5450000000019</v>
      </c>
      <c r="E158" s="56">
        <v>25.834579082539015</v>
      </c>
      <c r="F158" s="56">
        <v>12.604598902168313</v>
      </c>
      <c r="H158" s="127">
        <v>23</v>
      </c>
      <c r="I158" s="115">
        <f t="shared" si="53"/>
        <v>577.8700000000008</v>
      </c>
      <c r="J158" s="115">
        <f t="shared" si="53"/>
        <v>693.44400000000098</v>
      </c>
      <c r="K158" s="115">
        <f t="shared" si="53"/>
        <v>809.01800000000105</v>
      </c>
      <c r="L158" s="115">
        <f t="shared" si="53"/>
        <v>924.59200000000135</v>
      </c>
      <c r="M158" s="115">
        <f t="shared" si="53"/>
        <v>1040.1660000000015</v>
      </c>
      <c r="N158" s="116">
        <f t="shared" si="53"/>
        <v>1155.7400000000016</v>
      </c>
      <c r="O158" s="115">
        <f t="shared" si="53"/>
        <v>1271.3140000000019</v>
      </c>
      <c r="P158" s="115">
        <f t="shared" si="53"/>
        <v>1386.888000000002</v>
      </c>
      <c r="Q158" s="115">
        <f t="shared" si="53"/>
        <v>1502.462000000002</v>
      </c>
      <c r="R158" s="115">
        <f t="shared" si="53"/>
        <v>1618.0360000000021</v>
      </c>
      <c r="S158" s="117">
        <f t="shared" si="53"/>
        <v>1733.6100000000024</v>
      </c>
    </row>
    <row r="159" spans="2:19" x14ac:dyDescent="0.25">
      <c r="B159">
        <v>26</v>
      </c>
      <c r="C159" s="10">
        <v>24259</v>
      </c>
      <c r="D159" s="56">
        <f t="shared" si="50"/>
        <v>1159.2750000000015</v>
      </c>
      <c r="E159" s="56">
        <v>25.178858832060744</v>
      </c>
      <c r="F159" s="56">
        <v>12.564530170112326</v>
      </c>
      <c r="H159" s="127">
        <v>24</v>
      </c>
      <c r="I159" s="115">
        <f t="shared" si="53"/>
        <v>594.13750000000073</v>
      </c>
      <c r="J159" s="115">
        <f t="shared" si="53"/>
        <v>712.96500000000083</v>
      </c>
      <c r="K159" s="115">
        <f t="shared" si="53"/>
        <v>831.79250000000093</v>
      </c>
      <c r="L159" s="115">
        <f t="shared" si="53"/>
        <v>950.62000000000126</v>
      </c>
      <c r="M159" s="115">
        <f t="shared" si="53"/>
        <v>1069.4475000000014</v>
      </c>
      <c r="N159" s="116">
        <f t="shared" si="53"/>
        <v>1188.2750000000015</v>
      </c>
      <c r="O159" s="115">
        <f t="shared" si="53"/>
        <v>1307.1025000000018</v>
      </c>
      <c r="P159" s="115">
        <f t="shared" si="53"/>
        <v>1425.9300000000017</v>
      </c>
      <c r="Q159" s="115">
        <f t="shared" si="53"/>
        <v>1544.757500000002</v>
      </c>
      <c r="R159" s="115">
        <f t="shared" si="53"/>
        <v>1663.5850000000019</v>
      </c>
      <c r="S159" s="117">
        <f t="shared" si="53"/>
        <v>1782.4125000000022</v>
      </c>
    </row>
    <row r="160" spans="2:19" x14ac:dyDescent="0.25">
      <c r="B160">
        <v>27</v>
      </c>
      <c r="C160" s="10">
        <v>26637</v>
      </c>
      <c r="D160" s="56">
        <f t="shared" si="50"/>
        <v>1286.3450000000012</v>
      </c>
      <c r="E160" s="56">
        <v>24.559067111769551</v>
      </c>
      <c r="F160" s="56">
        <v>12.503860418672366</v>
      </c>
      <c r="H160" s="127">
        <v>25</v>
      </c>
      <c r="I160" s="115">
        <f t="shared" si="53"/>
        <v>655.27250000000095</v>
      </c>
      <c r="J160" s="115">
        <f t="shared" si="53"/>
        <v>786.32700000000114</v>
      </c>
      <c r="K160" s="115">
        <f t="shared" si="53"/>
        <v>917.38150000000121</v>
      </c>
      <c r="L160" s="115">
        <f t="shared" si="53"/>
        <v>1048.4360000000015</v>
      </c>
      <c r="M160" s="115">
        <f t="shared" si="53"/>
        <v>1179.4905000000017</v>
      </c>
      <c r="N160" s="116">
        <f t="shared" si="53"/>
        <v>1310.5450000000019</v>
      </c>
      <c r="O160" s="115">
        <f t="shared" si="53"/>
        <v>1441.5995000000023</v>
      </c>
      <c r="P160" s="115">
        <f t="shared" si="53"/>
        <v>1572.6540000000023</v>
      </c>
      <c r="Q160" s="115">
        <f t="shared" si="53"/>
        <v>1703.7085000000025</v>
      </c>
      <c r="R160" s="115">
        <f t="shared" si="53"/>
        <v>1834.7630000000024</v>
      </c>
      <c r="S160" s="117">
        <f t="shared" si="53"/>
        <v>1965.8175000000028</v>
      </c>
    </row>
    <row r="161" spans="2:19" x14ac:dyDescent="0.25">
      <c r="B161">
        <v>28</v>
      </c>
      <c r="C161" s="10">
        <v>29154</v>
      </c>
      <c r="D161" s="56">
        <f t="shared" si="50"/>
        <v>1318.3350000000028</v>
      </c>
      <c r="E161" s="56">
        <v>23.984151574839906</v>
      </c>
      <c r="F161" s="56">
        <v>12.47128826469433</v>
      </c>
      <c r="H161" s="127">
        <v>26</v>
      </c>
      <c r="I161" s="115">
        <f t="shared" si="53"/>
        <v>579.63750000000073</v>
      </c>
      <c r="J161" s="115">
        <f t="shared" si="53"/>
        <v>695.56500000000085</v>
      </c>
      <c r="K161" s="115">
        <f t="shared" si="53"/>
        <v>811.49250000000097</v>
      </c>
      <c r="L161" s="115">
        <f t="shared" si="53"/>
        <v>927.42000000000121</v>
      </c>
      <c r="M161" s="115">
        <f t="shared" si="53"/>
        <v>1043.3475000000014</v>
      </c>
      <c r="N161" s="116">
        <f t="shared" si="53"/>
        <v>1159.2750000000015</v>
      </c>
      <c r="O161" s="115">
        <f t="shared" si="53"/>
        <v>1275.2025000000017</v>
      </c>
      <c r="P161" s="115">
        <f t="shared" si="53"/>
        <v>1391.1300000000017</v>
      </c>
      <c r="Q161" s="115">
        <f t="shared" si="53"/>
        <v>1507.0575000000019</v>
      </c>
      <c r="R161" s="115">
        <f t="shared" si="53"/>
        <v>1622.9850000000019</v>
      </c>
      <c r="S161" s="117">
        <f t="shared" si="53"/>
        <v>1738.9125000000022</v>
      </c>
    </row>
    <row r="162" spans="2:19" x14ac:dyDescent="0.25">
      <c r="B162">
        <v>29</v>
      </c>
      <c r="C162" s="10">
        <v>31818</v>
      </c>
      <c r="D162" s="56">
        <f t="shared" si="50"/>
        <v>1352.0700000000033</v>
      </c>
      <c r="E162" s="56">
        <v>23.44917930890918</v>
      </c>
      <c r="F162" s="56">
        <v>12.446540548089835</v>
      </c>
      <c r="H162" s="127">
        <v>27</v>
      </c>
      <c r="I162" s="115">
        <f t="shared" si="53"/>
        <v>643.17250000000058</v>
      </c>
      <c r="J162" s="115">
        <f t="shared" si="53"/>
        <v>771.8070000000007</v>
      </c>
      <c r="K162" s="115">
        <f t="shared" si="53"/>
        <v>900.4415000000007</v>
      </c>
      <c r="L162" s="115">
        <f t="shared" si="53"/>
        <v>1029.0760000000009</v>
      </c>
      <c r="M162" s="115">
        <f t="shared" si="53"/>
        <v>1157.710500000001</v>
      </c>
      <c r="N162" s="116">
        <f t="shared" si="53"/>
        <v>1286.3450000000012</v>
      </c>
      <c r="O162" s="115">
        <f t="shared" si="53"/>
        <v>1414.9795000000015</v>
      </c>
      <c r="P162" s="115">
        <f t="shared" si="53"/>
        <v>1543.6140000000014</v>
      </c>
      <c r="Q162" s="115">
        <f t="shared" si="53"/>
        <v>1672.2485000000015</v>
      </c>
      <c r="R162" s="115">
        <f t="shared" si="53"/>
        <v>1800.8830000000014</v>
      </c>
      <c r="S162" s="117">
        <f t="shared" si="53"/>
        <v>1929.5175000000017</v>
      </c>
    </row>
    <row r="163" spans="2:19" x14ac:dyDescent="0.25">
      <c r="B163" s="12">
        <v>30</v>
      </c>
      <c r="C163" s="101">
        <v>34633</v>
      </c>
      <c r="D163" s="61">
        <f t="shared" si="50"/>
        <v>1383.1900000000023</v>
      </c>
      <c r="E163" s="80">
        <v>22.950542320851763</v>
      </c>
      <c r="F163" s="80">
        <v>12.414537764658157</v>
      </c>
      <c r="H163" s="127">
        <v>28</v>
      </c>
      <c r="I163" s="115">
        <f t="shared" si="53"/>
        <v>659.16750000000138</v>
      </c>
      <c r="J163" s="115">
        <f t="shared" si="53"/>
        <v>791.00100000000168</v>
      </c>
      <c r="K163" s="115">
        <f t="shared" si="53"/>
        <v>922.83450000000187</v>
      </c>
      <c r="L163" s="115">
        <f t="shared" si="53"/>
        <v>1054.6680000000022</v>
      </c>
      <c r="M163" s="115">
        <f t="shared" si="53"/>
        <v>1186.5015000000026</v>
      </c>
      <c r="N163" s="116">
        <f t="shared" si="53"/>
        <v>1318.3350000000028</v>
      </c>
      <c r="O163" s="115">
        <f t="shared" si="53"/>
        <v>1450.1685000000032</v>
      </c>
      <c r="P163" s="115">
        <f t="shared" si="53"/>
        <v>1582.0020000000034</v>
      </c>
      <c r="Q163" s="115">
        <f t="shared" si="53"/>
        <v>1713.8355000000035</v>
      </c>
      <c r="R163" s="115">
        <f t="shared" si="53"/>
        <v>1845.6690000000037</v>
      </c>
      <c r="S163" s="117">
        <f t="shared" si="53"/>
        <v>1977.5025000000041</v>
      </c>
    </row>
    <row r="164" spans="2:19" x14ac:dyDescent="0.25">
      <c r="H164" s="127">
        <v>29</v>
      </c>
      <c r="I164" s="115">
        <f t="shared" si="53"/>
        <v>676.03500000000167</v>
      </c>
      <c r="J164" s="115">
        <f t="shared" si="53"/>
        <v>811.24200000000201</v>
      </c>
      <c r="K164" s="115">
        <f t="shared" si="53"/>
        <v>946.44900000000223</v>
      </c>
      <c r="L164" s="115">
        <f t="shared" si="53"/>
        <v>1081.6560000000027</v>
      </c>
      <c r="M164" s="115">
        <f t="shared" si="53"/>
        <v>1216.863000000003</v>
      </c>
      <c r="N164" s="116">
        <f t="shared" si="53"/>
        <v>1352.0700000000033</v>
      </c>
      <c r="O164" s="115">
        <f t="shared" si="53"/>
        <v>1487.2770000000039</v>
      </c>
      <c r="P164" s="115">
        <f t="shared" si="53"/>
        <v>1622.484000000004</v>
      </c>
      <c r="Q164" s="115">
        <f t="shared" si="53"/>
        <v>1757.6910000000044</v>
      </c>
      <c r="R164" s="115">
        <f t="shared" si="53"/>
        <v>1892.8980000000045</v>
      </c>
      <c r="S164" s="117">
        <f t="shared" si="53"/>
        <v>2028.105000000005</v>
      </c>
    </row>
    <row r="165" spans="2:19" x14ac:dyDescent="0.25">
      <c r="H165" s="128">
        <v>30</v>
      </c>
      <c r="I165" s="109">
        <f t="shared" si="53"/>
        <v>691.59500000000116</v>
      </c>
      <c r="J165" s="109">
        <f t="shared" si="53"/>
        <v>829.91400000000135</v>
      </c>
      <c r="K165" s="109">
        <f t="shared" si="53"/>
        <v>968.23300000000154</v>
      </c>
      <c r="L165" s="109">
        <f t="shared" si="53"/>
        <v>1106.552000000002</v>
      </c>
      <c r="M165" s="109">
        <f t="shared" si="53"/>
        <v>1244.8710000000021</v>
      </c>
      <c r="N165" s="110">
        <f t="shared" si="53"/>
        <v>1383.1900000000023</v>
      </c>
      <c r="O165" s="109">
        <f t="shared" si="53"/>
        <v>1521.5090000000027</v>
      </c>
      <c r="P165" s="109">
        <f t="shared" si="53"/>
        <v>1659.8280000000027</v>
      </c>
      <c r="Q165" s="109">
        <f t="shared" si="53"/>
        <v>1798.1470000000031</v>
      </c>
      <c r="R165" s="109">
        <f t="shared" si="53"/>
        <v>1936.4660000000031</v>
      </c>
      <c r="S165" s="118">
        <f t="shared" si="53"/>
        <v>2074.7850000000035</v>
      </c>
    </row>
    <row r="167" spans="2:19" x14ac:dyDescent="0.25">
      <c r="H167" s="111" t="s">
        <v>86</v>
      </c>
      <c r="I167" s="112">
        <v>-0.5</v>
      </c>
      <c r="J167" s="112">
        <v>-0.4</v>
      </c>
      <c r="K167" s="112">
        <v>-0.3</v>
      </c>
      <c r="L167" s="112">
        <v>-0.2</v>
      </c>
      <c r="M167" s="112">
        <v>-0.1</v>
      </c>
      <c r="N167" s="112">
        <v>0</v>
      </c>
      <c r="O167" s="112">
        <v>0.1</v>
      </c>
      <c r="P167" s="112">
        <v>0.2</v>
      </c>
      <c r="Q167" s="112">
        <v>0.3</v>
      </c>
      <c r="R167" s="112">
        <v>0.4</v>
      </c>
      <c r="S167" s="113">
        <v>0.5</v>
      </c>
    </row>
    <row r="168" spans="2:19" x14ac:dyDescent="0.25">
      <c r="H168" s="127">
        <v>1</v>
      </c>
      <c r="I168" s="120">
        <f>I$136</f>
        <v>0</v>
      </c>
      <c r="J168" s="120">
        <f t="shared" ref="J168:S168" si="54">J$136</f>
        <v>0</v>
      </c>
      <c r="K168" s="120">
        <f t="shared" si="54"/>
        <v>0</v>
      </c>
      <c r="L168" s="120">
        <f t="shared" si="54"/>
        <v>0</v>
      </c>
      <c r="M168" s="120">
        <f t="shared" si="54"/>
        <v>0</v>
      </c>
      <c r="N168" s="121">
        <f t="shared" si="54"/>
        <v>0</v>
      </c>
      <c r="O168" s="120">
        <f t="shared" si="54"/>
        <v>0</v>
      </c>
      <c r="P168" s="120">
        <f t="shared" si="54"/>
        <v>0</v>
      </c>
      <c r="Q168" s="120">
        <f t="shared" si="54"/>
        <v>0</v>
      </c>
      <c r="R168" s="120">
        <f t="shared" si="54"/>
        <v>0</v>
      </c>
      <c r="S168" s="122">
        <f t="shared" si="54"/>
        <v>0</v>
      </c>
    </row>
    <row r="169" spans="2:19" x14ac:dyDescent="0.25">
      <c r="H169" s="127">
        <v>2</v>
      </c>
      <c r="I169" s="120">
        <f>I168*(1+$D$129)+I137</f>
        <v>21</v>
      </c>
      <c r="J169" s="120">
        <f t="shared" ref="J169:S184" si="55">J168*(1+$D$129)+J137</f>
        <v>25.2</v>
      </c>
      <c r="K169" s="120">
        <f t="shared" si="55"/>
        <v>29.4</v>
      </c>
      <c r="L169" s="120">
        <f t="shared" si="55"/>
        <v>33.6</v>
      </c>
      <c r="M169" s="120">
        <f t="shared" si="55"/>
        <v>37.800000000000004</v>
      </c>
      <c r="N169" s="121">
        <f t="shared" si="55"/>
        <v>42</v>
      </c>
      <c r="O169" s="120">
        <f t="shared" si="55"/>
        <v>46.2</v>
      </c>
      <c r="P169" s="120">
        <f t="shared" si="55"/>
        <v>50.4</v>
      </c>
      <c r="Q169" s="120">
        <f t="shared" si="55"/>
        <v>54.6</v>
      </c>
      <c r="R169" s="120">
        <f t="shared" si="55"/>
        <v>58.8</v>
      </c>
      <c r="S169" s="122">
        <f t="shared" si="55"/>
        <v>63</v>
      </c>
    </row>
    <row r="170" spans="2:19" x14ac:dyDescent="0.25">
      <c r="H170" s="127">
        <v>3</v>
      </c>
      <c r="I170" s="120">
        <f t="shared" ref="I170:I197" si="56">I169*(1+$D$129)+I138</f>
        <v>64.5</v>
      </c>
      <c r="J170" s="120">
        <f t="shared" si="55"/>
        <v>77.399999999999991</v>
      </c>
      <c r="K170" s="120">
        <f t="shared" si="55"/>
        <v>90.3</v>
      </c>
      <c r="L170" s="120">
        <f t="shared" si="55"/>
        <v>103.20000000000002</v>
      </c>
      <c r="M170" s="120">
        <f t="shared" si="55"/>
        <v>116.10000000000001</v>
      </c>
      <c r="N170" s="121">
        <f t="shared" si="55"/>
        <v>129</v>
      </c>
      <c r="O170" s="120">
        <f t="shared" si="55"/>
        <v>141.9</v>
      </c>
      <c r="P170" s="120">
        <f t="shared" si="55"/>
        <v>154.79999999999998</v>
      </c>
      <c r="Q170" s="120">
        <f t="shared" si="55"/>
        <v>167.7</v>
      </c>
      <c r="R170" s="120">
        <f t="shared" si="55"/>
        <v>180.6</v>
      </c>
      <c r="S170" s="122">
        <f t="shared" si="55"/>
        <v>193.5</v>
      </c>
    </row>
    <row r="171" spans="2:19" x14ac:dyDescent="0.25">
      <c r="H171" s="127">
        <v>4</v>
      </c>
      <c r="I171" s="120">
        <f t="shared" si="56"/>
        <v>132</v>
      </c>
      <c r="J171" s="120">
        <f t="shared" si="55"/>
        <v>158.39999999999998</v>
      </c>
      <c r="K171" s="120">
        <f t="shared" si="55"/>
        <v>184.8</v>
      </c>
      <c r="L171" s="120">
        <f t="shared" si="55"/>
        <v>211.20000000000005</v>
      </c>
      <c r="M171" s="120">
        <f t="shared" si="55"/>
        <v>237.60000000000002</v>
      </c>
      <c r="N171" s="121">
        <f t="shared" si="55"/>
        <v>264</v>
      </c>
      <c r="O171" s="120">
        <f t="shared" si="55"/>
        <v>290.40000000000003</v>
      </c>
      <c r="P171" s="120">
        <f t="shared" si="55"/>
        <v>316.79999999999995</v>
      </c>
      <c r="Q171" s="120">
        <f t="shared" si="55"/>
        <v>343.20000000000005</v>
      </c>
      <c r="R171" s="120">
        <f t="shared" si="55"/>
        <v>369.6</v>
      </c>
      <c r="S171" s="122">
        <f t="shared" si="55"/>
        <v>396</v>
      </c>
    </row>
    <row r="172" spans="2:19" x14ac:dyDescent="0.25">
      <c r="H172" s="127">
        <v>5</v>
      </c>
      <c r="I172" s="120">
        <f t="shared" si="56"/>
        <v>225.5</v>
      </c>
      <c r="J172" s="120">
        <f t="shared" si="55"/>
        <v>270.59999999999997</v>
      </c>
      <c r="K172" s="120">
        <f t="shared" si="55"/>
        <v>315.7</v>
      </c>
      <c r="L172" s="120">
        <f t="shared" si="55"/>
        <v>360.80000000000007</v>
      </c>
      <c r="M172" s="120">
        <f t="shared" si="55"/>
        <v>405.9</v>
      </c>
      <c r="N172" s="121">
        <f t="shared" si="55"/>
        <v>451</v>
      </c>
      <c r="O172" s="120">
        <f t="shared" si="55"/>
        <v>496.1</v>
      </c>
      <c r="P172" s="120">
        <f t="shared" si="55"/>
        <v>541.19999999999993</v>
      </c>
      <c r="Q172" s="120">
        <f t="shared" si="55"/>
        <v>586.29999999999995</v>
      </c>
      <c r="R172" s="120">
        <f t="shared" si="55"/>
        <v>631.4</v>
      </c>
      <c r="S172" s="122">
        <f t="shared" si="55"/>
        <v>676.5</v>
      </c>
    </row>
    <row r="173" spans="2:19" x14ac:dyDescent="0.25">
      <c r="H173" s="127">
        <v>6</v>
      </c>
      <c r="I173" s="120">
        <f t="shared" si="56"/>
        <v>347</v>
      </c>
      <c r="J173" s="120">
        <f t="shared" si="55"/>
        <v>416.4</v>
      </c>
      <c r="K173" s="120">
        <f t="shared" si="55"/>
        <v>485.8</v>
      </c>
      <c r="L173" s="120">
        <f t="shared" si="55"/>
        <v>555.20000000000005</v>
      </c>
      <c r="M173" s="120">
        <f t="shared" si="55"/>
        <v>624.6</v>
      </c>
      <c r="N173" s="121">
        <f t="shared" si="55"/>
        <v>694</v>
      </c>
      <c r="O173" s="120">
        <f t="shared" si="55"/>
        <v>763.40000000000009</v>
      </c>
      <c r="P173" s="120">
        <f t="shared" si="55"/>
        <v>832.8</v>
      </c>
      <c r="Q173" s="120">
        <f t="shared" si="55"/>
        <v>902.19999999999993</v>
      </c>
      <c r="R173" s="120">
        <f t="shared" si="55"/>
        <v>971.6</v>
      </c>
      <c r="S173" s="122">
        <f t="shared" si="55"/>
        <v>1041</v>
      </c>
    </row>
    <row r="174" spans="2:19" x14ac:dyDescent="0.25">
      <c r="H174" s="127">
        <v>7</v>
      </c>
      <c r="I174" s="120">
        <f t="shared" si="56"/>
        <v>498.5</v>
      </c>
      <c r="J174" s="120">
        <f t="shared" si="55"/>
        <v>598.19999999999993</v>
      </c>
      <c r="K174" s="120">
        <f t="shared" si="55"/>
        <v>697.90000000000009</v>
      </c>
      <c r="L174" s="120">
        <f t="shared" si="55"/>
        <v>797.6</v>
      </c>
      <c r="M174" s="120">
        <f t="shared" si="55"/>
        <v>897.30000000000007</v>
      </c>
      <c r="N174" s="121">
        <f t="shared" si="55"/>
        <v>997</v>
      </c>
      <c r="O174" s="120">
        <f t="shared" si="55"/>
        <v>1096.7000000000003</v>
      </c>
      <c r="P174" s="120">
        <f t="shared" si="55"/>
        <v>1196.3999999999999</v>
      </c>
      <c r="Q174" s="120">
        <f t="shared" si="55"/>
        <v>1296.0999999999999</v>
      </c>
      <c r="R174" s="120">
        <f t="shared" si="55"/>
        <v>1395.8000000000002</v>
      </c>
      <c r="S174" s="122">
        <f t="shared" si="55"/>
        <v>1495.5000000000002</v>
      </c>
    </row>
    <row r="175" spans="2:19" x14ac:dyDescent="0.25">
      <c r="H175" s="127">
        <v>8</v>
      </c>
      <c r="I175" s="120">
        <f t="shared" si="56"/>
        <v>681.5</v>
      </c>
      <c r="J175" s="120">
        <f t="shared" si="55"/>
        <v>817.8</v>
      </c>
      <c r="K175" s="120">
        <f t="shared" si="55"/>
        <v>954.1</v>
      </c>
      <c r="L175" s="120">
        <f t="shared" si="55"/>
        <v>1090.4000000000001</v>
      </c>
      <c r="M175" s="120">
        <f t="shared" si="55"/>
        <v>1226.7</v>
      </c>
      <c r="N175" s="121">
        <f t="shared" si="55"/>
        <v>1363</v>
      </c>
      <c r="O175" s="120">
        <f t="shared" si="55"/>
        <v>1499.3000000000002</v>
      </c>
      <c r="P175" s="120">
        <f t="shared" si="55"/>
        <v>1635.6</v>
      </c>
      <c r="Q175" s="120">
        <f t="shared" si="55"/>
        <v>1771.8999999999999</v>
      </c>
      <c r="R175" s="120">
        <f t="shared" si="55"/>
        <v>1908.2</v>
      </c>
      <c r="S175" s="122">
        <f t="shared" si="55"/>
        <v>2044.5</v>
      </c>
    </row>
    <row r="176" spans="2:19" x14ac:dyDescent="0.25">
      <c r="H176" s="127">
        <v>9</v>
      </c>
      <c r="I176" s="120">
        <f t="shared" si="56"/>
        <v>899</v>
      </c>
      <c r="J176" s="120">
        <f t="shared" si="55"/>
        <v>1078.8</v>
      </c>
      <c r="K176" s="120">
        <f t="shared" si="55"/>
        <v>1258.6000000000001</v>
      </c>
      <c r="L176" s="120">
        <f t="shared" si="55"/>
        <v>1438.4000000000003</v>
      </c>
      <c r="M176" s="120">
        <f t="shared" si="55"/>
        <v>1618.2</v>
      </c>
      <c r="N176" s="121">
        <f t="shared" si="55"/>
        <v>1798</v>
      </c>
      <c r="O176" s="120">
        <f t="shared" si="55"/>
        <v>1977.8000000000004</v>
      </c>
      <c r="P176" s="120">
        <f t="shared" si="55"/>
        <v>2157.6</v>
      </c>
      <c r="Q176" s="120">
        <f t="shared" si="55"/>
        <v>2337.4</v>
      </c>
      <c r="R176" s="120">
        <f t="shared" si="55"/>
        <v>2517.2000000000003</v>
      </c>
      <c r="S176" s="122">
        <f t="shared" si="55"/>
        <v>2697.0000000000005</v>
      </c>
    </row>
    <row r="177" spans="8:19" x14ac:dyDescent="0.25">
      <c r="H177" s="127">
        <v>10</v>
      </c>
      <c r="I177" s="120">
        <f t="shared" si="56"/>
        <v>1152.5</v>
      </c>
      <c r="J177" s="120">
        <f t="shared" si="55"/>
        <v>1382.9999999999998</v>
      </c>
      <c r="K177" s="120">
        <f t="shared" si="55"/>
        <v>1613.5000000000002</v>
      </c>
      <c r="L177" s="120">
        <f t="shared" si="55"/>
        <v>1844.0000000000002</v>
      </c>
      <c r="M177" s="120">
        <f t="shared" si="55"/>
        <v>2074.5</v>
      </c>
      <c r="N177" s="121">
        <f t="shared" si="55"/>
        <v>2305</v>
      </c>
      <c r="O177" s="120">
        <f t="shared" si="55"/>
        <v>2535.5000000000005</v>
      </c>
      <c r="P177" s="120">
        <f t="shared" si="55"/>
        <v>2765.9999999999995</v>
      </c>
      <c r="Q177" s="120">
        <f t="shared" si="55"/>
        <v>2996.5000000000005</v>
      </c>
      <c r="R177" s="120">
        <f t="shared" si="55"/>
        <v>3227.0000000000005</v>
      </c>
      <c r="S177" s="122">
        <f t="shared" si="55"/>
        <v>3457.5000000000005</v>
      </c>
    </row>
    <row r="178" spans="8:19" x14ac:dyDescent="0.25">
      <c r="H178" s="127">
        <v>11</v>
      </c>
      <c r="I178" s="120">
        <f t="shared" si="56"/>
        <v>1445</v>
      </c>
      <c r="J178" s="120">
        <f t="shared" si="55"/>
        <v>1733.9999999999998</v>
      </c>
      <c r="K178" s="120">
        <f t="shared" si="55"/>
        <v>2023</v>
      </c>
      <c r="L178" s="120">
        <f t="shared" si="55"/>
        <v>2312</v>
      </c>
      <c r="M178" s="120">
        <f t="shared" si="55"/>
        <v>2601</v>
      </c>
      <c r="N178" s="121">
        <f t="shared" si="55"/>
        <v>2890</v>
      </c>
      <c r="O178" s="120">
        <f t="shared" si="55"/>
        <v>3179.0000000000005</v>
      </c>
      <c r="P178" s="120">
        <f t="shared" si="55"/>
        <v>3467.9999999999995</v>
      </c>
      <c r="Q178" s="120">
        <f t="shared" si="55"/>
        <v>3757.0000000000005</v>
      </c>
      <c r="R178" s="120">
        <f t="shared" si="55"/>
        <v>4046</v>
      </c>
      <c r="S178" s="122">
        <f t="shared" si="55"/>
        <v>4335</v>
      </c>
    </row>
    <row r="179" spans="8:19" x14ac:dyDescent="0.25">
      <c r="H179" s="127">
        <v>12</v>
      </c>
      <c r="I179" s="120">
        <f t="shared" si="56"/>
        <v>1778.5</v>
      </c>
      <c r="J179" s="120">
        <f t="shared" si="55"/>
        <v>2134.1999999999998</v>
      </c>
      <c r="K179" s="120">
        <f t="shared" si="55"/>
        <v>2489.9</v>
      </c>
      <c r="L179" s="120">
        <f t="shared" si="55"/>
        <v>2845.6000000000004</v>
      </c>
      <c r="M179" s="120">
        <f t="shared" si="55"/>
        <v>3201.2999999999997</v>
      </c>
      <c r="N179" s="121">
        <f t="shared" si="55"/>
        <v>3557</v>
      </c>
      <c r="O179" s="120">
        <f t="shared" si="55"/>
        <v>3912.7000000000007</v>
      </c>
      <c r="P179" s="120">
        <f t="shared" si="55"/>
        <v>4268.3999999999996</v>
      </c>
      <c r="Q179" s="120">
        <f t="shared" si="55"/>
        <v>4624.1000000000004</v>
      </c>
      <c r="R179" s="120">
        <f t="shared" si="55"/>
        <v>4979.8</v>
      </c>
      <c r="S179" s="122">
        <f t="shared" si="55"/>
        <v>5335.5</v>
      </c>
    </row>
    <row r="180" spans="8:19" x14ac:dyDescent="0.25">
      <c r="H180" s="127">
        <v>13</v>
      </c>
      <c r="I180" s="120">
        <f t="shared" si="56"/>
        <v>2156.5</v>
      </c>
      <c r="J180" s="120">
        <f t="shared" si="55"/>
        <v>2587.7999999999997</v>
      </c>
      <c r="K180" s="120">
        <f t="shared" si="55"/>
        <v>3019.1</v>
      </c>
      <c r="L180" s="120">
        <f t="shared" si="55"/>
        <v>3450.4000000000005</v>
      </c>
      <c r="M180" s="120">
        <f t="shared" si="55"/>
        <v>3881.7</v>
      </c>
      <c r="N180" s="121">
        <f t="shared" si="55"/>
        <v>4313</v>
      </c>
      <c r="O180" s="120">
        <f t="shared" si="55"/>
        <v>4744.3000000000011</v>
      </c>
      <c r="P180" s="120">
        <f t="shared" si="55"/>
        <v>5175.5999999999995</v>
      </c>
      <c r="Q180" s="120">
        <f t="shared" si="55"/>
        <v>5606.9000000000005</v>
      </c>
      <c r="R180" s="120">
        <f t="shared" si="55"/>
        <v>6038.2</v>
      </c>
      <c r="S180" s="122">
        <f t="shared" si="55"/>
        <v>6469.5</v>
      </c>
    </row>
    <row r="181" spans="8:19" x14ac:dyDescent="0.25">
      <c r="H181" s="127">
        <v>14</v>
      </c>
      <c r="I181" s="120">
        <f t="shared" si="56"/>
        <v>2581</v>
      </c>
      <c r="J181" s="120">
        <f t="shared" si="55"/>
        <v>3097.2</v>
      </c>
      <c r="K181" s="120">
        <f t="shared" si="55"/>
        <v>3613.3999999999996</v>
      </c>
      <c r="L181" s="120">
        <f t="shared" si="55"/>
        <v>4129.6000000000004</v>
      </c>
      <c r="M181" s="120">
        <f t="shared" si="55"/>
        <v>4645.7999999999993</v>
      </c>
      <c r="N181" s="121">
        <f t="shared" si="55"/>
        <v>5162</v>
      </c>
      <c r="O181" s="120">
        <f t="shared" si="55"/>
        <v>5678.2000000000007</v>
      </c>
      <c r="P181" s="120">
        <f t="shared" si="55"/>
        <v>6194.4</v>
      </c>
      <c r="Q181" s="120">
        <f t="shared" si="55"/>
        <v>6710.6</v>
      </c>
      <c r="R181" s="120">
        <f t="shared" si="55"/>
        <v>7226.7999999999993</v>
      </c>
      <c r="S181" s="122">
        <f t="shared" si="55"/>
        <v>7743</v>
      </c>
    </row>
    <row r="182" spans="8:19" x14ac:dyDescent="0.25">
      <c r="H182" s="127">
        <v>15</v>
      </c>
      <c r="I182" s="120">
        <f t="shared" si="56"/>
        <v>3055</v>
      </c>
      <c r="J182" s="120">
        <f t="shared" si="55"/>
        <v>3665.9999999999995</v>
      </c>
      <c r="K182" s="120">
        <f t="shared" si="55"/>
        <v>4276.9999999999991</v>
      </c>
      <c r="L182" s="120">
        <f t="shared" si="55"/>
        <v>4888</v>
      </c>
      <c r="M182" s="120">
        <f t="shared" si="55"/>
        <v>5498.9999999999991</v>
      </c>
      <c r="N182" s="121">
        <f t="shared" si="55"/>
        <v>6110</v>
      </c>
      <c r="O182" s="120">
        <f t="shared" si="55"/>
        <v>6721</v>
      </c>
      <c r="P182" s="120">
        <f t="shared" si="55"/>
        <v>7331.9999999999991</v>
      </c>
      <c r="Q182" s="120">
        <f t="shared" si="55"/>
        <v>7943</v>
      </c>
      <c r="R182" s="120">
        <f t="shared" si="55"/>
        <v>8553.9999999999982</v>
      </c>
      <c r="S182" s="122">
        <f t="shared" si="55"/>
        <v>9165</v>
      </c>
    </row>
    <row r="183" spans="8:19" x14ac:dyDescent="0.25">
      <c r="H183" s="127">
        <v>16</v>
      </c>
      <c r="I183" s="120">
        <f t="shared" si="56"/>
        <v>3581.5</v>
      </c>
      <c r="J183" s="120">
        <f t="shared" si="55"/>
        <v>4297.7999999999993</v>
      </c>
      <c r="K183" s="120">
        <f t="shared" si="55"/>
        <v>5014.0999999999985</v>
      </c>
      <c r="L183" s="120">
        <f t="shared" si="55"/>
        <v>5730.4000000000005</v>
      </c>
      <c r="M183" s="120">
        <f t="shared" si="55"/>
        <v>6446.6999999999989</v>
      </c>
      <c r="N183" s="121">
        <f t="shared" si="55"/>
        <v>7163</v>
      </c>
      <c r="O183" s="120">
        <f t="shared" si="55"/>
        <v>7879.3</v>
      </c>
      <c r="P183" s="120">
        <f t="shared" si="55"/>
        <v>8595.5999999999985</v>
      </c>
      <c r="Q183" s="120">
        <f t="shared" si="55"/>
        <v>9311.9</v>
      </c>
      <c r="R183" s="120">
        <f t="shared" si="55"/>
        <v>10028.199999999997</v>
      </c>
      <c r="S183" s="122">
        <f t="shared" si="55"/>
        <v>10744.5</v>
      </c>
    </row>
    <row r="184" spans="8:19" x14ac:dyDescent="0.25">
      <c r="H184" s="127">
        <v>17</v>
      </c>
      <c r="I184" s="120">
        <f t="shared" si="56"/>
        <v>4166</v>
      </c>
      <c r="J184" s="120">
        <f t="shared" si="55"/>
        <v>4999.2</v>
      </c>
      <c r="K184" s="120">
        <f t="shared" si="55"/>
        <v>5832.3999999999978</v>
      </c>
      <c r="L184" s="120">
        <f t="shared" si="55"/>
        <v>6665.6</v>
      </c>
      <c r="M184" s="120">
        <f t="shared" si="55"/>
        <v>7498.7999999999993</v>
      </c>
      <c r="N184" s="121">
        <f t="shared" si="55"/>
        <v>8332</v>
      </c>
      <c r="O184" s="120">
        <f t="shared" si="55"/>
        <v>9165.2000000000007</v>
      </c>
      <c r="P184" s="120">
        <f t="shared" si="55"/>
        <v>9998.4</v>
      </c>
      <c r="Q184" s="120">
        <f t="shared" si="55"/>
        <v>10831.6</v>
      </c>
      <c r="R184" s="120">
        <f t="shared" si="55"/>
        <v>11664.799999999996</v>
      </c>
      <c r="S184" s="122">
        <f t="shared" si="55"/>
        <v>12498</v>
      </c>
    </row>
    <row r="185" spans="8:19" x14ac:dyDescent="0.25">
      <c r="H185" s="127">
        <v>18</v>
      </c>
      <c r="I185" s="120">
        <f t="shared" si="56"/>
        <v>4811</v>
      </c>
      <c r="J185" s="120">
        <f t="shared" ref="J185:J197" si="57">J184*(1+$D$129)+J153</f>
        <v>5773.2000000000007</v>
      </c>
      <c r="K185" s="120">
        <f t="shared" ref="K185:K197" si="58">K184*(1+$D$129)+K153</f>
        <v>6735.3999999999978</v>
      </c>
      <c r="L185" s="120">
        <f t="shared" ref="L185:L197" si="59">L184*(1+$D$129)+L153</f>
        <v>7697.6</v>
      </c>
      <c r="M185" s="120">
        <f t="shared" ref="M185:M197" si="60">M184*(1+$D$129)+M153</f>
        <v>8659.7999999999993</v>
      </c>
      <c r="N185" s="121">
        <f t="shared" ref="N185:N197" si="61">N184*(1+$D$129)+N153</f>
        <v>9622</v>
      </c>
      <c r="O185" s="120">
        <f t="shared" ref="O185:O197" si="62">O184*(1+$D$129)+O153</f>
        <v>10584.2</v>
      </c>
      <c r="P185" s="120">
        <f t="shared" ref="P185:P197" si="63">P184*(1+$D$129)+P153</f>
        <v>11546.400000000001</v>
      </c>
      <c r="Q185" s="120">
        <f t="shared" ref="Q185:Q197" si="64">Q184*(1+$D$129)+Q153</f>
        <v>12508.6</v>
      </c>
      <c r="R185" s="120">
        <f t="shared" ref="R185:R197" si="65">R184*(1+$D$129)+R153</f>
        <v>13470.799999999996</v>
      </c>
      <c r="S185" s="122">
        <f t="shared" ref="S185:S197" si="66">S184*(1+$D$129)+S153</f>
        <v>14433.000000000002</v>
      </c>
    </row>
    <row r="186" spans="8:19" x14ac:dyDescent="0.25">
      <c r="H186" s="127">
        <v>19</v>
      </c>
      <c r="I186" s="120">
        <f t="shared" si="56"/>
        <v>5521.5</v>
      </c>
      <c r="J186" s="120">
        <f t="shared" si="57"/>
        <v>6625.8000000000011</v>
      </c>
      <c r="K186" s="120">
        <f t="shared" si="58"/>
        <v>7730.0999999999976</v>
      </c>
      <c r="L186" s="120">
        <f t="shared" si="59"/>
        <v>8834.4</v>
      </c>
      <c r="M186" s="120">
        <f t="shared" si="60"/>
        <v>9938.6999999999989</v>
      </c>
      <c r="N186" s="121">
        <f t="shared" si="61"/>
        <v>11043</v>
      </c>
      <c r="O186" s="120">
        <f t="shared" si="62"/>
        <v>12147.3</v>
      </c>
      <c r="P186" s="120">
        <f t="shared" si="63"/>
        <v>13251.600000000002</v>
      </c>
      <c r="Q186" s="120">
        <f t="shared" si="64"/>
        <v>14355.9</v>
      </c>
      <c r="R186" s="120">
        <f t="shared" si="65"/>
        <v>15460.199999999995</v>
      </c>
      <c r="S186" s="122">
        <f t="shared" si="66"/>
        <v>16564.5</v>
      </c>
    </row>
    <row r="187" spans="8:19" x14ac:dyDescent="0.25">
      <c r="H187" s="127">
        <v>20</v>
      </c>
      <c r="I187" s="120">
        <f t="shared" si="56"/>
        <v>6301</v>
      </c>
      <c r="J187" s="120">
        <f t="shared" si="57"/>
        <v>7561.2000000000007</v>
      </c>
      <c r="K187" s="120">
        <f t="shared" si="58"/>
        <v>8821.3999999999978</v>
      </c>
      <c r="L187" s="120">
        <f t="shared" si="59"/>
        <v>10081.599999999999</v>
      </c>
      <c r="M187" s="120">
        <f t="shared" si="60"/>
        <v>11341.8</v>
      </c>
      <c r="N187" s="121">
        <f t="shared" si="61"/>
        <v>12602</v>
      </c>
      <c r="O187" s="120">
        <f t="shared" si="62"/>
        <v>13862.199999999999</v>
      </c>
      <c r="P187" s="120">
        <f t="shared" si="63"/>
        <v>15122.400000000001</v>
      </c>
      <c r="Q187" s="120">
        <f t="shared" si="64"/>
        <v>16382.6</v>
      </c>
      <c r="R187" s="120">
        <f t="shared" si="65"/>
        <v>17642.799999999996</v>
      </c>
      <c r="S187" s="122">
        <f t="shared" si="66"/>
        <v>18903</v>
      </c>
    </row>
    <row r="188" spans="8:19" x14ac:dyDescent="0.25">
      <c r="H188" s="127">
        <v>21</v>
      </c>
      <c r="I188" s="120">
        <f t="shared" si="56"/>
        <v>7131</v>
      </c>
      <c r="J188" s="120">
        <f t="shared" si="57"/>
        <v>8557.2000000000007</v>
      </c>
      <c r="K188" s="120">
        <f t="shared" si="58"/>
        <v>9983.3999999999978</v>
      </c>
      <c r="L188" s="120">
        <f t="shared" si="59"/>
        <v>11409.599999999999</v>
      </c>
      <c r="M188" s="120">
        <f t="shared" si="60"/>
        <v>12835.8</v>
      </c>
      <c r="N188" s="121">
        <f t="shared" si="61"/>
        <v>14262</v>
      </c>
      <c r="O188" s="120">
        <f t="shared" si="62"/>
        <v>15688.2</v>
      </c>
      <c r="P188" s="120">
        <f t="shared" si="63"/>
        <v>17114.400000000001</v>
      </c>
      <c r="Q188" s="120">
        <f t="shared" si="64"/>
        <v>18540.600000000002</v>
      </c>
      <c r="R188" s="120">
        <f t="shared" si="65"/>
        <v>19966.799999999996</v>
      </c>
      <c r="S188" s="122">
        <f t="shared" si="66"/>
        <v>21393</v>
      </c>
    </row>
    <row r="189" spans="8:19" x14ac:dyDescent="0.25">
      <c r="H189" s="127">
        <v>22</v>
      </c>
      <c r="I189" s="120">
        <f t="shared" si="56"/>
        <v>8014</v>
      </c>
      <c r="J189" s="120">
        <f t="shared" si="57"/>
        <v>9616.7999999999993</v>
      </c>
      <c r="K189" s="120">
        <f t="shared" si="58"/>
        <v>11219.599999999997</v>
      </c>
      <c r="L189" s="120">
        <f t="shared" si="59"/>
        <v>12822.399999999998</v>
      </c>
      <c r="M189" s="120">
        <f t="shared" si="60"/>
        <v>14425.199999999999</v>
      </c>
      <c r="N189" s="121">
        <f t="shared" si="61"/>
        <v>16028</v>
      </c>
      <c r="O189" s="120">
        <f t="shared" si="62"/>
        <v>17630.8</v>
      </c>
      <c r="P189" s="120">
        <f t="shared" si="63"/>
        <v>19233.599999999999</v>
      </c>
      <c r="Q189" s="120">
        <f t="shared" si="64"/>
        <v>20836.400000000001</v>
      </c>
      <c r="R189" s="120">
        <f t="shared" si="65"/>
        <v>22439.199999999993</v>
      </c>
      <c r="S189" s="122">
        <f t="shared" si="66"/>
        <v>24042</v>
      </c>
    </row>
    <row r="190" spans="8:19" x14ac:dyDescent="0.25">
      <c r="H190" s="127">
        <v>23</v>
      </c>
      <c r="I190" s="120">
        <f t="shared" si="56"/>
        <v>8952.5</v>
      </c>
      <c r="J190" s="120">
        <f t="shared" si="57"/>
        <v>10743</v>
      </c>
      <c r="K190" s="120">
        <f t="shared" si="58"/>
        <v>12533.499999999998</v>
      </c>
      <c r="L190" s="120">
        <f t="shared" si="59"/>
        <v>14323.999999999998</v>
      </c>
      <c r="M190" s="120">
        <f t="shared" si="60"/>
        <v>16114.499999999998</v>
      </c>
      <c r="N190" s="121">
        <f t="shared" si="61"/>
        <v>17905</v>
      </c>
      <c r="O190" s="120">
        <f t="shared" si="62"/>
        <v>19695.5</v>
      </c>
      <c r="P190" s="120">
        <f t="shared" si="63"/>
        <v>21486</v>
      </c>
      <c r="Q190" s="120">
        <f t="shared" si="64"/>
        <v>23276.500000000004</v>
      </c>
      <c r="R190" s="120">
        <f t="shared" si="65"/>
        <v>25066.999999999996</v>
      </c>
      <c r="S190" s="122">
        <f t="shared" si="66"/>
        <v>26857.5</v>
      </c>
    </row>
    <row r="191" spans="8:19" x14ac:dyDescent="0.25">
      <c r="H191" s="127">
        <v>24</v>
      </c>
      <c r="I191" s="120">
        <f t="shared" si="56"/>
        <v>9949.5</v>
      </c>
      <c r="J191" s="120">
        <f t="shared" si="57"/>
        <v>11939.4</v>
      </c>
      <c r="K191" s="120">
        <f t="shared" si="58"/>
        <v>13929.3</v>
      </c>
      <c r="L191" s="120">
        <f t="shared" si="59"/>
        <v>15919.199999999997</v>
      </c>
      <c r="M191" s="120">
        <f t="shared" si="60"/>
        <v>17909.099999999999</v>
      </c>
      <c r="N191" s="121">
        <f t="shared" si="61"/>
        <v>19899</v>
      </c>
      <c r="O191" s="120">
        <f t="shared" si="62"/>
        <v>21888.899999999998</v>
      </c>
      <c r="P191" s="120">
        <f t="shared" si="63"/>
        <v>23878.799999999999</v>
      </c>
      <c r="Q191" s="120">
        <f t="shared" si="64"/>
        <v>25868.700000000004</v>
      </c>
      <c r="R191" s="120">
        <f t="shared" si="65"/>
        <v>27858.6</v>
      </c>
      <c r="S191" s="122">
        <f t="shared" si="66"/>
        <v>29848.5</v>
      </c>
    </row>
    <row r="192" spans="8:19" x14ac:dyDescent="0.25">
      <c r="H192" s="127">
        <v>25</v>
      </c>
      <c r="I192" s="120">
        <f t="shared" si="56"/>
        <v>11052.5</v>
      </c>
      <c r="J192" s="120">
        <f t="shared" si="57"/>
        <v>13263</v>
      </c>
      <c r="K192" s="120">
        <f t="shared" si="58"/>
        <v>15473.5</v>
      </c>
      <c r="L192" s="120">
        <f t="shared" si="59"/>
        <v>17683.999999999996</v>
      </c>
      <c r="M192" s="120">
        <f t="shared" si="60"/>
        <v>19894.5</v>
      </c>
      <c r="N192" s="121">
        <f t="shared" si="61"/>
        <v>22105</v>
      </c>
      <c r="O192" s="120">
        <f t="shared" si="62"/>
        <v>24315.5</v>
      </c>
      <c r="P192" s="120">
        <f t="shared" si="63"/>
        <v>26526</v>
      </c>
      <c r="Q192" s="120">
        <f t="shared" si="64"/>
        <v>28736.500000000007</v>
      </c>
      <c r="R192" s="120">
        <f t="shared" si="65"/>
        <v>30947</v>
      </c>
      <c r="S192" s="122">
        <f t="shared" si="66"/>
        <v>33157.5</v>
      </c>
    </row>
    <row r="193" spans="8:19" x14ac:dyDescent="0.25">
      <c r="H193" s="127">
        <v>26</v>
      </c>
      <c r="I193" s="120">
        <f t="shared" si="56"/>
        <v>12129.5</v>
      </c>
      <c r="J193" s="120">
        <f t="shared" si="57"/>
        <v>14555.4</v>
      </c>
      <c r="K193" s="120">
        <f t="shared" si="58"/>
        <v>16981.3</v>
      </c>
      <c r="L193" s="120">
        <f t="shared" si="59"/>
        <v>19407.199999999997</v>
      </c>
      <c r="M193" s="120">
        <f t="shared" si="60"/>
        <v>21833.1</v>
      </c>
      <c r="N193" s="121">
        <f t="shared" si="61"/>
        <v>24259</v>
      </c>
      <c r="O193" s="120">
        <f t="shared" si="62"/>
        <v>26684.9</v>
      </c>
      <c r="P193" s="120">
        <f t="shared" si="63"/>
        <v>29110.799999999999</v>
      </c>
      <c r="Q193" s="120">
        <f t="shared" si="64"/>
        <v>31536.700000000008</v>
      </c>
      <c r="R193" s="120">
        <f t="shared" si="65"/>
        <v>33962.6</v>
      </c>
      <c r="S193" s="122">
        <f t="shared" si="66"/>
        <v>36388.5</v>
      </c>
    </row>
    <row r="194" spans="8:19" x14ac:dyDescent="0.25">
      <c r="H194" s="127">
        <v>27</v>
      </c>
      <c r="I194" s="120">
        <f t="shared" si="56"/>
        <v>13318.5</v>
      </c>
      <c r="J194" s="120">
        <f t="shared" si="57"/>
        <v>15982.199999999999</v>
      </c>
      <c r="K194" s="120">
        <f t="shared" si="58"/>
        <v>18645.899999999998</v>
      </c>
      <c r="L194" s="120">
        <f t="shared" si="59"/>
        <v>21309.599999999995</v>
      </c>
      <c r="M194" s="120">
        <f t="shared" si="60"/>
        <v>23973.3</v>
      </c>
      <c r="N194" s="121">
        <f t="shared" si="61"/>
        <v>26637</v>
      </c>
      <c r="O194" s="120">
        <f t="shared" si="62"/>
        <v>29300.7</v>
      </c>
      <c r="P194" s="120">
        <f t="shared" si="63"/>
        <v>31964.399999999998</v>
      </c>
      <c r="Q194" s="120">
        <f t="shared" si="64"/>
        <v>34628.100000000006</v>
      </c>
      <c r="R194" s="120">
        <f t="shared" si="65"/>
        <v>37291.799999999996</v>
      </c>
      <c r="S194" s="122">
        <f t="shared" si="66"/>
        <v>39955.5</v>
      </c>
    </row>
    <row r="195" spans="8:19" x14ac:dyDescent="0.25">
      <c r="H195" s="127">
        <v>28</v>
      </c>
      <c r="I195" s="120">
        <f t="shared" si="56"/>
        <v>14577</v>
      </c>
      <c r="J195" s="120">
        <f t="shared" si="57"/>
        <v>17492.399999999998</v>
      </c>
      <c r="K195" s="120">
        <f t="shared" si="58"/>
        <v>20407.799999999996</v>
      </c>
      <c r="L195" s="120">
        <f t="shared" si="59"/>
        <v>23323.199999999993</v>
      </c>
      <c r="M195" s="120">
        <f t="shared" si="60"/>
        <v>26238.6</v>
      </c>
      <c r="N195" s="121">
        <f t="shared" si="61"/>
        <v>29154</v>
      </c>
      <c r="O195" s="120">
        <f t="shared" si="62"/>
        <v>32069.4</v>
      </c>
      <c r="P195" s="120">
        <f t="shared" si="63"/>
        <v>34984.799999999996</v>
      </c>
      <c r="Q195" s="120">
        <f t="shared" si="64"/>
        <v>37900.200000000004</v>
      </c>
      <c r="R195" s="120">
        <f t="shared" si="65"/>
        <v>40815.599999999991</v>
      </c>
      <c r="S195" s="122">
        <f t="shared" si="66"/>
        <v>43731</v>
      </c>
    </row>
    <row r="196" spans="8:19" x14ac:dyDescent="0.25">
      <c r="H196" s="127">
        <v>29</v>
      </c>
      <c r="I196" s="120">
        <f t="shared" si="56"/>
        <v>15909</v>
      </c>
      <c r="J196" s="120">
        <f t="shared" si="57"/>
        <v>19090.8</v>
      </c>
      <c r="K196" s="120">
        <f t="shared" si="58"/>
        <v>22272.599999999995</v>
      </c>
      <c r="L196" s="120">
        <f t="shared" si="59"/>
        <v>25454.399999999994</v>
      </c>
      <c r="M196" s="120">
        <f t="shared" si="60"/>
        <v>28636.199999999997</v>
      </c>
      <c r="N196" s="121">
        <f t="shared" si="61"/>
        <v>31818</v>
      </c>
      <c r="O196" s="120">
        <f t="shared" si="62"/>
        <v>34999.800000000003</v>
      </c>
      <c r="P196" s="120">
        <f t="shared" si="63"/>
        <v>38181.599999999999</v>
      </c>
      <c r="Q196" s="120">
        <f t="shared" si="64"/>
        <v>41363.400000000009</v>
      </c>
      <c r="R196" s="120">
        <f t="shared" si="65"/>
        <v>44545.19999999999</v>
      </c>
      <c r="S196" s="122">
        <f t="shared" si="66"/>
        <v>47727</v>
      </c>
    </row>
    <row r="197" spans="8:19" x14ac:dyDescent="0.25">
      <c r="H197" s="128">
        <v>30</v>
      </c>
      <c r="I197" s="123">
        <f t="shared" si="56"/>
        <v>17316.5</v>
      </c>
      <c r="J197" s="123">
        <f t="shared" si="57"/>
        <v>20779.8</v>
      </c>
      <c r="K197" s="123">
        <f t="shared" si="58"/>
        <v>24243.099999999995</v>
      </c>
      <c r="L197" s="123">
        <f t="shared" si="59"/>
        <v>27706.399999999994</v>
      </c>
      <c r="M197" s="123">
        <f t="shared" si="60"/>
        <v>31169.699999999997</v>
      </c>
      <c r="N197" s="124">
        <f t="shared" si="61"/>
        <v>34633</v>
      </c>
      <c r="O197" s="123">
        <f t="shared" si="62"/>
        <v>38096.300000000003</v>
      </c>
      <c r="P197" s="123">
        <f t="shared" si="63"/>
        <v>41559.599999999999</v>
      </c>
      <c r="Q197" s="123">
        <f t="shared" si="64"/>
        <v>45022.900000000009</v>
      </c>
      <c r="R197" s="123">
        <f t="shared" si="65"/>
        <v>48486.19999999999</v>
      </c>
      <c r="S197" s="125">
        <f t="shared" si="66"/>
        <v>51949.5</v>
      </c>
    </row>
    <row r="200" spans="8:19" x14ac:dyDescent="0.25">
      <c r="H200" s="111"/>
      <c r="I200" s="112">
        <v>-0.5</v>
      </c>
      <c r="J200" s="112">
        <v>-0.4</v>
      </c>
      <c r="K200" s="112">
        <v>-0.3</v>
      </c>
      <c r="L200" s="112">
        <v>-0.2</v>
      </c>
      <c r="M200" s="112">
        <v>-0.1</v>
      </c>
      <c r="N200" s="112">
        <v>0</v>
      </c>
      <c r="O200" s="112">
        <v>0.1</v>
      </c>
      <c r="P200" s="112">
        <v>0.2</v>
      </c>
      <c r="Q200" s="112">
        <v>0.3</v>
      </c>
      <c r="R200" s="112">
        <v>0.4</v>
      </c>
      <c r="S200" s="113">
        <v>0.5</v>
      </c>
    </row>
    <row r="201" spans="8:19" x14ac:dyDescent="0.25">
      <c r="H201" s="114" t="s">
        <v>55</v>
      </c>
      <c r="I201" s="120">
        <f>I$177</f>
        <v>1152.5</v>
      </c>
      <c r="J201" s="120">
        <f t="shared" ref="J201:S201" si="67">J$177</f>
        <v>1382.9999999999998</v>
      </c>
      <c r="K201" s="120">
        <f t="shared" si="67"/>
        <v>1613.5000000000002</v>
      </c>
      <c r="L201" s="120">
        <f t="shared" si="67"/>
        <v>1844.0000000000002</v>
      </c>
      <c r="M201" s="120">
        <f t="shared" si="67"/>
        <v>2074.5</v>
      </c>
      <c r="N201" s="121">
        <f t="shared" si="67"/>
        <v>2305</v>
      </c>
      <c r="O201" s="120">
        <f t="shared" si="67"/>
        <v>2535.5000000000005</v>
      </c>
      <c r="P201" s="120">
        <f t="shared" si="67"/>
        <v>2765.9999999999995</v>
      </c>
      <c r="Q201" s="120">
        <f t="shared" si="67"/>
        <v>2996.5000000000005</v>
      </c>
      <c r="R201" s="120">
        <f t="shared" si="67"/>
        <v>3227.0000000000005</v>
      </c>
      <c r="S201" s="119">
        <f t="shared" si="67"/>
        <v>3457.5000000000005</v>
      </c>
    </row>
    <row r="202" spans="8:19" x14ac:dyDescent="0.25">
      <c r="H202" s="114" t="s">
        <v>56</v>
      </c>
      <c r="I202" s="120">
        <f>I187</f>
        <v>6301</v>
      </c>
      <c r="J202" s="120">
        <f t="shared" ref="J202:S202" si="68">J187</f>
        <v>7561.2000000000007</v>
      </c>
      <c r="K202" s="120">
        <f t="shared" si="68"/>
        <v>8821.3999999999978</v>
      </c>
      <c r="L202" s="120">
        <f t="shared" si="68"/>
        <v>10081.599999999999</v>
      </c>
      <c r="M202" s="120">
        <f t="shared" si="68"/>
        <v>11341.8</v>
      </c>
      <c r="N202" s="121">
        <f t="shared" si="68"/>
        <v>12602</v>
      </c>
      <c r="O202" s="120">
        <f t="shared" si="68"/>
        <v>13862.199999999999</v>
      </c>
      <c r="P202" s="120">
        <f t="shared" si="68"/>
        <v>15122.400000000001</v>
      </c>
      <c r="Q202" s="120">
        <f t="shared" si="68"/>
        <v>16382.6</v>
      </c>
      <c r="R202" s="120">
        <f t="shared" si="68"/>
        <v>17642.799999999996</v>
      </c>
      <c r="S202" s="122">
        <f t="shared" si="68"/>
        <v>18903</v>
      </c>
    </row>
    <row r="203" spans="8:19" x14ac:dyDescent="0.25">
      <c r="H203" s="129" t="s">
        <v>57</v>
      </c>
      <c r="I203" s="123">
        <f>I197</f>
        <v>17316.5</v>
      </c>
      <c r="J203" s="123">
        <f t="shared" ref="J203:S203" si="69">J197</f>
        <v>20779.8</v>
      </c>
      <c r="K203" s="123">
        <f t="shared" si="69"/>
        <v>24243.099999999995</v>
      </c>
      <c r="L203" s="123">
        <f t="shared" si="69"/>
        <v>27706.399999999994</v>
      </c>
      <c r="M203" s="123">
        <f t="shared" si="69"/>
        <v>31169.699999999997</v>
      </c>
      <c r="N203" s="124">
        <f t="shared" si="69"/>
        <v>34633</v>
      </c>
      <c r="O203" s="123">
        <f t="shared" si="69"/>
        <v>38096.300000000003</v>
      </c>
      <c r="P203" s="123">
        <f t="shared" si="69"/>
        <v>41559.599999999999</v>
      </c>
      <c r="Q203" s="123">
        <f t="shared" si="69"/>
        <v>45022.900000000009</v>
      </c>
      <c r="R203" s="123">
        <f t="shared" si="69"/>
        <v>48486.19999999999</v>
      </c>
      <c r="S203" s="125">
        <f t="shared" si="69"/>
        <v>51949.5</v>
      </c>
    </row>
    <row r="206" spans="8:19" x14ac:dyDescent="0.25">
      <c r="H206" s="93"/>
      <c r="I206" s="98">
        <f>I133</f>
        <v>-0.5</v>
      </c>
      <c r="J206" s="98">
        <f t="shared" ref="J206:S206" si="70">J133</f>
        <v>-0.4</v>
      </c>
      <c r="K206" s="98">
        <f t="shared" si="70"/>
        <v>-0.3</v>
      </c>
      <c r="L206" s="98">
        <f t="shared" si="70"/>
        <v>-0.2</v>
      </c>
      <c r="M206" s="98">
        <f t="shared" si="70"/>
        <v>-0.1</v>
      </c>
      <c r="N206" s="98">
        <f t="shared" si="70"/>
        <v>0</v>
      </c>
      <c r="O206" s="98">
        <f t="shared" si="70"/>
        <v>0.1</v>
      </c>
      <c r="P206" s="98">
        <f t="shared" si="70"/>
        <v>0.2</v>
      </c>
      <c r="Q206" s="98">
        <f t="shared" si="70"/>
        <v>0.3</v>
      </c>
      <c r="R206" s="98">
        <f t="shared" si="70"/>
        <v>0.4</v>
      </c>
      <c r="S206" s="98">
        <f t="shared" si="70"/>
        <v>0.5</v>
      </c>
    </row>
    <row r="207" spans="8:19" x14ac:dyDescent="0.25">
      <c r="H207" s="93" t="s">
        <v>61</v>
      </c>
      <c r="I207" s="94">
        <v>27.680734115963716</v>
      </c>
      <c r="J207" s="94">
        <v>27.567106855735933</v>
      </c>
      <c r="K207" s="94">
        <v>27.453479595508139</v>
      </c>
      <c r="L207" s="94">
        <v>27.339852335280355</v>
      </c>
      <c r="M207" s="94">
        <v>27.226225075052561</v>
      </c>
      <c r="N207" s="95">
        <v>27.112597814824777</v>
      </c>
      <c r="O207" s="94">
        <v>26.998970554596983</v>
      </c>
      <c r="P207" s="94">
        <v>26.8853432943692</v>
      </c>
      <c r="Q207" s="94">
        <v>26.771716034141406</v>
      </c>
      <c r="R207" s="94">
        <v>26.658088773913619</v>
      </c>
      <c r="S207" s="94">
        <v>26.544461513685828</v>
      </c>
    </row>
    <row r="208" spans="8:19" x14ac:dyDescent="0.25">
      <c r="H208" s="93" t="s">
        <v>65</v>
      </c>
      <c r="I208" s="94">
        <v>31.64194667885592</v>
      </c>
      <c r="J208" s="94">
        <v>31.358377420093202</v>
      </c>
      <c r="K208" s="94">
        <v>31.074808161330488</v>
      </c>
      <c r="L208" s="94">
        <v>30.791238902567766</v>
      </c>
      <c r="M208" s="94">
        <v>30.507669643805055</v>
      </c>
      <c r="N208" s="95">
        <v>30.224100385042334</v>
      </c>
      <c r="O208" s="94">
        <v>29.940531126279616</v>
      </c>
      <c r="P208" s="94">
        <v>29.656961867516902</v>
      </c>
      <c r="Q208" s="94">
        <v>29.37339260875418</v>
      </c>
      <c r="R208" s="94">
        <v>29.08982334999147</v>
      </c>
      <c r="S208" s="94">
        <v>28.806254091228748</v>
      </c>
    </row>
    <row r="209" spans="3:19" x14ac:dyDescent="0.25">
      <c r="H209" s="93" t="s">
        <v>67</v>
      </c>
      <c r="I209" s="94">
        <v>24.889814460491714</v>
      </c>
      <c r="J209" s="94">
        <v>24.501960032563726</v>
      </c>
      <c r="K209" s="94">
        <v>24.114105604635736</v>
      </c>
      <c r="L209" s="94">
        <v>23.726251176707745</v>
      </c>
      <c r="M209" s="94">
        <v>23.338396748779754</v>
      </c>
      <c r="N209" s="95">
        <v>22.950542320851763</v>
      </c>
      <c r="O209" s="94">
        <v>22.562687892923776</v>
      </c>
      <c r="P209" s="94">
        <v>22.174833464995782</v>
      </c>
      <c r="Q209" s="94">
        <v>21.786979037067791</v>
      </c>
      <c r="R209" s="94">
        <v>21.399124609139804</v>
      </c>
      <c r="S209" s="94">
        <v>21.011270181211813</v>
      </c>
    </row>
    <row r="210" spans="3:19" x14ac:dyDescent="0.25">
      <c r="H210" s="93" t="s">
        <v>62</v>
      </c>
      <c r="I210" s="94">
        <v>15.881245609185621</v>
      </c>
      <c r="J210" s="94">
        <v>15.767618348957832</v>
      </c>
      <c r="K210" s="94">
        <v>15.653991088730043</v>
      </c>
      <c r="L210" s="94">
        <v>15.540363828502256</v>
      </c>
      <c r="M210" s="94">
        <v>15.426736568274467</v>
      </c>
      <c r="N210" s="95">
        <v>15.313109308046679</v>
      </c>
      <c r="O210" s="94">
        <v>15.19948204781889</v>
      </c>
      <c r="P210" s="94">
        <v>15.085854787591101</v>
      </c>
      <c r="Q210" s="94">
        <v>14.972227527363312</v>
      </c>
      <c r="R210" s="94">
        <v>14.858600267135524</v>
      </c>
      <c r="S210" s="94">
        <v>14.744973006907735</v>
      </c>
    </row>
    <row r="211" spans="3:19" x14ac:dyDescent="0.25">
      <c r="H211" s="93" t="s">
        <v>69</v>
      </c>
      <c r="I211" s="94">
        <v>14.677295388077653</v>
      </c>
      <c r="J211" s="94">
        <v>14.393726129314935</v>
      </c>
      <c r="K211" s="94">
        <v>14.110156870552219</v>
      </c>
      <c r="L211" s="94">
        <v>13.826587611789501</v>
      </c>
      <c r="M211" s="94">
        <v>13.543018353026783</v>
      </c>
      <c r="N211" s="95">
        <v>13.259449094264067</v>
      </c>
      <c r="O211" s="94">
        <v>12.975879835501349</v>
      </c>
      <c r="P211" s="94">
        <v>12.692310576738631</v>
      </c>
      <c r="Q211" s="94">
        <v>12.408741317975915</v>
      </c>
      <c r="R211" s="94">
        <v>12.125172059213199</v>
      </c>
      <c r="S211" s="94">
        <v>11.841602800450481</v>
      </c>
    </row>
    <row r="212" spans="3:19" x14ac:dyDescent="0.25">
      <c r="H212" s="93" t="s">
        <v>70</v>
      </c>
      <c r="I212" s="94">
        <v>14.353809904298107</v>
      </c>
      <c r="J212" s="94">
        <v>13.965955476370116</v>
      </c>
      <c r="K212" s="94">
        <v>13.578101048442127</v>
      </c>
      <c r="L212" s="94">
        <v>13.190246620514136</v>
      </c>
      <c r="M212" s="94">
        <v>12.802392192586145</v>
      </c>
      <c r="N212" s="95">
        <v>12.414537764658157</v>
      </c>
      <c r="O212" s="94">
        <v>12.026683336730166</v>
      </c>
      <c r="P212" s="94">
        <v>11.638828908802175</v>
      </c>
      <c r="Q212" s="94">
        <v>11.250974480874184</v>
      </c>
      <c r="R212" s="94">
        <v>10.863120052946197</v>
      </c>
      <c r="S212" s="94">
        <v>10.475265625018205</v>
      </c>
    </row>
    <row r="220" spans="3:19" ht="15.75" thickBot="1" x14ac:dyDescent="0.3"/>
    <row r="221" spans="3:19" x14ac:dyDescent="0.25">
      <c r="C221" s="181" t="s">
        <v>75</v>
      </c>
      <c r="D221" s="182"/>
    </row>
    <row r="222" spans="3:19" x14ac:dyDescent="0.25">
      <c r="C222" s="183"/>
      <c r="D222" s="184"/>
    </row>
    <row r="223" spans="3:19" ht="15.75" thickBot="1" x14ac:dyDescent="0.3">
      <c r="C223" s="185"/>
      <c r="D223" s="186"/>
    </row>
    <row r="226" spans="2:19" x14ac:dyDescent="0.25">
      <c r="C226" s="132" t="s">
        <v>22</v>
      </c>
      <c r="D226" s="134">
        <v>4.2500000000000003E-2</v>
      </c>
    </row>
    <row r="230" spans="2:19" ht="15.75" thickBot="1" x14ac:dyDescent="0.3">
      <c r="B230" s="41" t="s">
        <v>0</v>
      </c>
      <c r="C230" s="41" t="s">
        <v>13</v>
      </c>
      <c r="D230" s="13" t="s">
        <v>33</v>
      </c>
      <c r="E230" s="14" t="s">
        <v>43</v>
      </c>
      <c r="F230" s="14" t="s">
        <v>44</v>
      </c>
      <c r="H230" s="29" t="s">
        <v>52</v>
      </c>
      <c r="I230" s="28">
        <v>-0.5</v>
      </c>
      <c r="J230" s="28">
        <v>-0.4</v>
      </c>
      <c r="K230" s="28">
        <v>-0.3</v>
      </c>
      <c r="L230" s="28">
        <v>-0.2</v>
      </c>
      <c r="M230" s="28">
        <v>-0.1</v>
      </c>
      <c r="N230" s="28">
        <v>0</v>
      </c>
      <c r="O230" s="28">
        <v>0.1</v>
      </c>
      <c r="P230" s="28">
        <v>0.2</v>
      </c>
      <c r="Q230" s="28">
        <v>0.3</v>
      </c>
      <c r="R230" s="28">
        <v>0.4</v>
      </c>
      <c r="S230" s="28">
        <v>0.5</v>
      </c>
    </row>
    <row r="231" spans="2:19" x14ac:dyDescent="0.25">
      <c r="B231" s="1">
        <v>1</v>
      </c>
      <c r="C231" s="9">
        <v>68</v>
      </c>
      <c r="D231" s="9">
        <f>C231</f>
        <v>68</v>
      </c>
      <c r="E231" s="9">
        <v>41.370922619047619</v>
      </c>
      <c r="F231" s="9">
        <v>41.370922619047619</v>
      </c>
    </row>
    <row r="232" spans="2:19" x14ac:dyDescent="0.25">
      <c r="B232" s="1">
        <v>2</v>
      </c>
      <c r="C232" s="9">
        <v>178</v>
      </c>
      <c r="D232" s="9">
        <f>C232-C231*(1+$D$226)</f>
        <v>107.11</v>
      </c>
      <c r="E232" s="9">
        <v>41.230823896631826</v>
      </c>
      <c r="F232" s="9">
        <v>41.230823896631826</v>
      </c>
      <c r="H232" s="111" t="s">
        <v>85</v>
      </c>
      <c r="I232" s="112">
        <f>I230</f>
        <v>-0.5</v>
      </c>
      <c r="J232" s="112">
        <f t="shared" ref="J232:S232" si="71">J230</f>
        <v>-0.4</v>
      </c>
      <c r="K232" s="112">
        <f t="shared" si="71"/>
        <v>-0.3</v>
      </c>
      <c r="L232" s="112">
        <f t="shared" si="71"/>
        <v>-0.2</v>
      </c>
      <c r="M232" s="112">
        <f t="shared" si="71"/>
        <v>-0.1</v>
      </c>
      <c r="N232" s="112">
        <f t="shared" si="71"/>
        <v>0</v>
      </c>
      <c r="O232" s="112">
        <f t="shared" si="71"/>
        <v>0.1</v>
      </c>
      <c r="P232" s="112">
        <f t="shared" si="71"/>
        <v>0.2</v>
      </c>
      <c r="Q232" s="112">
        <f t="shared" si="71"/>
        <v>0.3</v>
      </c>
      <c r="R232" s="112">
        <f t="shared" si="71"/>
        <v>0.4</v>
      </c>
      <c r="S232" s="113">
        <f t="shared" si="71"/>
        <v>0.5</v>
      </c>
    </row>
    <row r="233" spans="2:19" x14ac:dyDescent="0.25">
      <c r="B233" s="1">
        <v>3</v>
      </c>
      <c r="C233" s="9">
        <v>377</v>
      </c>
      <c r="D233" s="9">
        <f t="shared" ref="D233:D255" si="72">C233-C232*(1+$D$226)</f>
        <v>191.435</v>
      </c>
      <c r="E233" s="9">
        <v>40.98708609474717</v>
      </c>
      <c r="F233" s="9">
        <v>40.98708609474717</v>
      </c>
      <c r="H233" s="127">
        <v>1</v>
      </c>
      <c r="I233" s="115">
        <f>$D231*(1+I$230)</f>
        <v>34</v>
      </c>
      <c r="J233" s="115">
        <f t="shared" ref="J233:S233" si="73">$D231*(1+J$230)</f>
        <v>40.799999999999997</v>
      </c>
      <c r="K233" s="115">
        <f t="shared" si="73"/>
        <v>47.599999999999994</v>
      </c>
      <c r="L233" s="115">
        <f t="shared" si="73"/>
        <v>54.400000000000006</v>
      </c>
      <c r="M233" s="115">
        <f t="shared" si="73"/>
        <v>61.2</v>
      </c>
      <c r="N233" s="115">
        <f t="shared" si="73"/>
        <v>68</v>
      </c>
      <c r="O233" s="115">
        <f t="shared" si="73"/>
        <v>74.800000000000011</v>
      </c>
      <c r="P233" s="115">
        <f t="shared" si="73"/>
        <v>81.599999999999994</v>
      </c>
      <c r="Q233" s="115">
        <f t="shared" si="73"/>
        <v>88.4</v>
      </c>
      <c r="R233" s="115">
        <f t="shared" si="73"/>
        <v>95.199999999999989</v>
      </c>
      <c r="S233" s="117">
        <f t="shared" si="73"/>
        <v>102</v>
      </c>
    </row>
    <row r="234" spans="2:19" x14ac:dyDescent="0.25">
      <c r="B234" s="1">
        <v>4</v>
      </c>
      <c r="C234" s="9">
        <v>683</v>
      </c>
      <c r="D234" s="9">
        <f t="shared" si="72"/>
        <v>289.97750000000002</v>
      </c>
      <c r="E234" s="9">
        <v>40.697826773302346</v>
      </c>
      <c r="F234" s="9">
        <v>40.697826773302346</v>
      </c>
      <c r="H234" s="127">
        <v>2</v>
      </c>
      <c r="I234" s="115">
        <f>$D232*(1+I$133)</f>
        <v>53.555</v>
      </c>
      <c r="J234" s="115">
        <f t="shared" ref="I234:S249" si="74">$D232*(1+J$133)</f>
        <v>64.265999999999991</v>
      </c>
      <c r="K234" s="115">
        <f t="shared" si="74"/>
        <v>74.97699999999999</v>
      </c>
      <c r="L234" s="115">
        <f t="shared" si="74"/>
        <v>85.688000000000002</v>
      </c>
      <c r="M234" s="115">
        <f t="shared" si="74"/>
        <v>96.399000000000001</v>
      </c>
      <c r="N234" s="116">
        <f t="shared" si="74"/>
        <v>107.11</v>
      </c>
      <c r="O234" s="115">
        <f t="shared" si="74"/>
        <v>117.82100000000001</v>
      </c>
      <c r="P234" s="115">
        <f t="shared" si="74"/>
        <v>128.53199999999998</v>
      </c>
      <c r="Q234" s="115">
        <f t="shared" si="74"/>
        <v>139.24299999999999</v>
      </c>
      <c r="R234" s="115">
        <f t="shared" si="74"/>
        <v>149.95399999999998</v>
      </c>
      <c r="S234" s="117">
        <f t="shared" si="74"/>
        <v>160.66499999999999</v>
      </c>
    </row>
    <row r="235" spans="2:19" x14ac:dyDescent="0.25">
      <c r="B235" s="1">
        <v>5</v>
      </c>
      <c r="C235" s="9">
        <v>1213</v>
      </c>
      <c r="D235" s="9">
        <f t="shared" si="72"/>
        <v>500.97249999999997</v>
      </c>
      <c r="E235" s="9">
        <v>40.243523585345315</v>
      </c>
      <c r="F235" s="9">
        <v>40.243523585345315</v>
      </c>
      <c r="H235" s="127">
        <v>3</v>
      </c>
      <c r="I235" s="115">
        <f t="shared" si="74"/>
        <v>95.717500000000001</v>
      </c>
      <c r="J235" s="115">
        <f t="shared" si="74"/>
        <v>114.861</v>
      </c>
      <c r="K235" s="115">
        <f t="shared" si="74"/>
        <v>134.00450000000001</v>
      </c>
      <c r="L235" s="115">
        <f t="shared" si="74"/>
        <v>153.148</v>
      </c>
      <c r="M235" s="115">
        <f t="shared" si="74"/>
        <v>172.29150000000001</v>
      </c>
      <c r="N235" s="116">
        <f t="shared" si="74"/>
        <v>191.435</v>
      </c>
      <c r="O235" s="115">
        <f t="shared" si="74"/>
        <v>210.57850000000002</v>
      </c>
      <c r="P235" s="115">
        <f t="shared" si="74"/>
        <v>229.72200000000001</v>
      </c>
      <c r="Q235" s="115">
        <f t="shared" si="74"/>
        <v>248.8655</v>
      </c>
      <c r="R235" s="115">
        <f t="shared" si="74"/>
        <v>268.00900000000001</v>
      </c>
      <c r="S235" s="117">
        <f t="shared" si="74"/>
        <v>287.15250000000003</v>
      </c>
    </row>
    <row r="236" spans="2:19" x14ac:dyDescent="0.25">
      <c r="B236" s="1">
        <v>6</v>
      </c>
      <c r="C236" s="9">
        <v>1930</v>
      </c>
      <c r="D236" s="9">
        <f t="shared" si="72"/>
        <v>665.44749999999999</v>
      </c>
      <c r="E236" s="9">
        <v>39.765686655858161</v>
      </c>
      <c r="F236" s="9">
        <v>39.765686655858161</v>
      </c>
      <c r="H236" s="127">
        <v>4</v>
      </c>
      <c r="I236" s="115">
        <f t="shared" si="74"/>
        <v>144.98875000000001</v>
      </c>
      <c r="J236" s="115">
        <f t="shared" si="74"/>
        <v>173.98650000000001</v>
      </c>
      <c r="K236" s="115">
        <f t="shared" si="74"/>
        <v>202.98425</v>
      </c>
      <c r="L236" s="115">
        <f t="shared" si="74"/>
        <v>231.98200000000003</v>
      </c>
      <c r="M236" s="115">
        <f t="shared" si="74"/>
        <v>260.97975000000002</v>
      </c>
      <c r="N236" s="116">
        <f t="shared" si="74"/>
        <v>289.97750000000002</v>
      </c>
      <c r="O236" s="115">
        <f t="shared" si="74"/>
        <v>318.97525000000007</v>
      </c>
      <c r="P236" s="115">
        <f t="shared" si="74"/>
        <v>347.97300000000001</v>
      </c>
      <c r="Q236" s="115">
        <f t="shared" si="74"/>
        <v>376.97075000000007</v>
      </c>
      <c r="R236" s="115">
        <f t="shared" si="74"/>
        <v>405.96850000000001</v>
      </c>
      <c r="S236" s="117">
        <f t="shared" si="74"/>
        <v>434.96625000000006</v>
      </c>
    </row>
    <row r="237" spans="2:19" x14ac:dyDescent="0.25">
      <c r="B237" s="1">
        <v>7</v>
      </c>
      <c r="C237" s="9">
        <v>2857</v>
      </c>
      <c r="D237" s="9">
        <f t="shared" si="72"/>
        <v>844.97500000000014</v>
      </c>
      <c r="E237" s="9">
        <v>39.266040020084006</v>
      </c>
      <c r="F237" s="9">
        <v>39.266040020084006</v>
      </c>
      <c r="H237" s="127">
        <v>5</v>
      </c>
      <c r="I237" s="115">
        <f t="shared" si="74"/>
        <v>250.48624999999998</v>
      </c>
      <c r="J237" s="115">
        <f t="shared" si="74"/>
        <v>300.58349999999996</v>
      </c>
      <c r="K237" s="115">
        <f t="shared" si="74"/>
        <v>350.68074999999993</v>
      </c>
      <c r="L237" s="115">
        <f t="shared" si="74"/>
        <v>400.77800000000002</v>
      </c>
      <c r="M237" s="115">
        <f t="shared" si="74"/>
        <v>450.87524999999999</v>
      </c>
      <c r="N237" s="116">
        <f t="shared" si="74"/>
        <v>500.97249999999997</v>
      </c>
      <c r="O237" s="115">
        <f t="shared" si="74"/>
        <v>551.06975</v>
      </c>
      <c r="P237" s="115">
        <f t="shared" si="74"/>
        <v>601.16699999999992</v>
      </c>
      <c r="Q237" s="115">
        <f t="shared" si="74"/>
        <v>651.26424999999995</v>
      </c>
      <c r="R237" s="115">
        <f t="shared" si="74"/>
        <v>701.36149999999986</v>
      </c>
      <c r="S237" s="117">
        <f t="shared" si="74"/>
        <v>751.45875000000001</v>
      </c>
    </row>
    <row r="238" spans="2:19" x14ac:dyDescent="0.25">
      <c r="B238" s="1">
        <v>8</v>
      </c>
      <c r="C238" s="9">
        <v>4024</v>
      </c>
      <c r="D238" s="9">
        <f t="shared" si="72"/>
        <v>1045.5774999999999</v>
      </c>
      <c r="E238" s="9">
        <v>38.741454032456929</v>
      </c>
      <c r="F238" s="9">
        <v>38.741454032456929</v>
      </c>
      <c r="H238" s="127">
        <v>6</v>
      </c>
      <c r="I238" s="115">
        <f t="shared" si="74"/>
        <v>332.72375</v>
      </c>
      <c r="J238" s="115">
        <f t="shared" si="74"/>
        <v>399.26849999999996</v>
      </c>
      <c r="K238" s="115">
        <f t="shared" si="74"/>
        <v>465.81324999999998</v>
      </c>
      <c r="L238" s="115">
        <f t="shared" si="74"/>
        <v>532.35800000000006</v>
      </c>
      <c r="M238" s="115">
        <f t="shared" si="74"/>
        <v>598.90274999999997</v>
      </c>
      <c r="N238" s="116">
        <f t="shared" si="74"/>
        <v>665.44749999999999</v>
      </c>
      <c r="O238" s="115">
        <f t="shared" si="74"/>
        <v>731.99225000000001</v>
      </c>
      <c r="P238" s="115">
        <f t="shared" si="74"/>
        <v>798.53699999999992</v>
      </c>
      <c r="Q238" s="115">
        <f t="shared" si="74"/>
        <v>865.08175000000006</v>
      </c>
      <c r="R238" s="115">
        <f t="shared" si="74"/>
        <v>931.62649999999996</v>
      </c>
      <c r="S238" s="117">
        <f t="shared" si="74"/>
        <v>998.17124999999999</v>
      </c>
    </row>
    <row r="239" spans="2:19" x14ac:dyDescent="0.25">
      <c r="B239" s="1">
        <v>9</v>
      </c>
      <c r="C239" s="9">
        <v>5456</v>
      </c>
      <c r="D239" s="9">
        <f t="shared" si="72"/>
        <v>1260.9800000000005</v>
      </c>
      <c r="E239" s="9">
        <v>38.195289610506713</v>
      </c>
      <c r="F239" s="9">
        <v>38.195289610506713</v>
      </c>
      <c r="H239" s="127">
        <v>7</v>
      </c>
      <c r="I239" s="115">
        <f t="shared" si="74"/>
        <v>422.48750000000007</v>
      </c>
      <c r="J239" s="115">
        <f t="shared" si="74"/>
        <v>506.98500000000007</v>
      </c>
      <c r="K239" s="115">
        <f t="shared" si="74"/>
        <v>591.48250000000007</v>
      </c>
      <c r="L239" s="115">
        <f t="shared" si="74"/>
        <v>675.98000000000013</v>
      </c>
      <c r="M239" s="115">
        <f t="shared" si="74"/>
        <v>760.47750000000019</v>
      </c>
      <c r="N239" s="116">
        <f t="shared" si="74"/>
        <v>844.97500000000014</v>
      </c>
      <c r="O239" s="115">
        <f t="shared" si="74"/>
        <v>929.4725000000002</v>
      </c>
      <c r="P239" s="115">
        <f t="shared" si="74"/>
        <v>1013.9700000000001</v>
      </c>
      <c r="Q239" s="115">
        <f t="shared" si="74"/>
        <v>1098.4675000000002</v>
      </c>
      <c r="R239" s="115">
        <f t="shared" si="74"/>
        <v>1182.9650000000001</v>
      </c>
      <c r="S239" s="117">
        <f t="shared" si="74"/>
        <v>1267.4625000000001</v>
      </c>
    </row>
    <row r="240" spans="2:19" x14ac:dyDescent="0.25">
      <c r="B240" s="104">
        <v>10</v>
      </c>
      <c r="C240" s="60">
        <v>7190</v>
      </c>
      <c r="D240" s="60">
        <f t="shared" si="72"/>
        <v>1502.12</v>
      </c>
      <c r="E240" s="105">
        <v>37.623616860106885</v>
      </c>
      <c r="F240" s="105">
        <v>29.696229887546732</v>
      </c>
      <c r="H240" s="127">
        <v>8</v>
      </c>
      <c r="I240" s="115">
        <f t="shared" si="74"/>
        <v>522.78874999999994</v>
      </c>
      <c r="J240" s="115">
        <f t="shared" si="74"/>
        <v>627.34649999999988</v>
      </c>
      <c r="K240" s="115">
        <f t="shared" si="74"/>
        <v>731.90424999999982</v>
      </c>
      <c r="L240" s="115">
        <f t="shared" si="74"/>
        <v>836.46199999999999</v>
      </c>
      <c r="M240" s="115">
        <f t="shared" si="74"/>
        <v>941.01974999999993</v>
      </c>
      <c r="N240" s="116">
        <f t="shared" si="74"/>
        <v>1045.5774999999999</v>
      </c>
      <c r="O240" s="115">
        <f t="shared" si="74"/>
        <v>1150.13525</v>
      </c>
      <c r="P240" s="115">
        <f t="shared" si="74"/>
        <v>1254.6929999999998</v>
      </c>
      <c r="Q240" s="115">
        <f t="shared" si="74"/>
        <v>1359.2507499999999</v>
      </c>
      <c r="R240" s="115">
        <f t="shared" si="74"/>
        <v>1463.8084999999996</v>
      </c>
      <c r="S240" s="117">
        <f t="shared" si="74"/>
        <v>1568.3662499999998</v>
      </c>
    </row>
    <row r="241" spans="2:19" x14ac:dyDescent="0.25">
      <c r="B241" s="1">
        <v>11</v>
      </c>
      <c r="C241" s="9">
        <v>9260</v>
      </c>
      <c r="D241" s="9">
        <f t="shared" si="72"/>
        <v>1764.4250000000002</v>
      </c>
      <c r="E241" s="9">
        <v>37.027164172592364</v>
      </c>
      <c r="F241" s="9">
        <v>29.306906364080927</v>
      </c>
      <c r="H241" s="127">
        <v>9</v>
      </c>
      <c r="I241" s="115">
        <f t="shared" si="74"/>
        <v>630.49000000000024</v>
      </c>
      <c r="J241" s="115">
        <f t="shared" si="74"/>
        <v>756.58800000000031</v>
      </c>
      <c r="K241" s="115">
        <f t="shared" si="74"/>
        <v>882.68600000000026</v>
      </c>
      <c r="L241" s="115">
        <f t="shared" si="74"/>
        <v>1008.7840000000004</v>
      </c>
      <c r="M241" s="115">
        <f t="shared" si="74"/>
        <v>1134.8820000000005</v>
      </c>
      <c r="N241" s="116">
        <f t="shared" si="74"/>
        <v>1260.9800000000005</v>
      </c>
      <c r="O241" s="115">
        <f t="shared" si="74"/>
        <v>1387.0780000000007</v>
      </c>
      <c r="P241" s="115">
        <f t="shared" si="74"/>
        <v>1513.1760000000006</v>
      </c>
      <c r="Q241" s="115">
        <f t="shared" si="74"/>
        <v>1639.2740000000006</v>
      </c>
      <c r="R241" s="115">
        <f t="shared" si="74"/>
        <v>1765.3720000000005</v>
      </c>
      <c r="S241" s="117">
        <f t="shared" si="74"/>
        <v>1891.4700000000007</v>
      </c>
    </row>
    <row r="242" spans="2:19" x14ac:dyDescent="0.25">
      <c r="B242" s="1">
        <v>12</v>
      </c>
      <c r="C242" s="9">
        <v>11699</v>
      </c>
      <c r="D242" s="9">
        <f t="shared" si="72"/>
        <v>2045.4500000000007</v>
      </c>
      <c r="E242" s="9">
        <v>36.408166132191077</v>
      </c>
      <c r="F242" s="9">
        <v>28.891087125161814</v>
      </c>
      <c r="H242" s="127">
        <v>10</v>
      </c>
      <c r="I242" s="115">
        <f t="shared" si="74"/>
        <v>751.06</v>
      </c>
      <c r="J242" s="115">
        <f t="shared" si="74"/>
        <v>901.27199999999993</v>
      </c>
      <c r="K242" s="115">
        <f t="shared" si="74"/>
        <v>1051.4839999999999</v>
      </c>
      <c r="L242" s="115">
        <f t="shared" si="74"/>
        <v>1201.6959999999999</v>
      </c>
      <c r="M242" s="115">
        <f t="shared" si="74"/>
        <v>1351.9079999999999</v>
      </c>
      <c r="N242" s="116">
        <f t="shared" si="74"/>
        <v>1502.12</v>
      </c>
      <c r="O242" s="115">
        <f t="shared" si="74"/>
        <v>1652.3320000000001</v>
      </c>
      <c r="P242" s="115">
        <f t="shared" si="74"/>
        <v>1802.5439999999999</v>
      </c>
      <c r="Q242" s="115">
        <f t="shared" si="74"/>
        <v>1952.7559999999999</v>
      </c>
      <c r="R242" s="115">
        <f t="shared" si="74"/>
        <v>2102.9679999999998</v>
      </c>
      <c r="S242" s="117">
        <f t="shared" si="74"/>
        <v>2253.1799999999998</v>
      </c>
    </row>
    <row r="243" spans="2:19" x14ac:dyDescent="0.25">
      <c r="B243" s="1">
        <v>13</v>
      </c>
      <c r="C243" s="9">
        <v>14544</v>
      </c>
      <c r="D243" s="9">
        <f t="shared" si="72"/>
        <v>2347.7924999999996</v>
      </c>
      <c r="E243" s="9">
        <v>35.7675546979209</v>
      </c>
      <c r="F243" s="9">
        <v>28.449728172720135</v>
      </c>
      <c r="H243" s="127">
        <v>11</v>
      </c>
      <c r="I243" s="115">
        <f t="shared" si="74"/>
        <v>882.21250000000009</v>
      </c>
      <c r="J243" s="115">
        <f t="shared" si="74"/>
        <v>1058.655</v>
      </c>
      <c r="K243" s="115">
        <f t="shared" si="74"/>
        <v>1235.0975000000001</v>
      </c>
      <c r="L243" s="115">
        <f t="shared" si="74"/>
        <v>1411.5400000000002</v>
      </c>
      <c r="M243" s="115">
        <f t="shared" si="74"/>
        <v>1587.9825000000003</v>
      </c>
      <c r="N243" s="116">
        <f t="shared" si="74"/>
        <v>1764.4250000000002</v>
      </c>
      <c r="O243" s="115">
        <f t="shared" si="74"/>
        <v>1940.8675000000003</v>
      </c>
      <c r="P243" s="115">
        <f t="shared" si="74"/>
        <v>2117.31</v>
      </c>
      <c r="Q243" s="115">
        <f t="shared" si="74"/>
        <v>2293.7525000000005</v>
      </c>
      <c r="R243" s="115">
        <f t="shared" si="74"/>
        <v>2470.1950000000002</v>
      </c>
      <c r="S243" s="117">
        <f t="shared" si="74"/>
        <v>2646.6375000000003</v>
      </c>
    </row>
    <row r="244" spans="2:19" x14ac:dyDescent="0.25">
      <c r="B244" s="1">
        <v>14</v>
      </c>
      <c r="C244" s="9">
        <v>17839</v>
      </c>
      <c r="D244" s="9">
        <f t="shared" si="72"/>
        <v>2676.880000000001</v>
      </c>
      <c r="E244" s="9">
        <v>35.104430125386415</v>
      </c>
      <c r="F244" s="9">
        <v>27.981954746013944</v>
      </c>
      <c r="H244" s="127">
        <v>12</v>
      </c>
      <c r="I244" s="115">
        <f t="shared" si="74"/>
        <v>1022.7250000000004</v>
      </c>
      <c r="J244" s="115">
        <f t="shared" si="74"/>
        <v>1227.2700000000004</v>
      </c>
      <c r="K244" s="115">
        <f t="shared" si="74"/>
        <v>1431.8150000000005</v>
      </c>
      <c r="L244" s="115">
        <f t="shared" si="74"/>
        <v>1636.3600000000006</v>
      </c>
      <c r="M244" s="115">
        <f t="shared" si="74"/>
        <v>1840.9050000000007</v>
      </c>
      <c r="N244" s="116">
        <f t="shared" si="74"/>
        <v>2045.4500000000007</v>
      </c>
      <c r="O244" s="115">
        <f t="shared" si="74"/>
        <v>2249.9950000000008</v>
      </c>
      <c r="P244" s="115">
        <f t="shared" si="74"/>
        <v>2454.5400000000009</v>
      </c>
      <c r="Q244" s="115">
        <f t="shared" si="74"/>
        <v>2659.0850000000009</v>
      </c>
      <c r="R244" s="115">
        <f t="shared" si="74"/>
        <v>2863.630000000001</v>
      </c>
      <c r="S244" s="117">
        <f t="shared" si="74"/>
        <v>3068.1750000000011</v>
      </c>
    </row>
    <row r="245" spans="2:19" x14ac:dyDescent="0.25">
      <c r="B245" s="1">
        <v>15</v>
      </c>
      <c r="C245" s="9">
        <v>21623</v>
      </c>
      <c r="D245" s="9">
        <f t="shared" si="72"/>
        <v>3025.8424999999988</v>
      </c>
      <c r="E245" s="9">
        <v>34.421076748700216</v>
      </c>
      <c r="F245" s="9">
        <v>20.559077891060028</v>
      </c>
      <c r="H245" s="127">
        <v>13</v>
      </c>
      <c r="I245" s="115">
        <f t="shared" si="74"/>
        <v>1173.8962499999998</v>
      </c>
      <c r="J245" s="115">
        <f t="shared" si="74"/>
        <v>1408.6754999999996</v>
      </c>
      <c r="K245" s="115">
        <f t="shared" si="74"/>
        <v>1643.4547499999996</v>
      </c>
      <c r="L245" s="115">
        <f t="shared" si="74"/>
        <v>1878.2339999999997</v>
      </c>
      <c r="M245" s="115">
        <f t="shared" si="74"/>
        <v>2113.0132499999995</v>
      </c>
      <c r="N245" s="116">
        <f t="shared" si="74"/>
        <v>2347.7924999999996</v>
      </c>
      <c r="O245" s="115">
        <f t="shared" si="74"/>
        <v>2582.5717499999996</v>
      </c>
      <c r="P245" s="115">
        <f t="shared" si="74"/>
        <v>2817.3509999999992</v>
      </c>
      <c r="Q245" s="115">
        <f t="shared" si="74"/>
        <v>3052.1302499999997</v>
      </c>
      <c r="R245" s="115">
        <f t="shared" si="74"/>
        <v>3286.9094999999993</v>
      </c>
      <c r="S245" s="117">
        <f t="shared" si="74"/>
        <v>3521.6887499999993</v>
      </c>
    </row>
    <row r="246" spans="2:19" x14ac:dyDescent="0.25">
      <c r="B246" s="1">
        <v>16</v>
      </c>
      <c r="C246" s="9">
        <v>26668</v>
      </c>
      <c r="D246" s="9">
        <f t="shared" si="72"/>
        <v>4126.0224999999991</v>
      </c>
      <c r="E246" s="9">
        <v>33.489569152173686</v>
      </c>
      <c r="F246" s="9">
        <v>20.002826638056103</v>
      </c>
      <c r="H246" s="127">
        <v>14</v>
      </c>
      <c r="I246" s="115">
        <f t="shared" si="74"/>
        <v>1338.4400000000005</v>
      </c>
      <c r="J246" s="115">
        <f t="shared" si="74"/>
        <v>1606.1280000000006</v>
      </c>
      <c r="K246" s="115">
        <f t="shared" si="74"/>
        <v>1873.8160000000005</v>
      </c>
      <c r="L246" s="115">
        <f t="shared" si="74"/>
        <v>2141.5040000000008</v>
      </c>
      <c r="M246" s="115">
        <f t="shared" si="74"/>
        <v>2409.1920000000009</v>
      </c>
      <c r="N246" s="116">
        <f t="shared" si="74"/>
        <v>2676.880000000001</v>
      </c>
      <c r="O246" s="115">
        <f t="shared" si="74"/>
        <v>2944.5680000000016</v>
      </c>
      <c r="P246" s="115">
        <f t="shared" si="74"/>
        <v>3212.2560000000012</v>
      </c>
      <c r="Q246" s="115">
        <f t="shared" si="74"/>
        <v>3479.9440000000013</v>
      </c>
      <c r="R246" s="115">
        <f t="shared" si="74"/>
        <v>3747.632000000001</v>
      </c>
      <c r="S246" s="117">
        <f t="shared" si="74"/>
        <v>4015.3200000000015</v>
      </c>
    </row>
    <row r="247" spans="2:19" x14ac:dyDescent="0.25">
      <c r="B247" s="1">
        <v>17</v>
      </c>
      <c r="C247" s="9">
        <v>32244</v>
      </c>
      <c r="D247" s="9">
        <f t="shared" si="72"/>
        <v>4442.6100000000006</v>
      </c>
      <c r="E247" s="9">
        <v>32.592536265003055</v>
      </c>
      <c r="F247" s="9">
        <v>19.473412042080021</v>
      </c>
      <c r="H247" s="127">
        <v>15</v>
      </c>
      <c r="I247" s="115">
        <f t="shared" si="74"/>
        <v>1512.9212499999994</v>
      </c>
      <c r="J247" s="115">
        <f t="shared" si="74"/>
        <v>1815.5054999999993</v>
      </c>
      <c r="K247" s="115">
        <f t="shared" si="74"/>
        <v>2118.0897499999992</v>
      </c>
      <c r="L247" s="115">
        <f t="shared" si="74"/>
        <v>2420.6739999999991</v>
      </c>
      <c r="M247" s="115">
        <f t="shared" si="74"/>
        <v>2723.258249999999</v>
      </c>
      <c r="N247" s="116">
        <f t="shared" si="74"/>
        <v>3025.8424999999988</v>
      </c>
      <c r="O247" s="115">
        <f t="shared" si="74"/>
        <v>3328.4267499999992</v>
      </c>
      <c r="P247" s="115">
        <f t="shared" si="74"/>
        <v>3631.0109999999986</v>
      </c>
      <c r="Q247" s="115">
        <f t="shared" si="74"/>
        <v>3933.5952499999985</v>
      </c>
      <c r="R247" s="115">
        <f t="shared" si="74"/>
        <v>4236.1794999999984</v>
      </c>
      <c r="S247" s="117">
        <f t="shared" si="74"/>
        <v>4538.7637499999983</v>
      </c>
    </row>
    <row r="248" spans="2:19" x14ac:dyDescent="0.25">
      <c r="B248" s="1">
        <v>18</v>
      </c>
      <c r="C248" s="9">
        <v>38380</v>
      </c>
      <c r="D248" s="9">
        <f t="shared" si="72"/>
        <v>4765.6299999999974</v>
      </c>
      <c r="E248" s="9">
        <v>31.726101096492052</v>
      </c>
      <c r="F248" s="9">
        <v>18.967017337945144</v>
      </c>
      <c r="H248" s="127">
        <v>16</v>
      </c>
      <c r="I248" s="115">
        <f t="shared" si="74"/>
        <v>2063.0112499999996</v>
      </c>
      <c r="J248" s="115">
        <f t="shared" si="74"/>
        <v>2475.6134999999995</v>
      </c>
      <c r="K248" s="115">
        <f t="shared" si="74"/>
        <v>2888.2157499999994</v>
      </c>
      <c r="L248" s="115">
        <f t="shared" si="74"/>
        <v>3300.8179999999993</v>
      </c>
      <c r="M248" s="115">
        <f t="shared" si="74"/>
        <v>3713.4202499999992</v>
      </c>
      <c r="N248" s="116">
        <f t="shared" si="74"/>
        <v>4126.0224999999991</v>
      </c>
      <c r="O248" s="115">
        <f t="shared" si="74"/>
        <v>4538.624749999999</v>
      </c>
      <c r="P248" s="115">
        <f t="shared" si="74"/>
        <v>4951.226999999999</v>
      </c>
      <c r="Q248" s="115">
        <f t="shared" si="74"/>
        <v>5363.8292499999989</v>
      </c>
      <c r="R248" s="115">
        <f t="shared" si="74"/>
        <v>5776.4314999999988</v>
      </c>
      <c r="S248" s="117">
        <f t="shared" si="74"/>
        <v>6189.0337499999987</v>
      </c>
    </row>
    <row r="249" spans="2:19" x14ac:dyDescent="0.25">
      <c r="B249" s="1">
        <v>19</v>
      </c>
      <c r="C249" s="9">
        <v>45104</v>
      </c>
      <c r="D249" s="9">
        <f t="shared" si="72"/>
        <v>5092.8499999999985</v>
      </c>
      <c r="E249" s="9">
        <v>30.887805444503474</v>
      </c>
      <c r="F249" s="9">
        <v>18.48124726995146</v>
      </c>
      <c r="H249" s="127">
        <v>17</v>
      </c>
      <c r="I249" s="115">
        <f t="shared" si="74"/>
        <v>2221.3050000000003</v>
      </c>
      <c r="J249" s="115">
        <f t="shared" si="74"/>
        <v>2665.5660000000003</v>
      </c>
      <c r="K249" s="115">
        <f t="shared" si="74"/>
        <v>3109.8270000000002</v>
      </c>
      <c r="L249" s="115">
        <f t="shared" si="74"/>
        <v>3554.0880000000006</v>
      </c>
      <c r="M249" s="115">
        <f t="shared" si="74"/>
        <v>3998.3490000000006</v>
      </c>
      <c r="N249" s="116">
        <f t="shared" si="74"/>
        <v>4442.6100000000006</v>
      </c>
      <c r="O249" s="115">
        <f t="shared" si="74"/>
        <v>4886.871000000001</v>
      </c>
      <c r="P249" s="115">
        <f t="shared" si="74"/>
        <v>5331.1320000000005</v>
      </c>
      <c r="Q249" s="115">
        <f t="shared" si="74"/>
        <v>5775.3930000000009</v>
      </c>
      <c r="R249" s="115">
        <f t="shared" si="74"/>
        <v>6219.6540000000005</v>
      </c>
      <c r="S249" s="117">
        <f t="shared" si="74"/>
        <v>6663.9150000000009</v>
      </c>
    </row>
    <row r="250" spans="2:19" x14ac:dyDescent="0.25">
      <c r="B250" s="104">
        <v>20</v>
      </c>
      <c r="C250" s="60">
        <v>51821</v>
      </c>
      <c r="D250" s="60">
        <f t="shared" si="72"/>
        <v>4800.0800000000017</v>
      </c>
      <c r="E250" s="105">
        <v>30.216152449339173</v>
      </c>
      <c r="F250" s="105">
        <v>12.123704677908043</v>
      </c>
      <c r="H250" s="127">
        <v>18</v>
      </c>
      <c r="I250" s="115">
        <f t="shared" ref="I250:S257" si="75">$D248*(1+I$133)</f>
        <v>2382.8149999999987</v>
      </c>
      <c r="J250" s="115">
        <f t="shared" si="75"/>
        <v>2859.3779999999983</v>
      </c>
      <c r="K250" s="115">
        <f t="shared" si="75"/>
        <v>3335.940999999998</v>
      </c>
      <c r="L250" s="115">
        <f t="shared" si="75"/>
        <v>3812.5039999999981</v>
      </c>
      <c r="M250" s="115">
        <f t="shared" si="75"/>
        <v>4289.0669999999982</v>
      </c>
      <c r="N250" s="116">
        <f t="shared" si="75"/>
        <v>4765.6299999999974</v>
      </c>
      <c r="O250" s="115">
        <f t="shared" si="75"/>
        <v>5242.1929999999975</v>
      </c>
      <c r="P250" s="115">
        <f t="shared" si="75"/>
        <v>5718.7559999999967</v>
      </c>
      <c r="Q250" s="115">
        <f t="shared" si="75"/>
        <v>6195.3189999999968</v>
      </c>
      <c r="R250" s="115">
        <f t="shared" si="75"/>
        <v>6671.881999999996</v>
      </c>
      <c r="S250" s="117">
        <f t="shared" si="75"/>
        <v>7148.4449999999961</v>
      </c>
    </row>
    <row r="251" spans="2:19" x14ac:dyDescent="0.25">
      <c r="B251" s="1">
        <v>21</v>
      </c>
      <c r="C251" s="9">
        <v>58874</v>
      </c>
      <c r="D251" s="9">
        <f t="shared" si="72"/>
        <v>4850.6074999999983</v>
      </c>
      <c r="E251" s="9">
        <v>28.440774131555564</v>
      </c>
      <c r="F251" s="9">
        <v>11.692269688231541</v>
      </c>
      <c r="H251" s="127">
        <v>19</v>
      </c>
      <c r="I251" s="115">
        <f t="shared" si="75"/>
        <v>2546.4249999999993</v>
      </c>
      <c r="J251" s="115">
        <f t="shared" si="75"/>
        <v>3055.7099999999991</v>
      </c>
      <c r="K251" s="115">
        <f t="shared" si="75"/>
        <v>3564.994999999999</v>
      </c>
      <c r="L251" s="115">
        <f t="shared" si="75"/>
        <v>4074.2799999999988</v>
      </c>
      <c r="M251" s="115">
        <f t="shared" si="75"/>
        <v>4583.5649999999987</v>
      </c>
      <c r="N251" s="116">
        <f t="shared" si="75"/>
        <v>5092.8499999999985</v>
      </c>
      <c r="O251" s="115">
        <f t="shared" si="75"/>
        <v>5602.1349999999984</v>
      </c>
      <c r="P251" s="115">
        <f t="shared" si="75"/>
        <v>6111.4199999999983</v>
      </c>
      <c r="Q251" s="115">
        <f t="shared" si="75"/>
        <v>6620.7049999999981</v>
      </c>
      <c r="R251" s="115">
        <f t="shared" si="75"/>
        <v>7129.989999999998</v>
      </c>
      <c r="S251" s="117">
        <f t="shared" si="75"/>
        <v>7639.2749999999978</v>
      </c>
    </row>
    <row r="252" spans="2:19" x14ac:dyDescent="0.25">
      <c r="B252" s="1">
        <v>22</v>
      </c>
      <c r="C252" s="9">
        <v>66320</v>
      </c>
      <c r="D252" s="9">
        <f t="shared" si="72"/>
        <v>4943.8550000000032</v>
      </c>
      <c r="E252" s="9">
        <v>26.832160050277924</v>
      </c>
      <c r="F252" s="9">
        <v>11.295457892780764</v>
      </c>
      <c r="H252" s="127">
        <v>20</v>
      </c>
      <c r="I252" s="115">
        <f t="shared" si="75"/>
        <v>2400.0400000000009</v>
      </c>
      <c r="J252" s="115">
        <f t="shared" si="75"/>
        <v>2880.0480000000011</v>
      </c>
      <c r="K252" s="115">
        <f t="shared" si="75"/>
        <v>3360.0560000000009</v>
      </c>
      <c r="L252" s="115">
        <f t="shared" si="75"/>
        <v>3840.0640000000017</v>
      </c>
      <c r="M252" s="115">
        <f t="shared" si="75"/>
        <v>4320.0720000000019</v>
      </c>
      <c r="N252" s="116">
        <f t="shared" si="75"/>
        <v>4800.0800000000017</v>
      </c>
      <c r="O252" s="115">
        <f t="shared" si="75"/>
        <v>5280.0880000000025</v>
      </c>
      <c r="P252" s="115">
        <f t="shared" si="75"/>
        <v>5760.0960000000023</v>
      </c>
      <c r="Q252" s="115">
        <f t="shared" si="75"/>
        <v>6240.1040000000021</v>
      </c>
      <c r="R252" s="115">
        <f t="shared" si="75"/>
        <v>6720.1120000000019</v>
      </c>
      <c r="S252" s="117">
        <f t="shared" si="75"/>
        <v>7200.1200000000026</v>
      </c>
    </row>
    <row r="253" spans="2:19" x14ac:dyDescent="0.25">
      <c r="B253" s="1">
        <v>23</v>
      </c>
      <c r="C253" s="9">
        <v>74123</v>
      </c>
      <c r="D253" s="9">
        <f t="shared" si="72"/>
        <v>4984.3999999999942</v>
      </c>
      <c r="E253" s="9">
        <v>25.378699124596562</v>
      </c>
      <c r="F253" s="9">
        <v>10.938989082410988</v>
      </c>
      <c r="H253" s="127">
        <v>21</v>
      </c>
      <c r="I253" s="115">
        <f t="shared" si="75"/>
        <v>2425.3037499999991</v>
      </c>
      <c r="J253" s="115">
        <f t="shared" si="75"/>
        <v>2910.3644999999988</v>
      </c>
      <c r="K253" s="115">
        <f t="shared" si="75"/>
        <v>3395.4252499999984</v>
      </c>
      <c r="L253" s="115">
        <f t="shared" si="75"/>
        <v>3880.485999999999</v>
      </c>
      <c r="M253" s="115">
        <f t="shared" si="75"/>
        <v>4365.5467499999986</v>
      </c>
      <c r="N253" s="116">
        <f t="shared" si="75"/>
        <v>4850.6074999999983</v>
      </c>
      <c r="O253" s="115">
        <f t="shared" si="75"/>
        <v>5335.6682499999988</v>
      </c>
      <c r="P253" s="115">
        <f t="shared" si="75"/>
        <v>5820.7289999999975</v>
      </c>
      <c r="Q253" s="115">
        <f t="shared" si="75"/>
        <v>6305.7897499999981</v>
      </c>
      <c r="R253" s="115">
        <f t="shared" si="75"/>
        <v>6790.8504999999968</v>
      </c>
      <c r="S253" s="117">
        <f t="shared" si="75"/>
        <v>7275.9112499999974</v>
      </c>
    </row>
    <row r="254" spans="2:19" x14ac:dyDescent="0.25">
      <c r="B254" s="1">
        <v>24</v>
      </c>
      <c r="C254" s="9">
        <v>82250</v>
      </c>
      <c r="D254" s="9">
        <f t="shared" si="72"/>
        <v>4976.7725000000064</v>
      </c>
      <c r="E254" s="9">
        <v>24.069276407295888</v>
      </c>
      <c r="F254" s="9">
        <v>10.626193787362512</v>
      </c>
      <c r="H254" s="127">
        <v>22</v>
      </c>
      <c r="I254" s="115">
        <f t="shared" si="75"/>
        <v>2471.9275000000016</v>
      </c>
      <c r="J254" s="115">
        <f t="shared" si="75"/>
        <v>2966.3130000000019</v>
      </c>
      <c r="K254" s="115">
        <f t="shared" si="75"/>
        <v>3460.6985000000022</v>
      </c>
      <c r="L254" s="115">
        <f t="shared" si="75"/>
        <v>3955.0840000000026</v>
      </c>
      <c r="M254" s="115">
        <f t="shared" si="75"/>
        <v>4449.4695000000029</v>
      </c>
      <c r="N254" s="116">
        <f t="shared" si="75"/>
        <v>4943.8550000000032</v>
      </c>
      <c r="O254" s="115">
        <f t="shared" si="75"/>
        <v>5438.2405000000035</v>
      </c>
      <c r="P254" s="115">
        <f t="shared" si="75"/>
        <v>5932.6260000000038</v>
      </c>
      <c r="Q254" s="115">
        <f t="shared" si="75"/>
        <v>6427.0115000000042</v>
      </c>
      <c r="R254" s="115">
        <f t="shared" si="75"/>
        <v>6921.3970000000045</v>
      </c>
      <c r="S254" s="117">
        <f t="shared" si="75"/>
        <v>7415.7825000000048</v>
      </c>
    </row>
    <row r="255" spans="2:19" x14ac:dyDescent="0.25">
      <c r="B255" s="104">
        <v>25</v>
      </c>
      <c r="C255" s="60">
        <v>90657</v>
      </c>
      <c r="D255" s="60">
        <f t="shared" si="72"/>
        <v>4911.375</v>
      </c>
      <c r="E255" s="105">
        <v>22.895469434009222</v>
      </c>
      <c r="F255" s="105">
        <v>6.1826109164205976</v>
      </c>
      <c r="H255" s="127">
        <v>23</v>
      </c>
      <c r="I255" s="115">
        <f t="shared" si="75"/>
        <v>2492.1999999999971</v>
      </c>
      <c r="J255" s="115">
        <f t="shared" si="75"/>
        <v>2990.6399999999962</v>
      </c>
      <c r="K255" s="115">
        <f t="shared" si="75"/>
        <v>3489.0799999999958</v>
      </c>
      <c r="L255" s="115">
        <f t="shared" si="75"/>
        <v>3987.5199999999954</v>
      </c>
      <c r="M255" s="115">
        <f t="shared" si="75"/>
        <v>4485.9599999999946</v>
      </c>
      <c r="N255" s="116">
        <f t="shared" si="75"/>
        <v>4984.3999999999942</v>
      </c>
      <c r="O255" s="115">
        <f t="shared" si="75"/>
        <v>5482.8399999999938</v>
      </c>
      <c r="P255" s="115">
        <f t="shared" si="75"/>
        <v>5981.2799999999925</v>
      </c>
      <c r="Q255" s="115">
        <f t="shared" si="75"/>
        <v>6479.719999999993</v>
      </c>
      <c r="R255" s="115">
        <f t="shared" si="75"/>
        <v>6978.1599999999917</v>
      </c>
      <c r="S255" s="117">
        <f t="shared" si="75"/>
        <v>7476.5999999999913</v>
      </c>
    </row>
    <row r="256" spans="2:19" x14ac:dyDescent="0.25">
      <c r="H256" s="127">
        <v>24</v>
      </c>
      <c r="I256" s="115">
        <f t="shared" si="75"/>
        <v>2488.3862500000032</v>
      </c>
      <c r="J256" s="115">
        <f t="shared" si="75"/>
        <v>2986.0635000000038</v>
      </c>
      <c r="K256" s="115">
        <f t="shared" si="75"/>
        <v>3483.7407500000045</v>
      </c>
      <c r="L256" s="115">
        <f t="shared" si="75"/>
        <v>3981.4180000000051</v>
      </c>
      <c r="M256" s="115">
        <f t="shared" si="75"/>
        <v>4479.0952500000058</v>
      </c>
      <c r="N256" s="116">
        <f t="shared" si="75"/>
        <v>4976.7725000000064</v>
      </c>
      <c r="O256" s="115">
        <f t="shared" si="75"/>
        <v>5474.449750000007</v>
      </c>
      <c r="P256" s="115">
        <f t="shared" si="75"/>
        <v>5972.1270000000077</v>
      </c>
      <c r="Q256" s="115">
        <f t="shared" si="75"/>
        <v>6469.8042500000083</v>
      </c>
      <c r="R256" s="115">
        <f t="shared" si="75"/>
        <v>6967.481500000009</v>
      </c>
      <c r="S256" s="117">
        <f t="shared" si="75"/>
        <v>7465.1587500000096</v>
      </c>
    </row>
    <row r="257" spans="8:19" x14ac:dyDescent="0.25">
      <c r="H257" s="128">
        <v>25</v>
      </c>
      <c r="I257" s="109">
        <f t="shared" si="75"/>
        <v>2455.6875</v>
      </c>
      <c r="J257" s="109">
        <f t="shared" si="75"/>
        <v>2946.8249999999998</v>
      </c>
      <c r="K257" s="109">
        <f t="shared" si="75"/>
        <v>3437.9624999999996</v>
      </c>
      <c r="L257" s="109">
        <f t="shared" si="75"/>
        <v>3929.1000000000004</v>
      </c>
      <c r="M257" s="109">
        <f t="shared" si="75"/>
        <v>4420.2375000000002</v>
      </c>
      <c r="N257" s="110">
        <f t="shared" si="75"/>
        <v>4911.375</v>
      </c>
      <c r="O257" s="109">
        <f t="shared" si="75"/>
        <v>5402.5125000000007</v>
      </c>
      <c r="P257" s="109">
        <f t="shared" si="75"/>
        <v>5893.65</v>
      </c>
      <c r="Q257" s="109">
        <f t="shared" si="75"/>
        <v>6384.7875000000004</v>
      </c>
      <c r="R257" s="109">
        <f t="shared" si="75"/>
        <v>6875.9249999999993</v>
      </c>
      <c r="S257" s="118">
        <f t="shared" si="75"/>
        <v>7367.0625</v>
      </c>
    </row>
    <row r="259" spans="8:19" x14ac:dyDescent="0.25">
      <c r="H259" s="111" t="s">
        <v>86</v>
      </c>
      <c r="I259" s="112">
        <v>-0.5</v>
      </c>
      <c r="J259" s="112">
        <v>-0.4</v>
      </c>
      <c r="K259" s="112">
        <v>-0.3</v>
      </c>
      <c r="L259" s="112">
        <v>-0.2</v>
      </c>
      <c r="M259" s="112">
        <v>-0.1</v>
      </c>
      <c r="N259" s="112">
        <v>0</v>
      </c>
      <c r="O259" s="112">
        <v>0.1</v>
      </c>
      <c r="P259" s="112">
        <v>0.2</v>
      </c>
      <c r="Q259" s="112">
        <v>0.3</v>
      </c>
      <c r="R259" s="112">
        <v>0.4</v>
      </c>
      <c r="S259" s="113">
        <v>0.5</v>
      </c>
    </row>
    <row r="260" spans="8:19" x14ac:dyDescent="0.25">
      <c r="H260" s="127">
        <v>1</v>
      </c>
      <c r="I260" s="120">
        <f>I233</f>
        <v>34</v>
      </c>
      <c r="J260" s="120">
        <f t="shared" ref="J260:S260" si="76">J233</f>
        <v>40.799999999999997</v>
      </c>
      <c r="K260" s="120">
        <f t="shared" si="76"/>
        <v>47.599999999999994</v>
      </c>
      <c r="L260" s="120">
        <f t="shared" si="76"/>
        <v>54.400000000000006</v>
      </c>
      <c r="M260" s="120">
        <f t="shared" si="76"/>
        <v>61.2</v>
      </c>
      <c r="N260" s="121">
        <f t="shared" si="76"/>
        <v>68</v>
      </c>
      <c r="O260" s="120">
        <f t="shared" si="76"/>
        <v>74.800000000000011</v>
      </c>
      <c r="P260" s="120">
        <f t="shared" si="76"/>
        <v>81.599999999999994</v>
      </c>
      <c r="Q260" s="120">
        <f t="shared" si="76"/>
        <v>88.4</v>
      </c>
      <c r="R260" s="120">
        <f t="shared" si="76"/>
        <v>95.199999999999989</v>
      </c>
      <c r="S260" s="122">
        <f t="shared" si="76"/>
        <v>102</v>
      </c>
    </row>
    <row r="261" spans="8:19" x14ac:dyDescent="0.25">
      <c r="H261" s="127">
        <v>2</v>
      </c>
      <c r="I261" s="120">
        <f>I260*(1+$D$226)+I234</f>
        <v>89</v>
      </c>
      <c r="J261" s="120">
        <f t="shared" ref="J261:S276" si="77">J260*(1+$D$226)+J234</f>
        <v>106.79999999999998</v>
      </c>
      <c r="K261" s="120">
        <f t="shared" si="77"/>
        <v>124.59999999999998</v>
      </c>
      <c r="L261" s="120">
        <f t="shared" si="77"/>
        <v>142.4</v>
      </c>
      <c r="M261" s="120">
        <f t="shared" si="77"/>
        <v>160.19999999999999</v>
      </c>
      <c r="N261" s="121">
        <f t="shared" si="77"/>
        <v>178</v>
      </c>
      <c r="O261" s="120">
        <f t="shared" si="77"/>
        <v>195.8</v>
      </c>
      <c r="P261" s="120">
        <f t="shared" si="77"/>
        <v>213.59999999999997</v>
      </c>
      <c r="Q261" s="120">
        <f t="shared" si="77"/>
        <v>231.4</v>
      </c>
      <c r="R261" s="120">
        <f t="shared" si="77"/>
        <v>249.19999999999996</v>
      </c>
      <c r="S261" s="122">
        <f t="shared" si="77"/>
        <v>267</v>
      </c>
    </row>
    <row r="262" spans="8:19" x14ac:dyDescent="0.25">
      <c r="H262" s="127">
        <v>3</v>
      </c>
      <c r="I262" s="120">
        <f t="shared" ref="I262:I284" si="78">I261*(1+$D$226)+I235</f>
        <v>188.5</v>
      </c>
      <c r="J262" s="120">
        <f t="shared" si="77"/>
        <v>226.2</v>
      </c>
      <c r="K262" s="120">
        <f t="shared" si="77"/>
        <v>263.89999999999998</v>
      </c>
      <c r="L262" s="120">
        <f t="shared" si="77"/>
        <v>301.60000000000002</v>
      </c>
      <c r="M262" s="120">
        <f t="shared" si="77"/>
        <v>339.3</v>
      </c>
      <c r="N262" s="121">
        <f t="shared" si="77"/>
        <v>377</v>
      </c>
      <c r="O262" s="120">
        <f t="shared" si="77"/>
        <v>414.70000000000005</v>
      </c>
      <c r="P262" s="120">
        <f t="shared" si="77"/>
        <v>452.4</v>
      </c>
      <c r="Q262" s="120">
        <f t="shared" si="77"/>
        <v>490.1</v>
      </c>
      <c r="R262" s="120">
        <f t="shared" si="77"/>
        <v>527.79999999999995</v>
      </c>
      <c r="S262" s="122">
        <f t="shared" si="77"/>
        <v>565.5</v>
      </c>
    </row>
    <row r="263" spans="8:19" x14ac:dyDescent="0.25">
      <c r="H263" s="127">
        <v>4</v>
      </c>
      <c r="I263" s="120">
        <f t="shared" si="78"/>
        <v>341.5</v>
      </c>
      <c r="J263" s="120">
        <f t="shared" si="77"/>
        <v>409.79999999999995</v>
      </c>
      <c r="K263" s="120">
        <f t="shared" si="77"/>
        <v>478.1</v>
      </c>
      <c r="L263" s="120">
        <f t="shared" si="77"/>
        <v>546.40000000000009</v>
      </c>
      <c r="M263" s="120">
        <f t="shared" si="77"/>
        <v>614.70000000000005</v>
      </c>
      <c r="N263" s="121">
        <f t="shared" si="77"/>
        <v>683</v>
      </c>
      <c r="O263" s="120">
        <f t="shared" si="77"/>
        <v>751.30000000000018</v>
      </c>
      <c r="P263" s="120">
        <f t="shared" si="77"/>
        <v>819.59999999999991</v>
      </c>
      <c r="Q263" s="120">
        <f t="shared" si="77"/>
        <v>887.90000000000009</v>
      </c>
      <c r="R263" s="120">
        <f t="shared" si="77"/>
        <v>956.2</v>
      </c>
      <c r="S263" s="122">
        <f t="shared" si="77"/>
        <v>1024.5</v>
      </c>
    </row>
    <row r="264" spans="8:19" x14ac:dyDescent="0.25">
      <c r="H264" s="127">
        <v>5</v>
      </c>
      <c r="I264" s="120">
        <f t="shared" si="78"/>
        <v>606.5</v>
      </c>
      <c r="J264" s="120">
        <f t="shared" si="77"/>
        <v>727.8</v>
      </c>
      <c r="K264" s="120">
        <f t="shared" si="77"/>
        <v>849.09999999999991</v>
      </c>
      <c r="L264" s="120">
        <f t="shared" si="77"/>
        <v>970.40000000000009</v>
      </c>
      <c r="M264" s="120">
        <f t="shared" si="77"/>
        <v>1091.7</v>
      </c>
      <c r="N264" s="121">
        <f t="shared" si="77"/>
        <v>1213</v>
      </c>
      <c r="O264" s="120">
        <f t="shared" si="77"/>
        <v>1334.3000000000002</v>
      </c>
      <c r="P264" s="120">
        <f t="shared" si="77"/>
        <v>1455.6</v>
      </c>
      <c r="Q264" s="120">
        <f t="shared" si="77"/>
        <v>1576.9</v>
      </c>
      <c r="R264" s="120">
        <f t="shared" si="77"/>
        <v>1698.1999999999998</v>
      </c>
      <c r="S264" s="122">
        <f t="shared" si="77"/>
        <v>1819.5</v>
      </c>
    </row>
    <row r="265" spans="8:19" x14ac:dyDescent="0.25">
      <c r="H265" s="127">
        <v>6</v>
      </c>
      <c r="I265" s="120">
        <f t="shared" si="78"/>
        <v>965</v>
      </c>
      <c r="J265" s="120">
        <f t="shared" si="77"/>
        <v>1158</v>
      </c>
      <c r="K265" s="120">
        <f t="shared" si="77"/>
        <v>1350.9999999999998</v>
      </c>
      <c r="L265" s="120">
        <f t="shared" si="77"/>
        <v>1544</v>
      </c>
      <c r="M265" s="120">
        <f t="shared" si="77"/>
        <v>1737</v>
      </c>
      <c r="N265" s="121">
        <f t="shared" si="77"/>
        <v>1930</v>
      </c>
      <c r="O265" s="120">
        <f t="shared" si="77"/>
        <v>2123</v>
      </c>
      <c r="P265" s="120">
        <f t="shared" si="77"/>
        <v>2316</v>
      </c>
      <c r="Q265" s="120">
        <f t="shared" si="77"/>
        <v>2509</v>
      </c>
      <c r="R265" s="120">
        <f t="shared" si="77"/>
        <v>2701.9999999999995</v>
      </c>
      <c r="S265" s="122">
        <f t="shared" si="77"/>
        <v>2895</v>
      </c>
    </row>
    <row r="266" spans="8:19" x14ac:dyDescent="0.25">
      <c r="H266" s="127">
        <v>7</v>
      </c>
      <c r="I266" s="120">
        <f t="shared" si="78"/>
        <v>1428.5</v>
      </c>
      <c r="J266" s="120">
        <f t="shared" si="77"/>
        <v>1714.2</v>
      </c>
      <c r="K266" s="120">
        <f t="shared" si="77"/>
        <v>1999.8999999999999</v>
      </c>
      <c r="L266" s="120">
        <f t="shared" si="77"/>
        <v>2285.6</v>
      </c>
      <c r="M266" s="120">
        <f t="shared" si="77"/>
        <v>2571.3000000000002</v>
      </c>
      <c r="N266" s="121">
        <f t="shared" si="77"/>
        <v>2857</v>
      </c>
      <c r="O266" s="120">
        <f t="shared" si="77"/>
        <v>3142.7000000000003</v>
      </c>
      <c r="P266" s="120">
        <f t="shared" si="77"/>
        <v>3428.4</v>
      </c>
      <c r="Q266" s="120">
        <f t="shared" si="77"/>
        <v>3714.1000000000004</v>
      </c>
      <c r="R266" s="120">
        <f t="shared" si="77"/>
        <v>3999.7999999999997</v>
      </c>
      <c r="S266" s="122">
        <f t="shared" si="77"/>
        <v>4285.5</v>
      </c>
    </row>
    <row r="267" spans="8:19" x14ac:dyDescent="0.25">
      <c r="H267" s="127">
        <v>8</v>
      </c>
      <c r="I267" s="120">
        <f t="shared" si="78"/>
        <v>2012</v>
      </c>
      <c r="J267" s="120">
        <f t="shared" si="77"/>
        <v>2414.3999999999996</v>
      </c>
      <c r="K267" s="120">
        <f t="shared" si="77"/>
        <v>2816.7999999999993</v>
      </c>
      <c r="L267" s="120">
        <f t="shared" si="77"/>
        <v>3219.2</v>
      </c>
      <c r="M267" s="120">
        <f t="shared" si="77"/>
        <v>3621.6</v>
      </c>
      <c r="N267" s="121">
        <f t="shared" si="77"/>
        <v>4024</v>
      </c>
      <c r="O267" s="120">
        <f t="shared" si="77"/>
        <v>4426.4000000000005</v>
      </c>
      <c r="P267" s="120">
        <f t="shared" si="77"/>
        <v>4828.7999999999993</v>
      </c>
      <c r="Q267" s="120">
        <f t="shared" si="77"/>
        <v>5231.2</v>
      </c>
      <c r="R267" s="120">
        <f t="shared" si="77"/>
        <v>5633.5999999999985</v>
      </c>
      <c r="S267" s="122">
        <f t="shared" si="77"/>
        <v>6036</v>
      </c>
    </row>
    <row r="268" spans="8:19" x14ac:dyDescent="0.25">
      <c r="H268" s="127">
        <v>9</v>
      </c>
      <c r="I268" s="120">
        <f t="shared" si="78"/>
        <v>2728</v>
      </c>
      <c r="J268" s="120">
        <f t="shared" si="77"/>
        <v>3273.6</v>
      </c>
      <c r="K268" s="120">
        <f t="shared" si="77"/>
        <v>3819.1999999999994</v>
      </c>
      <c r="L268" s="120">
        <f t="shared" si="77"/>
        <v>4364.8</v>
      </c>
      <c r="M268" s="120">
        <f t="shared" si="77"/>
        <v>4910.4000000000005</v>
      </c>
      <c r="N268" s="121">
        <f t="shared" si="77"/>
        <v>5456</v>
      </c>
      <c r="O268" s="120">
        <f t="shared" si="77"/>
        <v>6001.6000000000013</v>
      </c>
      <c r="P268" s="120">
        <f t="shared" si="77"/>
        <v>6547.2</v>
      </c>
      <c r="Q268" s="120">
        <f t="shared" si="77"/>
        <v>7092.8</v>
      </c>
      <c r="R268" s="120">
        <f t="shared" si="77"/>
        <v>7638.3999999999987</v>
      </c>
      <c r="S268" s="122">
        <f t="shared" si="77"/>
        <v>8184</v>
      </c>
    </row>
    <row r="269" spans="8:19" x14ac:dyDescent="0.25">
      <c r="H269" s="127">
        <v>10</v>
      </c>
      <c r="I269" s="120">
        <f t="shared" si="78"/>
        <v>3595</v>
      </c>
      <c r="J269" s="120">
        <f t="shared" si="77"/>
        <v>4314</v>
      </c>
      <c r="K269" s="120">
        <f t="shared" si="77"/>
        <v>5032.9999999999991</v>
      </c>
      <c r="L269" s="120">
        <f t="shared" si="77"/>
        <v>5752</v>
      </c>
      <c r="M269" s="120">
        <f t="shared" si="77"/>
        <v>6471</v>
      </c>
      <c r="N269" s="121">
        <f t="shared" si="77"/>
        <v>7190</v>
      </c>
      <c r="O269" s="120">
        <f t="shared" si="77"/>
        <v>7909.0000000000018</v>
      </c>
      <c r="P269" s="120">
        <f t="shared" si="77"/>
        <v>8628</v>
      </c>
      <c r="Q269" s="120">
        <f t="shared" si="77"/>
        <v>9347</v>
      </c>
      <c r="R269" s="120">
        <f t="shared" si="77"/>
        <v>10065.999999999998</v>
      </c>
      <c r="S269" s="122">
        <f t="shared" si="77"/>
        <v>10785</v>
      </c>
    </row>
    <row r="270" spans="8:19" x14ac:dyDescent="0.25">
      <c r="H270" s="127">
        <v>11</v>
      </c>
      <c r="I270" s="120">
        <f t="shared" si="78"/>
        <v>4630</v>
      </c>
      <c r="J270" s="120">
        <f t="shared" si="77"/>
        <v>5556</v>
      </c>
      <c r="K270" s="120">
        <f t="shared" si="77"/>
        <v>6481.9999999999991</v>
      </c>
      <c r="L270" s="120">
        <f t="shared" si="77"/>
        <v>7408</v>
      </c>
      <c r="M270" s="120">
        <f t="shared" si="77"/>
        <v>8334</v>
      </c>
      <c r="N270" s="121">
        <f t="shared" si="77"/>
        <v>9260</v>
      </c>
      <c r="O270" s="120">
        <f t="shared" si="77"/>
        <v>10186.000000000002</v>
      </c>
      <c r="P270" s="120">
        <f t="shared" si="77"/>
        <v>11112</v>
      </c>
      <c r="Q270" s="120">
        <f t="shared" si="77"/>
        <v>12038</v>
      </c>
      <c r="R270" s="120">
        <f t="shared" si="77"/>
        <v>12963.999999999998</v>
      </c>
      <c r="S270" s="122">
        <f t="shared" si="77"/>
        <v>13890</v>
      </c>
    </row>
    <row r="271" spans="8:19" x14ac:dyDescent="0.25">
      <c r="H271" s="127">
        <v>12</v>
      </c>
      <c r="I271" s="120">
        <f t="shared" si="78"/>
        <v>5849.5</v>
      </c>
      <c r="J271" s="120">
        <f t="shared" si="77"/>
        <v>7019.4000000000005</v>
      </c>
      <c r="K271" s="120">
        <f t="shared" si="77"/>
        <v>8189.2999999999993</v>
      </c>
      <c r="L271" s="120">
        <f t="shared" si="77"/>
        <v>9359.2000000000007</v>
      </c>
      <c r="M271" s="120">
        <f t="shared" si="77"/>
        <v>10529.1</v>
      </c>
      <c r="N271" s="121">
        <f t="shared" si="77"/>
        <v>11699</v>
      </c>
      <c r="O271" s="120">
        <f t="shared" si="77"/>
        <v>12868.900000000003</v>
      </c>
      <c r="P271" s="120">
        <f t="shared" si="77"/>
        <v>14038.800000000001</v>
      </c>
      <c r="Q271" s="120">
        <f t="shared" si="77"/>
        <v>15208.7</v>
      </c>
      <c r="R271" s="120">
        <f t="shared" si="77"/>
        <v>16378.599999999999</v>
      </c>
      <c r="S271" s="122">
        <f t="shared" si="77"/>
        <v>17548.5</v>
      </c>
    </row>
    <row r="272" spans="8:19" x14ac:dyDescent="0.25">
      <c r="H272" s="127">
        <v>13</v>
      </c>
      <c r="I272" s="120">
        <f t="shared" si="78"/>
        <v>7272</v>
      </c>
      <c r="J272" s="120">
        <f t="shared" si="77"/>
        <v>8726.4</v>
      </c>
      <c r="K272" s="120">
        <f t="shared" si="77"/>
        <v>10180.799999999997</v>
      </c>
      <c r="L272" s="120">
        <f t="shared" si="77"/>
        <v>11635.2</v>
      </c>
      <c r="M272" s="120">
        <f t="shared" si="77"/>
        <v>13089.6</v>
      </c>
      <c r="N272" s="121">
        <f t="shared" si="77"/>
        <v>14544</v>
      </c>
      <c r="O272" s="120">
        <f t="shared" si="77"/>
        <v>15998.400000000001</v>
      </c>
      <c r="P272" s="120">
        <f t="shared" si="77"/>
        <v>17452.8</v>
      </c>
      <c r="Q272" s="120">
        <f t="shared" si="77"/>
        <v>18907.2</v>
      </c>
      <c r="R272" s="120">
        <f t="shared" si="77"/>
        <v>20361.599999999995</v>
      </c>
      <c r="S272" s="122">
        <f t="shared" si="77"/>
        <v>21816</v>
      </c>
    </row>
    <row r="273" spans="8:19" x14ac:dyDescent="0.25">
      <c r="H273" s="127">
        <v>14</v>
      </c>
      <c r="I273" s="120">
        <f t="shared" si="78"/>
        <v>8919.5</v>
      </c>
      <c r="J273" s="120">
        <f t="shared" si="77"/>
        <v>10703.4</v>
      </c>
      <c r="K273" s="120">
        <f t="shared" si="77"/>
        <v>12487.299999999997</v>
      </c>
      <c r="L273" s="120">
        <f t="shared" si="77"/>
        <v>14271.2</v>
      </c>
      <c r="M273" s="120">
        <f t="shared" si="77"/>
        <v>16055.1</v>
      </c>
      <c r="N273" s="121">
        <f t="shared" si="77"/>
        <v>17839</v>
      </c>
      <c r="O273" s="120">
        <f t="shared" si="77"/>
        <v>19622.900000000005</v>
      </c>
      <c r="P273" s="120">
        <f t="shared" si="77"/>
        <v>21406.799999999999</v>
      </c>
      <c r="Q273" s="120">
        <f t="shared" si="77"/>
        <v>23190.700000000004</v>
      </c>
      <c r="R273" s="120">
        <f t="shared" si="77"/>
        <v>24974.599999999995</v>
      </c>
      <c r="S273" s="122">
        <f t="shared" si="77"/>
        <v>26758.5</v>
      </c>
    </row>
    <row r="274" spans="8:19" x14ac:dyDescent="0.25">
      <c r="H274" s="127">
        <v>15</v>
      </c>
      <c r="I274" s="120">
        <f t="shared" si="78"/>
        <v>10811.5</v>
      </c>
      <c r="J274" s="120">
        <f t="shared" si="77"/>
        <v>12973.8</v>
      </c>
      <c r="K274" s="120">
        <f t="shared" si="77"/>
        <v>15136.099999999997</v>
      </c>
      <c r="L274" s="120">
        <f t="shared" si="77"/>
        <v>17298.400000000001</v>
      </c>
      <c r="M274" s="120">
        <f t="shared" si="77"/>
        <v>19460.7</v>
      </c>
      <c r="N274" s="121">
        <f t="shared" si="77"/>
        <v>21623</v>
      </c>
      <c r="O274" s="120">
        <f t="shared" si="77"/>
        <v>23785.300000000003</v>
      </c>
      <c r="P274" s="120">
        <f t="shared" si="77"/>
        <v>25947.599999999999</v>
      </c>
      <c r="Q274" s="120">
        <f t="shared" si="77"/>
        <v>28109.9</v>
      </c>
      <c r="R274" s="120">
        <f t="shared" si="77"/>
        <v>30272.199999999993</v>
      </c>
      <c r="S274" s="122">
        <f t="shared" si="77"/>
        <v>32434.499999999996</v>
      </c>
    </row>
    <row r="275" spans="8:19" x14ac:dyDescent="0.25">
      <c r="H275" s="127">
        <v>16</v>
      </c>
      <c r="I275" s="120">
        <f t="shared" si="78"/>
        <v>13334</v>
      </c>
      <c r="J275" s="120">
        <f t="shared" si="77"/>
        <v>16000.8</v>
      </c>
      <c r="K275" s="120">
        <f t="shared" si="77"/>
        <v>18667.599999999995</v>
      </c>
      <c r="L275" s="120">
        <f t="shared" si="77"/>
        <v>21334.400000000001</v>
      </c>
      <c r="M275" s="120">
        <f t="shared" si="77"/>
        <v>24001.200000000001</v>
      </c>
      <c r="N275" s="121">
        <f t="shared" si="77"/>
        <v>26668</v>
      </c>
      <c r="O275" s="120">
        <f t="shared" si="77"/>
        <v>29334.800000000003</v>
      </c>
      <c r="P275" s="120">
        <f t="shared" si="77"/>
        <v>32001.599999999999</v>
      </c>
      <c r="Q275" s="120">
        <f t="shared" si="77"/>
        <v>34668.400000000001</v>
      </c>
      <c r="R275" s="120">
        <f t="shared" si="77"/>
        <v>37335.19999999999</v>
      </c>
      <c r="S275" s="122">
        <f t="shared" si="77"/>
        <v>40002</v>
      </c>
    </row>
    <row r="276" spans="8:19" x14ac:dyDescent="0.25">
      <c r="H276" s="127">
        <v>17</v>
      </c>
      <c r="I276" s="120">
        <f t="shared" si="78"/>
        <v>16122</v>
      </c>
      <c r="J276" s="120">
        <f t="shared" si="77"/>
        <v>19346.399999999998</v>
      </c>
      <c r="K276" s="120">
        <f t="shared" si="77"/>
        <v>22570.799999999996</v>
      </c>
      <c r="L276" s="120">
        <f t="shared" si="77"/>
        <v>25795.200000000001</v>
      </c>
      <c r="M276" s="120">
        <f t="shared" si="77"/>
        <v>29019.600000000002</v>
      </c>
      <c r="N276" s="121">
        <f t="shared" si="77"/>
        <v>32244</v>
      </c>
      <c r="O276" s="120">
        <f t="shared" si="77"/>
        <v>35468.400000000001</v>
      </c>
      <c r="P276" s="120">
        <f t="shared" si="77"/>
        <v>38692.799999999996</v>
      </c>
      <c r="Q276" s="120">
        <f t="shared" si="77"/>
        <v>41917.200000000004</v>
      </c>
      <c r="R276" s="120">
        <f t="shared" si="77"/>
        <v>45141.599999999991</v>
      </c>
      <c r="S276" s="122">
        <f t="shared" si="77"/>
        <v>48366</v>
      </c>
    </row>
    <row r="277" spans="8:19" x14ac:dyDescent="0.25">
      <c r="H277" s="127">
        <v>18</v>
      </c>
      <c r="I277" s="120">
        <f t="shared" si="78"/>
        <v>19190</v>
      </c>
      <c r="J277" s="120">
        <f t="shared" ref="J277:J284" si="79">J276*(1+$D$226)+J250</f>
        <v>23027.999999999993</v>
      </c>
      <c r="K277" s="120">
        <f t="shared" ref="K277:K284" si="80">K276*(1+$D$226)+K250</f>
        <v>26865.999999999993</v>
      </c>
      <c r="L277" s="120">
        <f t="shared" ref="L277:L284" si="81">L276*(1+$D$226)+L250</f>
        <v>30703.999999999996</v>
      </c>
      <c r="M277" s="120">
        <f t="shared" ref="M277:M284" si="82">M276*(1+$D$226)+M250</f>
        <v>34542</v>
      </c>
      <c r="N277" s="121">
        <f t="shared" ref="N277:N284" si="83">N276*(1+$D$226)+N250</f>
        <v>38380</v>
      </c>
      <c r="O277" s="120">
        <f t="shared" ref="O277:O284" si="84">O276*(1+$D$226)+O250</f>
        <v>42218</v>
      </c>
      <c r="P277" s="120">
        <f t="shared" ref="P277:P284" si="85">P276*(1+$D$226)+P250</f>
        <v>46055.999999999985</v>
      </c>
      <c r="Q277" s="120">
        <f t="shared" ref="Q277:Q284" si="86">Q276*(1+$D$226)+Q250</f>
        <v>49894</v>
      </c>
      <c r="R277" s="120">
        <f t="shared" ref="R277:R284" si="87">R276*(1+$D$226)+R250</f>
        <v>53731.999999999985</v>
      </c>
      <c r="S277" s="122">
        <f t="shared" ref="S277:S284" si="88">S276*(1+$D$226)+S250</f>
        <v>57570</v>
      </c>
    </row>
    <row r="278" spans="8:19" x14ac:dyDescent="0.25">
      <c r="H278" s="127">
        <v>19</v>
      </c>
      <c r="I278" s="120">
        <f t="shared" si="78"/>
        <v>22552</v>
      </c>
      <c r="J278" s="120">
        <f t="shared" si="79"/>
        <v>27062.399999999991</v>
      </c>
      <c r="K278" s="120">
        <f t="shared" si="80"/>
        <v>31572.799999999992</v>
      </c>
      <c r="L278" s="120">
        <f t="shared" si="81"/>
        <v>36083.199999999997</v>
      </c>
      <c r="M278" s="120">
        <f t="shared" si="82"/>
        <v>40593.599999999991</v>
      </c>
      <c r="N278" s="121">
        <f t="shared" si="83"/>
        <v>45104</v>
      </c>
      <c r="O278" s="120">
        <f t="shared" si="84"/>
        <v>49614.399999999994</v>
      </c>
      <c r="P278" s="120">
        <f t="shared" si="85"/>
        <v>54124.799999999981</v>
      </c>
      <c r="Q278" s="120">
        <f t="shared" si="86"/>
        <v>58635.199999999997</v>
      </c>
      <c r="R278" s="120">
        <f t="shared" si="87"/>
        <v>63145.599999999984</v>
      </c>
      <c r="S278" s="122">
        <f t="shared" si="88"/>
        <v>67656</v>
      </c>
    </row>
    <row r="279" spans="8:19" x14ac:dyDescent="0.25">
      <c r="H279" s="127">
        <v>20</v>
      </c>
      <c r="I279" s="120">
        <f t="shared" si="78"/>
        <v>25910.5</v>
      </c>
      <c r="J279" s="120">
        <f t="shared" si="79"/>
        <v>31092.599999999991</v>
      </c>
      <c r="K279" s="120">
        <f t="shared" si="80"/>
        <v>36274.699999999997</v>
      </c>
      <c r="L279" s="120">
        <f t="shared" si="81"/>
        <v>41456.799999999996</v>
      </c>
      <c r="M279" s="120">
        <f t="shared" si="82"/>
        <v>46638.899999999987</v>
      </c>
      <c r="N279" s="121">
        <f t="shared" si="83"/>
        <v>51821</v>
      </c>
      <c r="O279" s="120">
        <f t="shared" si="84"/>
        <v>57003.1</v>
      </c>
      <c r="P279" s="120">
        <f t="shared" si="85"/>
        <v>62185.199999999983</v>
      </c>
      <c r="Q279" s="120">
        <f t="shared" si="86"/>
        <v>67367.3</v>
      </c>
      <c r="R279" s="120">
        <f t="shared" si="87"/>
        <v>72549.399999999994</v>
      </c>
      <c r="S279" s="122">
        <f t="shared" si="88"/>
        <v>77731.5</v>
      </c>
    </row>
    <row r="280" spans="8:19" x14ac:dyDescent="0.25">
      <c r="H280" s="127">
        <v>21</v>
      </c>
      <c r="I280" s="120">
        <f t="shared" si="78"/>
        <v>29437</v>
      </c>
      <c r="J280" s="120">
        <f t="shared" si="79"/>
        <v>35324.399999999987</v>
      </c>
      <c r="K280" s="120">
        <f t="shared" si="80"/>
        <v>41211.799999999996</v>
      </c>
      <c r="L280" s="120">
        <f t="shared" si="81"/>
        <v>47099.19999999999</v>
      </c>
      <c r="M280" s="120">
        <f t="shared" si="82"/>
        <v>52986.599999999984</v>
      </c>
      <c r="N280" s="121">
        <f t="shared" si="83"/>
        <v>58874</v>
      </c>
      <c r="O280" s="120">
        <f t="shared" si="84"/>
        <v>64761.399999999994</v>
      </c>
      <c r="P280" s="120">
        <f t="shared" si="85"/>
        <v>70648.799999999974</v>
      </c>
      <c r="Q280" s="120">
        <f t="shared" si="86"/>
        <v>76536.2</v>
      </c>
      <c r="R280" s="120">
        <f t="shared" si="87"/>
        <v>82423.599999999991</v>
      </c>
      <c r="S280" s="122">
        <f t="shared" si="88"/>
        <v>88311</v>
      </c>
    </row>
    <row r="281" spans="8:19" x14ac:dyDescent="0.25">
      <c r="H281" s="127">
        <v>22</v>
      </c>
      <c r="I281" s="120">
        <f t="shared" si="78"/>
        <v>33160</v>
      </c>
      <c r="J281" s="120">
        <f t="shared" si="79"/>
        <v>39791.999999999985</v>
      </c>
      <c r="K281" s="120">
        <f t="shared" si="80"/>
        <v>46424</v>
      </c>
      <c r="L281" s="120">
        <f t="shared" si="81"/>
        <v>53055.999999999993</v>
      </c>
      <c r="M281" s="120">
        <f t="shared" si="82"/>
        <v>59687.999999999985</v>
      </c>
      <c r="N281" s="121">
        <f t="shared" si="83"/>
        <v>66320</v>
      </c>
      <c r="O281" s="120">
        <f t="shared" si="84"/>
        <v>72951.999999999985</v>
      </c>
      <c r="P281" s="120">
        <f t="shared" si="85"/>
        <v>79583.999999999971</v>
      </c>
      <c r="Q281" s="120">
        <f t="shared" si="86"/>
        <v>86216</v>
      </c>
      <c r="R281" s="120">
        <f t="shared" si="87"/>
        <v>92848</v>
      </c>
      <c r="S281" s="122">
        <f t="shared" si="88"/>
        <v>99480</v>
      </c>
    </row>
    <row r="282" spans="8:19" x14ac:dyDescent="0.25">
      <c r="H282" s="127">
        <v>23</v>
      </c>
      <c r="I282" s="120">
        <f t="shared" si="78"/>
        <v>37061.5</v>
      </c>
      <c r="J282" s="120">
        <f t="shared" si="79"/>
        <v>44473.799999999981</v>
      </c>
      <c r="K282" s="120">
        <f t="shared" si="80"/>
        <v>51886.099999999991</v>
      </c>
      <c r="L282" s="120">
        <f t="shared" si="81"/>
        <v>59298.399999999987</v>
      </c>
      <c r="M282" s="120">
        <f t="shared" si="82"/>
        <v>66710.699999999983</v>
      </c>
      <c r="N282" s="121">
        <f t="shared" si="83"/>
        <v>74123</v>
      </c>
      <c r="O282" s="120">
        <f t="shared" si="84"/>
        <v>81535.299999999974</v>
      </c>
      <c r="P282" s="120">
        <f t="shared" si="85"/>
        <v>88947.599999999962</v>
      </c>
      <c r="Q282" s="120">
        <f t="shared" si="86"/>
        <v>96359.89999999998</v>
      </c>
      <c r="R282" s="120">
        <f t="shared" si="87"/>
        <v>103772.19999999998</v>
      </c>
      <c r="S282" s="122">
        <f t="shared" si="88"/>
        <v>111184.49999999999</v>
      </c>
    </row>
    <row r="283" spans="8:19" x14ac:dyDescent="0.25">
      <c r="H283" s="127">
        <v>24</v>
      </c>
      <c r="I283" s="120">
        <f t="shared" si="78"/>
        <v>41125</v>
      </c>
      <c r="J283" s="120">
        <f t="shared" si="79"/>
        <v>49349.999999999985</v>
      </c>
      <c r="K283" s="120">
        <f t="shared" si="80"/>
        <v>57574.999999999993</v>
      </c>
      <c r="L283" s="120">
        <f t="shared" si="81"/>
        <v>65800</v>
      </c>
      <c r="M283" s="120">
        <f t="shared" si="82"/>
        <v>74025</v>
      </c>
      <c r="N283" s="121">
        <f t="shared" si="83"/>
        <v>82250</v>
      </c>
      <c r="O283" s="120">
        <f t="shared" si="84"/>
        <v>90474.999999999971</v>
      </c>
      <c r="P283" s="120">
        <f t="shared" si="85"/>
        <v>98699.999999999971</v>
      </c>
      <c r="Q283" s="120">
        <f t="shared" si="86"/>
        <v>106924.99999999997</v>
      </c>
      <c r="R283" s="120">
        <f t="shared" si="87"/>
        <v>115149.99999999999</v>
      </c>
      <c r="S283" s="122">
        <f t="shared" si="88"/>
        <v>123375</v>
      </c>
    </row>
    <row r="284" spans="8:19" x14ac:dyDescent="0.25">
      <c r="H284" s="128">
        <v>25</v>
      </c>
      <c r="I284" s="123">
        <f t="shared" si="78"/>
        <v>45328.5</v>
      </c>
      <c r="J284" s="123">
        <f t="shared" si="79"/>
        <v>54394.199999999983</v>
      </c>
      <c r="K284" s="123">
        <f t="shared" si="80"/>
        <v>63459.899999999994</v>
      </c>
      <c r="L284" s="123">
        <f t="shared" si="81"/>
        <v>72525.600000000006</v>
      </c>
      <c r="M284" s="123">
        <f t="shared" si="82"/>
        <v>81591.3</v>
      </c>
      <c r="N284" s="124">
        <f t="shared" si="83"/>
        <v>90657</v>
      </c>
      <c r="O284" s="123">
        <f t="shared" si="84"/>
        <v>99722.699999999968</v>
      </c>
      <c r="P284" s="123">
        <f t="shared" si="85"/>
        <v>108788.39999999997</v>
      </c>
      <c r="Q284" s="123">
        <f t="shared" si="86"/>
        <v>117854.09999999998</v>
      </c>
      <c r="R284" s="123">
        <f t="shared" si="87"/>
        <v>126919.79999999999</v>
      </c>
      <c r="S284" s="125">
        <f t="shared" si="88"/>
        <v>135985.5</v>
      </c>
    </row>
    <row r="287" spans="8:19" x14ac:dyDescent="0.25">
      <c r="H287" s="111"/>
      <c r="I287" s="112">
        <v>-0.5</v>
      </c>
      <c r="J287" s="112">
        <v>-0.4</v>
      </c>
      <c r="K287" s="112">
        <v>-0.3</v>
      </c>
      <c r="L287" s="112">
        <v>-0.2</v>
      </c>
      <c r="M287" s="112">
        <v>-0.1</v>
      </c>
      <c r="N287" s="112">
        <v>0</v>
      </c>
      <c r="O287" s="112">
        <v>0.1</v>
      </c>
      <c r="P287" s="112">
        <v>0.2</v>
      </c>
      <c r="Q287" s="112">
        <v>0.3</v>
      </c>
      <c r="R287" s="112">
        <v>0.4</v>
      </c>
      <c r="S287" s="113">
        <v>0.5</v>
      </c>
    </row>
    <row r="288" spans="8:19" x14ac:dyDescent="0.25">
      <c r="H288" s="114" t="s">
        <v>55</v>
      </c>
      <c r="I288" s="120">
        <f>I269</f>
        <v>3595</v>
      </c>
      <c r="J288" s="120">
        <f t="shared" ref="J288:S288" si="89">J269</f>
        <v>4314</v>
      </c>
      <c r="K288" s="120">
        <f t="shared" si="89"/>
        <v>5032.9999999999991</v>
      </c>
      <c r="L288" s="120">
        <f t="shared" si="89"/>
        <v>5752</v>
      </c>
      <c r="M288" s="120">
        <f t="shared" si="89"/>
        <v>6471</v>
      </c>
      <c r="N288" s="120">
        <f t="shared" si="89"/>
        <v>7190</v>
      </c>
      <c r="O288" s="120">
        <f t="shared" si="89"/>
        <v>7909.0000000000018</v>
      </c>
      <c r="P288" s="120">
        <f t="shared" si="89"/>
        <v>8628</v>
      </c>
      <c r="Q288" s="120">
        <f t="shared" si="89"/>
        <v>9347</v>
      </c>
      <c r="R288" s="120">
        <f t="shared" si="89"/>
        <v>10065.999999999998</v>
      </c>
      <c r="S288" s="119">
        <f t="shared" si="89"/>
        <v>10785</v>
      </c>
    </row>
    <row r="289" spans="8:19" x14ac:dyDescent="0.25">
      <c r="H289" s="114" t="s">
        <v>56</v>
      </c>
      <c r="I289" s="120">
        <f>I279</f>
        <v>25910.5</v>
      </c>
      <c r="J289" s="120">
        <f t="shared" ref="J289:S289" si="90">J279</f>
        <v>31092.599999999991</v>
      </c>
      <c r="K289" s="120">
        <f t="shared" si="90"/>
        <v>36274.699999999997</v>
      </c>
      <c r="L289" s="120">
        <f t="shared" si="90"/>
        <v>41456.799999999996</v>
      </c>
      <c r="M289" s="120">
        <f t="shared" si="90"/>
        <v>46638.899999999987</v>
      </c>
      <c r="N289" s="120">
        <f t="shared" si="90"/>
        <v>51821</v>
      </c>
      <c r="O289" s="120">
        <f t="shared" si="90"/>
        <v>57003.1</v>
      </c>
      <c r="P289" s="120">
        <f t="shared" si="90"/>
        <v>62185.199999999983</v>
      </c>
      <c r="Q289" s="120">
        <f t="shared" si="90"/>
        <v>67367.3</v>
      </c>
      <c r="R289" s="120">
        <f t="shared" si="90"/>
        <v>72549.399999999994</v>
      </c>
      <c r="S289" s="122">
        <f t="shared" si="90"/>
        <v>77731.5</v>
      </c>
    </row>
    <row r="290" spans="8:19" x14ac:dyDescent="0.25">
      <c r="H290" s="129" t="s">
        <v>77</v>
      </c>
      <c r="I290" s="123">
        <f>I284</f>
        <v>45328.5</v>
      </c>
      <c r="J290" s="123">
        <f t="shared" ref="J290:S290" si="91">J284</f>
        <v>54394.199999999983</v>
      </c>
      <c r="K290" s="123">
        <f t="shared" si="91"/>
        <v>63459.899999999994</v>
      </c>
      <c r="L290" s="123">
        <f t="shared" si="91"/>
        <v>72525.600000000006</v>
      </c>
      <c r="M290" s="123">
        <f t="shared" si="91"/>
        <v>81591.3</v>
      </c>
      <c r="N290" s="123">
        <f t="shared" si="91"/>
        <v>90657</v>
      </c>
      <c r="O290" s="123">
        <f t="shared" si="91"/>
        <v>99722.699999999968</v>
      </c>
      <c r="P290" s="123">
        <f t="shared" si="91"/>
        <v>108788.39999999997</v>
      </c>
      <c r="Q290" s="123">
        <f t="shared" si="91"/>
        <v>117854.09999999998</v>
      </c>
      <c r="R290" s="123">
        <f t="shared" si="91"/>
        <v>126919.79999999999</v>
      </c>
      <c r="S290" s="125">
        <f t="shared" si="91"/>
        <v>135985.5</v>
      </c>
    </row>
    <row r="293" spans="8:19" x14ac:dyDescent="0.25">
      <c r="H293" s="93"/>
      <c r="I293" s="98">
        <f>I230</f>
        <v>-0.5</v>
      </c>
      <c r="J293" s="98">
        <f t="shared" ref="J293:S293" si="92">J230</f>
        <v>-0.4</v>
      </c>
      <c r="K293" s="98">
        <f t="shared" si="92"/>
        <v>-0.3</v>
      </c>
      <c r="L293" s="98">
        <f t="shared" si="92"/>
        <v>-0.2</v>
      </c>
      <c r="M293" s="98">
        <f t="shared" si="92"/>
        <v>-0.1</v>
      </c>
      <c r="N293" s="98">
        <f t="shared" si="92"/>
        <v>0</v>
      </c>
      <c r="O293" s="98">
        <f t="shared" si="92"/>
        <v>0.1</v>
      </c>
      <c r="P293" s="98">
        <f t="shared" si="92"/>
        <v>0.2</v>
      </c>
      <c r="Q293" s="98">
        <f t="shared" si="92"/>
        <v>0.3</v>
      </c>
      <c r="R293" s="98">
        <f t="shared" si="92"/>
        <v>0.4</v>
      </c>
      <c r="S293" s="98">
        <f t="shared" si="92"/>
        <v>0.5</v>
      </c>
    </row>
    <row r="294" spans="8:19" x14ac:dyDescent="0.25">
      <c r="H294" s="93" t="s">
        <v>61</v>
      </c>
      <c r="I294" s="94">
        <v>39.750245930053438</v>
      </c>
      <c r="J294" s="94">
        <v>39.324920116064121</v>
      </c>
      <c r="K294" s="94">
        <v>38.899594302074817</v>
      </c>
      <c r="L294" s="94">
        <v>38.474268488085507</v>
      </c>
      <c r="M294" s="94">
        <v>38.048942674096196</v>
      </c>
      <c r="N294" s="95">
        <v>37.623616860106885</v>
      </c>
      <c r="O294" s="94">
        <v>37.198291046117575</v>
      </c>
      <c r="P294" s="94">
        <v>36.772965232128264</v>
      </c>
      <c r="Q294" s="94">
        <v>36.347639418138954</v>
      </c>
      <c r="R294" s="94">
        <v>35.922313604149643</v>
      </c>
      <c r="S294" s="94">
        <v>35.496987790160333</v>
      </c>
    </row>
    <row r="295" spans="8:19" x14ac:dyDescent="0.25">
      <c r="H295" s="93" t="s">
        <v>65</v>
      </c>
      <c r="I295" s="94">
        <v>36.046513724669587</v>
      </c>
      <c r="J295" s="94">
        <v>34.880441469603511</v>
      </c>
      <c r="K295" s="94">
        <v>33.71436921453742</v>
      </c>
      <c r="L295" s="94">
        <v>32.548296959471344</v>
      </c>
      <c r="M295" s="94">
        <v>31.382224704405257</v>
      </c>
      <c r="N295" s="95">
        <v>30.216152449339173</v>
      </c>
      <c r="O295" s="94">
        <v>29.05008019427309</v>
      </c>
      <c r="P295" s="94">
        <v>27.884007939207013</v>
      </c>
      <c r="Q295" s="94">
        <v>26.717935684140926</v>
      </c>
      <c r="R295" s="94">
        <v>25.551863429074846</v>
      </c>
      <c r="S295" s="94">
        <v>24.385791174008762</v>
      </c>
    </row>
    <row r="296" spans="8:19" x14ac:dyDescent="0.25">
      <c r="H296" s="93" t="s">
        <v>78</v>
      </c>
      <c r="I296" s="94">
        <v>29.962013040319711</v>
      </c>
      <c r="J296" s="94">
        <v>28.548704319057617</v>
      </c>
      <c r="K296" s="94">
        <v>27.135395597795515</v>
      </c>
      <c r="L296" s="94">
        <v>25.722086876533417</v>
      </c>
      <c r="M296" s="94">
        <v>24.30877815527132</v>
      </c>
      <c r="N296" s="95">
        <v>22.895469434009222</v>
      </c>
      <c r="O296" s="94">
        <v>21.482160712747131</v>
      </c>
      <c r="P296" s="94">
        <v>20.068851991485033</v>
      </c>
      <c r="Q296" s="94">
        <v>18.655543270222928</v>
      </c>
      <c r="R296" s="94">
        <v>17.242234548960834</v>
      </c>
      <c r="S296" s="94">
        <v>15.828925827698733</v>
      </c>
    </row>
    <row r="297" spans="8:19" x14ac:dyDescent="0.25">
      <c r="H297" s="93" t="s">
        <v>62</v>
      </c>
      <c r="I297" s="94">
        <v>31.822858957493285</v>
      </c>
      <c r="J297" s="94">
        <v>31.397533143503974</v>
      </c>
      <c r="K297" s="94">
        <v>30.972207329514664</v>
      </c>
      <c r="L297" s="94">
        <v>30.546881515525353</v>
      </c>
      <c r="M297" s="94">
        <v>30.121555701536042</v>
      </c>
      <c r="N297" s="95">
        <v>29.696229887546732</v>
      </c>
      <c r="O297" s="94">
        <v>29.270904073557421</v>
      </c>
      <c r="P297" s="94">
        <v>28.845578259568111</v>
      </c>
      <c r="Q297" s="94">
        <v>28.4202524455788</v>
      </c>
      <c r="R297" s="94">
        <v>27.99492663158949</v>
      </c>
      <c r="S297" s="94">
        <v>27.569600817600179</v>
      </c>
    </row>
    <row r="298" spans="8:19" x14ac:dyDescent="0.25">
      <c r="H298" s="93" t="s">
        <v>69</v>
      </c>
      <c r="I298" s="94">
        <v>17.954065953238452</v>
      </c>
      <c r="J298" s="94">
        <v>16.787993698172372</v>
      </c>
      <c r="K298" s="94">
        <v>15.621921443106288</v>
      </c>
      <c r="L298" s="94">
        <v>14.455849188040206</v>
      </c>
      <c r="M298" s="94">
        <v>13.289776932974126</v>
      </c>
      <c r="N298" s="95">
        <v>12.123704677908043</v>
      </c>
      <c r="O298" s="94">
        <v>10.957632422841961</v>
      </c>
      <c r="P298" s="94">
        <v>9.7915601677758808</v>
      </c>
      <c r="Q298" s="94">
        <v>8.6254879127097954</v>
      </c>
      <c r="R298" s="94">
        <v>7.4594156576437145</v>
      </c>
      <c r="S298" s="94">
        <v>6.2933434025776309</v>
      </c>
    </row>
    <row r="299" spans="8:19" x14ac:dyDescent="0.25">
      <c r="H299" s="93" t="s">
        <v>79</v>
      </c>
      <c r="I299" s="94">
        <v>13.249154522731086</v>
      </c>
      <c r="J299" s="94">
        <v>11.835845801468992</v>
      </c>
      <c r="K299" s="94">
        <v>10.422537080206892</v>
      </c>
      <c r="L299" s="94">
        <v>9.0092283589447923</v>
      </c>
      <c r="M299" s="94">
        <v>7.5959196376826945</v>
      </c>
      <c r="N299" s="95">
        <v>6.1826109164205976</v>
      </c>
      <c r="O299" s="94">
        <v>4.7693021951585042</v>
      </c>
      <c r="P299" s="94">
        <v>3.3559934738964072</v>
      </c>
      <c r="Q299" s="94">
        <v>1.9426847526343076</v>
      </c>
      <c r="R299" s="94">
        <v>0.5293760313722079</v>
      </c>
      <c r="S299" s="159">
        <v>-0.8839326898898916</v>
      </c>
    </row>
    <row r="306" spans="3:4" ht="15.75" thickBot="1" x14ac:dyDescent="0.3"/>
    <row r="307" spans="3:4" x14ac:dyDescent="0.25">
      <c r="C307" s="181" t="s">
        <v>82</v>
      </c>
      <c r="D307" s="182"/>
    </row>
    <row r="308" spans="3:4" x14ac:dyDescent="0.25">
      <c r="C308" s="183"/>
      <c r="D308" s="184"/>
    </row>
    <row r="309" spans="3:4" ht="15.75" thickBot="1" x14ac:dyDescent="0.3">
      <c r="C309" s="185"/>
      <c r="D309" s="186"/>
    </row>
    <row r="313" spans="3:4" x14ac:dyDescent="0.25">
      <c r="C313" s="12" t="s">
        <v>90</v>
      </c>
    </row>
  </sheetData>
  <mergeCells count="7">
    <mergeCell ref="A2:G4"/>
    <mergeCell ref="C307:D309"/>
    <mergeCell ref="A6:G6"/>
    <mergeCell ref="C11:D13"/>
    <mergeCell ref="C109:D111"/>
    <mergeCell ref="C124:D126"/>
    <mergeCell ref="C221:D22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showGridLines="0" zoomScale="80" zoomScaleNormal="80" workbookViewId="0"/>
  </sheetViews>
  <sheetFormatPr defaultRowHeight="15" x14ac:dyDescent="0.25"/>
  <cols>
    <col min="2" max="2" width="7.5703125" customWidth="1"/>
    <col min="3" max="3" width="28" customWidth="1"/>
    <col min="4" max="4" width="15.85546875" customWidth="1"/>
    <col min="5" max="5" width="14.85546875" customWidth="1"/>
    <col min="6" max="6" width="12.42578125" customWidth="1"/>
    <col min="7" max="7" width="20.5703125" customWidth="1"/>
    <col min="8" max="8" width="35.140625" style="46" customWidth="1"/>
    <col min="9" max="19" width="12.7109375" customWidth="1"/>
    <col min="21" max="23" width="8.7109375" customWidth="1"/>
  </cols>
  <sheetData>
    <row r="1" spans="1:8" ht="29.25" customHeight="1" x14ac:dyDescent="0.25"/>
    <row r="2" spans="1:8" ht="15" customHeight="1" x14ac:dyDescent="0.25">
      <c r="A2" s="179" t="s">
        <v>83</v>
      </c>
      <c r="B2" s="179"/>
      <c r="C2" s="179"/>
      <c r="D2" s="179"/>
      <c r="E2" s="179"/>
      <c r="F2" s="179"/>
      <c r="G2" s="179"/>
    </row>
    <row r="3" spans="1:8" ht="15" customHeight="1" x14ac:dyDescent="0.25">
      <c r="A3" s="179"/>
      <c r="B3" s="179"/>
      <c r="C3" s="179"/>
      <c r="D3" s="179"/>
      <c r="E3" s="179"/>
      <c r="F3" s="179"/>
      <c r="G3" s="179"/>
    </row>
    <row r="4" spans="1:8" ht="15" customHeight="1" x14ac:dyDescent="0.25">
      <c r="A4" s="179"/>
      <c r="B4" s="179"/>
      <c r="C4" s="179"/>
      <c r="D4" s="179"/>
      <c r="E4" s="179"/>
      <c r="F4" s="179"/>
      <c r="G4" s="179"/>
    </row>
    <row r="5" spans="1:8" ht="42" customHeight="1" x14ac:dyDescent="0.25">
      <c r="A5" s="108"/>
      <c r="B5" s="108"/>
      <c r="C5" s="108"/>
      <c r="D5" s="108"/>
      <c r="E5" s="108"/>
      <c r="F5" s="108"/>
      <c r="G5" s="108"/>
      <c r="H5"/>
    </row>
    <row r="6" spans="1:8" ht="41.25" customHeight="1" x14ac:dyDescent="0.25">
      <c r="A6" s="180" t="s">
        <v>94</v>
      </c>
      <c r="B6" s="180"/>
      <c r="C6" s="180"/>
      <c r="D6" s="180"/>
      <c r="E6" s="180"/>
      <c r="F6" s="180"/>
      <c r="G6" s="180"/>
    </row>
    <row r="10" spans="1:8" ht="15.75" thickBot="1" x14ac:dyDescent="0.3"/>
    <row r="11" spans="1:8" ht="15" customHeight="1" x14ac:dyDescent="0.25">
      <c r="C11" s="181" t="s">
        <v>45</v>
      </c>
      <c r="D11" s="182"/>
    </row>
    <row r="12" spans="1:8" ht="15" customHeight="1" x14ac:dyDescent="0.25">
      <c r="C12" s="183"/>
      <c r="D12" s="184"/>
    </row>
    <row r="13" spans="1:8" ht="15" customHeight="1" thickBot="1" x14ac:dyDescent="0.3">
      <c r="C13" s="185"/>
      <c r="D13" s="186"/>
    </row>
    <row r="18" spans="2:19" ht="15.75" thickBot="1" x14ac:dyDescent="0.3">
      <c r="B18" s="13" t="s">
        <v>0</v>
      </c>
      <c r="C18" s="13" t="s">
        <v>10</v>
      </c>
      <c r="D18" s="14" t="s">
        <v>43</v>
      </c>
      <c r="E18" s="14" t="s">
        <v>44</v>
      </c>
      <c r="H18" s="29" t="s">
        <v>52</v>
      </c>
      <c r="I18" s="28">
        <v>-0.5</v>
      </c>
      <c r="J18" s="28">
        <v>-0.4</v>
      </c>
      <c r="K18" s="28">
        <v>-0.3</v>
      </c>
      <c r="L18" s="28">
        <v>-0.2</v>
      </c>
      <c r="M18" s="28">
        <v>-0.1</v>
      </c>
      <c r="N18" s="28">
        <v>0</v>
      </c>
      <c r="O18" s="28">
        <v>0.1</v>
      </c>
      <c r="P18" s="28">
        <v>0.2</v>
      </c>
      <c r="Q18" s="28">
        <v>0.3</v>
      </c>
      <c r="R18" s="28">
        <v>0.4</v>
      </c>
      <c r="S18" s="28">
        <v>0.5</v>
      </c>
    </row>
    <row r="19" spans="2:19" x14ac:dyDescent="0.25">
      <c r="B19" s="11">
        <v>1</v>
      </c>
      <c r="C19" s="9">
        <v>0</v>
      </c>
      <c r="D19" s="56">
        <v>34.774940476190473</v>
      </c>
      <c r="E19" s="56">
        <v>34.774940476190473</v>
      </c>
    </row>
    <row r="20" spans="2:19" x14ac:dyDescent="0.25">
      <c r="B20" s="11">
        <v>2</v>
      </c>
      <c r="C20" s="9">
        <v>0</v>
      </c>
      <c r="D20" s="56">
        <v>34.60816492450639</v>
      </c>
      <c r="E20" s="56">
        <v>34.60816492450639</v>
      </c>
      <c r="H20" s="111" t="s">
        <v>95</v>
      </c>
      <c r="I20" s="112">
        <f>I18</f>
        <v>-0.5</v>
      </c>
      <c r="J20" s="112">
        <f t="shared" ref="J20:S20" si="0">J18</f>
        <v>-0.4</v>
      </c>
      <c r="K20" s="112">
        <f t="shared" si="0"/>
        <v>-0.3</v>
      </c>
      <c r="L20" s="112">
        <f t="shared" si="0"/>
        <v>-0.2</v>
      </c>
      <c r="M20" s="112">
        <f t="shared" si="0"/>
        <v>-0.1</v>
      </c>
      <c r="N20" s="112">
        <f t="shared" si="0"/>
        <v>0</v>
      </c>
      <c r="O20" s="112">
        <f t="shared" si="0"/>
        <v>0.1</v>
      </c>
      <c r="P20" s="112">
        <f t="shared" si="0"/>
        <v>0.2</v>
      </c>
      <c r="Q20" s="112">
        <f t="shared" si="0"/>
        <v>0.3</v>
      </c>
      <c r="R20" s="112">
        <f t="shared" si="0"/>
        <v>0.4</v>
      </c>
      <c r="S20" s="113">
        <f t="shared" si="0"/>
        <v>0.5</v>
      </c>
    </row>
    <row r="21" spans="2:19" x14ac:dyDescent="0.25">
      <c r="B21" s="11">
        <v>3</v>
      </c>
      <c r="C21" s="9">
        <v>0</v>
      </c>
      <c r="D21" s="56">
        <v>34.433309920320234</v>
      </c>
      <c r="E21" s="56">
        <v>33.52699973565953</v>
      </c>
      <c r="H21" s="127">
        <v>1</v>
      </c>
      <c r="I21" s="135">
        <f>$C19*(1+I$18)</f>
        <v>0</v>
      </c>
      <c r="J21" s="135">
        <f t="shared" ref="J21:S21" si="1">$C19*(1+J$18)</f>
        <v>0</v>
      </c>
      <c r="K21" s="135">
        <f t="shared" si="1"/>
        <v>0</v>
      </c>
      <c r="L21" s="135">
        <f t="shared" si="1"/>
        <v>0</v>
      </c>
      <c r="M21" s="135">
        <f t="shared" si="1"/>
        <v>0</v>
      </c>
      <c r="N21" s="136">
        <f t="shared" si="1"/>
        <v>0</v>
      </c>
      <c r="O21" s="135">
        <f t="shared" si="1"/>
        <v>0</v>
      </c>
      <c r="P21" s="135">
        <f t="shared" si="1"/>
        <v>0</v>
      </c>
      <c r="Q21" s="135">
        <f t="shared" si="1"/>
        <v>0</v>
      </c>
      <c r="R21" s="135">
        <f t="shared" si="1"/>
        <v>0</v>
      </c>
      <c r="S21" s="137">
        <f t="shared" si="1"/>
        <v>0</v>
      </c>
    </row>
    <row r="22" spans="2:19" x14ac:dyDescent="0.25">
      <c r="B22" s="11">
        <v>4</v>
      </c>
      <c r="C22" s="9">
        <v>0</v>
      </c>
      <c r="D22" s="56">
        <v>34.244481198064911</v>
      </c>
      <c r="E22" s="56">
        <v>32.034844697079549</v>
      </c>
      <c r="H22" s="127">
        <v>2</v>
      </c>
      <c r="I22" s="135">
        <f t="shared" ref="I22:S50" si="2">$C20*(1+I$18)</f>
        <v>0</v>
      </c>
      <c r="J22" s="135">
        <f t="shared" si="2"/>
        <v>0</v>
      </c>
      <c r="K22" s="135">
        <f t="shared" si="2"/>
        <v>0</v>
      </c>
      <c r="L22" s="135">
        <f t="shared" si="2"/>
        <v>0</v>
      </c>
      <c r="M22" s="135">
        <f t="shared" si="2"/>
        <v>0</v>
      </c>
      <c r="N22" s="136">
        <f t="shared" si="2"/>
        <v>0</v>
      </c>
      <c r="O22" s="135">
        <f t="shared" si="2"/>
        <v>0</v>
      </c>
      <c r="P22" s="135">
        <f t="shared" si="2"/>
        <v>0</v>
      </c>
      <c r="Q22" s="135">
        <f t="shared" si="2"/>
        <v>0</v>
      </c>
      <c r="R22" s="135">
        <f t="shared" si="2"/>
        <v>0</v>
      </c>
      <c r="S22" s="137">
        <f t="shared" si="2"/>
        <v>0</v>
      </c>
    </row>
    <row r="23" spans="2:19" x14ac:dyDescent="0.25">
      <c r="B23" s="11">
        <v>5</v>
      </c>
      <c r="C23" s="9">
        <v>0</v>
      </c>
      <c r="D23" s="56">
        <v>34.045858296409897</v>
      </c>
      <c r="E23" s="56">
        <v>30.081648432647832</v>
      </c>
      <c r="H23" s="127">
        <v>3</v>
      </c>
      <c r="I23" s="135">
        <f t="shared" si="2"/>
        <v>0</v>
      </c>
      <c r="J23" s="135">
        <f t="shared" si="2"/>
        <v>0</v>
      </c>
      <c r="K23" s="135">
        <f t="shared" si="2"/>
        <v>0</v>
      </c>
      <c r="L23" s="135">
        <f t="shared" si="2"/>
        <v>0</v>
      </c>
      <c r="M23" s="135">
        <f t="shared" si="2"/>
        <v>0</v>
      </c>
      <c r="N23" s="136">
        <f t="shared" si="2"/>
        <v>0</v>
      </c>
      <c r="O23" s="135">
        <f t="shared" si="2"/>
        <v>0</v>
      </c>
      <c r="P23" s="135">
        <f t="shared" si="2"/>
        <v>0</v>
      </c>
      <c r="Q23" s="135">
        <f t="shared" si="2"/>
        <v>0</v>
      </c>
      <c r="R23" s="135">
        <f t="shared" si="2"/>
        <v>0</v>
      </c>
      <c r="S23" s="137">
        <f t="shared" si="2"/>
        <v>0</v>
      </c>
    </row>
    <row r="24" spans="2:19" x14ac:dyDescent="0.25">
      <c r="B24" s="11">
        <v>6</v>
      </c>
      <c r="C24" s="9">
        <v>0</v>
      </c>
      <c r="D24" s="56">
        <v>33.88110755172049</v>
      </c>
      <c r="E24" s="56">
        <v>28.140425463608373</v>
      </c>
      <c r="H24" s="127">
        <v>4</v>
      </c>
      <c r="I24" s="135">
        <f t="shared" si="2"/>
        <v>0</v>
      </c>
      <c r="J24" s="135">
        <f t="shared" si="2"/>
        <v>0</v>
      </c>
      <c r="K24" s="135">
        <f t="shared" si="2"/>
        <v>0</v>
      </c>
      <c r="L24" s="135">
        <f t="shared" si="2"/>
        <v>0</v>
      </c>
      <c r="M24" s="135">
        <f t="shared" si="2"/>
        <v>0</v>
      </c>
      <c r="N24" s="136">
        <f t="shared" si="2"/>
        <v>0</v>
      </c>
      <c r="O24" s="135">
        <f t="shared" si="2"/>
        <v>0</v>
      </c>
      <c r="P24" s="135">
        <f t="shared" si="2"/>
        <v>0</v>
      </c>
      <c r="Q24" s="135">
        <f t="shared" si="2"/>
        <v>0</v>
      </c>
      <c r="R24" s="135">
        <f t="shared" si="2"/>
        <v>0</v>
      </c>
      <c r="S24" s="137">
        <f t="shared" si="2"/>
        <v>0</v>
      </c>
    </row>
    <row r="25" spans="2:19" x14ac:dyDescent="0.25">
      <c r="B25" s="11">
        <v>7</v>
      </c>
      <c r="C25" s="9">
        <v>0</v>
      </c>
      <c r="D25" s="56">
        <v>33.734830559875277</v>
      </c>
      <c r="E25" s="56">
        <v>26.833526475757115</v>
      </c>
      <c r="H25" s="127">
        <v>5</v>
      </c>
      <c r="I25" s="135">
        <f t="shared" si="2"/>
        <v>0</v>
      </c>
      <c r="J25" s="135">
        <f t="shared" si="2"/>
        <v>0</v>
      </c>
      <c r="K25" s="135">
        <f t="shared" si="2"/>
        <v>0</v>
      </c>
      <c r="L25" s="135">
        <f t="shared" si="2"/>
        <v>0</v>
      </c>
      <c r="M25" s="135">
        <f t="shared" si="2"/>
        <v>0</v>
      </c>
      <c r="N25" s="136">
        <f t="shared" si="2"/>
        <v>0</v>
      </c>
      <c r="O25" s="135">
        <f t="shared" si="2"/>
        <v>0</v>
      </c>
      <c r="P25" s="135">
        <f t="shared" si="2"/>
        <v>0</v>
      </c>
      <c r="Q25" s="135">
        <f t="shared" si="2"/>
        <v>0</v>
      </c>
      <c r="R25" s="135">
        <f t="shared" si="2"/>
        <v>0</v>
      </c>
      <c r="S25" s="137">
        <f t="shared" si="2"/>
        <v>0</v>
      </c>
    </row>
    <row r="26" spans="2:19" x14ac:dyDescent="0.25">
      <c r="B26" s="11">
        <v>8</v>
      </c>
      <c r="C26" s="9">
        <v>0</v>
      </c>
      <c r="D26" s="56">
        <v>33.598778514090611</v>
      </c>
      <c r="E26" s="56">
        <v>25.719708726865075</v>
      </c>
      <c r="H26" s="127">
        <v>6</v>
      </c>
      <c r="I26" s="135">
        <f t="shared" si="2"/>
        <v>0</v>
      </c>
      <c r="J26" s="135">
        <f t="shared" si="2"/>
        <v>0</v>
      </c>
      <c r="K26" s="135">
        <f t="shared" si="2"/>
        <v>0</v>
      </c>
      <c r="L26" s="135">
        <f t="shared" si="2"/>
        <v>0</v>
      </c>
      <c r="M26" s="135">
        <f t="shared" si="2"/>
        <v>0</v>
      </c>
      <c r="N26" s="136">
        <f t="shared" si="2"/>
        <v>0</v>
      </c>
      <c r="O26" s="135">
        <f t="shared" si="2"/>
        <v>0</v>
      </c>
      <c r="P26" s="135">
        <f t="shared" si="2"/>
        <v>0</v>
      </c>
      <c r="Q26" s="135">
        <f t="shared" si="2"/>
        <v>0</v>
      </c>
      <c r="R26" s="135">
        <f t="shared" si="2"/>
        <v>0</v>
      </c>
      <c r="S26" s="137">
        <f t="shared" si="2"/>
        <v>0</v>
      </c>
    </row>
    <row r="27" spans="2:19" x14ac:dyDescent="0.25">
      <c r="B27" s="11">
        <v>9</v>
      </c>
      <c r="C27" s="9">
        <v>0</v>
      </c>
      <c r="D27" s="56">
        <v>33.46863161471591</v>
      </c>
      <c r="E27" s="56">
        <v>24.572366626614823</v>
      </c>
      <c r="H27" s="127">
        <v>7</v>
      </c>
      <c r="I27" s="135">
        <f t="shared" si="2"/>
        <v>0</v>
      </c>
      <c r="J27" s="135">
        <f t="shared" si="2"/>
        <v>0</v>
      </c>
      <c r="K27" s="135">
        <f t="shared" si="2"/>
        <v>0</v>
      </c>
      <c r="L27" s="135">
        <f t="shared" si="2"/>
        <v>0</v>
      </c>
      <c r="M27" s="135">
        <f t="shared" si="2"/>
        <v>0</v>
      </c>
      <c r="N27" s="136">
        <f t="shared" si="2"/>
        <v>0</v>
      </c>
      <c r="O27" s="135">
        <f t="shared" si="2"/>
        <v>0</v>
      </c>
      <c r="P27" s="135">
        <f t="shared" si="2"/>
        <v>0</v>
      </c>
      <c r="Q27" s="135">
        <f t="shared" si="2"/>
        <v>0</v>
      </c>
      <c r="R27" s="135">
        <f t="shared" si="2"/>
        <v>0</v>
      </c>
      <c r="S27" s="137">
        <f t="shared" si="2"/>
        <v>0</v>
      </c>
    </row>
    <row r="28" spans="2:19" x14ac:dyDescent="0.25">
      <c r="B28" s="59">
        <v>10</v>
      </c>
      <c r="C28" s="60">
        <v>2470</v>
      </c>
      <c r="D28" s="80">
        <v>31.880887340675667</v>
      </c>
      <c r="E28" s="80">
        <v>21.961745130699644</v>
      </c>
      <c r="H28" s="127">
        <v>8</v>
      </c>
      <c r="I28" s="135">
        <f t="shared" si="2"/>
        <v>0</v>
      </c>
      <c r="J28" s="135">
        <f t="shared" si="2"/>
        <v>0</v>
      </c>
      <c r="K28" s="135">
        <f t="shared" si="2"/>
        <v>0</v>
      </c>
      <c r="L28" s="135">
        <f t="shared" si="2"/>
        <v>0</v>
      </c>
      <c r="M28" s="135">
        <f t="shared" si="2"/>
        <v>0</v>
      </c>
      <c r="N28" s="136">
        <f t="shared" si="2"/>
        <v>0</v>
      </c>
      <c r="O28" s="135">
        <f t="shared" si="2"/>
        <v>0</v>
      </c>
      <c r="P28" s="135">
        <f t="shared" si="2"/>
        <v>0</v>
      </c>
      <c r="Q28" s="135">
        <f t="shared" si="2"/>
        <v>0</v>
      </c>
      <c r="R28" s="135">
        <f t="shared" si="2"/>
        <v>0</v>
      </c>
      <c r="S28" s="137">
        <f t="shared" si="2"/>
        <v>0</v>
      </c>
    </row>
    <row r="29" spans="2:19" x14ac:dyDescent="0.25">
      <c r="B29" s="11">
        <v>11</v>
      </c>
      <c r="C29" s="9">
        <v>2985</v>
      </c>
      <c r="D29" s="56">
        <v>31.652731354799609</v>
      </c>
      <c r="E29" s="56">
        <v>20.859767992897183</v>
      </c>
      <c r="H29" s="127">
        <v>9</v>
      </c>
      <c r="I29" s="135">
        <f t="shared" si="2"/>
        <v>0</v>
      </c>
      <c r="J29" s="135">
        <f t="shared" si="2"/>
        <v>0</v>
      </c>
      <c r="K29" s="135">
        <f t="shared" si="2"/>
        <v>0</v>
      </c>
      <c r="L29" s="135">
        <f t="shared" si="2"/>
        <v>0</v>
      </c>
      <c r="M29" s="135">
        <f t="shared" si="2"/>
        <v>0</v>
      </c>
      <c r="N29" s="136">
        <f t="shared" si="2"/>
        <v>0</v>
      </c>
      <c r="O29" s="135">
        <f t="shared" si="2"/>
        <v>0</v>
      </c>
      <c r="P29" s="135">
        <f t="shared" si="2"/>
        <v>0</v>
      </c>
      <c r="Q29" s="135">
        <f t="shared" si="2"/>
        <v>0</v>
      </c>
      <c r="R29" s="135">
        <f t="shared" si="2"/>
        <v>0</v>
      </c>
      <c r="S29" s="137">
        <f t="shared" si="2"/>
        <v>0</v>
      </c>
    </row>
    <row r="30" spans="2:19" x14ac:dyDescent="0.25">
      <c r="B30" s="11">
        <v>12</v>
      </c>
      <c r="C30" s="9">
        <v>3564</v>
      </c>
      <c r="D30" s="56">
        <v>31.425000885768185</v>
      </c>
      <c r="E30" s="56">
        <v>19.757424739045327</v>
      </c>
      <c r="H30" s="127">
        <v>10</v>
      </c>
      <c r="I30" s="135">
        <f t="shared" si="2"/>
        <v>1235</v>
      </c>
      <c r="J30" s="135">
        <f t="shared" si="2"/>
        <v>1482</v>
      </c>
      <c r="K30" s="135">
        <f t="shared" si="2"/>
        <v>1729</v>
      </c>
      <c r="L30" s="135">
        <f t="shared" si="2"/>
        <v>1976</v>
      </c>
      <c r="M30" s="135">
        <f t="shared" si="2"/>
        <v>2223</v>
      </c>
      <c r="N30" s="136">
        <f t="shared" si="2"/>
        <v>2470</v>
      </c>
      <c r="O30" s="135">
        <f t="shared" si="2"/>
        <v>2717</v>
      </c>
      <c r="P30" s="135">
        <f t="shared" si="2"/>
        <v>2964</v>
      </c>
      <c r="Q30" s="135">
        <f t="shared" si="2"/>
        <v>3211</v>
      </c>
      <c r="R30" s="135">
        <f t="shared" si="2"/>
        <v>3458</v>
      </c>
      <c r="S30" s="137">
        <f t="shared" si="2"/>
        <v>3705</v>
      </c>
    </row>
    <row r="31" spans="2:19" x14ac:dyDescent="0.25">
      <c r="B31" s="11">
        <v>13</v>
      </c>
      <c r="C31" s="9">
        <v>4227</v>
      </c>
      <c r="D31" s="56">
        <v>31.189424873634721</v>
      </c>
      <c r="E31" s="56">
        <v>18.661621745938973</v>
      </c>
      <c r="H31" s="127">
        <v>11</v>
      </c>
      <c r="I31" s="135">
        <f t="shared" si="2"/>
        <v>1492.5</v>
      </c>
      <c r="J31" s="135">
        <f t="shared" si="2"/>
        <v>1791</v>
      </c>
      <c r="K31" s="135">
        <f t="shared" si="2"/>
        <v>2089.5</v>
      </c>
      <c r="L31" s="135">
        <f t="shared" si="2"/>
        <v>2388</v>
      </c>
      <c r="M31" s="135">
        <f t="shared" si="2"/>
        <v>2686.5</v>
      </c>
      <c r="N31" s="136">
        <f t="shared" si="2"/>
        <v>2985</v>
      </c>
      <c r="O31" s="135">
        <f t="shared" si="2"/>
        <v>3283.5000000000005</v>
      </c>
      <c r="P31" s="135">
        <f t="shared" si="2"/>
        <v>3582</v>
      </c>
      <c r="Q31" s="135">
        <f t="shared" si="2"/>
        <v>3880.5</v>
      </c>
      <c r="R31" s="135">
        <f t="shared" si="2"/>
        <v>4179</v>
      </c>
      <c r="S31" s="137">
        <f t="shared" si="2"/>
        <v>4477.5</v>
      </c>
    </row>
    <row r="32" spans="2:19" x14ac:dyDescent="0.25">
      <c r="B32" s="11">
        <v>14</v>
      </c>
      <c r="C32" s="9">
        <v>4982</v>
      </c>
      <c r="D32" s="56">
        <v>30.946830688383983</v>
      </c>
      <c r="E32" s="56">
        <v>17.632004372870355</v>
      </c>
      <c r="H32" s="127">
        <v>12</v>
      </c>
      <c r="I32" s="135">
        <f t="shared" si="2"/>
        <v>1782</v>
      </c>
      <c r="J32" s="135">
        <f t="shared" si="2"/>
        <v>2138.4</v>
      </c>
      <c r="K32" s="135">
        <f t="shared" si="2"/>
        <v>2494.7999999999997</v>
      </c>
      <c r="L32" s="135">
        <f t="shared" si="2"/>
        <v>2851.2000000000003</v>
      </c>
      <c r="M32" s="135">
        <f t="shared" si="2"/>
        <v>3207.6</v>
      </c>
      <c r="N32" s="136">
        <f t="shared" si="2"/>
        <v>3564</v>
      </c>
      <c r="O32" s="135">
        <f t="shared" si="2"/>
        <v>3920.4</v>
      </c>
      <c r="P32" s="135">
        <f t="shared" si="2"/>
        <v>4276.8</v>
      </c>
      <c r="Q32" s="135">
        <f t="shared" si="2"/>
        <v>4633.2</v>
      </c>
      <c r="R32" s="135">
        <f t="shared" si="2"/>
        <v>4989.5999999999995</v>
      </c>
      <c r="S32" s="137">
        <f t="shared" si="2"/>
        <v>5346</v>
      </c>
    </row>
    <row r="33" spans="2:19" x14ac:dyDescent="0.25">
      <c r="B33" s="11">
        <v>15</v>
      </c>
      <c r="C33" s="9">
        <v>5818</v>
      </c>
      <c r="D33" s="56">
        <v>30.703343328689442</v>
      </c>
      <c r="E33" s="56">
        <v>17.418554214039396</v>
      </c>
      <c r="H33" s="127">
        <v>13</v>
      </c>
      <c r="I33" s="135">
        <f t="shared" si="2"/>
        <v>2113.5</v>
      </c>
      <c r="J33" s="135">
        <f t="shared" si="2"/>
        <v>2536.1999999999998</v>
      </c>
      <c r="K33" s="135">
        <f t="shared" si="2"/>
        <v>2958.8999999999996</v>
      </c>
      <c r="L33" s="135">
        <f t="shared" si="2"/>
        <v>3381.6000000000004</v>
      </c>
      <c r="M33" s="135">
        <f t="shared" si="2"/>
        <v>3804.3</v>
      </c>
      <c r="N33" s="136">
        <f t="shared" si="2"/>
        <v>4227</v>
      </c>
      <c r="O33" s="135">
        <f t="shared" si="2"/>
        <v>4649.7000000000007</v>
      </c>
      <c r="P33" s="135">
        <f t="shared" si="2"/>
        <v>5072.3999999999996</v>
      </c>
      <c r="Q33" s="135">
        <f t="shared" si="2"/>
        <v>5495.1</v>
      </c>
      <c r="R33" s="135">
        <f t="shared" si="2"/>
        <v>5917.7999999999993</v>
      </c>
      <c r="S33" s="137">
        <f t="shared" si="2"/>
        <v>6340.5</v>
      </c>
    </row>
    <row r="34" spans="2:19" x14ac:dyDescent="0.25">
      <c r="B34" s="11">
        <v>16</v>
      </c>
      <c r="C34" s="9">
        <v>6738</v>
      </c>
      <c r="D34" s="56">
        <v>30.46018840562769</v>
      </c>
      <c r="E34" s="56">
        <v>16.370219079745784</v>
      </c>
      <c r="H34" s="127">
        <v>14</v>
      </c>
      <c r="I34" s="135">
        <f t="shared" si="2"/>
        <v>2491</v>
      </c>
      <c r="J34" s="135">
        <f t="shared" si="2"/>
        <v>2989.2</v>
      </c>
      <c r="K34" s="135">
        <f t="shared" si="2"/>
        <v>3487.3999999999996</v>
      </c>
      <c r="L34" s="135">
        <f t="shared" si="2"/>
        <v>3985.6000000000004</v>
      </c>
      <c r="M34" s="135">
        <f t="shared" si="2"/>
        <v>4483.8</v>
      </c>
      <c r="N34" s="136">
        <f t="shared" si="2"/>
        <v>4982</v>
      </c>
      <c r="O34" s="135">
        <f t="shared" si="2"/>
        <v>5480.2000000000007</v>
      </c>
      <c r="P34" s="135">
        <f t="shared" si="2"/>
        <v>5978.4</v>
      </c>
      <c r="Q34" s="135">
        <f t="shared" si="2"/>
        <v>6476.6</v>
      </c>
      <c r="R34" s="135">
        <f t="shared" si="2"/>
        <v>6974.7999999999993</v>
      </c>
      <c r="S34" s="137">
        <f t="shared" si="2"/>
        <v>7473</v>
      </c>
    </row>
    <row r="35" spans="2:19" x14ac:dyDescent="0.25">
      <c r="B35" s="11">
        <v>17</v>
      </c>
      <c r="C35" s="9">
        <v>7747</v>
      </c>
      <c r="D35" s="56">
        <v>30.216980619793969</v>
      </c>
      <c r="E35" s="56">
        <v>16.174720620155878</v>
      </c>
      <c r="H35" s="127">
        <v>15</v>
      </c>
      <c r="I35" s="135">
        <f t="shared" si="2"/>
        <v>2909</v>
      </c>
      <c r="J35" s="135">
        <f t="shared" si="2"/>
        <v>3490.7999999999997</v>
      </c>
      <c r="K35" s="135">
        <f t="shared" si="2"/>
        <v>4072.6</v>
      </c>
      <c r="L35" s="135">
        <f t="shared" si="2"/>
        <v>4654.4000000000005</v>
      </c>
      <c r="M35" s="135">
        <f t="shared" si="2"/>
        <v>5236.2</v>
      </c>
      <c r="N35" s="136">
        <f t="shared" si="2"/>
        <v>5818</v>
      </c>
      <c r="O35" s="135">
        <f t="shared" si="2"/>
        <v>6399.8</v>
      </c>
      <c r="P35" s="135">
        <f t="shared" si="2"/>
        <v>6981.5999999999995</v>
      </c>
      <c r="Q35" s="135">
        <f t="shared" si="2"/>
        <v>7563.4000000000005</v>
      </c>
      <c r="R35" s="135">
        <f t="shared" si="2"/>
        <v>8145.2</v>
      </c>
      <c r="S35" s="137">
        <f t="shared" si="2"/>
        <v>8727</v>
      </c>
    </row>
    <row r="36" spans="2:19" x14ac:dyDescent="0.25">
      <c r="B36" s="11">
        <v>18</v>
      </c>
      <c r="C36" s="9">
        <v>8847</v>
      </c>
      <c r="D36" s="56">
        <v>29.973933273029587</v>
      </c>
      <c r="E36" s="56">
        <v>13.859645821415929</v>
      </c>
      <c r="H36" s="127">
        <v>16</v>
      </c>
      <c r="I36" s="135">
        <f t="shared" si="2"/>
        <v>3369</v>
      </c>
      <c r="J36" s="135">
        <f t="shared" si="2"/>
        <v>4042.7999999999997</v>
      </c>
      <c r="K36" s="135">
        <f t="shared" si="2"/>
        <v>4716.5999999999995</v>
      </c>
      <c r="L36" s="135">
        <f t="shared" si="2"/>
        <v>5390.4000000000005</v>
      </c>
      <c r="M36" s="135">
        <f t="shared" si="2"/>
        <v>6064.2</v>
      </c>
      <c r="N36" s="136">
        <f t="shared" si="2"/>
        <v>6738</v>
      </c>
      <c r="O36" s="135">
        <f t="shared" si="2"/>
        <v>7411.8</v>
      </c>
      <c r="P36" s="135">
        <f t="shared" si="2"/>
        <v>8085.5999999999995</v>
      </c>
      <c r="Q36" s="135">
        <f t="shared" si="2"/>
        <v>8759.4</v>
      </c>
      <c r="R36" s="135">
        <f t="shared" si="2"/>
        <v>9433.1999999999989</v>
      </c>
      <c r="S36" s="137">
        <f t="shared" si="2"/>
        <v>10107</v>
      </c>
    </row>
    <row r="37" spans="2:19" x14ac:dyDescent="0.25">
      <c r="B37" s="11">
        <v>19</v>
      </c>
      <c r="C37" s="9">
        <v>9874</v>
      </c>
      <c r="D37" s="56">
        <v>28.635579249663252</v>
      </c>
      <c r="E37" s="56">
        <v>13.354574404843678</v>
      </c>
      <c r="H37" s="127">
        <v>17</v>
      </c>
      <c r="I37" s="135">
        <f t="shared" si="2"/>
        <v>3873.5</v>
      </c>
      <c r="J37" s="135">
        <f t="shared" si="2"/>
        <v>4648.2</v>
      </c>
      <c r="K37" s="135">
        <f t="shared" si="2"/>
        <v>5422.9</v>
      </c>
      <c r="L37" s="135">
        <f t="shared" si="2"/>
        <v>6197.6</v>
      </c>
      <c r="M37" s="135">
        <f t="shared" si="2"/>
        <v>6972.3</v>
      </c>
      <c r="N37" s="136">
        <f t="shared" si="2"/>
        <v>7747</v>
      </c>
      <c r="O37" s="135">
        <f t="shared" si="2"/>
        <v>8521.7000000000007</v>
      </c>
      <c r="P37" s="135">
        <f t="shared" si="2"/>
        <v>9296.4</v>
      </c>
      <c r="Q37" s="135">
        <f t="shared" si="2"/>
        <v>10071.1</v>
      </c>
      <c r="R37" s="135">
        <f t="shared" si="2"/>
        <v>10845.8</v>
      </c>
      <c r="S37" s="137">
        <f t="shared" si="2"/>
        <v>11620.5</v>
      </c>
    </row>
    <row r="38" spans="2:19" x14ac:dyDescent="0.25">
      <c r="B38" s="59">
        <v>20</v>
      </c>
      <c r="C38" s="60">
        <v>11008</v>
      </c>
      <c r="D38" s="80">
        <v>27.4234406372059</v>
      </c>
      <c r="E38" s="80">
        <v>12.90699878567407</v>
      </c>
      <c r="H38" s="127">
        <v>18</v>
      </c>
      <c r="I38" s="135">
        <f t="shared" si="2"/>
        <v>4423.5</v>
      </c>
      <c r="J38" s="135">
        <f t="shared" si="2"/>
        <v>5308.2</v>
      </c>
      <c r="K38" s="135">
        <f t="shared" si="2"/>
        <v>6192.9</v>
      </c>
      <c r="L38" s="135">
        <f t="shared" si="2"/>
        <v>7077.6</v>
      </c>
      <c r="M38" s="135">
        <f t="shared" si="2"/>
        <v>7962.3</v>
      </c>
      <c r="N38" s="136">
        <f t="shared" si="2"/>
        <v>8847</v>
      </c>
      <c r="O38" s="135">
        <f t="shared" si="2"/>
        <v>9731.7000000000007</v>
      </c>
      <c r="P38" s="135">
        <f t="shared" si="2"/>
        <v>10616.4</v>
      </c>
      <c r="Q38" s="135">
        <f t="shared" si="2"/>
        <v>11501.1</v>
      </c>
      <c r="R38" s="135">
        <f t="shared" si="2"/>
        <v>12385.8</v>
      </c>
      <c r="S38" s="137">
        <f t="shared" si="2"/>
        <v>13270.5</v>
      </c>
    </row>
    <row r="39" spans="2:19" x14ac:dyDescent="0.25">
      <c r="B39" s="11">
        <v>21</v>
      </c>
      <c r="C39" s="9">
        <v>12230</v>
      </c>
      <c r="D39" s="56">
        <v>26.325955655336703</v>
      </c>
      <c r="E39" s="56">
        <v>12.541205766756402</v>
      </c>
      <c r="H39" s="127">
        <v>19</v>
      </c>
      <c r="I39" s="135">
        <f t="shared" si="2"/>
        <v>4937</v>
      </c>
      <c r="J39" s="135">
        <f t="shared" si="2"/>
        <v>5924.4</v>
      </c>
      <c r="K39" s="135">
        <f t="shared" si="2"/>
        <v>6911.7999999999993</v>
      </c>
      <c r="L39" s="135">
        <f t="shared" si="2"/>
        <v>7899.2000000000007</v>
      </c>
      <c r="M39" s="135">
        <f t="shared" si="2"/>
        <v>8886.6</v>
      </c>
      <c r="N39" s="136">
        <f t="shared" si="2"/>
        <v>9874</v>
      </c>
      <c r="O39" s="135">
        <f t="shared" si="2"/>
        <v>10861.400000000001</v>
      </c>
      <c r="P39" s="135">
        <f t="shared" si="2"/>
        <v>11848.8</v>
      </c>
      <c r="Q39" s="135">
        <f t="shared" si="2"/>
        <v>12836.2</v>
      </c>
      <c r="R39" s="135">
        <f t="shared" si="2"/>
        <v>13823.599999999999</v>
      </c>
      <c r="S39" s="137">
        <f t="shared" si="2"/>
        <v>14811</v>
      </c>
    </row>
    <row r="40" spans="2:19" x14ac:dyDescent="0.25">
      <c r="B40" s="11">
        <v>22</v>
      </c>
      <c r="C40" s="9">
        <v>13573</v>
      </c>
      <c r="D40" s="56">
        <v>25.322089522938068</v>
      </c>
      <c r="E40" s="56">
        <v>12.188432338708839</v>
      </c>
      <c r="H40" s="127">
        <v>20</v>
      </c>
      <c r="I40" s="135">
        <f t="shared" si="2"/>
        <v>5504</v>
      </c>
      <c r="J40" s="135">
        <f t="shared" si="2"/>
        <v>6604.8</v>
      </c>
      <c r="K40" s="135">
        <f t="shared" si="2"/>
        <v>7705.5999999999995</v>
      </c>
      <c r="L40" s="135">
        <f t="shared" si="2"/>
        <v>8806.4</v>
      </c>
      <c r="M40" s="135">
        <f t="shared" si="2"/>
        <v>9907.2000000000007</v>
      </c>
      <c r="N40" s="136">
        <f t="shared" si="2"/>
        <v>11008</v>
      </c>
      <c r="O40" s="135">
        <f t="shared" si="2"/>
        <v>12108.800000000001</v>
      </c>
      <c r="P40" s="135">
        <f t="shared" si="2"/>
        <v>13209.6</v>
      </c>
      <c r="Q40" s="135">
        <f t="shared" si="2"/>
        <v>14310.4</v>
      </c>
      <c r="R40" s="135">
        <f t="shared" si="2"/>
        <v>15411.199999999999</v>
      </c>
      <c r="S40" s="137">
        <f t="shared" si="2"/>
        <v>16512</v>
      </c>
    </row>
    <row r="41" spans="2:19" x14ac:dyDescent="0.25">
      <c r="B41" s="11">
        <v>23</v>
      </c>
      <c r="C41" s="9">
        <v>15014</v>
      </c>
      <c r="D41" s="56">
        <v>24.406463703324512</v>
      </c>
      <c r="E41" s="56">
        <v>11.87830375428136</v>
      </c>
      <c r="H41" s="127">
        <v>21</v>
      </c>
      <c r="I41" s="135">
        <f t="shared" si="2"/>
        <v>6115</v>
      </c>
      <c r="J41" s="135">
        <f t="shared" si="2"/>
        <v>7338</v>
      </c>
      <c r="K41" s="135">
        <f t="shared" si="2"/>
        <v>8561</v>
      </c>
      <c r="L41" s="135">
        <f t="shared" si="2"/>
        <v>9784</v>
      </c>
      <c r="M41" s="135">
        <f t="shared" si="2"/>
        <v>11007</v>
      </c>
      <c r="N41" s="136">
        <f t="shared" si="2"/>
        <v>12230</v>
      </c>
      <c r="O41" s="135">
        <f t="shared" si="2"/>
        <v>13453.000000000002</v>
      </c>
      <c r="P41" s="135">
        <f t="shared" si="2"/>
        <v>14676</v>
      </c>
      <c r="Q41" s="135">
        <f t="shared" si="2"/>
        <v>15899</v>
      </c>
      <c r="R41" s="135">
        <f t="shared" si="2"/>
        <v>17122</v>
      </c>
      <c r="S41" s="137">
        <f t="shared" si="2"/>
        <v>18345</v>
      </c>
    </row>
    <row r="42" spans="2:19" x14ac:dyDescent="0.25">
      <c r="B42" s="11">
        <v>24</v>
      </c>
      <c r="C42" s="9">
        <v>16527</v>
      </c>
      <c r="D42" s="56">
        <v>23.565446985882541</v>
      </c>
      <c r="E42" s="56">
        <v>11.602367442309175</v>
      </c>
      <c r="H42" s="127">
        <v>22</v>
      </c>
      <c r="I42" s="135">
        <f t="shared" si="2"/>
        <v>6786.5</v>
      </c>
      <c r="J42" s="135">
        <f t="shared" si="2"/>
        <v>8143.7999999999993</v>
      </c>
      <c r="K42" s="135">
        <f t="shared" si="2"/>
        <v>9501.0999999999985</v>
      </c>
      <c r="L42" s="135">
        <f t="shared" si="2"/>
        <v>10858.400000000001</v>
      </c>
      <c r="M42" s="135">
        <f t="shared" si="2"/>
        <v>12215.7</v>
      </c>
      <c r="N42" s="136">
        <f t="shared" si="2"/>
        <v>13573</v>
      </c>
      <c r="O42" s="135">
        <f t="shared" si="2"/>
        <v>14930.300000000001</v>
      </c>
      <c r="P42" s="135">
        <f t="shared" si="2"/>
        <v>16287.599999999999</v>
      </c>
      <c r="Q42" s="135">
        <f t="shared" si="2"/>
        <v>17644.900000000001</v>
      </c>
      <c r="R42" s="135">
        <f t="shared" si="2"/>
        <v>19002.199999999997</v>
      </c>
      <c r="S42" s="137">
        <f t="shared" si="2"/>
        <v>20359.5</v>
      </c>
    </row>
    <row r="43" spans="2:19" x14ac:dyDescent="0.25">
      <c r="B43" s="11">
        <v>25</v>
      </c>
      <c r="C43" s="9">
        <v>18112</v>
      </c>
      <c r="D43" s="56">
        <v>22.790612007994184</v>
      </c>
      <c r="E43" s="56">
        <v>11.35655673898602</v>
      </c>
      <c r="H43" s="127">
        <v>23</v>
      </c>
      <c r="I43" s="135">
        <f t="shared" si="2"/>
        <v>7507</v>
      </c>
      <c r="J43" s="135">
        <f t="shared" si="2"/>
        <v>9008.4</v>
      </c>
      <c r="K43" s="135">
        <f t="shared" si="2"/>
        <v>10509.8</v>
      </c>
      <c r="L43" s="135">
        <f t="shared" si="2"/>
        <v>12011.2</v>
      </c>
      <c r="M43" s="135">
        <f t="shared" si="2"/>
        <v>13512.6</v>
      </c>
      <c r="N43" s="136">
        <f t="shared" si="2"/>
        <v>15014</v>
      </c>
      <c r="O43" s="135">
        <f t="shared" si="2"/>
        <v>16515.400000000001</v>
      </c>
      <c r="P43" s="135">
        <f t="shared" si="2"/>
        <v>18016.8</v>
      </c>
      <c r="Q43" s="135">
        <f t="shared" si="2"/>
        <v>19518.2</v>
      </c>
      <c r="R43" s="135">
        <f t="shared" si="2"/>
        <v>21019.599999999999</v>
      </c>
      <c r="S43" s="137">
        <f t="shared" si="2"/>
        <v>22521</v>
      </c>
    </row>
    <row r="44" spans="2:19" x14ac:dyDescent="0.25">
      <c r="B44" s="11">
        <v>26</v>
      </c>
      <c r="C44" s="9">
        <v>19768</v>
      </c>
      <c r="D44" s="56">
        <v>22.074722617257461</v>
      </c>
      <c r="E44" s="56">
        <v>11.137335727207651</v>
      </c>
      <c r="H44" s="127">
        <v>24</v>
      </c>
      <c r="I44" s="135">
        <f t="shared" si="2"/>
        <v>8263.5</v>
      </c>
      <c r="J44" s="135">
        <f t="shared" si="2"/>
        <v>9916.1999999999989</v>
      </c>
      <c r="K44" s="135">
        <f t="shared" si="2"/>
        <v>11568.9</v>
      </c>
      <c r="L44" s="135">
        <f t="shared" si="2"/>
        <v>13221.6</v>
      </c>
      <c r="M44" s="135">
        <f t="shared" si="2"/>
        <v>14874.300000000001</v>
      </c>
      <c r="N44" s="136">
        <f t="shared" si="2"/>
        <v>16527</v>
      </c>
      <c r="O44" s="135">
        <f t="shared" si="2"/>
        <v>18179.7</v>
      </c>
      <c r="P44" s="135">
        <f t="shared" ref="J44:S50" si="3">$C42*(1+P$18)</f>
        <v>19832.399999999998</v>
      </c>
      <c r="Q44" s="135">
        <f t="shared" si="3"/>
        <v>21485.100000000002</v>
      </c>
      <c r="R44" s="135">
        <f t="shared" si="3"/>
        <v>23137.8</v>
      </c>
      <c r="S44" s="137">
        <f t="shared" si="3"/>
        <v>24790.5</v>
      </c>
    </row>
    <row r="45" spans="2:19" x14ac:dyDescent="0.25">
      <c r="B45" s="11">
        <v>27</v>
      </c>
      <c r="C45" s="9">
        <v>21496</v>
      </c>
      <c r="D45" s="56">
        <v>21.411800203101627</v>
      </c>
      <c r="E45" s="56">
        <v>10.924467212863901</v>
      </c>
      <c r="H45" s="127">
        <v>25</v>
      </c>
      <c r="I45" s="135">
        <f t="shared" si="2"/>
        <v>9056</v>
      </c>
      <c r="J45" s="135">
        <f t="shared" si="3"/>
        <v>10867.199999999999</v>
      </c>
      <c r="K45" s="135">
        <f t="shared" si="3"/>
        <v>12678.4</v>
      </c>
      <c r="L45" s="135">
        <f t="shared" si="3"/>
        <v>14489.6</v>
      </c>
      <c r="M45" s="135">
        <f t="shared" si="3"/>
        <v>16300.800000000001</v>
      </c>
      <c r="N45" s="136">
        <f t="shared" si="3"/>
        <v>18112</v>
      </c>
      <c r="O45" s="135">
        <f t="shared" si="3"/>
        <v>19923.2</v>
      </c>
      <c r="P45" s="135">
        <f t="shared" si="3"/>
        <v>21734.399999999998</v>
      </c>
      <c r="Q45" s="135">
        <f t="shared" si="3"/>
        <v>23545.600000000002</v>
      </c>
      <c r="R45" s="135">
        <f t="shared" si="3"/>
        <v>25356.799999999999</v>
      </c>
      <c r="S45" s="137">
        <f t="shared" si="3"/>
        <v>27168</v>
      </c>
    </row>
    <row r="46" spans="2:19" x14ac:dyDescent="0.25">
      <c r="B46" s="11">
        <v>28</v>
      </c>
      <c r="C46" s="9">
        <v>23296</v>
      </c>
      <c r="D46" s="56">
        <v>20.796236832875678</v>
      </c>
      <c r="E46" s="56">
        <v>10.751018987196252</v>
      </c>
      <c r="H46" s="127">
        <v>26</v>
      </c>
      <c r="I46" s="135">
        <f t="shared" si="2"/>
        <v>9884</v>
      </c>
      <c r="J46" s="135">
        <f t="shared" si="3"/>
        <v>11860.8</v>
      </c>
      <c r="K46" s="135">
        <f t="shared" si="3"/>
        <v>13837.599999999999</v>
      </c>
      <c r="L46" s="135">
        <f t="shared" si="3"/>
        <v>15814.400000000001</v>
      </c>
      <c r="M46" s="135">
        <f t="shared" si="3"/>
        <v>17791.2</v>
      </c>
      <c r="N46" s="136">
        <f t="shared" si="3"/>
        <v>19768</v>
      </c>
      <c r="O46" s="135">
        <f t="shared" si="3"/>
        <v>21744.800000000003</v>
      </c>
      <c r="P46" s="135">
        <f t="shared" si="3"/>
        <v>23721.599999999999</v>
      </c>
      <c r="Q46" s="135">
        <f t="shared" si="3"/>
        <v>25698.400000000001</v>
      </c>
      <c r="R46" s="135">
        <f t="shared" si="3"/>
        <v>27675.199999999997</v>
      </c>
      <c r="S46" s="137">
        <f t="shared" si="3"/>
        <v>29652</v>
      </c>
    </row>
    <row r="47" spans="2:19" x14ac:dyDescent="0.25">
      <c r="B47" s="11">
        <v>29</v>
      </c>
      <c r="C47" s="9">
        <v>25167</v>
      </c>
      <c r="D47" s="56">
        <v>20.223754085944744</v>
      </c>
      <c r="E47" s="56">
        <v>10.596445170227819</v>
      </c>
      <c r="H47" s="127">
        <v>27</v>
      </c>
      <c r="I47" s="135">
        <f t="shared" si="2"/>
        <v>10748</v>
      </c>
      <c r="J47" s="135">
        <f t="shared" si="3"/>
        <v>12897.6</v>
      </c>
      <c r="K47" s="135">
        <f t="shared" si="3"/>
        <v>15047.199999999999</v>
      </c>
      <c r="L47" s="135">
        <f t="shared" si="3"/>
        <v>17196.8</v>
      </c>
      <c r="M47" s="135">
        <f t="shared" si="3"/>
        <v>19346.400000000001</v>
      </c>
      <c r="N47" s="136">
        <f t="shared" si="3"/>
        <v>21496</v>
      </c>
      <c r="O47" s="135">
        <f t="shared" si="3"/>
        <v>23645.600000000002</v>
      </c>
      <c r="P47" s="135">
        <f t="shared" si="3"/>
        <v>25795.200000000001</v>
      </c>
      <c r="Q47" s="135">
        <f t="shared" si="3"/>
        <v>27944.799999999999</v>
      </c>
      <c r="R47" s="135">
        <f t="shared" si="3"/>
        <v>30094.399999999998</v>
      </c>
      <c r="S47" s="137">
        <f t="shared" si="3"/>
        <v>32244</v>
      </c>
    </row>
    <row r="48" spans="2:19" x14ac:dyDescent="0.25">
      <c r="B48" s="59">
        <v>30</v>
      </c>
      <c r="C48" s="60">
        <v>27110</v>
      </c>
      <c r="D48" s="80">
        <v>19.690097554385105</v>
      </c>
      <c r="E48" s="80">
        <v>10.444216005072347</v>
      </c>
      <c r="H48" s="127">
        <v>28</v>
      </c>
      <c r="I48" s="135">
        <f t="shared" si="2"/>
        <v>11648</v>
      </c>
      <c r="J48" s="135">
        <f t="shared" si="3"/>
        <v>13977.6</v>
      </c>
      <c r="K48" s="135">
        <f t="shared" si="3"/>
        <v>16307.199999999999</v>
      </c>
      <c r="L48" s="135">
        <f t="shared" si="3"/>
        <v>18636.8</v>
      </c>
      <c r="M48" s="135">
        <f t="shared" si="3"/>
        <v>20966.400000000001</v>
      </c>
      <c r="N48" s="136">
        <f t="shared" si="3"/>
        <v>23296</v>
      </c>
      <c r="O48" s="135">
        <f t="shared" si="3"/>
        <v>25625.600000000002</v>
      </c>
      <c r="P48" s="135">
        <f t="shared" si="3"/>
        <v>27955.200000000001</v>
      </c>
      <c r="Q48" s="135">
        <f t="shared" si="3"/>
        <v>30284.799999999999</v>
      </c>
      <c r="R48" s="135">
        <f t="shared" si="3"/>
        <v>32614.399999999998</v>
      </c>
      <c r="S48" s="137">
        <f t="shared" si="3"/>
        <v>34944</v>
      </c>
    </row>
    <row r="49" spans="8:19" x14ac:dyDescent="0.25">
      <c r="H49" s="127">
        <v>29</v>
      </c>
      <c r="I49" s="135">
        <f t="shared" si="2"/>
        <v>12583.5</v>
      </c>
      <c r="J49" s="135">
        <f t="shared" si="3"/>
        <v>15100.199999999999</v>
      </c>
      <c r="K49" s="135">
        <f t="shared" si="3"/>
        <v>17616.899999999998</v>
      </c>
      <c r="L49" s="135">
        <f t="shared" si="3"/>
        <v>20133.600000000002</v>
      </c>
      <c r="M49" s="135">
        <f t="shared" si="3"/>
        <v>22650.3</v>
      </c>
      <c r="N49" s="136">
        <f t="shared" si="3"/>
        <v>25167</v>
      </c>
      <c r="O49" s="135">
        <f t="shared" si="3"/>
        <v>27683.7</v>
      </c>
      <c r="P49" s="135">
        <f t="shared" si="3"/>
        <v>30200.399999999998</v>
      </c>
      <c r="Q49" s="135">
        <f t="shared" si="3"/>
        <v>32717.100000000002</v>
      </c>
      <c r="R49" s="135">
        <f t="shared" si="3"/>
        <v>35233.799999999996</v>
      </c>
      <c r="S49" s="137">
        <f t="shared" si="3"/>
        <v>37750.5</v>
      </c>
    </row>
    <row r="50" spans="8:19" x14ac:dyDescent="0.25">
      <c r="H50" s="128">
        <v>30</v>
      </c>
      <c r="I50" s="138">
        <f t="shared" si="2"/>
        <v>13555</v>
      </c>
      <c r="J50" s="138">
        <f t="shared" si="3"/>
        <v>16266</v>
      </c>
      <c r="K50" s="138">
        <f t="shared" si="3"/>
        <v>18977</v>
      </c>
      <c r="L50" s="138">
        <f t="shared" si="3"/>
        <v>21688</v>
      </c>
      <c r="M50" s="138">
        <f t="shared" si="3"/>
        <v>24399</v>
      </c>
      <c r="N50" s="139">
        <f t="shared" si="3"/>
        <v>27110</v>
      </c>
      <c r="O50" s="138">
        <f t="shared" si="3"/>
        <v>29821.000000000004</v>
      </c>
      <c r="P50" s="138">
        <f t="shared" si="3"/>
        <v>32532</v>
      </c>
      <c r="Q50" s="138">
        <f t="shared" si="3"/>
        <v>35243</v>
      </c>
      <c r="R50" s="138">
        <f t="shared" si="3"/>
        <v>37954</v>
      </c>
      <c r="S50" s="140">
        <f t="shared" si="3"/>
        <v>40665</v>
      </c>
    </row>
    <row r="53" spans="8:19" x14ac:dyDescent="0.25">
      <c r="H53" s="111"/>
      <c r="I53" s="112">
        <v>-0.5</v>
      </c>
      <c r="J53" s="112">
        <v>-0.4</v>
      </c>
      <c r="K53" s="112">
        <v>-0.3</v>
      </c>
      <c r="L53" s="112">
        <v>-0.2</v>
      </c>
      <c r="M53" s="112">
        <v>-0.1</v>
      </c>
      <c r="N53" s="112">
        <v>0</v>
      </c>
      <c r="O53" s="112">
        <v>0.1</v>
      </c>
      <c r="P53" s="112">
        <v>0.2</v>
      </c>
      <c r="Q53" s="112">
        <v>0.3</v>
      </c>
      <c r="R53" s="112">
        <v>0.4</v>
      </c>
      <c r="S53" s="113">
        <v>0.5</v>
      </c>
    </row>
    <row r="54" spans="8:19" x14ac:dyDescent="0.25">
      <c r="H54" s="114" t="s">
        <v>96</v>
      </c>
      <c r="I54" s="120">
        <f>I30</f>
        <v>1235</v>
      </c>
      <c r="J54" s="120">
        <f t="shared" ref="J54:S54" si="4">J30</f>
        <v>1482</v>
      </c>
      <c r="K54" s="120">
        <f t="shared" si="4"/>
        <v>1729</v>
      </c>
      <c r="L54" s="120">
        <f t="shared" si="4"/>
        <v>1976</v>
      </c>
      <c r="M54" s="120">
        <f t="shared" si="4"/>
        <v>2223</v>
      </c>
      <c r="N54" s="121">
        <f t="shared" si="4"/>
        <v>2470</v>
      </c>
      <c r="O54" s="120">
        <f t="shared" si="4"/>
        <v>2717</v>
      </c>
      <c r="P54" s="120">
        <f t="shared" si="4"/>
        <v>2964</v>
      </c>
      <c r="Q54" s="120">
        <f t="shared" si="4"/>
        <v>3211</v>
      </c>
      <c r="R54" s="120">
        <f t="shared" si="4"/>
        <v>3458</v>
      </c>
      <c r="S54" s="122">
        <f t="shared" si="4"/>
        <v>3705</v>
      </c>
    </row>
    <row r="55" spans="8:19" x14ac:dyDescent="0.25">
      <c r="H55" s="114" t="s">
        <v>97</v>
      </c>
      <c r="I55" s="120">
        <f>I40</f>
        <v>5504</v>
      </c>
      <c r="J55" s="120">
        <f t="shared" ref="J55:S55" si="5">J40</f>
        <v>6604.8</v>
      </c>
      <c r="K55" s="120">
        <f t="shared" si="5"/>
        <v>7705.5999999999995</v>
      </c>
      <c r="L55" s="120">
        <f t="shared" si="5"/>
        <v>8806.4</v>
      </c>
      <c r="M55" s="120">
        <f t="shared" si="5"/>
        <v>9907.2000000000007</v>
      </c>
      <c r="N55" s="121">
        <f t="shared" si="5"/>
        <v>11008</v>
      </c>
      <c r="O55" s="120">
        <f t="shared" si="5"/>
        <v>12108.800000000001</v>
      </c>
      <c r="P55" s="120">
        <f t="shared" si="5"/>
        <v>13209.6</v>
      </c>
      <c r="Q55" s="120">
        <f t="shared" si="5"/>
        <v>14310.4</v>
      </c>
      <c r="R55" s="120">
        <f t="shared" si="5"/>
        <v>15411.199999999999</v>
      </c>
      <c r="S55" s="122">
        <f t="shared" si="5"/>
        <v>16512</v>
      </c>
    </row>
    <row r="56" spans="8:19" x14ac:dyDescent="0.25">
      <c r="H56" s="129" t="s">
        <v>98</v>
      </c>
      <c r="I56" s="123">
        <f>I50</f>
        <v>13555</v>
      </c>
      <c r="J56" s="123">
        <f t="shared" ref="J56:S56" si="6">J50</f>
        <v>16266</v>
      </c>
      <c r="K56" s="123">
        <f t="shared" si="6"/>
        <v>18977</v>
      </c>
      <c r="L56" s="123">
        <f t="shared" si="6"/>
        <v>21688</v>
      </c>
      <c r="M56" s="123">
        <f t="shared" si="6"/>
        <v>24399</v>
      </c>
      <c r="N56" s="124">
        <f t="shared" si="6"/>
        <v>27110</v>
      </c>
      <c r="O56" s="123">
        <f t="shared" si="6"/>
        <v>29821.000000000004</v>
      </c>
      <c r="P56" s="123">
        <f t="shared" si="6"/>
        <v>32532</v>
      </c>
      <c r="Q56" s="123">
        <f t="shared" si="6"/>
        <v>35243</v>
      </c>
      <c r="R56" s="123">
        <f t="shared" si="6"/>
        <v>37954</v>
      </c>
      <c r="S56" s="125">
        <f t="shared" si="6"/>
        <v>40665</v>
      </c>
    </row>
    <row r="59" spans="8:19" x14ac:dyDescent="0.25">
      <c r="H59" s="93"/>
      <c r="I59" s="98">
        <f>I$20</f>
        <v>-0.5</v>
      </c>
      <c r="J59" s="98">
        <f t="shared" ref="J59:S59" si="7">J$20</f>
        <v>-0.4</v>
      </c>
      <c r="K59" s="98">
        <f t="shared" si="7"/>
        <v>-0.3</v>
      </c>
      <c r="L59" s="98">
        <f t="shared" si="7"/>
        <v>-0.2</v>
      </c>
      <c r="M59" s="98">
        <f t="shared" si="7"/>
        <v>-0.1</v>
      </c>
      <c r="N59" s="98">
        <f t="shared" si="7"/>
        <v>0</v>
      </c>
      <c r="O59" s="98">
        <f t="shared" si="7"/>
        <v>0.1</v>
      </c>
      <c r="P59" s="98">
        <f t="shared" si="7"/>
        <v>0.2</v>
      </c>
      <c r="Q59" s="98">
        <f t="shared" si="7"/>
        <v>0.3</v>
      </c>
      <c r="R59" s="98">
        <f t="shared" si="7"/>
        <v>0.4</v>
      </c>
      <c r="S59" s="98">
        <f t="shared" si="7"/>
        <v>0.5</v>
      </c>
    </row>
    <row r="60" spans="8:19" x14ac:dyDescent="0.25">
      <c r="H60" s="93" t="s">
        <v>61</v>
      </c>
      <c r="I60" s="94">
        <v>32.611453933550216</v>
      </c>
      <c r="J60" s="94">
        <v>32.465340614975304</v>
      </c>
      <c r="K60" s="94">
        <v>32.319227296400399</v>
      </c>
      <c r="L60" s="94">
        <v>32.173113977825487</v>
      </c>
      <c r="M60" s="94">
        <v>32.027000659250575</v>
      </c>
      <c r="N60" s="95">
        <v>31.880887340675667</v>
      </c>
      <c r="O60" s="94">
        <v>31.734774022100758</v>
      </c>
      <c r="P60" s="94">
        <v>31.58866070352585</v>
      </c>
      <c r="Q60" s="94">
        <v>31.442547384950942</v>
      </c>
      <c r="R60" s="94">
        <v>31.29643406637603</v>
      </c>
      <c r="S60" s="94">
        <v>31.150320747801121</v>
      </c>
    </row>
    <row r="61" spans="8:19" x14ac:dyDescent="0.25">
      <c r="H61" s="93" t="s">
        <v>65</v>
      </c>
      <c r="I61" s="94">
        <v>28.661946588824687</v>
      </c>
      <c r="J61" s="94">
        <v>28.414245398500928</v>
      </c>
      <c r="K61" s="94">
        <v>28.166544208177172</v>
      </c>
      <c r="L61" s="94">
        <v>27.918843017853415</v>
      </c>
      <c r="M61" s="94">
        <v>27.671141827529656</v>
      </c>
      <c r="N61" s="95">
        <v>27.4234406372059</v>
      </c>
      <c r="O61" s="94">
        <v>27.17573944688214</v>
      </c>
      <c r="P61" s="94">
        <v>26.928038256558384</v>
      </c>
      <c r="Q61" s="94">
        <v>26.680337066234628</v>
      </c>
      <c r="R61" s="94">
        <v>26.432635875910869</v>
      </c>
      <c r="S61" s="94">
        <v>26.184934685587113</v>
      </c>
    </row>
    <row r="62" spans="8:19" x14ac:dyDescent="0.25">
      <c r="H62" s="93" t="s">
        <v>67</v>
      </c>
      <c r="I62" s="94">
        <v>21.208119894512702</v>
      </c>
      <c r="J62" s="94">
        <v>20.904515426487183</v>
      </c>
      <c r="K62" s="94">
        <v>20.600910958461665</v>
      </c>
      <c r="L62" s="94">
        <v>20.297306490436142</v>
      </c>
      <c r="M62" s="94">
        <v>19.993702022410623</v>
      </c>
      <c r="N62" s="95">
        <v>19.690097554385105</v>
      </c>
      <c r="O62" s="94">
        <v>19.386493086359586</v>
      </c>
      <c r="P62" s="94">
        <v>19.082888618334067</v>
      </c>
      <c r="Q62" s="94">
        <v>18.779284150308545</v>
      </c>
      <c r="R62" s="94">
        <v>18.475679682283026</v>
      </c>
      <c r="S62" s="94">
        <v>18.172075214257507</v>
      </c>
    </row>
    <row r="63" spans="8:19" x14ac:dyDescent="0.25">
      <c r="H63" s="93" t="s">
        <v>62</v>
      </c>
      <c r="I63" s="94">
        <v>22.692311723574189</v>
      </c>
      <c r="J63" s="94">
        <v>22.546198404999281</v>
      </c>
      <c r="K63" s="94">
        <v>22.400085086424372</v>
      </c>
      <c r="L63" s="94">
        <v>22.253971767849464</v>
      </c>
      <c r="M63" s="94">
        <v>22.107858449274552</v>
      </c>
      <c r="N63" s="95">
        <v>21.961745130699644</v>
      </c>
      <c r="O63" s="94">
        <v>21.815631812124735</v>
      </c>
      <c r="P63" s="94">
        <v>21.669518493549827</v>
      </c>
      <c r="Q63" s="94">
        <v>21.523405174974915</v>
      </c>
      <c r="R63" s="94">
        <v>21.377291856400007</v>
      </c>
      <c r="S63" s="94">
        <v>21.231178537825098</v>
      </c>
    </row>
    <row r="64" spans="8:19" x14ac:dyDescent="0.25">
      <c r="H64" s="93" t="s">
        <v>69</v>
      </c>
      <c r="I64" s="94">
        <v>14.145504737292857</v>
      </c>
      <c r="J64" s="94">
        <v>13.897803546969099</v>
      </c>
      <c r="K64" s="94">
        <v>13.650102356645343</v>
      </c>
      <c r="L64" s="94">
        <v>13.402401166321585</v>
      </c>
      <c r="M64" s="94">
        <v>13.154699975997827</v>
      </c>
      <c r="N64" s="95">
        <v>12.90699878567407</v>
      </c>
      <c r="O64" s="94">
        <v>12.659297595350312</v>
      </c>
      <c r="P64" s="94">
        <v>12.411596405026556</v>
      </c>
      <c r="Q64" s="94">
        <v>12.163895214702798</v>
      </c>
      <c r="R64" s="94">
        <v>11.916194024379042</v>
      </c>
      <c r="S64" s="94">
        <v>11.668492834055282</v>
      </c>
    </row>
    <row r="65" spans="2:19" x14ac:dyDescent="0.25">
      <c r="H65" s="93" t="s">
        <v>70</v>
      </c>
      <c r="I65" s="94">
        <v>11.962238345199944</v>
      </c>
      <c r="J65" s="94">
        <v>11.658633877174424</v>
      </c>
      <c r="K65" s="94">
        <v>11.355029409148905</v>
      </c>
      <c r="L65" s="94">
        <v>11.051424941123384</v>
      </c>
      <c r="M65" s="94">
        <v>10.747820473097866</v>
      </c>
      <c r="N65" s="95">
        <v>10.444216005072347</v>
      </c>
      <c r="O65" s="94">
        <v>10.140611537046826</v>
      </c>
      <c r="P65" s="94">
        <v>9.8370070690213076</v>
      </c>
      <c r="Q65" s="94">
        <v>9.5334026009957888</v>
      </c>
      <c r="R65" s="94">
        <v>9.2297981329702683</v>
      </c>
      <c r="S65" s="94">
        <v>8.9261936649447495</v>
      </c>
    </row>
    <row r="72" spans="2:19" ht="15.75" thickBot="1" x14ac:dyDescent="0.3"/>
    <row r="73" spans="2:19" ht="15" customHeight="1" x14ac:dyDescent="0.25">
      <c r="C73" s="181" t="s">
        <v>46</v>
      </c>
      <c r="D73" s="182"/>
    </row>
    <row r="74" spans="2:19" ht="15" customHeight="1" x14ac:dyDescent="0.25">
      <c r="C74" s="183"/>
      <c r="D74" s="184"/>
    </row>
    <row r="75" spans="2:19" ht="15" customHeight="1" thickBot="1" x14ac:dyDescent="0.3">
      <c r="C75" s="185"/>
      <c r="D75" s="186"/>
    </row>
    <row r="80" spans="2:19" ht="15.75" thickBot="1" x14ac:dyDescent="0.3">
      <c r="B80" s="13" t="s">
        <v>0</v>
      </c>
      <c r="C80" s="13" t="s">
        <v>17</v>
      </c>
      <c r="D80" s="14" t="s">
        <v>43</v>
      </c>
      <c r="E80" s="14" t="s">
        <v>44</v>
      </c>
      <c r="H80" s="29" t="s">
        <v>52</v>
      </c>
      <c r="I80" s="28">
        <v>-0.5</v>
      </c>
      <c r="J80" s="28">
        <v>-0.4</v>
      </c>
      <c r="K80" s="28">
        <v>-0.3</v>
      </c>
      <c r="L80" s="28">
        <v>-0.2</v>
      </c>
      <c r="M80" s="28">
        <v>-0.1</v>
      </c>
      <c r="N80" s="28">
        <v>0</v>
      </c>
      <c r="O80" s="28">
        <v>0.1</v>
      </c>
      <c r="P80" s="28">
        <v>0.2</v>
      </c>
      <c r="Q80" s="28">
        <v>0.3</v>
      </c>
      <c r="R80" s="28">
        <v>0.4</v>
      </c>
      <c r="S80" s="28">
        <v>0.5</v>
      </c>
    </row>
    <row r="81" spans="2:19" x14ac:dyDescent="0.25">
      <c r="B81" s="11">
        <v>1</v>
      </c>
      <c r="C81" s="10">
        <v>0</v>
      </c>
      <c r="D81" s="56">
        <v>24.481481481481477</v>
      </c>
      <c r="E81" s="56">
        <v>24.481481481481477</v>
      </c>
    </row>
    <row r="82" spans="2:19" x14ac:dyDescent="0.25">
      <c r="B82" s="11">
        <v>2</v>
      </c>
      <c r="C82" s="10">
        <v>0</v>
      </c>
      <c r="D82" s="56">
        <v>24.481481481481477</v>
      </c>
      <c r="E82" s="56">
        <v>24.481481481481477</v>
      </c>
      <c r="H82" s="111" t="s">
        <v>95</v>
      </c>
      <c r="I82" s="112">
        <f>I80</f>
        <v>-0.5</v>
      </c>
      <c r="J82" s="112">
        <f t="shared" ref="J82:S82" si="8">J80</f>
        <v>-0.4</v>
      </c>
      <c r="K82" s="112">
        <f t="shared" si="8"/>
        <v>-0.3</v>
      </c>
      <c r="L82" s="112">
        <f t="shared" si="8"/>
        <v>-0.2</v>
      </c>
      <c r="M82" s="112">
        <f t="shared" si="8"/>
        <v>-0.1</v>
      </c>
      <c r="N82" s="112">
        <f t="shared" si="8"/>
        <v>0</v>
      </c>
      <c r="O82" s="112">
        <f t="shared" si="8"/>
        <v>0.1</v>
      </c>
      <c r="P82" s="112">
        <f t="shared" si="8"/>
        <v>0.2</v>
      </c>
      <c r="Q82" s="112">
        <f t="shared" si="8"/>
        <v>0.3</v>
      </c>
      <c r="R82" s="112">
        <f t="shared" si="8"/>
        <v>0.4</v>
      </c>
      <c r="S82" s="113">
        <f t="shared" si="8"/>
        <v>0.5</v>
      </c>
    </row>
    <row r="83" spans="2:19" x14ac:dyDescent="0.25">
      <c r="B83" s="11">
        <v>3</v>
      </c>
      <c r="C83" s="10">
        <v>0</v>
      </c>
      <c r="D83" s="56">
        <v>24.481481481481477</v>
      </c>
      <c r="E83" s="56">
        <v>23.586360311446221</v>
      </c>
      <c r="H83" s="127">
        <v>1</v>
      </c>
      <c r="I83" s="135">
        <f>$C81*(1+I$18)</f>
        <v>0</v>
      </c>
      <c r="J83" s="135">
        <f t="shared" ref="J83:S83" si="9">$C81*(1+J$18)</f>
        <v>0</v>
      </c>
      <c r="K83" s="135">
        <f t="shared" si="9"/>
        <v>0</v>
      </c>
      <c r="L83" s="135">
        <f t="shared" si="9"/>
        <v>0</v>
      </c>
      <c r="M83" s="135">
        <f t="shared" si="9"/>
        <v>0</v>
      </c>
      <c r="N83" s="136">
        <f t="shared" si="9"/>
        <v>0</v>
      </c>
      <c r="O83" s="135">
        <f t="shared" si="9"/>
        <v>0</v>
      </c>
      <c r="P83" s="135">
        <f t="shared" si="9"/>
        <v>0</v>
      </c>
      <c r="Q83" s="135">
        <f t="shared" si="9"/>
        <v>0</v>
      </c>
      <c r="R83" s="135">
        <f t="shared" si="9"/>
        <v>0</v>
      </c>
      <c r="S83" s="137">
        <f t="shared" si="9"/>
        <v>0</v>
      </c>
    </row>
    <row r="84" spans="2:19" x14ac:dyDescent="0.25">
      <c r="B84" s="11">
        <v>4</v>
      </c>
      <c r="C84" s="10">
        <v>0</v>
      </c>
      <c r="D84" s="56">
        <v>24.481481481481477</v>
      </c>
      <c r="E84" s="56">
        <v>23.663097592227643</v>
      </c>
      <c r="H84" s="127">
        <v>2</v>
      </c>
      <c r="I84" s="135">
        <f t="shared" ref="I84:S99" si="10">$C82*(1+I$18)</f>
        <v>0</v>
      </c>
      <c r="J84" s="135">
        <f t="shared" si="10"/>
        <v>0</v>
      </c>
      <c r="K84" s="135">
        <f t="shared" si="10"/>
        <v>0</v>
      </c>
      <c r="L84" s="135">
        <f t="shared" si="10"/>
        <v>0</v>
      </c>
      <c r="M84" s="135">
        <f t="shared" si="10"/>
        <v>0</v>
      </c>
      <c r="N84" s="136">
        <f t="shared" si="10"/>
        <v>0</v>
      </c>
      <c r="O84" s="135">
        <f t="shared" si="10"/>
        <v>0</v>
      </c>
      <c r="P84" s="135">
        <f t="shared" si="10"/>
        <v>0</v>
      </c>
      <c r="Q84" s="135">
        <f t="shared" si="10"/>
        <v>0</v>
      </c>
      <c r="R84" s="135">
        <f t="shared" si="10"/>
        <v>0</v>
      </c>
      <c r="S84" s="137">
        <f t="shared" si="10"/>
        <v>0</v>
      </c>
    </row>
    <row r="85" spans="2:19" x14ac:dyDescent="0.25">
      <c r="B85" s="11">
        <v>5</v>
      </c>
      <c r="C85" s="10">
        <v>128</v>
      </c>
      <c r="D85" s="56">
        <v>24.353809666223441</v>
      </c>
      <c r="E85" s="56">
        <v>23.460106959417178</v>
      </c>
      <c r="H85" s="127">
        <v>3</v>
      </c>
      <c r="I85" s="135">
        <f t="shared" si="10"/>
        <v>0</v>
      </c>
      <c r="J85" s="135">
        <f t="shared" si="10"/>
        <v>0</v>
      </c>
      <c r="K85" s="135">
        <f t="shared" si="10"/>
        <v>0</v>
      </c>
      <c r="L85" s="135">
        <f t="shared" si="10"/>
        <v>0</v>
      </c>
      <c r="M85" s="135">
        <f t="shared" si="10"/>
        <v>0</v>
      </c>
      <c r="N85" s="136">
        <f t="shared" si="10"/>
        <v>0</v>
      </c>
      <c r="O85" s="135">
        <f t="shared" si="10"/>
        <v>0</v>
      </c>
      <c r="P85" s="135">
        <f t="shared" si="10"/>
        <v>0</v>
      </c>
      <c r="Q85" s="135">
        <f t="shared" si="10"/>
        <v>0</v>
      </c>
      <c r="R85" s="135">
        <f t="shared" si="10"/>
        <v>0</v>
      </c>
      <c r="S85" s="137">
        <f t="shared" si="10"/>
        <v>0</v>
      </c>
    </row>
    <row r="86" spans="2:19" x14ac:dyDescent="0.25">
      <c r="B86" s="11">
        <v>6</v>
      </c>
      <c r="C86" s="10">
        <v>256</v>
      </c>
      <c r="D86" s="56">
        <v>24.274049427710491</v>
      </c>
      <c r="E86" s="56">
        <v>23.44432121262653</v>
      </c>
      <c r="H86" s="127">
        <v>4</v>
      </c>
      <c r="I86" s="135">
        <f t="shared" si="10"/>
        <v>0</v>
      </c>
      <c r="J86" s="135">
        <f t="shared" si="10"/>
        <v>0</v>
      </c>
      <c r="K86" s="135">
        <f t="shared" si="10"/>
        <v>0</v>
      </c>
      <c r="L86" s="135">
        <f t="shared" si="10"/>
        <v>0</v>
      </c>
      <c r="M86" s="135">
        <f t="shared" si="10"/>
        <v>0</v>
      </c>
      <c r="N86" s="136">
        <f t="shared" si="10"/>
        <v>0</v>
      </c>
      <c r="O86" s="135">
        <f t="shared" si="10"/>
        <v>0</v>
      </c>
      <c r="P86" s="135">
        <f t="shared" si="10"/>
        <v>0</v>
      </c>
      <c r="Q86" s="135">
        <f t="shared" si="10"/>
        <v>0</v>
      </c>
      <c r="R86" s="135">
        <f t="shared" si="10"/>
        <v>0</v>
      </c>
      <c r="S86" s="137">
        <f t="shared" si="10"/>
        <v>0</v>
      </c>
    </row>
    <row r="87" spans="2:19" x14ac:dyDescent="0.25">
      <c r="B87" s="11">
        <v>7</v>
      </c>
      <c r="C87" s="10">
        <v>384</v>
      </c>
      <c r="D87" s="56">
        <v>24.221545357785882</v>
      </c>
      <c r="E87" s="56">
        <v>23.44173698669908</v>
      </c>
      <c r="H87" s="127">
        <v>5</v>
      </c>
      <c r="I87" s="135">
        <f t="shared" si="10"/>
        <v>64</v>
      </c>
      <c r="J87" s="135">
        <f t="shared" si="10"/>
        <v>76.8</v>
      </c>
      <c r="K87" s="135">
        <f t="shared" si="10"/>
        <v>89.6</v>
      </c>
      <c r="L87" s="135">
        <f t="shared" si="10"/>
        <v>102.4</v>
      </c>
      <c r="M87" s="135">
        <f t="shared" si="10"/>
        <v>115.2</v>
      </c>
      <c r="N87" s="136">
        <f t="shared" si="10"/>
        <v>128</v>
      </c>
      <c r="O87" s="135">
        <f t="shared" si="10"/>
        <v>140.80000000000001</v>
      </c>
      <c r="P87" s="135">
        <f t="shared" si="10"/>
        <v>153.6</v>
      </c>
      <c r="Q87" s="135">
        <f t="shared" si="10"/>
        <v>166.4</v>
      </c>
      <c r="R87" s="135">
        <f t="shared" si="10"/>
        <v>179.2</v>
      </c>
      <c r="S87" s="137">
        <f t="shared" si="10"/>
        <v>192</v>
      </c>
    </row>
    <row r="88" spans="2:19" x14ac:dyDescent="0.25">
      <c r="B88" s="11">
        <v>8</v>
      </c>
      <c r="C88" s="10">
        <v>512</v>
      </c>
      <c r="D88" s="56">
        <v>24.185970190821358</v>
      </c>
      <c r="E88" s="56">
        <v>22.634535914855711</v>
      </c>
      <c r="H88" s="127">
        <v>6</v>
      </c>
      <c r="I88" s="135">
        <f t="shared" si="10"/>
        <v>128</v>
      </c>
      <c r="J88" s="135">
        <f t="shared" si="10"/>
        <v>153.6</v>
      </c>
      <c r="K88" s="135">
        <f t="shared" si="10"/>
        <v>179.2</v>
      </c>
      <c r="L88" s="135">
        <f t="shared" si="10"/>
        <v>204.8</v>
      </c>
      <c r="M88" s="135">
        <f t="shared" si="10"/>
        <v>230.4</v>
      </c>
      <c r="N88" s="136">
        <f t="shared" si="10"/>
        <v>256</v>
      </c>
      <c r="O88" s="135">
        <f t="shared" si="10"/>
        <v>281.60000000000002</v>
      </c>
      <c r="P88" s="135">
        <f t="shared" si="10"/>
        <v>307.2</v>
      </c>
      <c r="Q88" s="135">
        <f t="shared" si="10"/>
        <v>332.8</v>
      </c>
      <c r="R88" s="135">
        <f t="shared" si="10"/>
        <v>358.4</v>
      </c>
      <c r="S88" s="137">
        <f t="shared" si="10"/>
        <v>384</v>
      </c>
    </row>
    <row r="89" spans="2:19" x14ac:dyDescent="0.25">
      <c r="B89" s="11">
        <v>9</v>
      </c>
      <c r="C89" s="10">
        <v>896</v>
      </c>
      <c r="D89" s="56">
        <v>24.033629234687464</v>
      </c>
      <c r="E89" s="56">
        <v>22.498135817107986</v>
      </c>
      <c r="H89" s="127">
        <v>7</v>
      </c>
      <c r="I89" s="135">
        <f t="shared" si="10"/>
        <v>192</v>
      </c>
      <c r="J89" s="135">
        <f t="shared" si="10"/>
        <v>230.39999999999998</v>
      </c>
      <c r="K89" s="135">
        <f t="shared" si="10"/>
        <v>268.79999999999995</v>
      </c>
      <c r="L89" s="135">
        <f t="shared" si="10"/>
        <v>307.20000000000005</v>
      </c>
      <c r="M89" s="135">
        <f t="shared" si="10"/>
        <v>345.6</v>
      </c>
      <c r="N89" s="136">
        <f t="shared" si="10"/>
        <v>384</v>
      </c>
      <c r="O89" s="135">
        <f t="shared" si="10"/>
        <v>422.40000000000003</v>
      </c>
      <c r="P89" s="135">
        <f t="shared" si="10"/>
        <v>460.79999999999995</v>
      </c>
      <c r="Q89" s="135">
        <f t="shared" si="10"/>
        <v>499.20000000000005</v>
      </c>
      <c r="R89" s="135">
        <f t="shared" si="10"/>
        <v>537.59999999999991</v>
      </c>
      <c r="S89" s="137">
        <f t="shared" si="10"/>
        <v>576</v>
      </c>
    </row>
    <row r="90" spans="2:19" x14ac:dyDescent="0.25">
      <c r="B90" s="59">
        <v>10</v>
      </c>
      <c r="C90" s="101">
        <v>1024</v>
      </c>
      <c r="D90" s="80">
        <v>24.032778412893364</v>
      </c>
      <c r="E90" s="80">
        <v>21.789263069952785</v>
      </c>
      <c r="H90" s="127">
        <v>8</v>
      </c>
      <c r="I90" s="135">
        <f t="shared" si="10"/>
        <v>256</v>
      </c>
      <c r="J90" s="135">
        <f t="shared" si="10"/>
        <v>307.2</v>
      </c>
      <c r="K90" s="135">
        <f t="shared" si="10"/>
        <v>358.4</v>
      </c>
      <c r="L90" s="135">
        <f t="shared" si="10"/>
        <v>409.6</v>
      </c>
      <c r="M90" s="135">
        <f t="shared" si="10"/>
        <v>460.8</v>
      </c>
      <c r="N90" s="136">
        <f t="shared" si="10"/>
        <v>512</v>
      </c>
      <c r="O90" s="135">
        <f t="shared" si="10"/>
        <v>563.20000000000005</v>
      </c>
      <c r="P90" s="135">
        <f t="shared" si="10"/>
        <v>614.4</v>
      </c>
      <c r="Q90" s="135">
        <f t="shared" si="10"/>
        <v>665.6</v>
      </c>
      <c r="R90" s="135">
        <f t="shared" si="10"/>
        <v>716.8</v>
      </c>
      <c r="S90" s="137">
        <f t="shared" si="10"/>
        <v>768</v>
      </c>
    </row>
    <row r="91" spans="2:19" x14ac:dyDescent="0.25">
      <c r="B91" s="11">
        <v>11</v>
      </c>
      <c r="C91" s="10">
        <v>1152</v>
      </c>
      <c r="D91" s="56">
        <v>32.446666644365699</v>
      </c>
      <c r="E91" s="56">
        <v>29.497036905709134</v>
      </c>
      <c r="H91" s="127">
        <v>9</v>
      </c>
      <c r="I91" s="135">
        <f t="shared" si="10"/>
        <v>448</v>
      </c>
      <c r="J91" s="135">
        <f t="shared" si="10"/>
        <v>537.6</v>
      </c>
      <c r="K91" s="135">
        <f t="shared" si="10"/>
        <v>627.19999999999993</v>
      </c>
      <c r="L91" s="135">
        <f t="shared" si="10"/>
        <v>716.80000000000007</v>
      </c>
      <c r="M91" s="135">
        <f t="shared" si="10"/>
        <v>806.4</v>
      </c>
      <c r="N91" s="136">
        <f t="shared" si="10"/>
        <v>896</v>
      </c>
      <c r="O91" s="135">
        <f t="shared" si="10"/>
        <v>985.60000000000014</v>
      </c>
      <c r="P91" s="135">
        <f t="shared" si="10"/>
        <v>1075.2</v>
      </c>
      <c r="Q91" s="135">
        <f t="shared" si="10"/>
        <v>1164.8</v>
      </c>
      <c r="R91" s="135">
        <f t="shared" si="10"/>
        <v>1254.3999999999999</v>
      </c>
      <c r="S91" s="137">
        <f t="shared" si="10"/>
        <v>1344</v>
      </c>
    </row>
    <row r="92" spans="2:19" x14ac:dyDescent="0.25">
      <c r="B92" s="11">
        <v>12</v>
      </c>
      <c r="C92" s="10">
        <v>1920</v>
      </c>
      <c r="D92" s="56">
        <v>32.152494142559775</v>
      </c>
      <c r="E92" s="56">
        <v>28.323135817481504</v>
      </c>
      <c r="H92" s="127">
        <v>10</v>
      </c>
      <c r="I92" s="135">
        <f t="shared" si="10"/>
        <v>512</v>
      </c>
      <c r="J92" s="135">
        <f t="shared" si="10"/>
        <v>614.4</v>
      </c>
      <c r="K92" s="135">
        <f t="shared" si="10"/>
        <v>716.8</v>
      </c>
      <c r="L92" s="135">
        <f t="shared" si="10"/>
        <v>819.2</v>
      </c>
      <c r="M92" s="135">
        <f t="shared" si="10"/>
        <v>921.6</v>
      </c>
      <c r="N92" s="136">
        <f t="shared" si="10"/>
        <v>1024</v>
      </c>
      <c r="O92" s="135">
        <f t="shared" si="10"/>
        <v>1126.4000000000001</v>
      </c>
      <c r="P92" s="135">
        <f t="shared" si="10"/>
        <v>1228.8</v>
      </c>
      <c r="Q92" s="135">
        <f t="shared" si="10"/>
        <v>1331.2</v>
      </c>
      <c r="R92" s="135">
        <f t="shared" si="10"/>
        <v>1433.6</v>
      </c>
      <c r="S92" s="137">
        <f t="shared" si="10"/>
        <v>1536</v>
      </c>
    </row>
    <row r="93" spans="2:19" x14ac:dyDescent="0.25">
      <c r="B93" s="11">
        <v>13</v>
      </c>
      <c r="C93" s="10">
        <v>2688</v>
      </c>
      <c r="D93" s="56">
        <v>31.920884696645441</v>
      </c>
      <c r="E93" s="56">
        <v>28.157167018796933</v>
      </c>
      <c r="H93" s="127">
        <v>11</v>
      </c>
      <c r="I93" s="135">
        <f t="shared" si="10"/>
        <v>576</v>
      </c>
      <c r="J93" s="135">
        <f t="shared" si="10"/>
        <v>691.19999999999993</v>
      </c>
      <c r="K93" s="135">
        <f t="shared" si="10"/>
        <v>806.4</v>
      </c>
      <c r="L93" s="135">
        <f t="shared" si="10"/>
        <v>921.6</v>
      </c>
      <c r="M93" s="135">
        <f t="shared" si="10"/>
        <v>1036.8</v>
      </c>
      <c r="N93" s="136">
        <f t="shared" si="10"/>
        <v>1152</v>
      </c>
      <c r="O93" s="135">
        <f t="shared" si="10"/>
        <v>1267.2</v>
      </c>
      <c r="P93" s="135">
        <f t="shared" si="10"/>
        <v>1382.3999999999999</v>
      </c>
      <c r="Q93" s="135">
        <f t="shared" si="10"/>
        <v>1497.6000000000001</v>
      </c>
      <c r="R93" s="135">
        <f t="shared" si="10"/>
        <v>1612.8</v>
      </c>
      <c r="S93" s="137">
        <f t="shared" si="10"/>
        <v>1728</v>
      </c>
    </row>
    <row r="94" spans="2:19" x14ac:dyDescent="0.25">
      <c r="B94" s="11">
        <v>14</v>
      </c>
      <c r="C94" s="10">
        <v>3840</v>
      </c>
      <c r="D94" s="56">
        <v>31.592172301221133</v>
      </c>
      <c r="E94" s="56">
        <v>27.02431217838069</v>
      </c>
      <c r="H94" s="127">
        <v>12</v>
      </c>
      <c r="I94" s="135">
        <f t="shared" si="10"/>
        <v>960</v>
      </c>
      <c r="J94" s="135">
        <f t="shared" si="10"/>
        <v>1152</v>
      </c>
      <c r="K94" s="135">
        <f t="shared" si="10"/>
        <v>1344</v>
      </c>
      <c r="L94" s="135">
        <f t="shared" si="10"/>
        <v>1536</v>
      </c>
      <c r="M94" s="135">
        <f t="shared" si="10"/>
        <v>1728</v>
      </c>
      <c r="N94" s="136">
        <f t="shared" si="10"/>
        <v>1920</v>
      </c>
      <c r="O94" s="135">
        <f t="shared" si="10"/>
        <v>2112</v>
      </c>
      <c r="P94" s="135">
        <f t="shared" si="10"/>
        <v>2304</v>
      </c>
      <c r="Q94" s="135">
        <f t="shared" si="10"/>
        <v>2496</v>
      </c>
      <c r="R94" s="135">
        <f t="shared" si="10"/>
        <v>2688</v>
      </c>
      <c r="S94" s="137">
        <f t="shared" si="10"/>
        <v>2880</v>
      </c>
    </row>
    <row r="95" spans="2:19" x14ac:dyDescent="0.25">
      <c r="B95" s="11">
        <v>15</v>
      </c>
      <c r="C95" s="10">
        <v>6016</v>
      </c>
      <c r="D95" s="56">
        <v>30.975630935586203</v>
      </c>
      <c r="E95" s="56">
        <v>26.56207973470579</v>
      </c>
      <c r="H95" s="127">
        <v>13</v>
      </c>
      <c r="I95" s="135">
        <f t="shared" si="10"/>
        <v>1344</v>
      </c>
      <c r="J95" s="135">
        <f t="shared" si="10"/>
        <v>1612.8</v>
      </c>
      <c r="K95" s="135">
        <f t="shared" si="10"/>
        <v>1881.6</v>
      </c>
      <c r="L95" s="135">
        <f t="shared" si="10"/>
        <v>2150.4</v>
      </c>
      <c r="M95" s="135">
        <f t="shared" si="10"/>
        <v>2419.2000000000003</v>
      </c>
      <c r="N95" s="136">
        <f t="shared" si="10"/>
        <v>2688</v>
      </c>
      <c r="O95" s="135">
        <f t="shared" si="10"/>
        <v>2956.8</v>
      </c>
      <c r="P95" s="135">
        <f t="shared" si="10"/>
        <v>3225.6</v>
      </c>
      <c r="Q95" s="135">
        <f t="shared" si="10"/>
        <v>3494.4</v>
      </c>
      <c r="R95" s="135">
        <f t="shared" si="10"/>
        <v>3763.2</v>
      </c>
      <c r="S95" s="137">
        <f t="shared" si="10"/>
        <v>4032</v>
      </c>
    </row>
    <row r="96" spans="2:19" x14ac:dyDescent="0.25">
      <c r="B96" s="11">
        <v>16</v>
      </c>
      <c r="C96" s="10">
        <v>8832</v>
      </c>
      <c r="D96" s="56">
        <v>30.27226319004042</v>
      </c>
      <c r="E96" s="56">
        <v>25.964758281842236</v>
      </c>
      <c r="H96" s="127">
        <v>14</v>
      </c>
      <c r="I96" s="135">
        <f t="shared" si="10"/>
        <v>1920</v>
      </c>
      <c r="J96" s="135">
        <f t="shared" si="10"/>
        <v>2304</v>
      </c>
      <c r="K96" s="135">
        <f t="shared" si="10"/>
        <v>2688</v>
      </c>
      <c r="L96" s="135">
        <f t="shared" si="10"/>
        <v>3072</v>
      </c>
      <c r="M96" s="135">
        <f t="shared" si="10"/>
        <v>3456</v>
      </c>
      <c r="N96" s="136">
        <f t="shared" si="10"/>
        <v>3840</v>
      </c>
      <c r="O96" s="135">
        <f t="shared" si="10"/>
        <v>4224</v>
      </c>
      <c r="P96" s="135">
        <f t="shared" si="10"/>
        <v>4608</v>
      </c>
      <c r="Q96" s="135">
        <f t="shared" si="10"/>
        <v>4992</v>
      </c>
      <c r="R96" s="135">
        <f t="shared" si="10"/>
        <v>5376</v>
      </c>
      <c r="S96" s="137">
        <f t="shared" si="10"/>
        <v>5760</v>
      </c>
    </row>
    <row r="97" spans="2:19" x14ac:dyDescent="0.25">
      <c r="B97" s="11">
        <v>17</v>
      </c>
      <c r="C97" s="10">
        <v>12288</v>
      </c>
      <c r="D97" s="56">
        <v>29.511792755996698</v>
      </c>
      <c r="E97" s="56">
        <v>25.59811169638628</v>
      </c>
      <c r="H97" s="127">
        <v>15</v>
      </c>
      <c r="I97" s="135">
        <f t="shared" si="10"/>
        <v>3008</v>
      </c>
      <c r="J97" s="135">
        <f t="shared" si="10"/>
        <v>3609.6</v>
      </c>
      <c r="K97" s="135">
        <f t="shared" si="10"/>
        <v>4211.2</v>
      </c>
      <c r="L97" s="135">
        <f t="shared" si="10"/>
        <v>4812.8</v>
      </c>
      <c r="M97" s="135">
        <f t="shared" si="10"/>
        <v>5414.4000000000005</v>
      </c>
      <c r="N97" s="136">
        <f t="shared" si="10"/>
        <v>6016</v>
      </c>
      <c r="O97" s="135">
        <f t="shared" si="10"/>
        <v>6617.6</v>
      </c>
      <c r="P97" s="135">
        <f t="shared" si="10"/>
        <v>7219.2</v>
      </c>
      <c r="Q97" s="135">
        <f t="shared" si="10"/>
        <v>7820.8</v>
      </c>
      <c r="R97" s="135">
        <f t="shared" si="10"/>
        <v>8422.4</v>
      </c>
      <c r="S97" s="137">
        <f t="shared" si="10"/>
        <v>9024</v>
      </c>
    </row>
    <row r="98" spans="2:19" x14ac:dyDescent="0.25">
      <c r="B98" s="11">
        <v>18</v>
      </c>
      <c r="C98" s="10">
        <v>16384</v>
      </c>
      <c r="D98" s="56">
        <v>28.716746231498846</v>
      </c>
      <c r="E98" s="56">
        <v>23.503300291270897</v>
      </c>
      <c r="H98" s="127">
        <v>16</v>
      </c>
      <c r="I98" s="135">
        <f t="shared" si="10"/>
        <v>4416</v>
      </c>
      <c r="J98" s="135">
        <f t="shared" si="10"/>
        <v>5299.2</v>
      </c>
      <c r="K98" s="135">
        <f t="shared" si="10"/>
        <v>6182.4</v>
      </c>
      <c r="L98" s="135">
        <f t="shared" si="10"/>
        <v>7065.6</v>
      </c>
      <c r="M98" s="135">
        <f t="shared" si="10"/>
        <v>7948.8</v>
      </c>
      <c r="N98" s="136">
        <f t="shared" si="10"/>
        <v>8832</v>
      </c>
      <c r="O98" s="135">
        <f t="shared" si="10"/>
        <v>9715.2000000000007</v>
      </c>
      <c r="P98" s="135">
        <f t="shared" si="10"/>
        <v>10598.4</v>
      </c>
      <c r="Q98" s="135">
        <f t="shared" si="10"/>
        <v>11481.6</v>
      </c>
      <c r="R98" s="135">
        <f t="shared" si="10"/>
        <v>12364.8</v>
      </c>
      <c r="S98" s="137">
        <f t="shared" si="10"/>
        <v>13248</v>
      </c>
    </row>
    <row r="99" spans="2:19" x14ac:dyDescent="0.25">
      <c r="B99" s="11">
        <v>19</v>
      </c>
      <c r="C99" s="10">
        <v>19712</v>
      </c>
      <c r="D99" s="56">
        <v>28.247398477342415</v>
      </c>
      <c r="E99" s="56">
        <v>22.197367987760789</v>
      </c>
      <c r="H99" s="127">
        <v>17</v>
      </c>
      <c r="I99" s="135">
        <f t="shared" si="10"/>
        <v>6144</v>
      </c>
      <c r="J99" s="135">
        <f t="shared" si="10"/>
        <v>7372.7999999999993</v>
      </c>
      <c r="K99" s="135">
        <f t="shared" si="10"/>
        <v>8601.5999999999985</v>
      </c>
      <c r="L99" s="135">
        <f t="shared" si="10"/>
        <v>9830.4000000000015</v>
      </c>
      <c r="M99" s="135">
        <f t="shared" si="10"/>
        <v>11059.2</v>
      </c>
      <c r="N99" s="136">
        <f t="shared" si="10"/>
        <v>12288</v>
      </c>
      <c r="O99" s="135">
        <f t="shared" si="10"/>
        <v>13516.800000000001</v>
      </c>
      <c r="P99" s="135">
        <f t="shared" si="10"/>
        <v>14745.599999999999</v>
      </c>
      <c r="Q99" s="135">
        <f t="shared" si="10"/>
        <v>15974.400000000001</v>
      </c>
      <c r="R99" s="135">
        <f t="shared" si="10"/>
        <v>17203.199999999997</v>
      </c>
      <c r="S99" s="137">
        <f t="shared" si="10"/>
        <v>18432</v>
      </c>
    </row>
    <row r="100" spans="2:19" x14ac:dyDescent="0.25">
      <c r="B100" s="59">
        <v>20</v>
      </c>
      <c r="C100" s="101">
        <v>23680</v>
      </c>
      <c r="D100" s="80">
        <v>27.721544161640104</v>
      </c>
      <c r="E100" s="80">
        <v>20.981767587714611</v>
      </c>
      <c r="H100" s="127">
        <v>18</v>
      </c>
      <c r="I100" s="135">
        <f t="shared" ref="I100:S112" si="11">$C98*(1+I$18)</f>
        <v>8192</v>
      </c>
      <c r="J100" s="135">
        <f t="shared" si="11"/>
        <v>9830.4</v>
      </c>
      <c r="K100" s="135">
        <f t="shared" si="11"/>
        <v>11468.8</v>
      </c>
      <c r="L100" s="135">
        <f t="shared" si="11"/>
        <v>13107.2</v>
      </c>
      <c r="M100" s="135">
        <f t="shared" si="11"/>
        <v>14745.6</v>
      </c>
      <c r="N100" s="136">
        <f t="shared" si="11"/>
        <v>16384</v>
      </c>
      <c r="O100" s="135">
        <f t="shared" si="11"/>
        <v>18022.400000000001</v>
      </c>
      <c r="P100" s="135">
        <f t="shared" si="11"/>
        <v>19660.8</v>
      </c>
      <c r="Q100" s="135">
        <f t="shared" si="11"/>
        <v>21299.200000000001</v>
      </c>
      <c r="R100" s="135">
        <f t="shared" si="11"/>
        <v>22937.599999999999</v>
      </c>
      <c r="S100" s="137">
        <f t="shared" si="11"/>
        <v>24576</v>
      </c>
    </row>
    <row r="101" spans="2:19" x14ac:dyDescent="0.25">
      <c r="B101" s="11">
        <v>21</v>
      </c>
      <c r="C101" s="10">
        <v>27776</v>
      </c>
      <c r="D101" s="56">
        <v>26.338866520637552</v>
      </c>
      <c r="E101" s="56">
        <v>18.819912035957387</v>
      </c>
      <c r="H101" s="127">
        <v>19</v>
      </c>
      <c r="I101" s="135">
        <f t="shared" si="11"/>
        <v>9856</v>
      </c>
      <c r="J101" s="135">
        <f t="shared" si="11"/>
        <v>11827.199999999999</v>
      </c>
      <c r="K101" s="135">
        <f t="shared" si="11"/>
        <v>13798.4</v>
      </c>
      <c r="L101" s="135">
        <f t="shared" si="11"/>
        <v>15769.6</v>
      </c>
      <c r="M101" s="135">
        <f t="shared" si="11"/>
        <v>17740.8</v>
      </c>
      <c r="N101" s="136">
        <f t="shared" si="11"/>
        <v>19712</v>
      </c>
      <c r="O101" s="135">
        <f t="shared" si="11"/>
        <v>21683.200000000001</v>
      </c>
      <c r="P101" s="135">
        <f t="shared" si="11"/>
        <v>23654.399999999998</v>
      </c>
      <c r="Q101" s="135">
        <f t="shared" si="11"/>
        <v>25625.600000000002</v>
      </c>
      <c r="R101" s="135">
        <f t="shared" si="11"/>
        <v>27596.799999999999</v>
      </c>
      <c r="S101" s="137">
        <f t="shared" si="11"/>
        <v>29568</v>
      </c>
    </row>
    <row r="102" spans="2:19" x14ac:dyDescent="0.25">
      <c r="B102" s="11">
        <v>22</v>
      </c>
      <c r="C102" s="10">
        <v>32256</v>
      </c>
      <c r="D102" s="56">
        <v>25.057511065500982</v>
      </c>
      <c r="E102" s="56">
        <v>16.895351233494114</v>
      </c>
      <c r="H102" s="127">
        <v>20</v>
      </c>
      <c r="I102" s="135">
        <f t="shared" si="11"/>
        <v>11840</v>
      </c>
      <c r="J102" s="135">
        <f t="shared" si="11"/>
        <v>14208</v>
      </c>
      <c r="K102" s="135">
        <f t="shared" si="11"/>
        <v>16576</v>
      </c>
      <c r="L102" s="135">
        <f t="shared" si="11"/>
        <v>18944</v>
      </c>
      <c r="M102" s="135">
        <f t="shared" si="11"/>
        <v>21312</v>
      </c>
      <c r="N102" s="136">
        <f t="shared" si="11"/>
        <v>23680</v>
      </c>
      <c r="O102" s="135">
        <f t="shared" si="11"/>
        <v>26048.000000000004</v>
      </c>
      <c r="P102" s="135">
        <f t="shared" si="11"/>
        <v>28416</v>
      </c>
      <c r="Q102" s="135">
        <f t="shared" si="11"/>
        <v>30784</v>
      </c>
      <c r="R102" s="135">
        <f t="shared" si="11"/>
        <v>33152</v>
      </c>
      <c r="S102" s="137">
        <f t="shared" si="11"/>
        <v>35520</v>
      </c>
    </row>
    <row r="103" spans="2:19" x14ac:dyDescent="0.25">
      <c r="B103" s="11">
        <v>23</v>
      </c>
      <c r="C103" s="10">
        <v>37376</v>
      </c>
      <c r="D103" s="56">
        <v>23.822846268280845</v>
      </c>
      <c r="E103" s="56">
        <v>15.133590377017889</v>
      </c>
      <c r="H103" s="127">
        <v>21</v>
      </c>
      <c r="I103" s="135">
        <f t="shared" si="11"/>
        <v>13888</v>
      </c>
      <c r="J103" s="135">
        <f t="shared" si="11"/>
        <v>16665.599999999999</v>
      </c>
      <c r="K103" s="135">
        <f t="shared" si="11"/>
        <v>19443.199999999997</v>
      </c>
      <c r="L103" s="135">
        <f t="shared" si="11"/>
        <v>22220.800000000003</v>
      </c>
      <c r="M103" s="135">
        <f t="shared" si="11"/>
        <v>24998.400000000001</v>
      </c>
      <c r="N103" s="136">
        <f t="shared" si="11"/>
        <v>27776</v>
      </c>
      <c r="O103" s="135">
        <f t="shared" si="11"/>
        <v>30553.600000000002</v>
      </c>
      <c r="P103" s="135">
        <f t="shared" si="11"/>
        <v>33331.199999999997</v>
      </c>
      <c r="Q103" s="135">
        <f t="shared" si="11"/>
        <v>36108.800000000003</v>
      </c>
      <c r="R103" s="135">
        <f t="shared" si="11"/>
        <v>38886.399999999994</v>
      </c>
      <c r="S103" s="137">
        <f t="shared" si="11"/>
        <v>41664</v>
      </c>
    </row>
    <row r="104" spans="2:19" x14ac:dyDescent="0.25">
      <c r="B104" s="11">
        <v>24</v>
      </c>
      <c r="C104" s="10">
        <v>42112</v>
      </c>
      <c r="D104" s="56">
        <v>22.808146238082465</v>
      </c>
      <c r="E104" s="56">
        <v>13.691380789849452</v>
      </c>
      <c r="H104" s="127">
        <v>22</v>
      </c>
      <c r="I104" s="135">
        <f t="shared" si="11"/>
        <v>16128</v>
      </c>
      <c r="J104" s="135">
        <f t="shared" si="11"/>
        <v>19353.599999999999</v>
      </c>
      <c r="K104" s="135">
        <f t="shared" si="11"/>
        <v>22579.199999999997</v>
      </c>
      <c r="L104" s="135">
        <f t="shared" si="11"/>
        <v>25804.800000000003</v>
      </c>
      <c r="M104" s="135">
        <f t="shared" si="11"/>
        <v>29030.400000000001</v>
      </c>
      <c r="N104" s="136">
        <f t="shared" si="11"/>
        <v>32256</v>
      </c>
      <c r="O104" s="135">
        <f t="shared" si="11"/>
        <v>35481.600000000006</v>
      </c>
      <c r="P104" s="135">
        <f t="shared" si="11"/>
        <v>38707.199999999997</v>
      </c>
      <c r="Q104" s="135">
        <f t="shared" si="11"/>
        <v>41932.800000000003</v>
      </c>
      <c r="R104" s="135">
        <f t="shared" si="11"/>
        <v>45158.399999999994</v>
      </c>
      <c r="S104" s="137">
        <f t="shared" si="11"/>
        <v>48384</v>
      </c>
    </row>
    <row r="105" spans="2:19" x14ac:dyDescent="0.25">
      <c r="B105" s="11">
        <v>25</v>
      </c>
      <c r="C105" s="10">
        <v>45568</v>
      </c>
      <c r="D105" s="56">
        <v>22.119737218900294</v>
      </c>
      <c r="E105" s="56">
        <v>12.661199352390923</v>
      </c>
      <c r="H105" s="127">
        <v>23</v>
      </c>
      <c r="I105" s="135">
        <f t="shared" si="11"/>
        <v>18688</v>
      </c>
      <c r="J105" s="135">
        <f t="shared" si="11"/>
        <v>22425.599999999999</v>
      </c>
      <c r="K105" s="135">
        <f t="shared" si="11"/>
        <v>26163.199999999997</v>
      </c>
      <c r="L105" s="135">
        <f t="shared" si="11"/>
        <v>29900.800000000003</v>
      </c>
      <c r="M105" s="135">
        <f t="shared" si="11"/>
        <v>33638.400000000001</v>
      </c>
      <c r="N105" s="136">
        <f t="shared" si="11"/>
        <v>37376</v>
      </c>
      <c r="O105" s="135">
        <f t="shared" si="11"/>
        <v>41113.600000000006</v>
      </c>
      <c r="P105" s="135">
        <f t="shared" si="11"/>
        <v>44851.199999999997</v>
      </c>
      <c r="Q105" s="135">
        <f t="shared" si="11"/>
        <v>48588.800000000003</v>
      </c>
      <c r="R105" s="135">
        <f t="shared" si="11"/>
        <v>52326.399999999994</v>
      </c>
      <c r="S105" s="137">
        <f t="shared" si="11"/>
        <v>56064</v>
      </c>
    </row>
    <row r="106" spans="2:19" x14ac:dyDescent="0.25">
      <c r="B106" s="11">
        <v>26</v>
      </c>
      <c r="C106" s="10">
        <v>49408</v>
      </c>
      <c r="D106" s="56">
        <v>21.459660813241989</v>
      </c>
      <c r="E106" s="56">
        <v>11.733398536230061</v>
      </c>
      <c r="H106" s="127">
        <v>24</v>
      </c>
      <c r="I106" s="135">
        <f t="shared" si="11"/>
        <v>21056</v>
      </c>
      <c r="J106" s="135">
        <f t="shared" si="11"/>
        <v>25267.200000000001</v>
      </c>
      <c r="K106" s="135">
        <f t="shared" si="11"/>
        <v>29478.399999999998</v>
      </c>
      <c r="L106" s="135">
        <f t="shared" si="11"/>
        <v>33689.599999999999</v>
      </c>
      <c r="M106" s="135">
        <f t="shared" si="11"/>
        <v>37900.800000000003</v>
      </c>
      <c r="N106" s="136">
        <f t="shared" si="11"/>
        <v>42112</v>
      </c>
      <c r="O106" s="135">
        <f t="shared" si="11"/>
        <v>46323.200000000004</v>
      </c>
      <c r="P106" s="135">
        <f t="shared" si="11"/>
        <v>50534.400000000001</v>
      </c>
      <c r="Q106" s="135">
        <f t="shared" si="11"/>
        <v>54745.599999999999</v>
      </c>
      <c r="R106" s="135">
        <f t="shared" si="11"/>
        <v>58956.799999999996</v>
      </c>
      <c r="S106" s="137">
        <f t="shared" si="11"/>
        <v>63168</v>
      </c>
    </row>
    <row r="107" spans="2:19" x14ac:dyDescent="0.25">
      <c r="B107" s="11">
        <v>27</v>
      </c>
      <c r="C107" s="10">
        <v>53376</v>
      </c>
      <c r="D107" s="56">
        <v>20.863300123487662</v>
      </c>
      <c r="E107" s="56">
        <v>10.933433338711078</v>
      </c>
      <c r="H107" s="127">
        <v>25</v>
      </c>
      <c r="I107" s="135">
        <f t="shared" si="11"/>
        <v>22784</v>
      </c>
      <c r="J107" s="135">
        <f t="shared" si="11"/>
        <v>27340.799999999999</v>
      </c>
      <c r="K107" s="135">
        <f t="shared" si="11"/>
        <v>31897.599999999999</v>
      </c>
      <c r="L107" s="135">
        <f t="shared" si="11"/>
        <v>36454.400000000001</v>
      </c>
      <c r="M107" s="135">
        <f t="shared" si="11"/>
        <v>41011.200000000004</v>
      </c>
      <c r="N107" s="136">
        <f t="shared" si="11"/>
        <v>45568</v>
      </c>
      <c r="O107" s="135">
        <f t="shared" si="11"/>
        <v>50124.800000000003</v>
      </c>
      <c r="P107" s="135">
        <f t="shared" si="11"/>
        <v>54681.599999999999</v>
      </c>
      <c r="Q107" s="135">
        <f t="shared" si="11"/>
        <v>59238.400000000001</v>
      </c>
      <c r="R107" s="135">
        <f t="shared" si="11"/>
        <v>63795.199999999997</v>
      </c>
      <c r="S107" s="137">
        <f t="shared" si="11"/>
        <v>68352</v>
      </c>
    </row>
    <row r="108" spans="2:19" x14ac:dyDescent="0.25">
      <c r="B108" s="11">
        <v>28</v>
      </c>
      <c r="C108" s="10">
        <v>57472</v>
      </c>
      <c r="D108" s="56">
        <v>20.324242666611752</v>
      </c>
      <c r="E108" s="56">
        <v>10.246410477277522</v>
      </c>
      <c r="H108" s="127">
        <v>26</v>
      </c>
      <c r="I108" s="135">
        <f t="shared" si="11"/>
        <v>24704</v>
      </c>
      <c r="J108" s="135">
        <f t="shared" si="11"/>
        <v>29644.799999999999</v>
      </c>
      <c r="K108" s="135">
        <f t="shared" si="11"/>
        <v>34585.599999999999</v>
      </c>
      <c r="L108" s="135">
        <f t="shared" si="11"/>
        <v>39526.400000000001</v>
      </c>
      <c r="M108" s="135">
        <f t="shared" si="11"/>
        <v>44467.200000000004</v>
      </c>
      <c r="N108" s="136">
        <f t="shared" si="11"/>
        <v>49408</v>
      </c>
      <c r="O108" s="135">
        <f t="shared" si="11"/>
        <v>54348.800000000003</v>
      </c>
      <c r="P108" s="135">
        <f t="shared" si="11"/>
        <v>59289.599999999999</v>
      </c>
      <c r="Q108" s="135">
        <f t="shared" si="11"/>
        <v>64230.400000000001</v>
      </c>
      <c r="R108" s="135">
        <f t="shared" si="11"/>
        <v>69171.199999999997</v>
      </c>
      <c r="S108" s="137">
        <f t="shared" si="11"/>
        <v>74112</v>
      </c>
    </row>
    <row r="109" spans="2:19" x14ac:dyDescent="0.25">
      <c r="B109" s="11">
        <v>29</v>
      </c>
      <c r="C109" s="10">
        <v>61696</v>
      </c>
      <c r="D109" s="56">
        <v>19.836910508164522</v>
      </c>
      <c r="E109" s="56">
        <v>9.6594696544066281</v>
      </c>
      <c r="H109" s="127">
        <v>27</v>
      </c>
      <c r="I109" s="135">
        <f t="shared" si="11"/>
        <v>26688</v>
      </c>
      <c r="J109" s="135">
        <f t="shared" si="11"/>
        <v>32025.599999999999</v>
      </c>
      <c r="K109" s="135">
        <f t="shared" si="11"/>
        <v>37363.199999999997</v>
      </c>
      <c r="L109" s="135">
        <f t="shared" si="11"/>
        <v>42700.800000000003</v>
      </c>
      <c r="M109" s="135">
        <f t="shared" si="11"/>
        <v>48038.400000000001</v>
      </c>
      <c r="N109" s="136">
        <f t="shared" si="11"/>
        <v>53376</v>
      </c>
      <c r="O109" s="135">
        <f t="shared" si="11"/>
        <v>58713.600000000006</v>
      </c>
      <c r="P109" s="135">
        <f t="shared" si="11"/>
        <v>64051.199999999997</v>
      </c>
      <c r="Q109" s="135">
        <f t="shared" si="11"/>
        <v>69388.800000000003</v>
      </c>
      <c r="R109" s="135">
        <f t="shared" si="11"/>
        <v>74726.399999999994</v>
      </c>
      <c r="S109" s="137">
        <f t="shared" si="11"/>
        <v>80064</v>
      </c>
    </row>
    <row r="110" spans="2:19" x14ac:dyDescent="0.25">
      <c r="B110" s="59">
        <v>30</v>
      </c>
      <c r="C110" s="101">
        <v>66176</v>
      </c>
      <c r="D110" s="80">
        <v>19.382088306624286</v>
      </c>
      <c r="E110" s="80">
        <v>9.8351780557059971</v>
      </c>
      <c r="H110" s="127">
        <v>28</v>
      </c>
      <c r="I110" s="135">
        <f t="shared" si="11"/>
        <v>28736</v>
      </c>
      <c r="J110" s="135">
        <f t="shared" si="11"/>
        <v>34483.199999999997</v>
      </c>
      <c r="K110" s="135">
        <f t="shared" si="11"/>
        <v>40230.399999999994</v>
      </c>
      <c r="L110" s="135">
        <f t="shared" si="11"/>
        <v>45977.600000000006</v>
      </c>
      <c r="M110" s="135">
        <f t="shared" si="11"/>
        <v>51724.800000000003</v>
      </c>
      <c r="N110" s="136">
        <f t="shared" si="11"/>
        <v>57472</v>
      </c>
      <c r="O110" s="135">
        <f t="shared" si="11"/>
        <v>63219.200000000004</v>
      </c>
      <c r="P110" s="135">
        <f t="shared" si="11"/>
        <v>68966.399999999994</v>
      </c>
      <c r="Q110" s="135">
        <f t="shared" si="11"/>
        <v>74713.600000000006</v>
      </c>
      <c r="R110" s="135">
        <f t="shared" si="11"/>
        <v>80460.799999999988</v>
      </c>
      <c r="S110" s="137">
        <f t="shared" si="11"/>
        <v>86208</v>
      </c>
    </row>
    <row r="111" spans="2:19" x14ac:dyDescent="0.25">
      <c r="H111" s="127">
        <v>29</v>
      </c>
      <c r="I111" s="135">
        <f t="shared" si="11"/>
        <v>30848</v>
      </c>
      <c r="J111" s="135">
        <f t="shared" si="11"/>
        <v>37017.599999999999</v>
      </c>
      <c r="K111" s="135">
        <f t="shared" si="11"/>
        <v>43187.199999999997</v>
      </c>
      <c r="L111" s="135">
        <f t="shared" si="11"/>
        <v>49356.800000000003</v>
      </c>
      <c r="M111" s="135">
        <f t="shared" si="11"/>
        <v>55526.400000000001</v>
      </c>
      <c r="N111" s="136">
        <f t="shared" si="11"/>
        <v>61696</v>
      </c>
      <c r="O111" s="135">
        <f t="shared" si="11"/>
        <v>67865.600000000006</v>
      </c>
      <c r="P111" s="135">
        <f t="shared" si="11"/>
        <v>74035.199999999997</v>
      </c>
      <c r="Q111" s="135">
        <f t="shared" si="11"/>
        <v>80204.800000000003</v>
      </c>
      <c r="R111" s="135">
        <f t="shared" si="11"/>
        <v>86374.399999999994</v>
      </c>
      <c r="S111" s="137">
        <f t="shared" si="11"/>
        <v>92544</v>
      </c>
    </row>
    <row r="112" spans="2:19" x14ac:dyDescent="0.25">
      <c r="H112" s="128">
        <v>30</v>
      </c>
      <c r="I112" s="138">
        <f t="shared" si="11"/>
        <v>33088</v>
      </c>
      <c r="J112" s="138">
        <f t="shared" si="11"/>
        <v>39705.599999999999</v>
      </c>
      <c r="K112" s="138">
        <f t="shared" si="11"/>
        <v>46323.199999999997</v>
      </c>
      <c r="L112" s="138">
        <f t="shared" si="11"/>
        <v>52940.800000000003</v>
      </c>
      <c r="M112" s="138">
        <f t="shared" si="11"/>
        <v>59558.400000000001</v>
      </c>
      <c r="N112" s="139">
        <f t="shared" si="11"/>
        <v>66176</v>
      </c>
      <c r="O112" s="138">
        <f t="shared" si="11"/>
        <v>72793.600000000006</v>
      </c>
      <c r="P112" s="138">
        <f t="shared" si="11"/>
        <v>79411.199999999997</v>
      </c>
      <c r="Q112" s="138">
        <f t="shared" si="11"/>
        <v>86028.800000000003</v>
      </c>
      <c r="R112" s="138">
        <f t="shared" si="11"/>
        <v>92646.399999999994</v>
      </c>
      <c r="S112" s="140">
        <f t="shared" si="11"/>
        <v>99264</v>
      </c>
    </row>
    <row r="115" spans="8:19" x14ac:dyDescent="0.25">
      <c r="H115" s="111"/>
      <c r="I115" s="112">
        <v>-0.5</v>
      </c>
      <c r="J115" s="112">
        <v>-0.4</v>
      </c>
      <c r="K115" s="112">
        <v>-0.3</v>
      </c>
      <c r="L115" s="112">
        <v>-0.2</v>
      </c>
      <c r="M115" s="112">
        <v>-0.1</v>
      </c>
      <c r="N115" s="112">
        <v>0</v>
      </c>
      <c r="O115" s="112">
        <v>0.1</v>
      </c>
      <c r="P115" s="112">
        <v>0.2</v>
      </c>
      <c r="Q115" s="112">
        <v>0.3</v>
      </c>
      <c r="R115" s="112">
        <v>0.4</v>
      </c>
      <c r="S115" s="113">
        <v>0.5</v>
      </c>
    </row>
    <row r="116" spans="8:19" x14ac:dyDescent="0.25">
      <c r="H116" s="114" t="s">
        <v>96</v>
      </c>
      <c r="I116" s="120">
        <f>I92</f>
        <v>512</v>
      </c>
      <c r="J116" s="120">
        <f t="shared" ref="J116:S116" si="12">J92</f>
        <v>614.4</v>
      </c>
      <c r="K116" s="120">
        <f t="shared" si="12"/>
        <v>716.8</v>
      </c>
      <c r="L116" s="120">
        <f t="shared" si="12"/>
        <v>819.2</v>
      </c>
      <c r="M116" s="120">
        <f t="shared" si="12"/>
        <v>921.6</v>
      </c>
      <c r="N116" s="121">
        <f t="shared" si="12"/>
        <v>1024</v>
      </c>
      <c r="O116" s="120">
        <f t="shared" si="12"/>
        <v>1126.4000000000001</v>
      </c>
      <c r="P116" s="120">
        <f t="shared" si="12"/>
        <v>1228.8</v>
      </c>
      <c r="Q116" s="120">
        <f t="shared" si="12"/>
        <v>1331.2</v>
      </c>
      <c r="R116" s="120">
        <f t="shared" si="12"/>
        <v>1433.6</v>
      </c>
      <c r="S116" s="122">
        <f t="shared" si="12"/>
        <v>1536</v>
      </c>
    </row>
    <row r="117" spans="8:19" x14ac:dyDescent="0.25">
      <c r="H117" s="114" t="s">
        <v>97</v>
      </c>
      <c r="I117" s="120">
        <f>I102</f>
        <v>11840</v>
      </c>
      <c r="J117" s="120">
        <f t="shared" ref="J117:S117" si="13">J102</f>
        <v>14208</v>
      </c>
      <c r="K117" s="120">
        <f t="shared" si="13"/>
        <v>16576</v>
      </c>
      <c r="L117" s="120">
        <f t="shared" si="13"/>
        <v>18944</v>
      </c>
      <c r="M117" s="120">
        <f t="shared" si="13"/>
        <v>21312</v>
      </c>
      <c r="N117" s="121">
        <f t="shared" si="13"/>
        <v>23680</v>
      </c>
      <c r="O117" s="120">
        <f t="shared" si="13"/>
        <v>26048.000000000004</v>
      </c>
      <c r="P117" s="120">
        <f t="shared" si="13"/>
        <v>28416</v>
      </c>
      <c r="Q117" s="120">
        <f t="shared" si="13"/>
        <v>30784</v>
      </c>
      <c r="R117" s="120">
        <f t="shared" si="13"/>
        <v>33152</v>
      </c>
      <c r="S117" s="122">
        <f t="shared" si="13"/>
        <v>35520</v>
      </c>
    </row>
    <row r="118" spans="8:19" x14ac:dyDescent="0.25">
      <c r="H118" s="129" t="s">
        <v>98</v>
      </c>
      <c r="I118" s="123">
        <f>I112</f>
        <v>33088</v>
      </c>
      <c r="J118" s="123">
        <f t="shared" ref="J118:S118" si="14">J112</f>
        <v>39705.599999999999</v>
      </c>
      <c r="K118" s="123">
        <f t="shared" si="14"/>
        <v>46323.199999999997</v>
      </c>
      <c r="L118" s="123">
        <f t="shared" si="14"/>
        <v>52940.800000000003</v>
      </c>
      <c r="M118" s="123">
        <f t="shared" si="14"/>
        <v>59558.400000000001</v>
      </c>
      <c r="N118" s="124">
        <f t="shared" si="14"/>
        <v>66176</v>
      </c>
      <c r="O118" s="123">
        <f t="shared" si="14"/>
        <v>72793.600000000006</v>
      </c>
      <c r="P118" s="123">
        <f t="shared" si="14"/>
        <v>79411.199999999997</v>
      </c>
      <c r="Q118" s="123">
        <f t="shared" si="14"/>
        <v>86028.800000000003</v>
      </c>
      <c r="R118" s="123">
        <f t="shared" si="14"/>
        <v>92646.399999999994</v>
      </c>
      <c r="S118" s="125">
        <f t="shared" si="14"/>
        <v>99264</v>
      </c>
    </row>
    <row r="121" spans="8:19" x14ac:dyDescent="0.25">
      <c r="H121" s="93"/>
      <c r="I121" s="98">
        <f>I$20</f>
        <v>-0.5</v>
      </c>
      <c r="J121" s="98">
        <f t="shared" ref="J121:S121" si="15">J$20</f>
        <v>-0.4</v>
      </c>
      <c r="K121" s="98">
        <f t="shared" si="15"/>
        <v>-0.3</v>
      </c>
      <c r="L121" s="98">
        <f t="shared" si="15"/>
        <v>-0.2</v>
      </c>
      <c r="M121" s="98">
        <f t="shared" si="15"/>
        <v>-0.1</v>
      </c>
      <c r="N121" s="98">
        <f t="shared" si="15"/>
        <v>0</v>
      </c>
      <c r="O121" s="98">
        <f t="shared" si="15"/>
        <v>0.1</v>
      </c>
      <c r="P121" s="98">
        <f t="shared" si="15"/>
        <v>0.2</v>
      </c>
      <c r="Q121" s="98">
        <f t="shared" si="15"/>
        <v>0.3</v>
      </c>
      <c r="R121" s="98">
        <f t="shared" si="15"/>
        <v>0.4</v>
      </c>
      <c r="S121" s="98">
        <f t="shared" si="15"/>
        <v>0.5</v>
      </c>
    </row>
    <row r="122" spans="8:19" x14ac:dyDescent="0.25">
      <c r="H122" s="93" t="s">
        <v>61</v>
      </c>
      <c r="I122" s="94">
        <v>24.257129947187419</v>
      </c>
      <c r="J122" s="94">
        <v>24.212259640328611</v>
      </c>
      <c r="K122" s="94">
        <v>24.167389333469799</v>
      </c>
      <c r="L122" s="94">
        <v>24.122519026610991</v>
      </c>
      <c r="M122" s="94">
        <v>24.077648719752176</v>
      </c>
      <c r="N122" s="95">
        <v>24.032778412893364</v>
      </c>
      <c r="O122" s="94">
        <v>23.987908106034549</v>
      </c>
      <c r="P122" s="94">
        <v>23.943037799175737</v>
      </c>
      <c r="Q122" s="94">
        <v>23.898167492316929</v>
      </c>
      <c r="R122" s="94">
        <v>23.853297185458118</v>
      </c>
      <c r="S122" s="94">
        <v>23.80842687859931</v>
      </c>
    </row>
    <row r="123" spans="8:19" x14ac:dyDescent="0.25">
      <c r="H123" s="93" t="s">
        <v>65</v>
      </c>
      <c r="I123" s="94">
        <v>30.38577208082005</v>
      </c>
      <c r="J123" s="94">
        <v>29.852926496984061</v>
      </c>
      <c r="K123" s="94">
        <v>29.320080913148072</v>
      </c>
      <c r="L123" s="94">
        <v>28.787235329312082</v>
      </c>
      <c r="M123" s="94">
        <v>28.254389745476093</v>
      </c>
      <c r="N123" s="95">
        <v>27.721544161640104</v>
      </c>
      <c r="O123" s="94">
        <v>27.188698577804111</v>
      </c>
      <c r="P123" s="94">
        <v>26.655852993968121</v>
      </c>
      <c r="Q123" s="94">
        <v>26.123007410132132</v>
      </c>
      <c r="R123" s="94">
        <v>25.590161826296143</v>
      </c>
      <c r="S123" s="94">
        <v>25.057316242460153</v>
      </c>
    </row>
    <row r="124" spans="8:19" x14ac:dyDescent="0.25">
      <c r="H124" s="93" t="s">
        <v>67</v>
      </c>
      <c r="I124" s="94">
        <v>23.087608276387616</v>
      </c>
      <c r="J124" s="94">
        <v>22.34650428243495</v>
      </c>
      <c r="K124" s="94">
        <v>21.605400288482286</v>
      </c>
      <c r="L124" s="94">
        <v>20.864296294529616</v>
      </c>
      <c r="M124" s="94">
        <v>20.123192300576953</v>
      </c>
      <c r="N124" s="95">
        <v>19.382088306624286</v>
      </c>
      <c r="O124" s="94">
        <v>18.64098431267162</v>
      </c>
      <c r="P124" s="94">
        <v>17.899880318718957</v>
      </c>
      <c r="Q124" s="94">
        <v>17.158776324766286</v>
      </c>
      <c r="R124" s="94">
        <v>16.417672330813623</v>
      </c>
      <c r="S124" s="94">
        <v>15.676568336860958</v>
      </c>
    </row>
    <row r="125" spans="8:19" x14ac:dyDescent="0.25">
      <c r="H125" s="93" t="s">
        <v>62</v>
      </c>
      <c r="I125" s="94">
        <v>22.013614604246843</v>
      </c>
      <c r="J125" s="94">
        <v>21.968744297388032</v>
      </c>
      <c r="K125" s="94">
        <v>21.92387399052922</v>
      </c>
      <c r="L125" s="94">
        <v>21.879003683670412</v>
      </c>
      <c r="M125" s="94">
        <v>21.834133376811597</v>
      </c>
      <c r="N125" s="95">
        <v>21.789263069952785</v>
      </c>
      <c r="O125" s="94">
        <v>21.744392763093973</v>
      </c>
      <c r="P125" s="94">
        <v>21.699522456235158</v>
      </c>
      <c r="Q125" s="94">
        <v>21.654652149376354</v>
      </c>
      <c r="R125" s="94">
        <v>21.609781842517538</v>
      </c>
      <c r="S125" s="94">
        <v>21.564911535658727</v>
      </c>
    </row>
    <row r="126" spans="8:19" x14ac:dyDescent="0.25">
      <c r="H126" s="93" t="s">
        <v>69</v>
      </c>
      <c r="I126" s="94">
        <v>23.645995506894558</v>
      </c>
      <c r="J126" s="94">
        <v>23.113149923058568</v>
      </c>
      <c r="K126" s="94">
        <v>22.580304339222579</v>
      </c>
      <c r="L126" s="94">
        <v>22.04745875538659</v>
      </c>
      <c r="M126" s="94">
        <v>21.5146131715506</v>
      </c>
      <c r="N126" s="95">
        <v>20.981767587714611</v>
      </c>
      <c r="O126" s="94">
        <v>20.448922003878621</v>
      </c>
      <c r="P126" s="94">
        <v>19.916076420042632</v>
      </c>
      <c r="Q126" s="94">
        <v>19.383230836206639</v>
      </c>
      <c r="R126" s="94">
        <v>18.85038525237065</v>
      </c>
      <c r="S126" s="94">
        <v>18.317539668534661</v>
      </c>
    </row>
    <row r="127" spans="8:19" x14ac:dyDescent="0.25">
      <c r="H127" s="93" t="s">
        <v>70</v>
      </c>
      <c r="I127" s="94">
        <v>13.540698025469327</v>
      </c>
      <c r="J127" s="94">
        <v>12.79959403151666</v>
      </c>
      <c r="K127" s="94">
        <v>12.058490037563997</v>
      </c>
      <c r="L127" s="94">
        <v>11.317386043611327</v>
      </c>
      <c r="M127" s="94">
        <v>10.576282049658664</v>
      </c>
      <c r="N127" s="95">
        <v>9.8351780557059971</v>
      </c>
      <c r="O127" s="94">
        <v>9.0940740617533304</v>
      </c>
      <c r="P127" s="94">
        <v>8.3529700678006655</v>
      </c>
      <c r="Q127" s="94">
        <v>7.6118660738479962</v>
      </c>
      <c r="R127" s="94">
        <v>6.8707620798953331</v>
      </c>
      <c r="S127" s="94">
        <v>6.1296580859426664</v>
      </c>
    </row>
    <row r="134" spans="2:19" ht="15.75" thickBot="1" x14ac:dyDescent="0.3"/>
    <row r="135" spans="2:19" ht="15" customHeight="1" x14ac:dyDescent="0.25">
      <c r="C135" s="181" t="s">
        <v>74</v>
      </c>
      <c r="D135" s="182"/>
    </row>
    <row r="136" spans="2:19" ht="15" customHeight="1" x14ac:dyDescent="0.25">
      <c r="C136" s="183"/>
      <c r="D136" s="184"/>
    </row>
    <row r="137" spans="2:19" ht="15" customHeight="1" thickBot="1" x14ac:dyDescent="0.3">
      <c r="C137" s="185"/>
      <c r="D137" s="186"/>
    </row>
    <row r="142" spans="2:19" ht="15.75" thickBot="1" x14ac:dyDescent="0.3">
      <c r="B142" s="41" t="s">
        <v>0</v>
      </c>
      <c r="C142" s="41" t="s">
        <v>27</v>
      </c>
      <c r="D142" s="14" t="s">
        <v>43</v>
      </c>
      <c r="E142" s="14" t="s">
        <v>44</v>
      </c>
      <c r="H142" s="29" t="s">
        <v>52</v>
      </c>
      <c r="I142" s="28">
        <v>-0.5</v>
      </c>
      <c r="J142" s="28">
        <v>-0.4</v>
      </c>
      <c r="K142" s="28">
        <v>-0.3</v>
      </c>
      <c r="L142" s="28">
        <v>-0.2</v>
      </c>
      <c r="M142" s="28">
        <v>-0.1</v>
      </c>
      <c r="N142" s="28">
        <v>0</v>
      </c>
      <c r="O142" s="28">
        <v>0.1</v>
      </c>
      <c r="P142" s="28">
        <v>0.2</v>
      </c>
      <c r="Q142" s="28">
        <v>0.3</v>
      </c>
      <c r="R142" s="28">
        <v>0.4</v>
      </c>
      <c r="S142" s="28">
        <v>0.5</v>
      </c>
    </row>
    <row r="143" spans="2:19" x14ac:dyDescent="0.25">
      <c r="B143">
        <v>1</v>
      </c>
      <c r="C143" s="10">
        <v>0</v>
      </c>
      <c r="D143" s="56">
        <v>31.392968750000001</v>
      </c>
      <c r="E143" s="56">
        <v>31.392968750000001</v>
      </c>
    </row>
    <row r="144" spans="2:19" x14ac:dyDescent="0.25">
      <c r="B144">
        <v>2</v>
      </c>
      <c r="C144" s="10">
        <v>0</v>
      </c>
      <c r="D144" s="56">
        <v>31.2659362296748</v>
      </c>
      <c r="E144" s="56">
        <v>30.491642772454512</v>
      </c>
      <c r="H144" s="111" t="s">
        <v>95</v>
      </c>
      <c r="I144" s="112">
        <f>I142</f>
        <v>-0.5</v>
      </c>
      <c r="J144" s="112">
        <f t="shared" ref="J144:S144" si="16">J142</f>
        <v>-0.4</v>
      </c>
      <c r="K144" s="112">
        <f t="shared" si="16"/>
        <v>-0.3</v>
      </c>
      <c r="L144" s="112">
        <f t="shared" si="16"/>
        <v>-0.2</v>
      </c>
      <c r="M144" s="112">
        <f t="shared" si="16"/>
        <v>-0.1</v>
      </c>
      <c r="N144" s="112">
        <f t="shared" si="16"/>
        <v>0</v>
      </c>
      <c r="O144" s="112">
        <f t="shared" si="16"/>
        <v>0.1</v>
      </c>
      <c r="P144" s="112">
        <f t="shared" si="16"/>
        <v>0.2</v>
      </c>
      <c r="Q144" s="112">
        <f t="shared" si="16"/>
        <v>0.3</v>
      </c>
      <c r="R144" s="112">
        <f t="shared" si="16"/>
        <v>0.4</v>
      </c>
      <c r="S144" s="113">
        <f t="shared" si="16"/>
        <v>0.5</v>
      </c>
    </row>
    <row r="145" spans="2:19" x14ac:dyDescent="0.25">
      <c r="B145">
        <v>3</v>
      </c>
      <c r="C145" s="10">
        <v>0</v>
      </c>
      <c r="D145" s="56">
        <v>31.139249101950455</v>
      </c>
      <c r="E145" s="56">
        <v>28.873473640298705</v>
      </c>
      <c r="H145" s="127">
        <v>1</v>
      </c>
      <c r="I145" s="135">
        <f>$C143*(1+I$18)</f>
        <v>0</v>
      </c>
      <c r="J145" s="135">
        <f t="shared" ref="J145:S145" si="17">$C143*(1+J$18)</f>
        <v>0</v>
      </c>
      <c r="K145" s="135">
        <f t="shared" si="17"/>
        <v>0</v>
      </c>
      <c r="L145" s="135">
        <f t="shared" si="17"/>
        <v>0</v>
      </c>
      <c r="M145" s="135">
        <f t="shared" si="17"/>
        <v>0</v>
      </c>
      <c r="N145" s="136">
        <f t="shared" si="17"/>
        <v>0</v>
      </c>
      <c r="O145" s="135">
        <f t="shared" si="17"/>
        <v>0</v>
      </c>
      <c r="P145" s="135">
        <f t="shared" si="17"/>
        <v>0</v>
      </c>
      <c r="Q145" s="135">
        <f t="shared" si="17"/>
        <v>0</v>
      </c>
      <c r="R145" s="135">
        <f t="shared" si="17"/>
        <v>0</v>
      </c>
      <c r="S145" s="137">
        <f t="shared" si="17"/>
        <v>0</v>
      </c>
    </row>
    <row r="146" spans="2:19" x14ac:dyDescent="0.25">
      <c r="B146">
        <v>4</v>
      </c>
      <c r="C146" s="10">
        <v>0</v>
      </c>
      <c r="D146" s="56">
        <v>31.013187476393139</v>
      </c>
      <c r="E146" s="56">
        <v>27.146323599668758</v>
      </c>
      <c r="H146" s="127">
        <v>2</v>
      </c>
      <c r="I146" s="135">
        <f t="shared" ref="I146:S146" si="18">$C144*(1+I$18)</f>
        <v>0</v>
      </c>
      <c r="J146" s="135">
        <f t="shared" si="18"/>
        <v>0</v>
      </c>
      <c r="K146" s="135">
        <f t="shared" si="18"/>
        <v>0</v>
      </c>
      <c r="L146" s="135">
        <f t="shared" si="18"/>
        <v>0</v>
      </c>
      <c r="M146" s="135">
        <f t="shared" si="18"/>
        <v>0</v>
      </c>
      <c r="N146" s="136">
        <f t="shared" si="18"/>
        <v>0</v>
      </c>
      <c r="O146" s="135">
        <f t="shared" si="18"/>
        <v>0</v>
      </c>
      <c r="P146" s="135">
        <f t="shared" si="18"/>
        <v>0</v>
      </c>
      <c r="Q146" s="135">
        <f t="shared" si="18"/>
        <v>0</v>
      </c>
      <c r="R146" s="135">
        <f t="shared" si="18"/>
        <v>0</v>
      </c>
      <c r="S146" s="137">
        <f t="shared" si="18"/>
        <v>0</v>
      </c>
    </row>
    <row r="147" spans="2:19" x14ac:dyDescent="0.25">
      <c r="B147">
        <v>5</v>
      </c>
      <c r="C147" s="10">
        <v>0</v>
      </c>
      <c r="D147" s="56">
        <v>30.886894630730101</v>
      </c>
      <c r="E147" s="56">
        <v>24.854401359787833</v>
      </c>
      <c r="H147" s="127">
        <v>3</v>
      </c>
      <c r="I147" s="135">
        <f t="shared" ref="I147:S147" si="19">$C145*(1+I$18)</f>
        <v>0</v>
      </c>
      <c r="J147" s="135">
        <f t="shared" si="19"/>
        <v>0</v>
      </c>
      <c r="K147" s="135">
        <f t="shared" si="19"/>
        <v>0</v>
      </c>
      <c r="L147" s="135">
        <f t="shared" si="19"/>
        <v>0</v>
      </c>
      <c r="M147" s="135">
        <f t="shared" si="19"/>
        <v>0</v>
      </c>
      <c r="N147" s="136">
        <f t="shared" si="19"/>
        <v>0</v>
      </c>
      <c r="O147" s="135">
        <f t="shared" si="19"/>
        <v>0</v>
      </c>
      <c r="P147" s="135">
        <f t="shared" si="19"/>
        <v>0</v>
      </c>
      <c r="Q147" s="135">
        <f t="shared" si="19"/>
        <v>0</v>
      </c>
      <c r="R147" s="135">
        <f t="shared" si="19"/>
        <v>0</v>
      </c>
      <c r="S147" s="137">
        <f t="shared" si="19"/>
        <v>0</v>
      </c>
    </row>
    <row r="148" spans="2:19" x14ac:dyDescent="0.25">
      <c r="B148">
        <v>6</v>
      </c>
      <c r="C148" s="10">
        <v>0</v>
      </c>
      <c r="D148" s="56">
        <v>30.760341500071483</v>
      </c>
      <c r="E148" s="56">
        <v>23.059426503823524</v>
      </c>
      <c r="H148" s="127">
        <v>4</v>
      </c>
      <c r="I148" s="135">
        <f t="shared" ref="I148:S148" si="20">$C146*(1+I$18)</f>
        <v>0</v>
      </c>
      <c r="J148" s="135">
        <f t="shared" si="20"/>
        <v>0</v>
      </c>
      <c r="K148" s="135">
        <f t="shared" si="20"/>
        <v>0</v>
      </c>
      <c r="L148" s="135">
        <f t="shared" si="20"/>
        <v>0</v>
      </c>
      <c r="M148" s="135">
        <f t="shared" si="20"/>
        <v>0</v>
      </c>
      <c r="N148" s="136">
        <f t="shared" si="20"/>
        <v>0</v>
      </c>
      <c r="O148" s="135">
        <f t="shared" si="20"/>
        <v>0</v>
      </c>
      <c r="P148" s="135">
        <f t="shared" si="20"/>
        <v>0</v>
      </c>
      <c r="Q148" s="135">
        <f t="shared" si="20"/>
        <v>0</v>
      </c>
      <c r="R148" s="135">
        <f t="shared" si="20"/>
        <v>0</v>
      </c>
      <c r="S148" s="137">
        <f t="shared" si="20"/>
        <v>0</v>
      </c>
    </row>
    <row r="149" spans="2:19" x14ac:dyDescent="0.25">
      <c r="B149">
        <v>7</v>
      </c>
      <c r="C149" s="10">
        <v>0</v>
      </c>
      <c r="D149" s="56">
        <v>30.633721732447718</v>
      </c>
      <c r="E149" s="56">
        <v>21.276021279406145</v>
      </c>
      <c r="H149" s="127">
        <v>5</v>
      </c>
      <c r="I149" s="135">
        <f t="shared" ref="I149:S149" si="21">$C147*(1+I$18)</f>
        <v>0</v>
      </c>
      <c r="J149" s="135">
        <f t="shared" si="21"/>
        <v>0</v>
      </c>
      <c r="K149" s="135">
        <f t="shared" si="21"/>
        <v>0</v>
      </c>
      <c r="L149" s="135">
        <f t="shared" si="21"/>
        <v>0</v>
      </c>
      <c r="M149" s="135">
        <f t="shared" si="21"/>
        <v>0</v>
      </c>
      <c r="N149" s="136">
        <f t="shared" si="21"/>
        <v>0</v>
      </c>
      <c r="O149" s="135">
        <f t="shared" si="21"/>
        <v>0</v>
      </c>
      <c r="P149" s="135">
        <f t="shared" si="21"/>
        <v>0</v>
      </c>
      <c r="Q149" s="135">
        <f t="shared" si="21"/>
        <v>0</v>
      </c>
      <c r="R149" s="135">
        <f t="shared" si="21"/>
        <v>0</v>
      </c>
      <c r="S149" s="137">
        <f t="shared" si="21"/>
        <v>0</v>
      </c>
    </row>
    <row r="150" spans="2:19" x14ac:dyDescent="0.25">
      <c r="B150">
        <v>8</v>
      </c>
      <c r="C150" s="10">
        <v>0</v>
      </c>
      <c r="D150" s="56">
        <v>30.507949950554757</v>
      </c>
      <c r="E150" s="56">
        <v>20.285106239281117</v>
      </c>
      <c r="H150" s="127">
        <v>6</v>
      </c>
      <c r="I150" s="135">
        <f t="shared" ref="I150:S150" si="22">$C148*(1+I$18)</f>
        <v>0</v>
      </c>
      <c r="J150" s="135">
        <f t="shared" si="22"/>
        <v>0</v>
      </c>
      <c r="K150" s="135">
        <f t="shared" si="22"/>
        <v>0</v>
      </c>
      <c r="L150" s="135">
        <f t="shared" si="22"/>
        <v>0</v>
      </c>
      <c r="M150" s="135">
        <f t="shared" si="22"/>
        <v>0</v>
      </c>
      <c r="N150" s="136">
        <f t="shared" si="22"/>
        <v>0</v>
      </c>
      <c r="O150" s="135">
        <f t="shared" si="22"/>
        <v>0</v>
      </c>
      <c r="P150" s="135">
        <f t="shared" si="22"/>
        <v>0</v>
      </c>
      <c r="Q150" s="135">
        <f t="shared" si="22"/>
        <v>0</v>
      </c>
      <c r="R150" s="135">
        <f t="shared" si="22"/>
        <v>0</v>
      </c>
      <c r="S150" s="137">
        <f t="shared" si="22"/>
        <v>0</v>
      </c>
    </row>
    <row r="151" spans="2:19" x14ac:dyDescent="0.25">
      <c r="B151">
        <v>9</v>
      </c>
      <c r="C151" s="10">
        <v>0</v>
      </c>
      <c r="D151" s="56">
        <v>30.381927307809612</v>
      </c>
      <c r="E151" s="56">
        <v>19.369560453606809</v>
      </c>
      <c r="H151" s="127">
        <v>7</v>
      </c>
      <c r="I151" s="135">
        <f t="shared" ref="I151:S151" si="23">$C149*(1+I$18)</f>
        <v>0</v>
      </c>
      <c r="J151" s="135">
        <f t="shared" si="23"/>
        <v>0</v>
      </c>
      <c r="K151" s="135">
        <f t="shared" si="23"/>
        <v>0</v>
      </c>
      <c r="L151" s="135">
        <f t="shared" si="23"/>
        <v>0</v>
      </c>
      <c r="M151" s="135">
        <f t="shared" si="23"/>
        <v>0</v>
      </c>
      <c r="N151" s="136">
        <f t="shared" si="23"/>
        <v>0</v>
      </c>
      <c r="O151" s="135">
        <f t="shared" si="23"/>
        <v>0</v>
      </c>
      <c r="P151" s="135">
        <f t="shared" si="23"/>
        <v>0</v>
      </c>
      <c r="Q151" s="135">
        <f t="shared" si="23"/>
        <v>0</v>
      </c>
      <c r="R151" s="135">
        <f t="shared" si="23"/>
        <v>0</v>
      </c>
      <c r="S151" s="137">
        <f t="shared" si="23"/>
        <v>0</v>
      </c>
    </row>
    <row r="152" spans="2:19" x14ac:dyDescent="0.25">
      <c r="B152" s="12">
        <v>10</v>
      </c>
      <c r="C152" s="101">
        <v>6378</v>
      </c>
      <c r="D152" s="80">
        <v>27.112597814824777</v>
      </c>
      <c r="E152" s="80">
        <v>15.313109308046679</v>
      </c>
      <c r="H152" s="127">
        <v>8</v>
      </c>
      <c r="I152" s="135">
        <f t="shared" ref="I152:S152" si="24">$C150*(1+I$18)</f>
        <v>0</v>
      </c>
      <c r="J152" s="135">
        <f t="shared" si="24"/>
        <v>0</v>
      </c>
      <c r="K152" s="135">
        <f t="shared" si="24"/>
        <v>0</v>
      </c>
      <c r="L152" s="135">
        <f t="shared" si="24"/>
        <v>0</v>
      </c>
      <c r="M152" s="135">
        <f t="shared" si="24"/>
        <v>0</v>
      </c>
      <c r="N152" s="136">
        <f t="shared" si="24"/>
        <v>0</v>
      </c>
      <c r="O152" s="135">
        <f t="shared" si="24"/>
        <v>0</v>
      </c>
      <c r="P152" s="135">
        <f t="shared" si="24"/>
        <v>0</v>
      </c>
      <c r="Q152" s="135">
        <f t="shared" si="24"/>
        <v>0</v>
      </c>
      <c r="R152" s="135">
        <f t="shared" si="24"/>
        <v>0</v>
      </c>
      <c r="S152" s="137">
        <f t="shared" si="24"/>
        <v>0</v>
      </c>
    </row>
    <row r="153" spans="2:19" x14ac:dyDescent="0.25">
      <c r="B153">
        <v>11</v>
      </c>
      <c r="C153" s="10">
        <v>7384</v>
      </c>
      <c r="D153" s="56">
        <v>26.908993854320908</v>
      </c>
      <c r="E153" s="56">
        <v>14.618869943251884</v>
      </c>
      <c r="H153" s="127">
        <v>9</v>
      </c>
      <c r="I153" s="135">
        <f t="shared" ref="I153:S153" si="25">$C151*(1+I$18)</f>
        <v>0</v>
      </c>
      <c r="J153" s="135">
        <f t="shared" si="25"/>
        <v>0</v>
      </c>
      <c r="K153" s="135">
        <f t="shared" si="25"/>
        <v>0</v>
      </c>
      <c r="L153" s="135">
        <f t="shared" si="25"/>
        <v>0</v>
      </c>
      <c r="M153" s="135">
        <f t="shared" si="25"/>
        <v>0</v>
      </c>
      <c r="N153" s="136">
        <f t="shared" si="25"/>
        <v>0</v>
      </c>
      <c r="O153" s="135">
        <f t="shared" si="25"/>
        <v>0</v>
      </c>
      <c r="P153" s="135">
        <f t="shared" si="25"/>
        <v>0</v>
      </c>
      <c r="Q153" s="135">
        <f t="shared" si="25"/>
        <v>0</v>
      </c>
      <c r="R153" s="135">
        <f t="shared" si="25"/>
        <v>0</v>
      </c>
      <c r="S153" s="137">
        <f t="shared" si="25"/>
        <v>0</v>
      </c>
    </row>
    <row r="154" spans="2:19" x14ac:dyDescent="0.25">
      <c r="B154">
        <v>12</v>
      </c>
      <c r="C154" s="10">
        <v>8470</v>
      </c>
      <c r="D154" s="56">
        <v>26.707941429065315</v>
      </c>
      <c r="E154" s="56">
        <v>13.99327511532886</v>
      </c>
      <c r="H154" s="127">
        <v>10</v>
      </c>
      <c r="I154" s="135">
        <f t="shared" ref="I154:S154" si="26">$C152*(1+I$18)</f>
        <v>3189</v>
      </c>
      <c r="J154" s="135">
        <f t="shared" si="26"/>
        <v>3826.7999999999997</v>
      </c>
      <c r="K154" s="135">
        <f t="shared" si="26"/>
        <v>4464.5999999999995</v>
      </c>
      <c r="L154" s="135">
        <f t="shared" si="26"/>
        <v>5102.4000000000005</v>
      </c>
      <c r="M154" s="135">
        <f t="shared" si="26"/>
        <v>5740.2</v>
      </c>
      <c r="N154" s="136">
        <f t="shared" si="26"/>
        <v>6378</v>
      </c>
      <c r="O154" s="135">
        <f t="shared" si="26"/>
        <v>7015.8</v>
      </c>
      <c r="P154" s="135">
        <f t="shared" si="26"/>
        <v>7653.5999999999995</v>
      </c>
      <c r="Q154" s="135">
        <f t="shared" si="26"/>
        <v>8291.4</v>
      </c>
      <c r="R154" s="135">
        <f t="shared" si="26"/>
        <v>8929.1999999999989</v>
      </c>
      <c r="S154" s="137">
        <f t="shared" si="26"/>
        <v>9567</v>
      </c>
    </row>
    <row r="155" spans="2:19" x14ac:dyDescent="0.25">
      <c r="B155">
        <v>13</v>
      </c>
      <c r="C155" s="10">
        <v>9641</v>
      </c>
      <c r="D155" s="56">
        <v>26.508396905068999</v>
      </c>
      <c r="E155" s="56">
        <v>13.424997358262281</v>
      </c>
      <c r="H155" s="127">
        <v>11</v>
      </c>
      <c r="I155" s="135">
        <f t="shared" ref="I155:S155" si="27">$C153*(1+I$18)</f>
        <v>3692</v>
      </c>
      <c r="J155" s="135">
        <f t="shared" si="27"/>
        <v>4430.3999999999996</v>
      </c>
      <c r="K155" s="135">
        <f t="shared" si="27"/>
        <v>5168.7999999999993</v>
      </c>
      <c r="L155" s="135">
        <f t="shared" si="27"/>
        <v>5907.2000000000007</v>
      </c>
      <c r="M155" s="135">
        <f t="shared" si="27"/>
        <v>6645.6</v>
      </c>
      <c r="N155" s="136">
        <f t="shared" si="27"/>
        <v>7384</v>
      </c>
      <c r="O155" s="135">
        <f t="shared" si="27"/>
        <v>8122.4000000000005</v>
      </c>
      <c r="P155" s="135">
        <f t="shared" si="27"/>
        <v>8860.7999999999993</v>
      </c>
      <c r="Q155" s="135">
        <f t="shared" si="27"/>
        <v>9599.2000000000007</v>
      </c>
      <c r="R155" s="135">
        <f t="shared" si="27"/>
        <v>10337.599999999999</v>
      </c>
      <c r="S155" s="137">
        <f t="shared" si="27"/>
        <v>11076</v>
      </c>
    </row>
    <row r="156" spans="2:19" x14ac:dyDescent="0.25">
      <c r="B156">
        <v>14</v>
      </c>
      <c r="C156" s="10">
        <v>10903</v>
      </c>
      <c r="D156" s="56">
        <v>26.310503042343218</v>
      </c>
      <c r="E156" s="56">
        <v>12.825596828638719</v>
      </c>
      <c r="H156" s="127">
        <v>12</v>
      </c>
      <c r="I156" s="135">
        <f t="shared" ref="I156:S156" si="28">$C154*(1+I$18)</f>
        <v>4235</v>
      </c>
      <c r="J156" s="135">
        <f t="shared" si="28"/>
        <v>5082</v>
      </c>
      <c r="K156" s="135">
        <f t="shared" si="28"/>
        <v>5929</v>
      </c>
      <c r="L156" s="135">
        <f t="shared" si="28"/>
        <v>6776</v>
      </c>
      <c r="M156" s="135">
        <f t="shared" si="28"/>
        <v>7623</v>
      </c>
      <c r="N156" s="136">
        <f t="shared" si="28"/>
        <v>8470</v>
      </c>
      <c r="O156" s="135">
        <f t="shared" si="28"/>
        <v>9317</v>
      </c>
      <c r="P156" s="135">
        <f t="shared" si="28"/>
        <v>10164</v>
      </c>
      <c r="Q156" s="135">
        <f t="shared" si="28"/>
        <v>11011</v>
      </c>
      <c r="R156" s="135">
        <f t="shared" si="28"/>
        <v>11858</v>
      </c>
      <c r="S156" s="137">
        <f t="shared" si="28"/>
        <v>12705</v>
      </c>
    </row>
    <row r="157" spans="2:19" x14ac:dyDescent="0.25">
      <c r="B157">
        <v>15</v>
      </c>
      <c r="C157" s="10">
        <v>12262</v>
      </c>
      <c r="D157" s="56">
        <v>26.113947743321944</v>
      </c>
      <c r="E157" s="56">
        <v>12.284820647229978</v>
      </c>
      <c r="H157" s="127">
        <v>13</v>
      </c>
      <c r="I157" s="135">
        <f t="shared" ref="I157:S157" si="29">$C155*(1+I$18)</f>
        <v>4820.5</v>
      </c>
      <c r="J157" s="135">
        <f t="shared" si="29"/>
        <v>5784.5999999999995</v>
      </c>
      <c r="K157" s="135">
        <f t="shared" si="29"/>
        <v>6748.7</v>
      </c>
      <c r="L157" s="135">
        <f t="shared" si="29"/>
        <v>7712.8</v>
      </c>
      <c r="M157" s="135">
        <f t="shared" si="29"/>
        <v>8676.9</v>
      </c>
      <c r="N157" s="136">
        <f t="shared" si="29"/>
        <v>9641</v>
      </c>
      <c r="O157" s="135">
        <f t="shared" si="29"/>
        <v>10605.1</v>
      </c>
      <c r="P157" s="135">
        <f t="shared" si="29"/>
        <v>11569.199999999999</v>
      </c>
      <c r="Q157" s="135">
        <f t="shared" si="29"/>
        <v>12533.300000000001</v>
      </c>
      <c r="R157" s="135">
        <f t="shared" si="29"/>
        <v>13497.4</v>
      </c>
      <c r="S157" s="137">
        <f t="shared" si="29"/>
        <v>14461.5</v>
      </c>
    </row>
    <row r="158" spans="2:19" x14ac:dyDescent="0.25">
      <c r="B158">
        <v>16</v>
      </c>
      <c r="C158" s="10">
        <v>13728</v>
      </c>
      <c r="D158" s="56">
        <v>25.91764231422993</v>
      </c>
      <c r="E158" s="56">
        <v>12.062505810446057</v>
      </c>
      <c r="H158" s="127">
        <v>14</v>
      </c>
      <c r="I158" s="135">
        <f t="shared" ref="I158:S158" si="30">$C156*(1+I$18)</f>
        <v>5451.5</v>
      </c>
      <c r="J158" s="135">
        <f t="shared" si="30"/>
        <v>6541.8</v>
      </c>
      <c r="K158" s="135">
        <f t="shared" si="30"/>
        <v>7632.0999999999995</v>
      </c>
      <c r="L158" s="135">
        <f t="shared" si="30"/>
        <v>8722.4</v>
      </c>
      <c r="M158" s="135">
        <f t="shared" si="30"/>
        <v>9812.7000000000007</v>
      </c>
      <c r="N158" s="136">
        <f t="shared" si="30"/>
        <v>10903</v>
      </c>
      <c r="O158" s="135">
        <f t="shared" si="30"/>
        <v>11993.300000000001</v>
      </c>
      <c r="P158" s="135">
        <f t="shared" si="30"/>
        <v>13083.6</v>
      </c>
      <c r="Q158" s="135">
        <f t="shared" si="30"/>
        <v>14173.9</v>
      </c>
      <c r="R158" s="135">
        <f t="shared" si="30"/>
        <v>15264.199999999999</v>
      </c>
      <c r="S158" s="137">
        <f t="shared" si="30"/>
        <v>16354.5</v>
      </c>
    </row>
    <row r="159" spans="2:19" x14ac:dyDescent="0.25">
      <c r="B159">
        <v>17</v>
      </c>
      <c r="C159" s="10">
        <v>15249</v>
      </c>
      <c r="D159" s="56">
        <v>30.881648354423682</v>
      </c>
      <c r="E159" s="56">
        <v>14.148876596324751</v>
      </c>
      <c r="H159" s="127">
        <v>15</v>
      </c>
      <c r="I159" s="135">
        <f t="shared" ref="I159:S159" si="31">$C157*(1+I$18)</f>
        <v>6131</v>
      </c>
      <c r="J159" s="135">
        <f t="shared" si="31"/>
        <v>7357.2</v>
      </c>
      <c r="K159" s="135">
        <f t="shared" si="31"/>
        <v>8583.4</v>
      </c>
      <c r="L159" s="135">
        <f t="shared" si="31"/>
        <v>9809.6</v>
      </c>
      <c r="M159" s="135">
        <f t="shared" si="31"/>
        <v>11035.800000000001</v>
      </c>
      <c r="N159" s="136">
        <f t="shared" si="31"/>
        <v>12262</v>
      </c>
      <c r="O159" s="135">
        <f t="shared" si="31"/>
        <v>13488.2</v>
      </c>
      <c r="P159" s="135">
        <f t="shared" si="31"/>
        <v>14714.4</v>
      </c>
      <c r="Q159" s="135">
        <f t="shared" si="31"/>
        <v>15940.6</v>
      </c>
      <c r="R159" s="135">
        <f t="shared" si="31"/>
        <v>17166.8</v>
      </c>
      <c r="S159" s="137">
        <f t="shared" si="31"/>
        <v>18393</v>
      </c>
    </row>
    <row r="160" spans="2:19" x14ac:dyDescent="0.25">
      <c r="B160">
        <v>18</v>
      </c>
      <c r="C160" s="10">
        <v>16881</v>
      </c>
      <c r="D160" s="56">
        <v>30.662027305506225</v>
      </c>
      <c r="E160" s="56">
        <v>13.836815407497847</v>
      </c>
      <c r="H160" s="127">
        <v>16</v>
      </c>
      <c r="I160" s="135">
        <f t="shared" ref="I160:S160" si="32">$C158*(1+I$18)</f>
        <v>6864</v>
      </c>
      <c r="J160" s="135">
        <f t="shared" si="32"/>
        <v>8236.7999999999993</v>
      </c>
      <c r="K160" s="135">
        <f t="shared" si="32"/>
        <v>9609.5999999999985</v>
      </c>
      <c r="L160" s="135">
        <f t="shared" si="32"/>
        <v>10982.400000000001</v>
      </c>
      <c r="M160" s="135">
        <f t="shared" si="32"/>
        <v>12355.2</v>
      </c>
      <c r="N160" s="136">
        <f t="shared" si="32"/>
        <v>13728</v>
      </c>
      <c r="O160" s="135">
        <f t="shared" si="32"/>
        <v>15100.800000000001</v>
      </c>
      <c r="P160" s="135">
        <f t="shared" si="32"/>
        <v>16473.599999999999</v>
      </c>
      <c r="Q160" s="135">
        <f t="shared" si="32"/>
        <v>17846.400000000001</v>
      </c>
      <c r="R160" s="135">
        <f t="shared" si="32"/>
        <v>19219.199999999997</v>
      </c>
      <c r="S160" s="137">
        <f t="shared" si="32"/>
        <v>20592</v>
      </c>
    </row>
    <row r="161" spans="2:19" x14ac:dyDescent="0.25">
      <c r="B161">
        <v>19</v>
      </c>
      <c r="C161" s="10">
        <v>18627</v>
      </c>
      <c r="D161" s="56">
        <v>30.44280909206319</v>
      </c>
      <c r="E161" s="56">
        <v>13.540146590242356</v>
      </c>
      <c r="H161" s="127">
        <v>17</v>
      </c>
      <c r="I161" s="135">
        <f t="shared" ref="I161:S161" si="33">$C159*(1+I$18)</f>
        <v>7624.5</v>
      </c>
      <c r="J161" s="135">
        <f t="shared" si="33"/>
        <v>9149.4</v>
      </c>
      <c r="K161" s="135">
        <f t="shared" si="33"/>
        <v>10674.3</v>
      </c>
      <c r="L161" s="135">
        <f t="shared" si="33"/>
        <v>12199.2</v>
      </c>
      <c r="M161" s="135">
        <f t="shared" si="33"/>
        <v>13724.1</v>
      </c>
      <c r="N161" s="136">
        <f t="shared" si="33"/>
        <v>15249</v>
      </c>
      <c r="O161" s="135">
        <f t="shared" si="33"/>
        <v>16773.900000000001</v>
      </c>
      <c r="P161" s="135">
        <f t="shared" si="33"/>
        <v>18298.8</v>
      </c>
      <c r="Q161" s="135">
        <f t="shared" si="33"/>
        <v>19823.7</v>
      </c>
      <c r="R161" s="135">
        <f t="shared" si="33"/>
        <v>21348.6</v>
      </c>
      <c r="S161" s="137">
        <f t="shared" si="33"/>
        <v>22873.5</v>
      </c>
    </row>
    <row r="162" spans="2:19" x14ac:dyDescent="0.25">
      <c r="B162" s="12">
        <v>20</v>
      </c>
      <c r="C162" s="101">
        <v>20495</v>
      </c>
      <c r="D162" s="80">
        <v>30.224100385042334</v>
      </c>
      <c r="E162" s="80">
        <v>13.259449094264067</v>
      </c>
      <c r="H162" s="127">
        <v>18</v>
      </c>
      <c r="I162" s="135">
        <f t="shared" ref="I162:S162" si="34">$C160*(1+I$18)</f>
        <v>8440.5</v>
      </c>
      <c r="J162" s="135">
        <f t="shared" si="34"/>
        <v>10128.6</v>
      </c>
      <c r="K162" s="135">
        <f t="shared" si="34"/>
        <v>11816.699999999999</v>
      </c>
      <c r="L162" s="135">
        <f t="shared" si="34"/>
        <v>13504.800000000001</v>
      </c>
      <c r="M162" s="135">
        <f t="shared" si="34"/>
        <v>15192.9</v>
      </c>
      <c r="N162" s="136">
        <f t="shared" si="34"/>
        <v>16881</v>
      </c>
      <c r="O162" s="135">
        <f t="shared" si="34"/>
        <v>18569.100000000002</v>
      </c>
      <c r="P162" s="135">
        <f t="shared" si="34"/>
        <v>20257.2</v>
      </c>
      <c r="Q162" s="135">
        <f t="shared" si="34"/>
        <v>21945.3</v>
      </c>
      <c r="R162" s="135">
        <f t="shared" si="34"/>
        <v>23633.399999999998</v>
      </c>
      <c r="S162" s="137">
        <f t="shared" si="34"/>
        <v>25321.5</v>
      </c>
    </row>
    <row r="163" spans="2:19" x14ac:dyDescent="0.25">
      <c r="B163">
        <v>21</v>
      </c>
      <c r="C163" s="10">
        <v>21444</v>
      </c>
      <c r="D163" s="56">
        <v>29.179189619756045</v>
      </c>
      <c r="E163" s="56">
        <v>13.074762283774417</v>
      </c>
      <c r="H163" s="127">
        <v>19</v>
      </c>
      <c r="I163" s="135">
        <f t="shared" ref="I163:S163" si="35">$C161*(1+I$18)</f>
        <v>9313.5</v>
      </c>
      <c r="J163" s="135">
        <f t="shared" si="35"/>
        <v>11176.199999999999</v>
      </c>
      <c r="K163" s="135">
        <f t="shared" si="35"/>
        <v>13038.9</v>
      </c>
      <c r="L163" s="135">
        <f t="shared" si="35"/>
        <v>14901.6</v>
      </c>
      <c r="M163" s="135">
        <f t="shared" si="35"/>
        <v>16764.3</v>
      </c>
      <c r="N163" s="136">
        <f t="shared" si="35"/>
        <v>18627</v>
      </c>
      <c r="O163" s="135">
        <f t="shared" si="35"/>
        <v>20489.7</v>
      </c>
      <c r="P163" s="135">
        <f t="shared" si="35"/>
        <v>22352.399999999998</v>
      </c>
      <c r="Q163" s="135">
        <f t="shared" si="35"/>
        <v>24215.100000000002</v>
      </c>
      <c r="R163" s="135">
        <f t="shared" si="35"/>
        <v>26077.8</v>
      </c>
      <c r="S163" s="137">
        <f t="shared" si="35"/>
        <v>27940.5</v>
      </c>
    </row>
    <row r="164" spans="2:19" x14ac:dyDescent="0.25">
      <c r="B164">
        <v>22</v>
      </c>
      <c r="C164" s="10">
        <v>22450</v>
      </c>
      <c r="D164" s="56">
        <v>28.230728273741995</v>
      </c>
      <c r="E164" s="56">
        <v>12.920495134310935</v>
      </c>
      <c r="H164" s="127">
        <v>20</v>
      </c>
      <c r="I164" s="135">
        <f t="shared" ref="I164:S164" si="36">$C162*(1+I$18)</f>
        <v>10247.5</v>
      </c>
      <c r="J164" s="135">
        <f t="shared" si="36"/>
        <v>12297</v>
      </c>
      <c r="K164" s="135">
        <f t="shared" si="36"/>
        <v>14346.499999999998</v>
      </c>
      <c r="L164" s="135">
        <f t="shared" si="36"/>
        <v>16396</v>
      </c>
      <c r="M164" s="135">
        <f t="shared" si="36"/>
        <v>18445.5</v>
      </c>
      <c r="N164" s="136">
        <f t="shared" si="36"/>
        <v>20495</v>
      </c>
      <c r="O164" s="135">
        <f t="shared" si="36"/>
        <v>22544.500000000004</v>
      </c>
      <c r="P164" s="135">
        <f t="shared" si="36"/>
        <v>24594</v>
      </c>
      <c r="Q164" s="135">
        <f t="shared" si="36"/>
        <v>26643.5</v>
      </c>
      <c r="R164" s="135">
        <f t="shared" si="36"/>
        <v>28692.999999999996</v>
      </c>
      <c r="S164" s="137">
        <f t="shared" si="36"/>
        <v>30742.5</v>
      </c>
    </row>
    <row r="165" spans="2:19" x14ac:dyDescent="0.25">
      <c r="B165">
        <v>23</v>
      </c>
      <c r="C165" s="10">
        <v>23516</v>
      </c>
      <c r="D165" s="56">
        <v>27.366308605438729</v>
      </c>
      <c r="E165" s="56">
        <v>12.815253104990443</v>
      </c>
      <c r="H165" s="127">
        <v>21</v>
      </c>
      <c r="I165" s="135">
        <f t="shared" ref="I165:S165" si="37">$C163*(1+I$18)</f>
        <v>10722</v>
      </c>
      <c r="J165" s="135">
        <f t="shared" si="37"/>
        <v>12866.4</v>
      </c>
      <c r="K165" s="135">
        <f t="shared" si="37"/>
        <v>15010.8</v>
      </c>
      <c r="L165" s="135">
        <f t="shared" si="37"/>
        <v>17155.2</v>
      </c>
      <c r="M165" s="135">
        <f t="shared" si="37"/>
        <v>19299.600000000002</v>
      </c>
      <c r="N165" s="136">
        <f t="shared" si="37"/>
        <v>21444</v>
      </c>
      <c r="O165" s="135">
        <f t="shared" si="37"/>
        <v>23588.400000000001</v>
      </c>
      <c r="P165" s="135">
        <f t="shared" si="37"/>
        <v>25732.799999999999</v>
      </c>
      <c r="Q165" s="135">
        <f t="shared" si="37"/>
        <v>27877.200000000001</v>
      </c>
      <c r="R165" s="135">
        <f t="shared" si="37"/>
        <v>30021.599999999999</v>
      </c>
      <c r="S165" s="137">
        <f t="shared" si="37"/>
        <v>32166</v>
      </c>
    </row>
    <row r="166" spans="2:19" x14ac:dyDescent="0.25">
      <c r="B166">
        <v>24</v>
      </c>
      <c r="C166" s="10">
        <v>24646</v>
      </c>
      <c r="D166" s="56">
        <v>26.575315865772158</v>
      </c>
      <c r="E166" s="56">
        <v>12.707559972685322</v>
      </c>
      <c r="H166" s="127">
        <v>22</v>
      </c>
      <c r="I166" s="135">
        <f t="shared" ref="I166:S166" si="38">$C164*(1+I$18)</f>
        <v>11225</v>
      </c>
      <c r="J166" s="135">
        <f t="shared" si="38"/>
        <v>13470</v>
      </c>
      <c r="K166" s="135">
        <f t="shared" si="38"/>
        <v>15714.999999999998</v>
      </c>
      <c r="L166" s="135">
        <f t="shared" si="38"/>
        <v>17960</v>
      </c>
      <c r="M166" s="135">
        <f t="shared" si="38"/>
        <v>20205</v>
      </c>
      <c r="N166" s="136">
        <f t="shared" si="38"/>
        <v>22450</v>
      </c>
      <c r="O166" s="135">
        <f t="shared" si="38"/>
        <v>24695.000000000004</v>
      </c>
      <c r="P166" s="135">
        <f t="shared" si="38"/>
        <v>26940</v>
      </c>
      <c r="Q166" s="135">
        <f t="shared" si="38"/>
        <v>29185</v>
      </c>
      <c r="R166" s="135">
        <f t="shared" si="38"/>
        <v>31429.999999999996</v>
      </c>
      <c r="S166" s="137">
        <f t="shared" si="38"/>
        <v>33675</v>
      </c>
    </row>
    <row r="167" spans="2:19" x14ac:dyDescent="0.25">
      <c r="B167">
        <v>25</v>
      </c>
      <c r="C167" s="10">
        <v>25847</v>
      </c>
      <c r="D167" s="56">
        <v>25.834579082539015</v>
      </c>
      <c r="E167" s="56">
        <v>12.604598902168313</v>
      </c>
      <c r="H167" s="127">
        <v>23</v>
      </c>
      <c r="I167" s="135">
        <f t="shared" ref="I167:S167" si="39">$C165*(1+I$18)</f>
        <v>11758</v>
      </c>
      <c r="J167" s="135">
        <f t="shared" si="39"/>
        <v>14109.6</v>
      </c>
      <c r="K167" s="135">
        <f t="shared" si="39"/>
        <v>16461.2</v>
      </c>
      <c r="L167" s="135">
        <f t="shared" si="39"/>
        <v>18812.8</v>
      </c>
      <c r="M167" s="135">
        <f t="shared" si="39"/>
        <v>21164.400000000001</v>
      </c>
      <c r="N167" s="136">
        <f t="shared" si="39"/>
        <v>23516</v>
      </c>
      <c r="O167" s="135">
        <f t="shared" si="39"/>
        <v>25867.600000000002</v>
      </c>
      <c r="P167" s="135">
        <f t="shared" si="39"/>
        <v>28219.200000000001</v>
      </c>
      <c r="Q167" s="135">
        <f t="shared" si="39"/>
        <v>30570.799999999999</v>
      </c>
      <c r="R167" s="135">
        <f t="shared" si="39"/>
        <v>32922.400000000001</v>
      </c>
      <c r="S167" s="137">
        <f t="shared" si="39"/>
        <v>35274</v>
      </c>
    </row>
    <row r="168" spans="2:19" x14ac:dyDescent="0.25">
      <c r="B168">
        <v>26</v>
      </c>
      <c r="C168" s="10">
        <v>27123</v>
      </c>
      <c r="D168" s="56">
        <v>25.178858832060744</v>
      </c>
      <c r="E168" s="56">
        <v>12.564530170112326</v>
      </c>
      <c r="H168" s="127">
        <v>24</v>
      </c>
      <c r="I168" s="135">
        <f t="shared" ref="I168:S168" si="40">$C166*(1+I$18)</f>
        <v>12323</v>
      </c>
      <c r="J168" s="135">
        <f t="shared" si="40"/>
        <v>14787.599999999999</v>
      </c>
      <c r="K168" s="135">
        <f t="shared" si="40"/>
        <v>17252.199999999997</v>
      </c>
      <c r="L168" s="135">
        <f t="shared" si="40"/>
        <v>19716.800000000003</v>
      </c>
      <c r="M168" s="135">
        <f t="shared" si="40"/>
        <v>22181.4</v>
      </c>
      <c r="N168" s="136">
        <f t="shared" si="40"/>
        <v>24646</v>
      </c>
      <c r="O168" s="135">
        <f t="shared" si="40"/>
        <v>27110.600000000002</v>
      </c>
      <c r="P168" s="135">
        <f t="shared" si="40"/>
        <v>29575.199999999997</v>
      </c>
      <c r="Q168" s="135">
        <f t="shared" si="40"/>
        <v>32039.800000000003</v>
      </c>
      <c r="R168" s="135">
        <f t="shared" si="40"/>
        <v>34504.399999999994</v>
      </c>
      <c r="S168" s="137">
        <f t="shared" si="40"/>
        <v>36969</v>
      </c>
    </row>
    <row r="169" spans="2:19" x14ac:dyDescent="0.25">
      <c r="B169">
        <v>27</v>
      </c>
      <c r="C169" s="10">
        <v>28484</v>
      </c>
      <c r="D169" s="56">
        <v>24.559067111769551</v>
      </c>
      <c r="E169" s="56">
        <v>12.503860418672366</v>
      </c>
      <c r="H169" s="127">
        <v>25</v>
      </c>
      <c r="I169" s="135">
        <f t="shared" ref="I169:S169" si="41">$C167*(1+I$18)</f>
        <v>12923.5</v>
      </c>
      <c r="J169" s="135">
        <f t="shared" si="41"/>
        <v>15508.199999999999</v>
      </c>
      <c r="K169" s="135">
        <f t="shared" si="41"/>
        <v>18092.899999999998</v>
      </c>
      <c r="L169" s="135">
        <f t="shared" si="41"/>
        <v>20677.600000000002</v>
      </c>
      <c r="M169" s="135">
        <f t="shared" si="41"/>
        <v>23262.3</v>
      </c>
      <c r="N169" s="136">
        <f t="shared" si="41"/>
        <v>25847</v>
      </c>
      <c r="O169" s="135">
        <f t="shared" si="41"/>
        <v>28431.7</v>
      </c>
      <c r="P169" s="135">
        <f t="shared" si="41"/>
        <v>31016.399999999998</v>
      </c>
      <c r="Q169" s="135">
        <f t="shared" si="41"/>
        <v>33601.1</v>
      </c>
      <c r="R169" s="135">
        <f t="shared" si="41"/>
        <v>36185.799999999996</v>
      </c>
      <c r="S169" s="137">
        <f t="shared" si="41"/>
        <v>38770.5</v>
      </c>
    </row>
    <row r="170" spans="2:19" x14ac:dyDescent="0.25">
      <c r="B170">
        <v>28</v>
      </c>
      <c r="C170" s="10">
        <v>29935</v>
      </c>
      <c r="D170" s="56">
        <v>23.984151574839906</v>
      </c>
      <c r="E170" s="56">
        <v>12.47128826469433</v>
      </c>
      <c r="H170" s="127">
        <v>26</v>
      </c>
      <c r="I170" s="135">
        <f t="shared" ref="I170:S170" si="42">$C168*(1+I$18)</f>
        <v>13561.5</v>
      </c>
      <c r="J170" s="135">
        <f t="shared" si="42"/>
        <v>16273.8</v>
      </c>
      <c r="K170" s="135">
        <f t="shared" si="42"/>
        <v>18986.099999999999</v>
      </c>
      <c r="L170" s="135">
        <f t="shared" si="42"/>
        <v>21698.400000000001</v>
      </c>
      <c r="M170" s="135">
        <f t="shared" si="42"/>
        <v>24410.7</v>
      </c>
      <c r="N170" s="136">
        <f t="shared" si="42"/>
        <v>27123</v>
      </c>
      <c r="O170" s="135">
        <f t="shared" si="42"/>
        <v>29835.300000000003</v>
      </c>
      <c r="P170" s="135">
        <f t="shared" si="42"/>
        <v>32547.599999999999</v>
      </c>
      <c r="Q170" s="135">
        <f t="shared" si="42"/>
        <v>35259.9</v>
      </c>
      <c r="R170" s="135">
        <f t="shared" si="42"/>
        <v>37972.199999999997</v>
      </c>
      <c r="S170" s="137">
        <f t="shared" si="42"/>
        <v>40684.5</v>
      </c>
    </row>
    <row r="171" spans="2:19" x14ac:dyDescent="0.25">
      <c r="B171">
        <v>29</v>
      </c>
      <c r="C171" s="10">
        <v>31483</v>
      </c>
      <c r="D171" s="56">
        <v>23.44917930890918</v>
      </c>
      <c r="E171" s="56">
        <v>12.446540548089835</v>
      </c>
      <c r="H171" s="127">
        <v>27</v>
      </c>
      <c r="I171" s="135">
        <f t="shared" ref="I171:S171" si="43">$C169*(1+I$18)</f>
        <v>14242</v>
      </c>
      <c r="J171" s="135">
        <f t="shared" si="43"/>
        <v>17090.399999999998</v>
      </c>
      <c r="K171" s="135">
        <f t="shared" si="43"/>
        <v>19938.8</v>
      </c>
      <c r="L171" s="135">
        <f t="shared" si="43"/>
        <v>22787.200000000001</v>
      </c>
      <c r="M171" s="135">
        <f t="shared" si="43"/>
        <v>25635.600000000002</v>
      </c>
      <c r="N171" s="136">
        <f t="shared" si="43"/>
        <v>28484</v>
      </c>
      <c r="O171" s="135">
        <f t="shared" si="43"/>
        <v>31332.400000000001</v>
      </c>
      <c r="P171" s="135">
        <f t="shared" si="43"/>
        <v>34180.799999999996</v>
      </c>
      <c r="Q171" s="135">
        <f t="shared" si="43"/>
        <v>37029.200000000004</v>
      </c>
      <c r="R171" s="135">
        <f t="shared" si="43"/>
        <v>39877.599999999999</v>
      </c>
      <c r="S171" s="137">
        <f t="shared" si="43"/>
        <v>42726</v>
      </c>
    </row>
    <row r="172" spans="2:19" x14ac:dyDescent="0.25">
      <c r="B172" s="12">
        <v>30</v>
      </c>
      <c r="C172" s="101">
        <v>33134</v>
      </c>
      <c r="D172" s="80">
        <v>22.950542320851763</v>
      </c>
      <c r="E172" s="80">
        <v>12.414537764658157</v>
      </c>
      <c r="H172" s="127">
        <v>28</v>
      </c>
      <c r="I172" s="135">
        <f t="shared" ref="I172:S172" si="44">$C170*(1+I$18)</f>
        <v>14967.5</v>
      </c>
      <c r="J172" s="135">
        <f t="shared" si="44"/>
        <v>17961</v>
      </c>
      <c r="K172" s="135">
        <f t="shared" si="44"/>
        <v>20954.5</v>
      </c>
      <c r="L172" s="135">
        <f t="shared" si="44"/>
        <v>23948</v>
      </c>
      <c r="M172" s="135">
        <f t="shared" si="44"/>
        <v>26941.5</v>
      </c>
      <c r="N172" s="136">
        <f t="shared" si="44"/>
        <v>29935</v>
      </c>
      <c r="O172" s="135">
        <f t="shared" si="44"/>
        <v>32928.5</v>
      </c>
      <c r="P172" s="135">
        <f t="shared" si="44"/>
        <v>35922</v>
      </c>
      <c r="Q172" s="135">
        <f t="shared" si="44"/>
        <v>38915.5</v>
      </c>
      <c r="R172" s="135">
        <f t="shared" si="44"/>
        <v>41909</v>
      </c>
      <c r="S172" s="137">
        <f t="shared" si="44"/>
        <v>44902.5</v>
      </c>
    </row>
    <row r="173" spans="2:19" x14ac:dyDescent="0.25">
      <c r="H173" s="127">
        <v>29</v>
      </c>
      <c r="I173" s="135">
        <f t="shared" ref="I173:S173" si="45">$C171*(1+I$18)</f>
        <v>15741.5</v>
      </c>
      <c r="J173" s="135">
        <f t="shared" si="45"/>
        <v>18889.8</v>
      </c>
      <c r="K173" s="135">
        <f t="shared" si="45"/>
        <v>22038.1</v>
      </c>
      <c r="L173" s="135">
        <f t="shared" si="45"/>
        <v>25186.400000000001</v>
      </c>
      <c r="M173" s="135">
        <f t="shared" si="45"/>
        <v>28334.7</v>
      </c>
      <c r="N173" s="136">
        <f t="shared" si="45"/>
        <v>31483</v>
      </c>
      <c r="O173" s="135">
        <f t="shared" si="45"/>
        <v>34631.300000000003</v>
      </c>
      <c r="P173" s="135">
        <f t="shared" si="45"/>
        <v>37779.599999999999</v>
      </c>
      <c r="Q173" s="135">
        <f t="shared" si="45"/>
        <v>40927.9</v>
      </c>
      <c r="R173" s="135">
        <f t="shared" si="45"/>
        <v>44076.2</v>
      </c>
      <c r="S173" s="137">
        <f t="shared" si="45"/>
        <v>47224.5</v>
      </c>
    </row>
    <row r="174" spans="2:19" x14ac:dyDescent="0.25">
      <c r="H174" s="128">
        <v>30</v>
      </c>
      <c r="I174" s="138">
        <f t="shared" ref="I174:S174" si="46">$C172*(1+I$18)</f>
        <v>16567</v>
      </c>
      <c r="J174" s="138">
        <f t="shared" si="46"/>
        <v>19880.399999999998</v>
      </c>
      <c r="K174" s="138">
        <f t="shared" si="46"/>
        <v>23193.8</v>
      </c>
      <c r="L174" s="138">
        <f t="shared" si="46"/>
        <v>26507.200000000001</v>
      </c>
      <c r="M174" s="138">
        <f t="shared" si="46"/>
        <v>29820.600000000002</v>
      </c>
      <c r="N174" s="139">
        <f t="shared" si="46"/>
        <v>33134</v>
      </c>
      <c r="O174" s="138">
        <f t="shared" si="46"/>
        <v>36447.4</v>
      </c>
      <c r="P174" s="138">
        <f t="shared" si="46"/>
        <v>39760.799999999996</v>
      </c>
      <c r="Q174" s="138">
        <f t="shared" si="46"/>
        <v>43074.200000000004</v>
      </c>
      <c r="R174" s="138">
        <f t="shared" si="46"/>
        <v>46387.6</v>
      </c>
      <c r="S174" s="140">
        <f t="shared" si="46"/>
        <v>49701</v>
      </c>
    </row>
    <row r="177" spans="8:19" x14ac:dyDescent="0.25">
      <c r="H177" s="111"/>
      <c r="I177" s="112">
        <v>-0.5</v>
      </c>
      <c r="J177" s="112">
        <v>-0.4</v>
      </c>
      <c r="K177" s="112">
        <v>-0.3</v>
      </c>
      <c r="L177" s="112">
        <v>-0.2</v>
      </c>
      <c r="M177" s="112">
        <v>-0.1</v>
      </c>
      <c r="N177" s="112">
        <v>0</v>
      </c>
      <c r="O177" s="112">
        <v>0.1</v>
      </c>
      <c r="P177" s="112">
        <v>0.2</v>
      </c>
      <c r="Q177" s="112">
        <v>0.3</v>
      </c>
      <c r="R177" s="112">
        <v>0.4</v>
      </c>
      <c r="S177" s="113">
        <v>0.5</v>
      </c>
    </row>
    <row r="178" spans="8:19" x14ac:dyDescent="0.25">
      <c r="H178" s="114" t="s">
        <v>96</v>
      </c>
      <c r="I178" s="120">
        <f>I154</f>
        <v>3189</v>
      </c>
      <c r="J178" s="120">
        <f t="shared" ref="J178:S178" si="47">J154</f>
        <v>3826.7999999999997</v>
      </c>
      <c r="K178" s="120">
        <f t="shared" si="47"/>
        <v>4464.5999999999995</v>
      </c>
      <c r="L178" s="120">
        <f t="shared" si="47"/>
        <v>5102.4000000000005</v>
      </c>
      <c r="M178" s="120">
        <f t="shared" si="47"/>
        <v>5740.2</v>
      </c>
      <c r="N178" s="121">
        <f t="shared" si="47"/>
        <v>6378</v>
      </c>
      <c r="O178" s="120">
        <f t="shared" si="47"/>
        <v>7015.8</v>
      </c>
      <c r="P178" s="120">
        <f t="shared" si="47"/>
        <v>7653.5999999999995</v>
      </c>
      <c r="Q178" s="120">
        <f t="shared" si="47"/>
        <v>8291.4</v>
      </c>
      <c r="R178" s="120">
        <f t="shared" si="47"/>
        <v>8929.1999999999989</v>
      </c>
      <c r="S178" s="122">
        <f t="shared" si="47"/>
        <v>9567</v>
      </c>
    </row>
    <row r="179" spans="8:19" x14ac:dyDescent="0.25">
      <c r="H179" s="114" t="s">
        <v>97</v>
      </c>
      <c r="I179" s="120">
        <f>I164</f>
        <v>10247.5</v>
      </c>
      <c r="J179" s="120">
        <f t="shared" ref="J179:S179" si="48">J164</f>
        <v>12297</v>
      </c>
      <c r="K179" s="120">
        <f t="shared" si="48"/>
        <v>14346.499999999998</v>
      </c>
      <c r="L179" s="120">
        <f t="shared" si="48"/>
        <v>16396</v>
      </c>
      <c r="M179" s="120">
        <f t="shared" si="48"/>
        <v>18445.5</v>
      </c>
      <c r="N179" s="121">
        <f t="shared" si="48"/>
        <v>20495</v>
      </c>
      <c r="O179" s="120">
        <f t="shared" si="48"/>
        <v>22544.500000000004</v>
      </c>
      <c r="P179" s="120">
        <f t="shared" si="48"/>
        <v>24594</v>
      </c>
      <c r="Q179" s="120">
        <f t="shared" si="48"/>
        <v>26643.5</v>
      </c>
      <c r="R179" s="120">
        <f t="shared" si="48"/>
        <v>28692.999999999996</v>
      </c>
      <c r="S179" s="122">
        <f t="shared" si="48"/>
        <v>30742.5</v>
      </c>
    </row>
    <row r="180" spans="8:19" x14ac:dyDescent="0.25">
      <c r="H180" s="129" t="s">
        <v>98</v>
      </c>
      <c r="I180" s="123">
        <f>I174</f>
        <v>16567</v>
      </c>
      <c r="J180" s="123">
        <f t="shared" ref="J180:S180" si="49">J174</f>
        <v>19880.399999999998</v>
      </c>
      <c r="K180" s="123">
        <f t="shared" si="49"/>
        <v>23193.8</v>
      </c>
      <c r="L180" s="123">
        <f t="shared" si="49"/>
        <v>26507.200000000001</v>
      </c>
      <c r="M180" s="123">
        <f t="shared" si="49"/>
        <v>29820.600000000002</v>
      </c>
      <c r="N180" s="124">
        <f t="shared" si="49"/>
        <v>33134</v>
      </c>
      <c r="O180" s="123">
        <f t="shared" si="49"/>
        <v>36447.4</v>
      </c>
      <c r="P180" s="123">
        <f t="shared" si="49"/>
        <v>39760.799999999996</v>
      </c>
      <c r="Q180" s="123">
        <f t="shared" si="49"/>
        <v>43074.200000000004</v>
      </c>
      <c r="R180" s="123">
        <f t="shared" si="49"/>
        <v>46387.6</v>
      </c>
      <c r="S180" s="125">
        <f t="shared" si="49"/>
        <v>49701</v>
      </c>
    </row>
    <row r="183" spans="8:19" x14ac:dyDescent="0.25">
      <c r="H183" s="93"/>
      <c r="I183" s="98">
        <f>I$20</f>
        <v>-0.5</v>
      </c>
      <c r="J183" s="98">
        <f t="shared" ref="J183:S183" si="50">J$20</f>
        <v>-0.4</v>
      </c>
      <c r="K183" s="98">
        <f t="shared" si="50"/>
        <v>-0.3</v>
      </c>
      <c r="L183" s="98">
        <f t="shared" si="50"/>
        <v>-0.2</v>
      </c>
      <c r="M183" s="98">
        <f t="shared" si="50"/>
        <v>-0.1</v>
      </c>
      <c r="N183" s="98">
        <f t="shared" si="50"/>
        <v>0</v>
      </c>
      <c r="O183" s="98">
        <f t="shared" si="50"/>
        <v>0.1</v>
      </c>
      <c r="P183" s="98">
        <f t="shared" si="50"/>
        <v>0.2</v>
      </c>
      <c r="Q183" s="98">
        <f t="shared" si="50"/>
        <v>0.3</v>
      </c>
      <c r="R183" s="98">
        <f t="shared" si="50"/>
        <v>0.4</v>
      </c>
      <c r="S183" s="98">
        <f t="shared" si="50"/>
        <v>0.5</v>
      </c>
    </row>
    <row r="184" spans="8:19" x14ac:dyDescent="0.25">
      <c r="H184" s="93" t="s">
        <v>61</v>
      </c>
      <c r="I184" s="94">
        <v>28.684646981273445</v>
      </c>
      <c r="J184" s="94">
        <v>28.370237147983712</v>
      </c>
      <c r="K184" s="94">
        <v>28.055827314693975</v>
      </c>
      <c r="L184" s="94">
        <v>27.741417481404241</v>
      </c>
      <c r="M184" s="94">
        <v>27.427007648114508</v>
      </c>
      <c r="N184" s="95">
        <v>27.112597814824777</v>
      </c>
      <c r="O184" s="94">
        <v>26.798187981535037</v>
      </c>
      <c r="P184" s="94">
        <v>26.483778148245307</v>
      </c>
      <c r="Q184" s="94">
        <v>26.16936831495557</v>
      </c>
      <c r="R184" s="94">
        <v>25.85495848166584</v>
      </c>
      <c r="S184" s="94">
        <v>25.540548648376106</v>
      </c>
    </row>
    <row r="185" spans="8:19" x14ac:dyDescent="0.25">
      <c r="H185" s="93" t="s">
        <v>65</v>
      </c>
      <c r="I185" s="94">
        <v>32.529985148707581</v>
      </c>
      <c r="J185" s="94">
        <v>32.068808195974533</v>
      </c>
      <c r="K185" s="94">
        <v>31.607631243241478</v>
      </c>
      <c r="L185" s="94">
        <v>31.146454290508434</v>
      </c>
      <c r="M185" s="94">
        <v>30.685277337775386</v>
      </c>
      <c r="N185" s="95">
        <v>30.224100385042334</v>
      </c>
      <c r="O185" s="94">
        <v>29.762923432309286</v>
      </c>
      <c r="P185" s="94">
        <v>29.301746479576234</v>
      </c>
      <c r="Q185" s="94">
        <v>28.840569526843186</v>
      </c>
      <c r="R185" s="94">
        <v>28.379392574110138</v>
      </c>
      <c r="S185" s="94">
        <v>27.918215621377087</v>
      </c>
    </row>
    <row r="186" spans="8:19" x14ac:dyDescent="0.25">
      <c r="H186" s="93" t="s">
        <v>67</v>
      </c>
      <c r="I186" s="94">
        <v>24.805878072153416</v>
      </c>
      <c r="J186" s="94">
        <v>24.434810921893085</v>
      </c>
      <c r="K186" s="94">
        <v>24.063743771632758</v>
      </c>
      <c r="L186" s="94">
        <v>23.692676621372424</v>
      </c>
      <c r="M186" s="94">
        <v>23.321609471112094</v>
      </c>
      <c r="N186" s="95">
        <v>22.950542320851763</v>
      </c>
      <c r="O186" s="94">
        <v>22.579475170591433</v>
      </c>
      <c r="P186" s="94">
        <v>22.208408020331103</v>
      </c>
      <c r="Q186" s="94">
        <v>21.837340870070772</v>
      </c>
      <c r="R186" s="94">
        <v>21.466273719810442</v>
      </c>
      <c r="S186" s="94">
        <v>21.095206569550111</v>
      </c>
    </row>
    <row r="187" spans="8:19" x14ac:dyDescent="0.25">
      <c r="H187" s="93" t="s">
        <v>62</v>
      </c>
      <c r="I187" s="94">
        <v>16.885158474495348</v>
      </c>
      <c r="J187" s="94">
        <v>16.570748641205615</v>
      </c>
      <c r="K187" s="94">
        <v>16.256338807915881</v>
      </c>
      <c r="L187" s="94">
        <v>15.941928974626148</v>
      </c>
      <c r="M187" s="94">
        <v>15.627519141336411</v>
      </c>
      <c r="N187" s="95">
        <v>15.313109308046679</v>
      </c>
      <c r="O187" s="94">
        <v>14.998699474756947</v>
      </c>
      <c r="P187" s="94">
        <v>14.684289641467211</v>
      </c>
      <c r="Q187" s="94">
        <v>14.369879808177474</v>
      </c>
      <c r="R187" s="94">
        <v>14.055469974887744</v>
      </c>
      <c r="S187" s="94">
        <v>13.741060141598011</v>
      </c>
    </row>
    <row r="188" spans="8:19" x14ac:dyDescent="0.25">
      <c r="H188" s="93" t="s">
        <v>69</v>
      </c>
      <c r="I188" s="94">
        <v>15.565333857929314</v>
      </c>
      <c r="J188" s="94">
        <v>15.104156905196264</v>
      </c>
      <c r="K188" s="94">
        <v>14.642979952463214</v>
      </c>
      <c r="L188" s="94">
        <v>14.181802999730165</v>
      </c>
      <c r="M188" s="94">
        <v>13.720626046997115</v>
      </c>
      <c r="N188" s="95">
        <v>13.259449094264067</v>
      </c>
      <c r="O188" s="94">
        <v>12.798272141531017</v>
      </c>
      <c r="P188" s="94">
        <v>12.337095188797967</v>
      </c>
      <c r="Q188" s="94">
        <v>11.875918236064917</v>
      </c>
      <c r="R188" s="94">
        <v>11.414741283331869</v>
      </c>
      <c r="S188" s="94">
        <v>10.95356433059882</v>
      </c>
    </row>
    <row r="189" spans="8:19" x14ac:dyDescent="0.25">
      <c r="H189" s="93" t="s">
        <v>70</v>
      </c>
      <c r="I189" s="94">
        <v>14.269873515959809</v>
      </c>
      <c r="J189" s="94">
        <v>13.898806365699478</v>
      </c>
      <c r="K189" s="94">
        <v>13.527739215439148</v>
      </c>
      <c r="L189" s="94">
        <v>13.156672065178817</v>
      </c>
      <c r="M189" s="94">
        <v>12.785604914918485</v>
      </c>
      <c r="N189" s="95">
        <v>12.414537764658157</v>
      </c>
      <c r="O189" s="94">
        <v>12.043470614397826</v>
      </c>
      <c r="P189" s="94">
        <v>11.672403464137496</v>
      </c>
      <c r="Q189" s="94">
        <v>11.301336313877163</v>
      </c>
      <c r="R189" s="94">
        <v>10.930269163616833</v>
      </c>
      <c r="S189" s="94">
        <v>10.559202013356503</v>
      </c>
    </row>
    <row r="196" spans="3:4" ht="15.75" thickBot="1" x14ac:dyDescent="0.3"/>
    <row r="197" spans="3:4" x14ac:dyDescent="0.25">
      <c r="C197" s="181" t="s">
        <v>75</v>
      </c>
      <c r="D197" s="182"/>
    </row>
    <row r="198" spans="3:4" x14ac:dyDescent="0.25">
      <c r="C198" s="183"/>
      <c r="D198" s="184"/>
    </row>
    <row r="199" spans="3:4" ht="15.75" thickBot="1" x14ac:dyDescent="0.3">
      <c r="C199" s="185"/>
      <c r="D199" s="186"/>
    </row>
    <row r="202" spans="3:4" x14ac:dyDescent="0.25">
      <c r="C202" s="12" t="s">
        <v>99</v>
      </c>
    </row>
    <row r="208" spans="3:4" ht="15.75" thickBot="1" x14ac:dyDescent="0.3"/>
    <row r="209" spans="2:19" ht="15" customHeight="1" x14ac:dyDescent="0.25">
      <c r="C209" s="181" t="s">
        <v>82</v>
      </c>
      <c r="D209" s="182"/>
    </row>
    <row r="210" spans="2:19" ht="15" customHeight="1" x14ac:dyDescent="0.25">
      <c r="C210" s="183"/>
      <c r="D210" s="184"/>
    </row>
    <row r="211" spans="2:19" ht="15" customHeight="1" thickBot="1" x14ac:dyDescent="0.3">
      <c r="C211" s="185"/>
      <c r="D211" s="186"/>
    </row>
    <row r="216" spans="2:19" ht="15.75" thickBot="1" x14ac:dyDescent="0.3">
      <c r="B216" s="41" t="s">
        <v>0</v>
      </c>
      <c r="C216" s="43" t="s">
        <v>100</v>
      </c>
      <c r="D216" s="43" t="s">
        <v>101</v>
      </c>
      <c r="E216" s="14" t="s">
        <v>43</v>
      </c>
      <c r="F216" s="14" t="s">
        <v>44</v>
      </c>
      <c r="H216" s="29" t="s">
        <v>52</v>
      </c>
      <c r="I216" s="28">
        <v>-0.5</v>
      </c>
      <c r="J216" s="28">
        <v>-0.4</v>
      </c>
      <c r="K216" s="28">
        <v>-0.3</v>
      </c>
      <c r="L216" s="28">
        <v>-0.2</v>
      </c>
      <c r="M216" s="28">
        <v>-0.1</v>
      </c>
      <c r="N216" s="28">
        <v>0</v>
      </c>
      <c r="O216" s="28">
        <v>0.1</v>
      </c>
      <c r="P216" s="28">
        <v>0.2</v>
      </c>
      <c r="Q216" s="28">
        <v>0.3</v>
      </c>
      <c r="R216" s="28">
        <v>0.4</v>
      </c>
      <c r="S216" s="28">
        <v>0.5</v>
      </c>
    </row>
    <row r="217" spans="2:19" x14ac:dyDescent="0.25">
      <c r="B217">
        <v>1</v>
      </c>
      <c r="C217" s="10">
        <v>0</v>
      </c>
      <c r="D217" s="10">
        <v>0</v>
      </c>
      <c r="E217" s="56">
        <v>28.237037037037037</v>
      </c>
      <c r="F217" s="56">
        <v>28.237037037037037</v>
      </c>
    </row>
    <row r="218" spans="2:19" x14ac:dyDescent="0.25">
      <c r="B218">
        <v>2</v>
      </c>
      <c r="C218" s="10">
        <v>0</v>
      </c>
      <c r="D218" s="10">
        <v>0</v>
      </c>
      <c r="E218" s="56">
        <v>28.237037037037037</v>
      </c>
      <c r="F218" s="56">
        <v>28.237037037037037</v>
      </c>
      <c r="H218" s="111" t="s">
        <v>102</v>
      </c>
      <c r="I218" s="112">
        <f>I216</f>
        <v>-0.5</v>
      </c>
      <c r="J218" s="112">
        <f t="shared" ref="J218:S218" si="51">J216</f>
        <v>-0.4</v>
      </c>
      <c r="K218" s="112">
        <f t="shared" si="51"/>
        <v>-0.3</v>
      </c>
      <c r="L218" s="112">
        <f t="shared" si="51"/>
        <v>-0.2</v>
      </c>
      <c r="M218" s="112">
        <f t="shared" si="51"/>
        <v>-0.1</v>
      </c>
      <c r="N218" s="112">
        <f t="shared" si="51"/>
        <v>0</v>
      </c>
      <c r="O218" s="112">
        <f t="shared" si="51"/>
        <v>0.1</v>
      </c>
      <c r="P218" s="112">
        <f t="shared" si="51"/>
        <v>0.2</v>
      </c>
      <c r="Q218" s="112">
        <f t="shared" si="51"/>
        <v>0.3</v>
      </c>
      <c r="R218" s="112">
        <f t="shared" si="51"/>
        <v>0.4</v>
      </c>
      <c r="S218" s="113">
        <f t="shared" si="51"/>
        <v>0.5</v>
      </c>
    </row>
    <row r="219" spans="2:19" x14ac:dyDescent="0.25">
      <c r="B219">
        <v>3</v>
      </c>
      <c r="C219" s="10">
        <v>0</v>
      </c>
      <c r="D219" s="10">
        <v>0</v>
      </c>
      <c r="E219" s="56">
        <v>28.237037037037037</v>
      </c>
      <c r="F219" s="56">
        <v>27.597165263144642</v>
      </c>
      <c r="H219" s="127">
        <v>1</v>
      </c>
      <c r="I219" s="135">
        <f>$C217*(1+I$18)</f>
        <v>0</v>
      </c>
      <c r="J219" s="135">
        <f t="shared" ref="J219:S219" si="52">$C217*(1+J$18)</f>
        <v>0</v>
      </c>
      <c r="K219" s="135">
        <f t="shared" si="52"/>
        <v>0</v>
      </c>
      <c r="L219" s="135">
        <f t="shared" si="52"/>
        <v>0</v>
      </c>
      <c r="M219" s="135">
        <f t="shared" si="52"/>
        <v>0</v>
      </c>
      <c r="N219" s="136">
        <f t="shared" si="52"/>
        <v>0</v>
      </c>
      <c r="O219" s="135">
        <f t="shared" si="52"/>
        <v>0</v>
      </c>
      <c r="P219" s="135">
        <f t="shared" si="52"/>
        <v>0</v>
      </c>
      <c r="Q219" s="135">
        <f t="shared" si="52"/>
        <v>0</v>
      </c>
      <c r="R219" s="135">
        <f t="shared" si="52"/>
        <v>0</v>
      </c>
      <c r="S219" s="137">
        <f t="shared" si="52"/>
        <v>0</v>
      </c>
    </row>
    <row r="220" spans="2:19" x14ac:dyDescent="0.25">
      <c r="B220">
        <v>4</v>
      </c>
      <c r="C220" s="10">
        <v>0</v>
      </c>
      <c r="D220" s="10">
        <v>0</v>
      </c>
      <c r="E220" s="56">
        <v>28.237037037037037</v>
      </c>
      <c r="F220" s="56">
        <v>26.989001605924933</v>
      </c>
      <c r="H220" s="127">
        <v>2</v>
      </c>
      <c r="I220" s="135">
        <f t="shared" ref="I220:S220" si="53">$C218*(1+I$18)</f>
        <v>0</v>
      </c>
      <c r="J220" s="135">
        <f t="shared" si="53"/>
        <v>0</v>
      </c>
      <c r="K220" s="135">
        <f t="shared" si="53"/>
        <v>0</v>
      </c>
      <c r="L220" s="135">
        <f t="shared" si="53"/>
        <v>0</v>
      </c>
      <c r="M220" s="135">
        <f t="shared" si="53"/>
        <v>0</v>
      </c>
      <c r="N220" s="136">
        <f t="shared" si="53"/>
        <v>0</v>
      </c>
      <c r="O220" s="135">
        <f t="shared" si="53"/>
        <v>0</v>
      </c>
      <c r="P220" s="135">
        <f t="shared" si="53"/>
        <v>0</v>
      </c>
      <c r="Q220" s="135">
        <f t="shared" si="53"/>
        <v>0</v>
      </c>
      <c r="R220" s="135">
        <f t="shared" si="53"/>
        <v>0</v>
      </c>
      <c r="S220" s="137">
        <f t="shared" si="53"/>
        <v>0</v>
      </c>
    </row>
    <row r="221" spans="2:19" x14ac:dyDescent="0.25">
      <c r="B221">
        <v>5</v>
      </c>
      <c r="C221" s="10">
        <v>383</v>
      </c>
      <c r="D221" s="10">
        <v>1276</v>
      </c>
      <c r="E221" s="56">
        <v>26.964308628683472</v>
      </c>
      <c r="F221" s="56">
        <v>26.029711043552371</v>
      </c>
      <c r="H221" s="127">
        <v>3</v>
      </c>
      <c r="I221" s="135">
        <f t="shared" ref="I221:S221" si="54">$C219*(1+I$18)</f>
        <v>0</v>
      </c>
      <c r="J221" s="135">
        <f t="shared" si="54"/>
        <v>0</v>
      </c>
      <c r="K221" s="135">
        <f t="shared" si="54"/>
        <v>0</v>
      </c>
      <c r="L221" s="135">
        <f t="shared" si="54"/>
        <v>0</v>
      </c>
      <c r="M221" s="135">
        <f t="shared" si="54"/>
        <v>0</v>
      </c>
      <c r="N221" s="136">
        <f t="shared" si="54"/>
        <v>0</v>
      </c>
      <c r="O221" s="135">
        <f t="shared" si="54"/>
        <v>0</v>
      </c>
      <c r="P221" s="135">
        <f t="shared" si="54"/>
        <v>0</v>
      </c>
      <c r="Q221" s="135">
        <f t="shared" si="54"/>
        <v>0</v>
      </c>
      <c r="R221" s="135">
        <f t="shared" si="54"/>
        <v>0</v>
      </c>
      <c r="S221" s="137">
        <f t="shared" si="54"/>
        <v>0</v>
      </c>
    </row>
    <row r="222" spans="2:19" x14ac:dyDescent="0.25">
      <c r="B222">
        <v>6</v>
      </c>
      <c r="C222" s="10">
        <v>743</v>
      </c>
      <c r="D222" s="10">
        <v>1508</v>
      </c>
      <c r="E222" s="56">
        <v>27.015132595292307</v>
      </c>
      <c r="F222" s="56">
        <v>25.262493797219456</v>
      </c>
      <c r="H222" s="127">
        <v>4</v>
      </c>
      <c r="I222" s="135">
        <f t="shared" ref="I222:S222" si="55">$C220*(1+I$18)</f>
        <v>0</v>
      </c>
      <c r="J222" s="135">
        <f t="shared" si="55"/>
        <v>0</v>
      </c>
      <c r="K222" s="135">
        <f t="shared" si="55"/>
        <v>0</v>
      </c>
      <c r="L222" s="135">
        <f t="shared" si="55"/>
        <v>0</v>
      </c>
      <c r="M222" s="135">
        <f t="shared" si="55"/>
        <v>0</v>
      </c>
      <c r="N222" s="136">
        <f t="shared" si="55"/>
        <v>0</v>
      </c>
      <c r="O222" s="135">
        <f t="shared" si="55"/>
        <v>0</v>
      </c>
      <c r="P222" s="135">
        <f t="shared" si="55"/>
        <v>0</v>
      </c>
      <c r="Q222" s="135">
        <f t="shared" si="55"/>
        <v>0</v>
      </c>
      <c r="R222" s="135">
        <f t="shared" si="55"/>
        <v>0</v>
      </c>
      <c r="S222" s="137">
        <f t="shared" si="55"/>
        <v>0</v>
      </c>
    </row>
    <row r="223" spans="2:19" x14ac:dyDescent="0.25">
      <c r="B223">
        <v>7</v>
      </c>
      <c r="C223" s="10">
        <v>1262</v>
      </c>
      <c r="D223" s="10">
        <v>1748</v>
      </c>
      <c r="E223" s="56">
        <v>27.053786140631029</v>
      </c>
      <c r="F223" s="56">
        <v>24.4930091720361</v>
      </c>
      <c r="H223" s="127">
        <v>5</v>
      </c>
      <c r="I223" s="135">
        <f t="shared" ref="I223:S223" si="56">$C221*(1+I$18)</f>
        <v>191.5</v>
      </c>
      <c r="J223" s="135">
        <f t="shared" si="56"/>
        <v>229.79999999999998</v>
      </c>
      <c r="K223" s="135">
        <f t="shared" si="56"/>
        <v>268.09999999999997</v>
      </c>
      <c r="L223" s="135">
        <f t="shared" si="56"/>
        <v>306.40000000000003</v>
      </c>
      <c r="M223" s="135">
        <f t="shared" si="56"/>
        <v>344.7</v>
      </c>
      <c r="N223" s="136">
        <f t="shared" si="56"/>
        <v>383</v>
      </c>
      <c r="O223" s="135">
        <f t="shared" si="56"/>
        <v>421.3</v>
      </c>
      <c r="P223" s="135">
        <f t="shared" si="56"/>
        <v>459.59999999999997</v>
      </c>
      <c r="Q223" s="135">
        <f t="shared" si="56"/>
        <v>497.90000000000003</v>
      </c>
      <c r="R223" s="135">
        <f t="shared" si="56"/>
        <v>536.19999999999993</v>
      </c>
      <c r="S223" s="137">
        <f t="shared" si="56"/>
        <v>574.5</v>
      </c>
    </row>
    <row r="224" spans="2:19" x14ac:dyDescent="0.25">
      <c r="B224">
        <v>8</v>
      </c>
      <c r="C224" s="10">
        <v>2152</v>
      </c>
      <c r="D224" s="10">
        <v>2152</v>
      </c>
      <c r="E224" s="56">
        <v>26.9949661434812</v>
      </c>
      <c r="F224" s="56">
        <v>23.615632927045617</v>
      </c>
      <c r="H224" s="127">
        <v>6</v>
      </c>
      <c r="I224" s="135">
        <f t="shared" ref="I224:S224" si="57">$C222*(1+I$18)</f>
        <v>371.5</v>
      </c>
      <c r="J224" s="135">
        <f t="shared" si="57"/>
        <v>445.8</v>
      </c>
      <c r="K224" s="135">
        <f t="shared" si="57"/>
        <v>520.1</v>
      </c>
      <c r="L224" s="135">
        <f t="shared" si="57"/>
        <v>594.4</v>
      </c>
      <c r="M224" s="135">
        <f t="shared" si="57"/>
        <v>668.7</v>
      </c>
      <c r="N224" s="136">
        <f t="shared" si="57"/>
        <v>743</v>
      </c>
      <c r="O224" s="135">
        <f t="shared" si="57"/>
        <v>817.30000000000007</v>
      </c>
      <c r="P224" s="135">
        <f t="shared" si="57"/>
        <v>891.6</v>
      </c>
      <c r="Q224" s="135">
        <f t="shared" si="57"/>
        <v>965.9</v>
      </c>
      <c r="R224" s="135">
        <f t="shared" si="57"/>
        <v>1040.2</v>
      </c>
      <c r="S224" s="137">
        <f t="shared" si="57"/>
        <v>1114.5</v>
      </c>
    </row>
    <row r="225" spans="2:19" x14ac:dyDescent="0.25">
      <c r="B225">
        <v>9</v>
      </c>
      <c r="C225" s="10">
        <v>3395</v>
      </c>
      <c r="D225" s="10">
        <v>3395</v>
      </c>
      <c r="E225" s="56">
        <v>26.540096883169088</v>
      </c>
      <c r="F225" s="56">
        <v>22.698864163736062</v>
      </c>
      <c r="H225" s="127">
        <v>7</v>
      </c>
      <c r="I225" s="135">
        <f t="shared" ref="I225:S225" si="58">$C223*(1+I$18)</f>
        <v>631</v>
      </c>
      <c r="J225" s="135">
        <f t="shared" si="58"/>
        <v>757.19999999999993</v>
      </c>
      <c r="K225" s="135">
        <f t="shared" si="58"/>
        <v>883.4</v>
      </c>
      <c r="L225" s="135">
        <f t="shared" si="58"/>
        <v>1009.6</v>
      </c>
      <c r="M225" s="135">
        <f t="shared" si="58"/>
        <v>1135.8</v>
      </c>
      <c r="N225" s="136">
        <f t="shared" si="58"/>
        <v>1262</v>
      </c>
      <c r="O225" s="135">
        <f t="shared" si="58"/>
        <v>1388.2</v>
      </c>
      <c r="P225" s="135">
        <f t="shared" si="58"/>
        <v>1514.3999999999999</v>
      </c>
      <c r="Q225" s="135">
        <f t="shared" si="58"/>
        <v>1640.6000000000001</v>
      </c>
      <c r="R225" s="135">
        <f t="shared" si="58"/>
        <v>1766.8</v>
      </c>
      <c r="S225" s="137">
        <f t="shared" si="58"/>
        <v>1893</v>
      </c>
    </row>
    <row r="226" spans="2:19" x14ac:dyDescent="0.25">
      <c r="B226" s="12">
        <v>10</v>
      </c>
      <c r="C226" s="101">
        <v>5006</v>
      </c>
      <c r="D226" s="101">
        <v>5006</v>
      </c>
      <c r="E226" s="80">
        <v>26.043474965404119</v>
      </c>
      <c r="F226" s="80">
        <v>21.767212029514063</v>
      </c>
      <c r="H226" s="127">
        <v>8</v>
      </c>
      <c r="I226" s="135">
        <f t="shared" ref="I226:S226" si="59">$C224*(1+I$18)</f>
        <v>1076</v>
      </c>
      <c r="J226" s="135">
        <f t="shared" si="59"/>
        <v>1291.2</v>
      </c>
      <c r="K226" s="135">
        <f t="shared" si="59"/>
        <v>1506.3999999999999</v>
      </c>
      <c r="L226" s="135">
        <f t="shared" si="59"/>
        <v>1721.6000000000001</v>
      </c>
      <c r="M226" s="135">
        <f t="shared" si="59"/>
        <v>1936.8</v>
      </c>
      <c r="N226" s="136">
        <f t="shared" si="59"/>
        <v>2152</v>
      </c>
      <c r="O226" s="135">
        <f t="shared" si="59"/>
        <v>2367.2000000000003</v>
      </c>
      <c r="P226" s="135">
        <f t="shared" si="59"/>
        <v>2582.4</v>
      </c>
      <c r="Q226" s="135">
        <f t="shared" si="59"/>
        <v>2797.6</v>
      </c>
      <c r="R226" s="135">
        <f t="shared" si="59"/>
        <v>3012.7999999999997</v>
      </c>
      <c r="S226" s="137">
        <f t="shared" si="59"/>
        <v>3228</v>
      </c>
    </row>
    <row r="227" spans="2:19" x14ac:dyDescent="0.25">
      <c r="B227">
        <v>11</v>
      </c>
      <c r="C227" s="10">
        <v>6320</v>
      </c>
      <c r="D227" s="10">
        <v>31441</v>
      </c>
      <c r="E227" s="56">
        <v>21.653503442276087</v>
      </c>
      <c r="F227" s="56">
        <v>28.485520477214813</v>
      </c>
      <c r="H227" s="127">
        <v>9</v>
      </c>
      <c r="I227" s="135">
        <f t="shared" ref="I227:S227" si="60">$C225*(1+I$18)</f>
        <v>1697.5</v>
      </c>
      <c r="J227" s="135">
        <f t="shared" si="60"/>
        <v>2037</v>
      </c>
      <c r="K227" s="135">
        <f t="shared" si="60"/>
        <v>2376.5</v>
      </c>
      <c r="L227" s="135">
        <f t="shared" si="60"/>
        <v>2716</v>
      </c>
      <c r="M227" s="135">
        <f t="shared" si="60"/>
        <v>3055.5</v>
      </c>
      <c r="N227" s="136">
        <f t="shared" si="60"/>
        <v>3395</v>
      </c>
      <c r="O227" s="135">
        <f t="shared" si="60"/>
        <v>3734.5000000000005</v>
      </c>
      <c r="P227" s="135">
        <f t="shared" si="60"/>
        <v>4074</v>
      </c>
      <c r="Q227" s="135">
        <f t="shared" si="60"/>
        <v>4413.5</v>
      </c>
      <c r="R227" s="135">
        <f t="shared" si="60"/>
        <v>4753</v>
      </c>
      <c r="S227" s="137">
        <f t="shared" si="60"/>
        <v>5092.5</v>
      </c>
    </row>
    <row r="228" spans="2:19" x14ac:dyDescent="0.25">
      <c r="B228">
        <v>12</v>
      </c>
      <c r="C228" s="10">
        <v>7951</v>
      </c>
      <c r="D228" s="10">
        <v>34874</v>
      </c>
      <c r="E228" s="56">
        <v>21.81811496230717</v>
      </c>
      <c r="F228" s="56">
        <v>27.560750097022328</v>
      </c>
      <c r="H228" s="127">
        <v>10</v>
      </c>
      <c r="I228" s="135">
        <f t="shared" ref="I228:S228" si="61">$C226*(1+I$18)</f>
        <v>2503</v>
      </c>
      <c r="J228" s="135">
        <f t="shared" si="61"/>
        <v>3003.6</v>
      </c>
      <c r="K228" s="135">
        <f t="shared" si="61"/>
        <v>3504.2</v>
      </c>
      <c r="L228" s="135">
        <f t="shared" si="61"/>
        <v>4004.8</v>
      </c>
      <c r="M228" s="135">
        <f t="shared" si="61"/>
        <v>4505.4000000000005</v>
      </c>
      <c r="N228" s="136">
        <f t="shared" si="61"/>
        <v>5006</v>
      </c>
      <c r="O228" s="135">
        <f t="shared" si="61"/>
        <v>5506.6</v>
      </c>
      <c r="P228" s="135">
        <f t="shared" si="61"/>
        <v>6007.2</v>
      </c>
      <c r="Q228" s="135">
        <f t="shared" si="61"/>
        <v>6507.8</v>
      </c>
      <c r="R228" s="135">
        <f t="shared" si="61"/>
        <v>7008.4</v>
      </c>
      <c r="S228" s="137">
        <f t="shared" si="61"/>
        <v>7509</v>
      </c>
    </row>
    <row r="229" spans="2:19" x14ac:dyDescent="0.25">
      <c r="B229">
        <v>13</v>
      </c>
      <c r="C229" s="10">
        <v>10059</v>
      </c>
      <c r="D229" s="10">
        <v>38392</v>
      </c>
      <c r="E229" s="56">
        <v>21.993141842861611</v>
      </c>
      <c r="F229" s="56">
        <v>25.900939338065257</v>
      </c>
      <c r="H229" s="127">
        <v>11</v>
      </c>
      <c r="I229" s="135">
        <f t="shared" ref="I229:S229" si="62">$C227*(1+I$18)</f>
        <v>3160</v>
      </c>
      <c r="J229" s="135">
        <f t="shared" si="62"/>
        <v>3792</v>
      </c>
      <c r="K229" s="135">
        <f t="shared" si="62"/>
        <v>4424</v>
      </c>
      <c r="L229" s="135">
        <f t="shared" si="62"/>
        <v>5056</v>
      </c>
      <c r="M229" s="135">
        <f t="shared" si="62"/>
        <v>5688</v>
      </c>
      <c r="N229" s="136">
        <f t="shared" si="62"/>
        <v>6320</v>
      </c>
      <c r="O229" s="135">
        <f t="shared" si="62"/>
        <v>6952.0000000000009</v>
      </c>
      <c r="P229" s="135">
        <f t="shared" si="62"/>
        <v>7584</v>
      </c>
      <c r="Q229" s="135">
        <f t="shared" si="62"/>
        <v>8216</v>
      </c>
      <c r="R229" s="135">
        <f t="shared" si="62"/>
        <v>8848</v>
      </c>
      <c r="S229" s="137">
        <f t="shared" si="62"/>
        <v>9480</v>
      </c>
    </row>
    <row r="230" spans="2:19" x14ac:dyDescent="0.25">
      <c r="B230">
        <v>14</v>
      </c>
      <c r="C230" s="10">
        <v>12640</v>
      </c>
      <c r="D230" s="10">
        <v>41994</v>
      </c>
      <c r="E230" s="56">
        <v>22.177287400385509</v>
      </c>
      <c r="F230" s="56">
        <v>24.244441520138352</v>
      </c>
      <c r="H230" s="127">
        <v>12</v>
      </c>
      <c r="I230" s="135">
        <f t="shared" ref="I230:S230" si="63">$C228*(1+I$18)</f>
        <v>3975.5</v>
      </c>
      <c r="J230" s="135">
        <f t="shared" si="63"/>
        <v>4770.5999999999995</v>
      </c>
      <c r="K230" s="135">
        <f t="shared" si="63"/>
        <v>5565.7</v>
      </c>
      <c r="L230" s="135">
        <f t="shared" si="63"/>
        <v>6360.8</v>
      </c>
      <c r="M230" s="135">
        <f t="shared" si="63"/>
        <v>7155.9000000000005</v>
      </c>
      <c r="N230" s="136">
        <f t="shared" si="63"/>
        <v>7951</v>
      </c>
      <c r="O230" s="135">
        <f t="shared" si="63"/>
        <v>8746.1</v>
      </c>
      <c r="P230" s="135">
        <f t="shared" si="63"/>
        <v>9541.1999999999989</v>
      </c>
      <c r="Q230" s="135">
        <f t="shared" si="63"/>
        <v>10336.300000000001</v>
      </c>
      <c r="R230" s="135">
        <f t="shared" si="63"/>
        <v>11131.4</v>
      </c>
      <c r="S230" s="137">
        <f t="shared" si="63"/>
        <v>11926.5</v>
      </c>
    </row>
    <row r="231" spans="2:19" x14ac:dyDescent="0.25">
      <c r="B231">
        <v>15</v>
      </c>
      <c r="C231" s="10">
        <v>15945</v>
      </c>
      <c r="D231" s="10">
        <v>45687</v>
      </c>
      <c r="E231" s="56">
        <v>22.366725491045038</v>
      </c>
      <c r="F231" s="56">
        <v>22.527406339452089</v>
      </c>
      <c r="H231" s="127">
        <v>13</v>
      </c>
      <c r="I231" s="135">
        <f t="shared" ref="I231:S231" si="64">$C229*(1+I$18)</f>
        <v>5029.5</v>
      </c>
      <c r="J231" s="135">
        <f t="shared" si="64"/>
        <v>6035.4</v>
      </c>
      <c r="K231" s="135">
        <f t="shared" si="64"/>
        <v>7041.2999999999993</v>
      </c>
      <c r="L231" s="135">
        <f t="shared" si="64"/>
        <v>8047.2000000000007</v>
      </c>
      <c r="M231" s="135">
        <f t="shared" si="64"/>
        <v>9053.1</v>
      </c>
      <c r="N231" s="136">
        <f t="shared" si="64"/>
        <v>10059</v>
      </c>
      <c r="O231" s="135">
        <f t="shared" si="64"/>
        <v>11064.900000000001</v>
      </c>
      <c r="P231" s="135">
        <f t="shared" si="64"/>
        <v>12070.8</v>
      </c>
      <c r="Q231" s="135">
        <f t="shared" si="64"/>
        <v>13076.7</v>
      </c>
      <c r="R231" s="135">
        <f t="shared" si="64"/>
        <v>14082.599999999999</v>
      </c>
      <c r="S231" s="137">
        <f t="shared" si="64"/>
        <v>15088.5</v>
      </c>
    </row>
    <row r="232" spans="2:19" x14ac:dyDescent="0.25">
      <c r="B232">
        <v>16</v>
      </c>
      <c r="C232" s="10">
        <v>0</v>
      </c>
      <c r="D232" s="10">
        <v>0</v>
      </c>
      <c r="E232" s="56">
        <v>0</v>
      </c>
      <c r="F232" s="56">
        <v>0</v>
      </c>
      <c r="H232" s="127">
        <v>14</v>
      </c>
      <c r="I232" s="135">
        <f t="shared" ref="I232:S232" si="65">$C230*(1+I$18)</f>
        <v>6320</v>
      </c>
      <c r="J232" s="135">
        <f t="shared" si="65"/>
        <v>7584</v>
      </c>
      <c r="K232" s="135">
        <f t="shared" si="65"/>
        <v>8848</v>
      </c>
      <c r="L232" s="135">
        <f t="shared" si="65"/>
        <v>10112</v>
      </c>
      <c r="M232" s="135">
        <f t="shared" si="65"/>
        <v>11376</v>
      </c>
      <c r="N232" s="136">
        <f t="shared" si="65"/>
        <v>12640</v>
      </c>
      <c r="O232" s="135">
        <f t="shared" si="65"/>
        <v>13904.000000000002</v>
      </c>
      <c r="P232" s="135">
        <f t="shared" si="65"/>
        <v>15168</v>
      </c>
      <c r="Q232" s="135">
        <f t="shared" si="65"/>
        <v>16432</v>
      </c>
      <c r="R232" s="135">
        <f t="shared" si="65"/>
        <v>17696</v>
      </c>
      <c r="S232" s="137">
        <f t="shared" si="65"/>
        <v>18960</v>
      </c>
    </row>
    <row r="233" spans="2:19" x14ac:dyDescent="0.25">
      <c r="B233">
        <v>17</v>
      </c>
      <c r="C233" s="10">
        <v>0</v>
      </c>
      <c r="D233" s="10">
        <v>0</v>
      </c>
      <c r="E233" s="56">
        <v>0</v>
      </c>
      <c r="F233" s="56">
        <v>0</v>
      </c>
      <c r="H233" s="127">
        <v>15</v>
      </c>
      <c r="I233" s="135">
        <f t="shared" ref="I233:S233" si="66">$C231*(1+I$18)</f>
        <v>7972.5</v>
      </c>
      <c r="J233" s="135">
        <f t="shared" si="66"/>
        <v>9567</v>
      </c>
      <c r="K233" s="135">
        <f t="shared" si="66"/>
        <v>11161.5</v>
      </c>
      <c r="L233" s="135">
        <f t="shared" si="66"/>
        <v>12756</v>
      </c>
      <c r="M233" s="135">
        <f t="shared" si="66"/>
        <v>14350.5</v>
      </c>
      <c r="N233" s="136">
        <f t="shared" si="66"/>
        <v>15945</v>
      </c>
      <c r="O233" s="135">
        <f t="shared" si="66"/>
        <v>17539.5</v>
      </c>
      <c r="P233" s="135">
        <f t="shared" si="66"/>
        <v>19134</v>
      </c>
      <c r="Q233" s="135">
        <f t="shared" si="66"/>
        <v>20728.5</v>
      </c>
      <c r="R233" s="135">
        <f t="shared" si="66"/>
        <v>22323</v>
      </c>
      <c r="S233" s="137">
        <f t="shared" si="66"/>
        <v>23917.5</v>
      </c>
    </row>
    <row r="234" spans="2:19" x14ac:dyDescent="0.25">
      <c r="B234">
        <v>18</v>
      </c>
      <c r="C234" s="10">
        <v>0</v>
      </c>
      <c r="D234" s="10">
        <v>0</v>
      </c>
      <c r="E234" s="56">
        <v>0</v>
      </c>
      <c r="F234" s="56">
        <v>0</v>
      </c>
      <c r="H234" s="127">
        <v>16</v>
      </c>
      <c r="I234" s="135">
        <f t="shared" ref="I234:S234" si="67">$C232*(1+I$18)</f>
        <v>0</v>
      </c>
      <c r="J234" s="135">
        <f t="shared" si="67"/>
        <v>0</v>
      </c>
      <c r="K234" s="135">
        <f t="shared" si="67"/>
        <v>0</v>
      </c>
      <c r="L234" s="135">
        <f t="shared" si="67"/>
        <v>0</v>
      </c>
      <c r="M234" s="135">
        <f t="shared" si="67"/>
        <v>0</v>
      </c>
      <c r="N234" s="136">
        <f t="shared" si="67"/>
        <v>0</v>
      </c>
      <c r="O234" s="135">
        <f t="shared" si="67"/>
        <v>0</v>
      </c>
      <c r="P234" s="135">
        <f t="shared" si="67"/>
        <v>0</v>
      </c>
      <c r="Q234" s="135">
        <f t="shared" si="67"/>
        <v>0</v>
      </c>
      <c r="R234" s="135">
        <f t="shared" si="67"/>
        <v>0</v>
      </c>
      <c r="S234" s="137">
        <f t="shared" si="67"/>
        <v>0</v>
      </c>
    </row>
    <row r="235" spans="2:19" x14ac:dyDescent="0.25">
      <c r="B235">
        <v>19</v>
      </c>
      <c r="C235" s="10">
        <v>0</v>
      </c>
      <c r="D235" s="10">
        <v>0</v>
      </c>
      <c r="E235" s="56">
        <v>0</v>
      </c>
      <c r="F235" s="56">
        <v>0</v>
      </c>
      <c r="H235" s="127">
        <v>17</v>
      </c>
      <c r="I235" s="135">
        <f t="shared" ref="I235:S235" si="68">$C233*(1+I$18)</f>
        <v>0</v>
      </c>
      <c r="J235" s="135">
        <f t="shared" si="68"/>
        <v>0</v>
      </c>
      <c r="K235" s="135">
        <f t="shared" si="68"/>
        <v>0</v>
      </c>
      <c r="L235" s="135">
        <f t="shared" si="68"/>
        <v>0</v>
      </c>
      <c r="M235" s="135">
        <f t="shared" si="68"/>
        <v>0</v>
      </c>
      <c r="N235" s="136">
        <f t="shared" si="68"/>
        <v>0</v>
      </c>
      <c r="O235" s="135">
        <f t="shared" si="68"/>
        <v>0</v>
      </c>
      <c r="P235" s="135">
        <f t="shared" si="68"/>
        <v>0</v>
      </c>
      <c r="Q235" s="135">
        <f t="shared" si="68"/>
        <v>0</v>
      </c>
      <c r="R235" s="135">
        <f t="shared" si="68"/>
        <v>0</v>
      </c>
      <c r="S235" s="137">
        <f t="shared" si="68"/>
        <v>0</v>
      </c>
    </row>
    <row r="236" spans="2:19" x14ac:dyDescent="0.25">
      <c r="B236" s="12">
        <v>20</v>
      </c>
      <c r="C236" s="101">
        <v>50222</v>
      </c>
      <c r="D236" s="101">
        <v>69271</v>
      </c>
      <c r="E236" s="80">
        <v>22.532691538047782</v>
      </c>
      <c r="F236" s="80">
        <v>12.545662168371795</v>
      </c>
      <c r="H236" s="127">
        <v>18</v>
      </c>
      <c r="I236" s="135">
        <f t="shared" ref="I236:S236" si="69">$C234*(1+I$18)</f>
        <v>0</v>
      </c>
      <c r="J236" s="135">
        <f t="shared" si="69"/>
        <v>0</v>
      </c>
      <c r="K236" s="135">
        <f t="shared" si="69"/>
        <v>0</v>
      </c>
      <c r="L236" s="135">
        <f t="shared" si="69"/>
        <v>0</v>
      </c>
      <c r="M236" s="135">
        <f t="shared" si="69"/>
        <v>0</v>
      </c>
      <c r="N236" s="136">
        <f t="shared" si="69"/>
        <v>0</v>
      </c>
      <c r="O236" s="135">
        <f t="shared" si="69"/>
        <v>0</v>
      </c>
      <c r="P236" s="135">
        <f t="shared" si="69"/>
        <v>0</v>
      </c>
      <c r="Q236" s="135">
        <f t="shared" si="69"/>
        <v>0</v>
      </c>
      <c r="R236" s="135">
        <f t="shared" si="69"/>
        <v>0</v>
      </c>
      <c r="S236" s="137">
        <f t="shared" si="69"/>
        <v>0</v>
      </c>
    </row>
    <row r="237" spans="2:19" x14ac:dyDescent="0.25">
      <c r="B237">
        <v>21</v>
      </c>
      <c r="C237" s="10">
        <v>0</v>
      </c>
      <c r="D237" s="10">
        <v>0</v>
      </c>
      <c r="E237" s="56">
        <v>0</v>
      </c>
      <c r="F237" s="56">
        <v>0</v>
      </c>
      <c r="H237" s="127">
        <v>19</v>
      </c>
      <c r="I237" s="135">
        <f t="shared" ref="I237:S237" si="70">$C235*(1+I$18)</f>
        <v>0</v>
      </c>
      <c r="J237" s="135">
        <f t="shared" si="70"/>
        <v>0</v>
      </c>
      <c r="K237" s="135">
        <f t="shared" si="70"/>
        <v>0</v>
      </c>
      <c r="L237" s="135">
        <f t="shared" si="70"/>
        <v>0</v>
      </c>
      <c r="M237" s="135">
        <f t="shared" si="70"/>
        <v>0</v>
      </c>
      <c r="N237" s="136">
        <f t="shared" si="70"/>
        <v>0</v>
      </c>
      <c r="O237" s="135">
        <f t="shared" si="70"/>
        <v>0</v>
      </c>
      <c r="P237" s="135">
        <f t="shared" si="70"/>
        <v>0</v>
      </c>
      <c r="Q237" s="135">
        <f t="shared" si="70"/>
        <v>0</v>
      </c>
      <c r="R237" s="135">
        <f t="shared" si="70"/>
        <v>0</v>
      </c>
      <c r="S237" s="137">
        <f t="shared" si="70"/>
        <v>0</v>
      </c>
    </row>
    <row r="238" spans="2:19" x14ac:dyDescent="0.25">
      <c r="B238">
        <v>22</v>
      </c>
      <c r="C238" s="10">
        <v>0</v>
      </c>
      <c r="D238" s="10">
        <v>0</v>
      </c>
      <c r="E238" s="56">
        <v>0</v>
      </c>
      <c r="F238" s="56">
        <v>0</v>
      </c>
      <c r="H238" s="127">
        <v>20</v>
      </c>
      <c r="I238" s="135">
        <f t="shared" ref="I238:S238" si="71">$C236*(1+I$18)</f>
        <v>25111</v>
      </c>
      <c r="J238" s="135">
        <f t="shared" si="71"/>
        <v>30133.199999999997</v>
      </c>
      <c r="K238" s="135">
        <f t="shared" si="71"/>
        <v>35155.399999999994</v>
      </c>
      <c r="L238" s="135">
        <f t="shared" si="71"/>
        <v>40177.600000000006</v>
      </c>
      <c r="M238" s="135">
        <f t="shared" si="71"/>
        <v>45199.8</v>
      </c>
      <c r="N238" s="136">
        <f t="shared" si="71"/>
        <v>50222</v>
      </c>
      <c r="O238" s="135">
        <f t="shared" si="71"/>
        <v>55244.200000000004</v>
      </c>
      <c r="P238" s="135">
        <f t="shared" si="71"/>
        <v>60266.399999999994</v>
      </c>
      <c r="Q238" s="135">
        <f t="shared" si="71"/>
        <v>65288.600000000006</v>
      </c>
      <c r="R238" s="135">
        <f t="shared" si="71"/>
        <v>70310.799999999988</v>
      </c>
      <c r="S238" s="137">
        <f t="shared" si="71"/>
        <v>75333</v>
      </c>
    </row>
    <row r="239" spans="2:19" x14ac:dyDescent="0.25">
      <c r="B239">
        <v>23</v>
      </c>
      <c r="C239" s="10">
        <v>0</v>
      </c>
      <c r="D239" s="10">
        <v>0</v>
      </c>
      <c r="E239" s="56">
        <v>0</v>
      </c>
      <c r="F239" s="56">
        <v>0</v>
      </c>
      <c r="H239" s="127">
        <v>21</v>
      </c>
      <c r="I239" s="135">
        <f t="shared" ref="I239:S239" si="72">$C237*(1+I$18)</f>
        <v>0</v>
      </c>
      <c r="J239" s="135">
        <f t="shared" si="72"/>
        <v>0</v>
      </c>
      <c r="K239" s="135">
        <f t="shared" si="72"/>
        <v>0</v>
      </c>
      <c r="L239" s="135">
        <f t="shared" si="72"/>
        <v>0</v>
      </c>
      <c r="M239" s="135">
        <f t="shared" si="72"/>
        <v>0</v>
      </c>
      <c r="N239" s="136">
        <f t="shared" si="72"/>
        <v>0</v>
      </c>
      <c r="O239" s="135">
        <f t="shared" si="72"/>
        <v>0</v>
      </c>
      <c r="P239" s="135">
        <f t="shared" si="72"/>
        <v>0</v>
      </c>
      <c r="Q239" s="135">
        <f t="shared" si="72"/>
        <v>0</v>
      </c>
      <c r="R239" s="135">
        <f t="shared" si="72"/>
        <v>0</v>
      </c>
      <c r="S239" s="137">
        <f t="shared" si="72"/>
        <v>0</v>
      </c>
    </row>
    <row r="240" spans="2:19" x14ac:dyDescent="0.25">
      <c r="B240">
        <v>24</v>
      </c>
      <c r="C240" s="10">
        <v>0</v>
      </c>
      <c r="D240" s="10">
        <v>0</v>
      </c>
      <c r="E240" s="56">
        <v>0</v>
      </c>
      <c r="F240" s="56">
        <v>0</v>
      </c>
      <c r="H240" s="127">
        <v>22</v>
      </c>
      <c r="I240" s="135">
        <f t="shared" ref="I240:S240" si="73">$C238*(1+I$18)</f>
        <v>0</v>
      </c>
      <c r="J240" s="135">
        <f t="shared" si="73"/>
        <v>0</v>
      </c>
      <c r="K240" s="135">
        <f t="shared" si="73"/>
        <v>0</v>
      </c>
      <c r="L240" s="135">
        <f t="shared" si="73"/>
        <v>0</v>
      </c>
      <c r="M240" s="135">
        <f t="shared" si="73"/>
        <v>0</v>
      </c>
      <c r="N240" s="136">
        <f t="shared" si="73"/>
        <v>0</v>
      </c>
      <c r="O240" s="135">
        <f t="shared" si="73"/>
        <v>0</v>
      </c>
      <c r="P240" s="135">
        <f t="shared" si="73"/>
        <v>0</v>
      </c>
      <c r="Q240" s="135">
        <f t="shared" si="73"/>
        <v>0</v>
      </c>
      <c r="R240" s="135">
        <f t="shared" si="73"/>
        <v>0</v>
      </c>
      <c r="S240" s="137">
        <f t="shared" si="73"/>
        <v>0</v>
      </c>
    </row>
    <row r="241" spans="2:19" x14ac:dyDescent="0.25">
      <c r="B241">
        <v>25</v>
      </c>
      <c r="C241" s="10">
        <v>72655</v>
      </c>
      <c r="D241" s="10">
        <v>97917</v>
      </c>
      <c r="E241" s="56">
        <v>18.441741868816663</v>
      </c>
      <c r="F241" s="56">
        <v>8.6879364864982112</v>
      </c>
      <c r="H241" s="127">
        <v>23</v>
      </c>
      <c r="I241" s="135">
        <f t="shared" ref="I241:S241" si="74">$C239*(1+I$18)</f>
        <v>0</v>
      </c>
      <c r="J241" s="135">
        <f t="shared" si="74"/>
        <v>0</v>
      </c>
      <c r="K241" s="135">
        <f t="shared" si="74"/>
        <v>0</v>
      </c>
      <c r="L241" s="135">
        <f t="shared" si="74"/>
        <v>0</v>
      </c>
      <c r="M241" s="135">
        <f t="shared" si="74"/>
        <v>0</v>
      </c>
      <c r="N241" s="136">
        <f t="shared" si="74"/>
        <v>0</v>
      </c>
      <c r="O241" s="135">
        <f t="shared" si="74"/>
        <v>0</v>
      </c>
      <c r="P241" s="135">
        <f t="shared" si="74"/>
        <v>0</v>
      </c>
      <c r="Q241" s="135">
        <f t="shared" si="74"/>
        <v>0</v>
      </c>
      <c r="R241" s="135">
        <f t="shared" si="74"/>
        <v>0</v>
      </c>
      <c r="S241" s="137">
        <f t="shared" si="74"/>
        <v>0</v>
      </c>
    </row>
    <row r="242" spans="2:19" x14ac:dyDescent="0.25">
      <c r="B242">
        <v>26</v>
      </c>
      <c r="C242" s="10">
        <v>0</v>
      </c>
      <c r="D242" s="10">
        <v>0</v>
      </c>
      <c r="E242" s="56">
        <v>0</v>
      </c>
      <c r="F242" s="56">
        <v>0</v>
      </c>
      <c r="H242" s="127">
        <v>24</v>
      </c>
      <c r="I242" s="135">
        <f t="shared" ref="I242:S242" si="75">$C240*(1+I$18)</f>
        <v>0</v>
      </c>
      <c r="J242" s="135">
        <f t="shared" si="75"/>
        <v>0</v>
      </c>
      <c r="K242" s="135">
        <f t="shared" si="75"/>
        <v>0</v>
      </c>
      <c r="L242" s="135">
        <f t="shared" si="75"/>
        <v>0</v>
      </c>
      <c r="M242" s="135">
        <f t="shared" si="75"/>
        <v>0</v>
      </c>
      <c r="N242" s="136">
        <f t="shared" si="75"/>
        <v>0</v>
      </c>
      <c r="O242" s="135">
        <f t="shared" si="75"/>
        <v>0</v>
      </c>
      <c r="P242" s="135">
        <f t="shared" si="75"/>
        <v>0</v>
      </c>
      <c r="Q242" s="135">
        <f t="shared" si="75"/>
        <v>0</v>
      </c>
      <c r="R242" s="135">
        <f t="shared" si="75"/>
        <v>0</v>
      </c>
      <c r="S242" s="137">
        <f t="shared" si="75"/>
        <v>0</v>
      </c>
    </row>
    <row r="243" spans="2:19" x14ac:dyDescent="0.25">
      <c r="B243">
        <v>27</v>
      </c>
      <c r="C243" s="10">
        <v>0</v>
      </c>
      <c r="D243" s="10">
        <v>0</v>
      </c>
      <c r="E243" s="56">
        <v>0</v>
      </c>
      <c r="F243" s="56">
        <v>0</v>
      </c>
      <c r="H243" s="127">
        <v>25</v>
      </c>
      <c r="I243" s="135">
        <f t="shared" ref="I243:S243" si="76">$C241*(1+I$18)</f>
        <v>36327.5</v>
      </c>
      <c r="J243" s="135">
        <f t="shared" si="76"/>
        <v>43593</v>
      </c>
      <c r="K243" s="135">
        <f t="shared" si="76"/>
        <v>50858.5</v>
      </c>
      <c r="L243" s="135">
        <f t="shared" si="76"/>
        <v>58124</v>
      </c>
      <c r="M243" s="135">
        <f t="shared" si="76"/>
        <v>65389.5</v>
      </c>
      <c r="N243" s="136">
        <f t="shared" si="76"/>
        <v>72655</v>
      </c>
      <c r="O243" s="135">
        <f t="shared" si="76"/>
        <v>79920.5</v>
      </c>
      <c r="P243" s="135">
        <f t="shared" si="76"/>
        <v>87186</v>
      </c>
      <c r="Q243" s="135">
        <f t="shared" si="76"/>
        <v>94451.5</v>
      </c>
      <c r="R243" s="135">
        <f t="shared" si="76"/>
        <v>101717</v>
      </c>
      <c r="S243" s="137">
        <f t="shared" si="76"/>
        <v>108982.5</v>
      </c>
    </row>
    <row r="244" spans="2:19" x14ac:dyDescent="0.25">
      <c r="B244">
        <v>28</v>
      </c>
      <c r="C244" s="10">
        <v>0</v>
      </c>
      <c r="D244" s="10">
        <v>0</v>
      </c>
      <c r="E244" s="56">
        <v>0</v>
      </c>
      <c r="F244" s="56">
        <v>0</v>
      </c>
      <c r="H244" s="127">
        <v>26</v>
      </c>
      <c r="I244" s="135">
        <f t="shared" ref="I244:S244" si="77">$C242*(1+I$18)</f>
        <v>0</v>
      </c>
      <c r="J244" s="135">
        <f t="shared" si="77"/>
        <v>0</v>
      </c>
      <c r="K244" s="135">
        <f t="shared" si="77"/>
        <v>0</v>
      </c>
      <c r="L244" s="135">
        <f t="shared" si="77"/>
        <v>0</v>
      </c>
      <c r="M244" s="135">
        <f t="shared" si="77"/>
        <v>0</v>
      </c>
      <c r="N244" s="136">
        <f t="shared" si="77"/>
        <v>0</v>
      </c>
      <c r="O244" s="135">
        <f t="shared" si="77"/>
        <v>0</v>
      </c>
      <c r="P244" s="135">
        <f t="shared" si="77"/>
        <v>0</v>
      </c>
      <c r="Q244" s="135">
        <f t="shared" si="77"/>
        <v>0</v>
      </c>
      <c r="R244" s="135">
        <f t="shared" si="77"/>
        <v>0</v>
      </c>
      <c r="S244" s="137">
        <f t="shared" si="77"/>
        <v>0</v>
      </c>
    </row>
    <row r="245" spans="2:19" x14ac:dyDescent="0.25">
      <c r="B245">
        <v>29</v>
      </c>
      <c r="C245" s="10">
        <v>0</v>
      </c>
      <c r="D245" s="10">
        <v>0</v>
      </c>
      <c r="E245" s="56">
        <v>0</v>
      </c>
      <c r="F245" s="56">
        <v>0</v>
      </c>
      <c r="H245" s="127">
        <v>27</v>
      </c>
      <c r="I245" s="135">
        <f t="shared" ref="I245:S245" si="78">$C243*(1+I$18)</f>
        <v>0</v>
      </c>
      <c r="J245" s="135">
        <f t="shared" si="78"/>
        <v>0</v>
      </c>
      <c r="K245" s="135">
        <f t="shared" si="78"/>
        <v>0</v>
      </c>
      <c r="L245" s="135">
        <f t="shared" si="78"/>
        <v>0</v>
      </c>
      <c r="M245" s="135">
        <f t="shared" si="78"/>
        <v>0</v>
      </c>
      <c r="N245" s="136">
        <f t="shared" si="78"/>
        <v>0</v>
      </c>
      <c r="O245" s="135">
        <f t="shared" si="78"/>
        <v>0</v>
      </c>
      <c r="P245" s="135">
        <f t="shared" si="78"/>
        <v>0</v>
      </c>
      <c r="Q245" s="135">
        <f t="shared" si="78"/>
        <v>0</v>
      </c>
      <c r="R245" s="135">
        <f t="shared" si="78"/>
        <v>0</v>
      </c>
      <c r="S245" s="137">
        <f t="shared" si="78"/>
        <v>0</v>
      </c>
    </row>
    <row r="246" spans="2:19" x14ac:dyDescent="0.25">
      <c r="B246" s="12">
        <v>30</v>
      </c>
      <c r="C246" s="101">
        <v>103929</v>
      </c>
      <c r="D246" s="101">
        <v>133413</v>
      </c>
      <c r="E246" s="80">
        <v>15.96239840421141</v>
      </c>
      <c r="F246" s="80">
        <v>8.881952485197969</v>
      </c>
      <c r="H246" s="127">
        <v>28</v>
      </c>
      <c r="I246" s="135">
        <f t="shared" ref="I246:S246" si="79">$C244*(1+I$18)</f>
        <v>0</v>
      </c>
      <c r="J246" s="135">
        <f t="shared" si="79"/>
        <v>0</v>
      </c>
      <c r="K246" s="135">
        <f t="shared" si="79"/>
        <v>0</v>
      </c>
      <c r="L246" s="135">
        <f t="shared" si="79"/>
        <v>0</v>
      </c>
      <c r="M246" s="135">
        <f t="shared" si="79"/>
        <v>0</v>
      </c>
      <c r="N246" s="136">
        <f t="shared" si="79"/>
        <v>0</v>
      </c>
      <c r="O246" s="135">
        <f t="shared" si="79"/>
        <v>0</v>
      </c>
      <c r="P246" s="135">
        <f t="shared" si="79"/>
        <v>0</v>
      </c>
      <c r="Q246" s="135">
        <f t="shared" si="79"/>
        <v>0</v>
      </c>
      <c r="R246" s="135">
        <f t="shared" si="79"/>
        <v>0</v>
      </c>
      <c r="S246" s="137">
        <f t="shared" si="79"/>
        <v>0</v>
      </c>
    </row>
    <row r="247" spans="2:19" x14ac:dyDescent="0.25">
      <c r="H247" s="127">
        <v>29</v>
      </c>
      <c r="I247" s="135">
        <f t="shared" ref="I247:S247" si="80">$C245*(1+I$18)</f>
        <v>0</v>
      </c>
      <c r="J247" s="135">
        <f t="shared" si="80"/>
        <v>0</v>
      </c>
      <c r="K247" s="135">
        <f t="shared" si="80"/>
        <v>0</v>
      </c>
      <c r="L247" s="135">
        <f t="shared" si="80"/>
        <v>0</v>
      </c>
      <c r="M247" s="135">
        <f t="shared" si="80"/>
        <v>0</v>
      </c>
      <c r="N247" s="136">
        <f t="shared" si="80"/>
        <v>0</v>
      </c>
      <c r="O247" s="135">
        <f t="shared" si="80"/>
        <v>0</v>
      </c>
      <c r="P247" s="135">
        <f t="shared" si="80"/>
        <v>0</v>
      </c>
      <c r="Q247" s="135">
        <f t="shared" si="80"/>
        <v>0</v>
      </c>
      <c r="R247" s="135">
        <f t="shared" si="80"/>
        <v>0</v>
      </c>
      <c r="S247" s="137">
        <f t="shared" si="80"/>
        <v>0</v>
      </c>
    </row>
    <row r="248" spans="2:19" x14ac:dyDescent="0.25">
      <c r="H248" s="128">
        <v>30</v>
      </c>
      <c r="I248" s="138">
        <f t="shared" ref="I248:S248" si="81">$C246*(1+I$18)</f>
        <v>51964.5</v>
      </c>
      <c r="J248" s="138">
        <f t="shared" si="81"/>
        <v>62357.399999999994</v>
      </c>
      <c r="K248" s="138">
        <f t="shared" si="81"/>
        <v>72750.299999999988</v>
      </c>
      <c r="L248" s="138">
        <f t="shared" si="81"/>
        <v>83143.200000000012</v>
      </c>
      <c r="M248" s="138">
        <f t="shared" si="81"/>
        <v>93536.1</v>
      </c>
      <c r="N248" s="139">
        <f t="shared" si="81"/>
        <v>103929</v>
      </c>
      <c r="O248" s="138">
        <f t="shared" si="81"/>
        <v>114321.90000000001</v>
      </c>
      <c r="P248" s="138">
        <f t="shared" si="81"/>
        <v>124714.79999999999</v>
      </c>
      <c r="Q248" s="138">
        <f t="shared" si="81"/>
        <v>135107.70000000001</v>
      </c>
      <c r="R248" s="138">
        <f t="shared" si="81"/>
        <v>145500.59999999998</v>
      </c>
      <c r="S248" s="140">
        <f t="shared" si="81"/>
        <v>155893.5</v>
      </c>
    </row>
    <row r="250" spans="2:19" x14ac:dyDescent="0.25">
      <c r="H250" s="111" t="s">
        <v>103</v>
      </c>
      <c r="I250" s="112">
        <f>I216</f>
        <v>-0.5</v>
      </c>
      <c r="J250" s="112">
        <f t="shared" ref="J250:S250" si="82">J216</f>
        <v>-0.4</v>
      </c>
      <c r="K250" s="112">
        <f t="shared" si="82"/>
        <v>-0.3</v>
      </c>
      <c r="L250" s="112">
        <f t="shared" si="82"/>
        <v>-0.2</v>
      </c>
      <c r="M250" s="112">
        <f t="shared" si="82"/>
        <v>-0.1</v>
      </c>
      <c r="N250" s="112">
        <f t="shared" si="82"/>
        <v>0</v>
      </c>
      <c r="O250" s="112">
        <f t="shared" si="82"/>
        <v>0.1</v>
      </c>
      <c r="P250" s="112">
        <f t="shared" si="82"/>
        <v>0.2</v>
      </c>
      <c r="Q250" s="112">
        <f t="shared" si="82"/>
        <v>0.3</v>
      </c>
      <c r="R250" s="112">
        <f t="shared" si="82"/>
        <v>0.4</v>
      </c>
      <c r="S250" s="113">
        <f t="shared" si="82"/>
        <v>0.5</v>
      </c>
    </row>
    <row r="251" spans="2:19" x14ac:dyDescent="0.25">
      <c r="H251" s="127">
        <v>1</v>
      </c>
      <c r="I251" s="135">
        <f>$D217*(1+I$18)</f>
        <v>0</v>
      </c>
      <c r="J251" s="135">
        <f t="shared" ref="J251:S251" si="83">$D217*(1+J$18)</f>
        <v>0</v>
      </c>
      <c r="K251" s="135">
        <f t="shared" si="83"/>
        <v>0</v>
      </c>
      <c r="L251" s="135">
        <f t="shared" si="83"/>
        <v>0</v>
      </c>
      <c r="M251" s="135">
        <f t="shared" si="83"/>
        <v>0</v>
      </c>
      <c r="N251" s="136">
        <f t="shared" si="83"/>
        <v>0</v>
      </c>
      <c r="O251" s="135">
        <f t="shared" si="83"/>
        <v>0</v>
      </c>
      <c r="P251" s="135">
        <f t="shared" si="83"/>
        <v>0</v>
      </c>
      <c r="Q251" s="135">
        <f t="shared" si="83"/>
        <v>0</v>
      </c>
      <c r="R251" s="135">
        <f t="shared" si="83"/>
        <v>0</v>
      </c>
      <c r="S251" s="137">
        <f t="shared" si="83"/>
        <v>0</v>
      </c>
    </row>
    <row r="252" spans="2:19" x14ac:dyDescent="0.25">
      <c r="H252" s="127">
        <v>2</v>
      </c>
      <c r="I252" s="135">
        <f t="shared" ref="I252:S280" si="84">$D218*(1+I$18)</f>
        <v>0</v>
      </c>
      <c r="J252" s="135">
        <f t="shared" si="84"/>
        <v>0</v>
      </c>
      <c r="K252" s="135">
        <f t="shared" si="84"/>
        <v>0</v>
      </c>
      <c r="L252" s="135">
        <f t="shared" si="84"/>
        <v>0</v>
      </c>
      <c r="M252" s="135">
        <f t="shared" si="84"/>
        <v>0</v>
      </c>
      <c r="N252" s="136">
        <f t="shared" si="84"/>
        <v>0</v>
      </c>
      <c r="O252" s="135">
        <f t="shared" si="84"/>
        <v>0</v>
      </c>
      <c r="P252" s="135">
        <f t="shared" si="84"/>
        <v>0</v>
      </c>
      <c r="Q252" s="135">
        <f t="shared" si="84"/>
        <v>0</v>
      </c>
      <c r="R252" s="135">
        <f t="shared" si="84"/>
        <v>0</v>
      </c>
      <c r="S252" s="137">
        <f t="shared" si="84"/>
        <v>0</v>
      </c>
    </row>
    <row r="253" spans="2:19" x14ac:dyDescent="0.25">
      <c r="H253" s="127">
        <v>3</v>
      </c>
      <c r="I253" s="135">
        <f t="shared" si="84"/>
        <v>0</v>
      </c>
      <c r="J253" s="135">
        <f t="shared" si="84"/>
        <v>0</v>
      </c>
      <c r="K253" s="135">
        <f t="shared" si="84"/>
        <v>0</v>
      </c>
      <c r="L253" s="135">
        <f t="shared" si="84"/>
        <v>0</v>
      </c>
      <c r="M253" s="135">
        <f t="shared" si="84"/>
        <v>0</v>
      </c>
      <c r="N253" s="136">
        <f t="shared" si="84"/>
        <v>0</v>
      </c>
      <c r="O253" s="135">
        <f t="shared" si="84"/>
        <v>0</v>
      </c>
      <c r="P253" s="135">
        <f t="shared" si="84"/>
        <v>0</v>
      </c>
      <c r="Q253" s="135">
        <f t="shared" si="84"/>
        <v>0</v>
      </c>
      <c r="R253" s="135">
        <f t="shared" si="84"/>
        <v>0</v>
      </c>
      <c r="S253" s="137">
        <f t="shared" si="84"/>
        <v>0</v>
      </c>
    </row>
    <row r="254" spans="2:19" x14ac:dyDescent="0.25">
      <c r="H254" s="127">
        <v>4</v>
      </c>
      <c r="I254" s="135">
        <f t="shared" si="84"/>
        <v>0</v>
      </c>
      <c r="J254" s="135">
        <f t="shared" si="84"/>
        <v>0</v>
      </c>
      <c r="K254" s="135">
        <f t="shared" si="84"/>
        <v>0</v>
      </c>
      <c r="L254" s="135">
        <f t="shared" si="84"/>
        <v>0</v>
      </c>
      <c r="M254" s="135">
        <f t="shared" si="84"/>
        <v>0</v>
      </c>
      <c r="N254" s="136">
        <f t="shared" si="84"/>
        <v>0</v>
      </c>
      <c r="O254" s="135">
        <f t="shared" si="84"/>
        <v>0</v>
      </c>
      <c r="P254" s="135">
        <f t="shared" si="84"/>
        <v>0</v>
      </c>
      <c r="Q254" s="135">
        <f t="shared" si="84"/>
        <v>0</v>
      </c>
      <c r="R254" s="135">
        <f t="shared" si="84"/>
        <v>0</v>
      </c>
      <c r="S254" s="137">
        <f t="shared" si="84"/>
        <v>0</v>
      </c>
    </row>
    <row r="255" spans="2:19" x14ac:dyDescent="0.25">
      <c r="H255" s="127">
        <v>5</v>
      </c>
      <c r="I255" s="135">
        <f t="shared" si="84"/>
        <v>638</v>
      </c>
      <c r="J255" s="135">
        <f t="shared" si="84"/>
        <v>765.6</v>
      </c>
      <c r="K255" s="135">
        <f t="shared" si="84"/>
        <v>893.19999999999993</v>
      </c>
      <c r="L255" s="135">
        <f t="shared" si="84"/>
        <v>1020.8000000000001</v>
      </c>
      <c r="M255" s="135">
        <f t="shared" si="84"/>
        <v>1148.4000000000001</v>
      </c>
      <c r="N255" s="136">
        <f t="shared" si="84"/>
        <v>1276</v>
      </c>
      <c r="O255" s="135">
        <f t="shared" si="84"/>
        <v>1403.6000000000001</v>
      </c>
      <c r="P255" s="135">
        <f t="shared" si="84"/>
        <v>1531.2</v>
      </c>
      <c r="Q255" s="135">
        <f t="shared" si="84"/>
        <v>1658.8</v>
      </c>
      <c r="R255" s="135">
        <f t="shared" si="84"/>
        <v>1786.3999999999999</v>
      </c>
      <c r="S255" s="137">
        <f t="shared" si="84"/>
        <v>1914</v>
      </c>
    </row>
    <row r="256" spans="2:19" x14ac:dyDescent="0.25">
      <c r="H256" s="127">
        <v>6</v>
      </c>
      <c r="I256" s="135">
        <f t="shared" si="84"/>
        <v>754</v>
      </c>
      <c r="J256" s="135">
        <f t="shared" si="84"/>
        <v>904.8</v>
      </c>
      <c r="K256" s="135">
        <f t="shared" si="84"/>
        <v>1055.5999999999999</v>
      </c>
      <c r="L256" s="135">
        <f t="shared" si="84"/>
        <v>1206.4000000000001</v>
      </c>
      <c r="M256" s="135">
        <f t="shared" si="84"/>
        <v>1357.2</v>
      </c>
      <c r="N256" s="136">
        <f t="shared" si="84"/>
        <v>1508</v>
      </c>
      <c r="O256" s="135">
        <f t="shared" si="84"/>
        <v>1658.8000000000002</v>
      </c>
      <c r="P256" s="135">
        <f t="shared" si="84"/>
        <v>1809.6</v>
      </c>
      <c r="Q256" s="135">
        <f t="shared" si="84"/>
        <v>1960.4</v>
      </c>
      <c r="R256" s="135">
        <f t="shared" si="84"/>
        <v>2111.1999999999998</v>
      </c>
      <c r="S256" s="137">
        <f t="shared" si="84"/>
        <v>2262</v>
      </c>
    </row>
    <row r="257" spans="8:19" x14ac:dyDescent="0.25">
      <c r="H257" s="127">
        <v>7</v>
      </c>
      <c r="I257" s="135">
        <f t="shared" si="84"/>
        <v>874</v>
      </c>
      <c r="J257" s="135">
        <f t="shared" si="84"/>
        <v>1048.8</v>
      </c>
      <c r="K257" s="135">
        <f t="shared" si="84"/>
        <v>1223.5999999999999</v>
      </c>
      <c r="L257" s="135">
        <f t="shared" si="84"/>
        <v>1398.4</v>
      </c>
      <c r="M257" s="135">
        <f t="shared" si="84"/>
        <v>1573.2</v>
      </c>
      <c r="N257" s="136">
        <f t="shared" si="84"/>
        <v>1748</v>
      </c>
      <c r="O257" s="135">
        <f t="shared" si="84"/>
        <v>1922.8000000000002</v>
      </c>
      <c r="P257" s="135">
        <f t="shared" si="84"/>
        <v>2097.6</v>
      </c>
      <c r="Q257" s="135">
        <f t="shared" si="84"/>
        <v>2272.4</v>
      </c>
      <c r="R257" s="135">
        <f t="shared" si="84"/>
        <v>2447.1999999999998</v>
      </c>
      <c r="S257" s="137">
        <f t="shared" si="84"/>
        <v>2622</v>
      </c>
    </row>
    <row r="258" spans="8:19" x14ac:dyDescent="0.25">
      <c r="H258" s="127">
        <v>8</v>
      </c>
      <c r="I258" s="135">
        <f t="shared" si="84"/>
        <v>1076</v>
      </c>
      <c r="J258" s="135">
        <f t="shared" si="84"/>
        <v>1291.2</v>
      </c>
      <c r="K258" s="135">
        <f t="shared" si="84"/>
        <v>1506.3999999999999</v>
      </c>
      <c r="L258" s="135">
        <f t="shared" si="84"/>
        <v>1721.6000000000001</v>
      </c>
      <c r="M258" s="135">
        <f t="shared" si="84"/>
        <v>1936.8</v>
      </c>
      <c r="N258" s="136">
        <f t="shared" si="84"/>
        <v>2152</v>
      </c>
      <c r="O258" s="135">
        <f t="shared" si="84"/>
        <v>2367.2000000000003</v>
      </c>
      <c r="P258" s="135">
        <f t="shared" si="84"/>
        <v>2582.4</v>
      </c>
      <c r="Q258" s="135">
        <f t="shared" si="84"/>
        <v>2797.6</v>
      </c>
      <c r="R258" s="135">
        <f t="shared" si="84"/>
        <v>3012.7999999999997</v>
      </c>
      <c r="S258" s="137">
        <f t="shared" si="84"/>
        <v>3228</v>
      </c>
    </row>
    <row r="259" spans="8:19" x14ac:dyDescent="0.25">
      <c r="H259" s="127">
        <v>9</v>
      </c>
      <c r="I259" s="135">
        <f t="shared" si="84"/>
        <v>1697.5</v>
      </c>
      <c r="J259" s="135">
        <f t="shared" si="84"/>
        <v>2037</v>
      </c>
      <c r="K259" s="135">
        <f t="shared" si="84"/>
        <v>2376.5</v>
      </c>
      <c r="L259" s="135">
        <f t="shared" si="84"/>
        <v>2716</v>
      </c>
      <c r="M259" s="135">
        <f t="shared" si="84"/>
        <v>3055.5</v>
      </c>
      <c r="N259" s="136">
        <f t="shared" si="84"/>
        <v>3395</v>
      </c>
      <c r="O259" s="135">
        <f t="shared" si="84"/>
        <v>3734.5000000000005</v>
      </c>
      <c r="P259" s="135">
        <f t="shared" si="84"/>
        <v>4074</v>
      </c>
      <c r="Q259" s="135">
        <f t="shared" si="84"/>
        <v>4413.5</v>
      </c>
      <c r="R259" s="135">
        <f t="shared" si="84"/>
        <v>4753</v>
      </c>
      <c r="S259" s="137">
        <f t="shared" si="84"/>
        <v>5092.5</v>
      </c>
    </row>
    <row r="260" spans="8:19" x14ac:dyDescent="0.25">
      <c r="H260" s="127">
        <v>10</v>
      </c>
      <c r="I260" s="135">
        <f t="shared" si="84"/>
        <v>2503</v>
      </c>
      <c r="J260" s="135">
        <f t="shared" si="84"/>
        <v>3003.6</v>
      </c>
      <c r="K260" s="135">
        <f t="shared" si="84"/>
        <v>3504.2</v>
      </c>
      <c r="L260" s="135">
        <f t="shared" si="84"/>
        <v>4004.8</v>
      </c>
      <c r="M260" s="135">
        <f t="shared" si="84"/>
        <v>4505.4000000000005</v>
      </c>
      <c r="N260" s="136">
        <f t="shared" si="84"/>
        <v>5006</v>
      </c>
      <c r="O260" s="135">
        <f t="shared" si="84"/>
        <v>5506.6</v>
      </c>
      <c r="P260" s="135">
        <f t="shared" si="84"/>
        <v>6007.2</v>
      </c>
      <c r="Q260" s="135">
        <f t="shared" si="84"/>
        <v>6507.8</v>
      </c>
      <c r="R260" s="135">
        <f t="shared" si="84"/>
        <v>7008.4</v>
      </c>
      <c r="S260" s="137">
        <f t="shared" si="84"/>
        <v>7509</v>
      </c>
    </row>
    <row r="261" spans="8:19" x14ac:dyDescent="0.25">
      <c r="H261" s="127">
        <v>11</v>
      </c>
      <c r="I261" s="135">
        <f t="shared" si="84"/>
        <v>15720.5</v>
      </c>
      <c r="J261" s="135">
        <f t="shared" si="84"/>
        <v>18864.599999999999</v>
      </c>
      <c r="K261" s="135">
        <f t="shared" si="84"/>
        <v>22008.699999999997</v>
      </c>
      <c r="L261" s="135">
        <f t="shared" si="84"/>
        <v>25152.800000000003</v>
      </c>
      <c r="M261" s="135">
        <f t="shared" si="84"/>
        <v>28296.9</v>
      </c>
      <c r="N261" s="136">
        <f t="shared" si="84"/>
        <v>31441</v>
      </c>
      <c r="O261" s="135">
        <f t="shared" si="84"/>
        <v>34585.100000000006</v>
      </c>
      <c r="P261" s="135">
        <f t="shared" si="84"/>
        <v>37729.199999999997</v>
      </c>
      <c r="Q261" s="135">
        <f t="shared" si="84"/>
        <v>40873.300000000003</v>
      </c>
      <c r="R261" s="135">
        <f t="shared" si="84"/>
        <v>44017.399999999994</v>
      </c>
      <c r="S261" s="137">
        <f t="shared" si="84"/>
        <v>47161.5</v>
      </c>
    </row>
    <row r="262" spans="8:19" x14ac:dyDescent="0.25">
      <c r="H262" s="127">
        <v>12</v>
      </c>
      <c r="I262" s="135">
        <f t="shared" si="84"/>
        <v>17437</v>
      </c>
      <c r="J262" s="135">
        <f t="shared" si="84"/>
        <v>20924.399999999998</v>
      </c>
      <c r="K262" s="135">
        <f t="shared" si="84"/>
        <v>24411.8</v>
      </c>
      <c r="L262" s="135">
        <f t="shared" si="84"/>
        <v>27899.200000000001</v>
      </c>
      <c r="M262" s="135">
        <f t="shared" si="84"/>
        <v>31386.600000000002</v>
      </c>
      <c r="N262" s="136">
        <f t="shared" si="84"/>
        <v>34874</v>
      </c>
      <c r="O262" s="135">
        <f t="shared" si="84"/>
        <v>38361.4</v>
      </c>
      <c r="P262" s="135">
        <f t="shared" si="84"/>
        <v>41848.799999999996</v>
      </c>
      <c r="Q262" s="135">
        <f t="shared" si="84"/>
        <v>45336.200000000004</v>
      </c>
      <c r="R262" s="135">
        <f t="shared" si="84"/>
        <v>48823.6</v>
      </c>
      <c r="S262" s="137">
        <f t="shared" si="84"/>
        <v>52311</v>
      </c>
    </row>
    <row r="263" spans="8:19" x14ac:dyDescent="0.25">
      <c r="H263" s="127">
        <v>13</v>
      </c>
      <c r="I263" s="135">
        <f t="shared" si="84"/>
        <v>19196</v>
      </c>
      <c r="J263" s="135">
        <f t="shared" si="84"/>
        <v>23035.200000000001</v>
      </c>
      <c r="K263" s="135">
        <f t="shared" si="84"/>
        <v>26874.399999999998</v>
      </c>
      <c r="L263" s="135">
        <f t="shared" si="84"/>
        <v>30713.600000000002</v>
      </c>
      <c r="M263" s="135">
        <f t="shared" si="84"/>
        <v>34552.800000000003</v>
      </c>
      <c r="N263" s="136">
        <f t="shared" si="84"/>
        <v>38392</v>
      </c>
      <c r="O263" s="135">
        <f t="shared" si="84"/>
        <v>42231.200000000004</v>
      </c>
      <c r="P263" s="135">
        <f t="shared" si="84"/>
        <v>46070.400000000001</v>
      </c>
      <c r="Q263" s="135">
        <f t="shared" si="84"/>
        <v>49909.599999999999</v>
      </c>
      <c r="R263" s="135">
        <f t="shared" si="84"/>
        <v>53748.799999999996</v>
      </c>
      <c r="S263" s="137">
        <f t="shared" si="84"/>
        <v>57588</v>
      </c>
    </row>
    <row r="264" spans="8:19" x14ac:dyDescent="0.25">
      <c r="H264" s="127">
        <v>14</v>
      </c>
      <c r="I264" s="135">
        <f t="shared" si="84"/>
        <v>20997</v>
      </c>
      <c r="J264" s="135">
        <f t="shared" si="84"/>
        <v>25196.399999999998</v>
      </c>
      <c r="K264" s="135">
        <f t="shared" si="84"/>
        <v>29395.8</v>
      </c>
      <c r="L264" s="135">
        <f t="shared" si="84"/>
        <v>33595.200000000004</v>
      </c>
      <c r="M264" s="135">
        <f t="shared" si="84"/>
        <v>37794.6</v>
      </c>
      <c r="N264" s="136">
        <f t="shared" si="84"/>
        <v>41994</v>
      </c>
      <c r="O264" s="135">
        <f t="shared" si="84"/>
        <v>46193.4</v>
      </c>
      <c r="P264" s="135">
        <f t="shared" si="84"/>
        <v>50392.799999999996</v>
      </c>
      <c r="Q264" s="135">
        <f t="shared" si="84"/>
        <v>54592.200000000004</v>
      </c>
      <c r="R264" s="135">
        <f t="shared" si="84"/>
        <v>58791.6</v>
      </c>
      <c r="S264" s="137">
        <f t="shared" si="84"/>
        <v>62991</v>
      </c>
    </row>
    <row r="265" spans="8:19" x14ac:dyDescent="0.25">
      <c r="H265" s="127">
        <v>15</v>
      </c>
      <c r="I265" s="135">
        <f t="shared" si="84"/>
        <v>22843.5</v>
      </c>
      <c r="J265" s="135">
        <f t="shared" si="84"/>
        <v>27412.2</v>
      </c>
      <c r="K265" s="135">
        <f t="shared" si="84"/>
        <v>31980.899999999998</v>
      </c>
      <c r="L265" s="135">
        <f t="shared" si="84"/>
        <v>36549.599999999999</v>
      </c>
      <c r="M265" s="135">
        <f t="shared" si="84"/>
        <v>41118.300000000003</v>
      </c>
      <c r="N265" s="136">
        <f t="shared" si="84"/>
        <v>45687</v>
      </c>
      <c r="O265" s="135">
        <f t="shared" si="84"/>
        <v>50255.700000000004</v>
      </c>
      <c r="P265" s="135">
        <f t="shared" si="84"/>
        <v>54824.4</v>
      </c>
      <c r="Q265" s="135">
        <f t="shared" si="84"/>
        <v>59393.1</v>
      </c>
      <c r="R265" s="135">
        <f t="shared" si="84"/>
        <v>63961.799999999996</v>
      </c>
      <c r="S265" s="137">
        <f t="shared" si="84"/>
        <v>68530.5</v>
      </c>
    </row>
    <row r="266" spans="8:19" x14ac:dyDescent="0.25">
      <c r="H266" s="127">
        <v>16</v>
      </c>
      <c r="I266" s="135">
        <f t="shared" si="84"/>
        <v>0</v>
      </c>
      <c r="J266" s="135">
        <f t="shared" si="84"/>
        <v>0</v>
      </c>
      <c r="K266" s="135">
        <f t="shared" si="84"/>
        <v>0</v>
      </c>
      <c r="L266" s="135">
        <f t="shared" si="84"/>
        <v>0</v>
      </c>
      <c r="M266" s="135">
        <f t="shared" si="84"/>
        <v>0</v>
      </c>
      <c r="N266" s="136">
        <f t="shared" si="84"/>
        <v>0</v>
      </c>
      <c r="O266" s="135">
        <f t="shared" si="84"/>
        <v>0</v>
      </c>
      <c r="P266" s="135">
        <f t="shared" si="84"/>
        <v>0</v>
      </c>
      <c r="Q266" s="135">
        <f t="shared" si="84"/>
        <v>0</v>
      </c>
      <c r="R266" s="135">
        <f t="shared" si="84"/>
        <v>0</v>
      </c>
      <c r="S266" s="137">
        <f t="shared" si="84"/>
        <v>0</v>
      </c>
    </row>
    <row r="267" spans="8:19" x14ac:dyDescent="0.25">
      <c r="H267" s="127">
        <v>17</v>
      </c>
      <c r="I267" s="135">
        <f t="shared" si="84"/>
        <v>0</v>
      </c>
      <c r="J267" s="135">
        <f t="shared" si="84"/>
        <v>0</v>
      </c>
      <c r="K267" s="135">
        <f t="shared" si="84"/>
        <v>0</v>
      </c>
      <c r="L267" s="135">
        <f t="shared" si="84"/>
        <v>0</v>
      </c>
      <c r="M267" s="135">
        <f t="shared" si="84"/>
        <v>0</v>
      </c>
      <c r="N267" s="136">
        <f t="shared" si="84"/>
        <v>0</v>
      </c>
      <c r="O267" s="135">
        <f t="shared" si="84"/>
        <v>0</v>
      </c>
      <c r="P267" s="135">
        <f t="shared" si="84"/>
        <v>0</v>
      </c>
      <c r="Q267" s="135">
        <f t="shared" si="84"/>
        <v>0</v>
      </c>
      <c r="R267" s="135">
        <f t="shared" si="84"/>
        <v>0</v>
      </c>
      <c r="S267" s="137">
        <f t="shared" si="84"/>
        <v>0</v>
      </c>
    </row>
    <row r="268" spans="8:19" x14ac:dyDescent="0.25">
      <c r="H268" s="127">
        <v>18</v>
      </c>
      <c r="I268" s="135">
        <f t="shared" si="84"/>
        <v>0</v>
      </c>
      <c r="J268" s="135">
        <f t="shared" si="84"/>
        <v>0</v>
      </c>
      <c r="K268" s="135">
        <f t="shared" si="84"/>
        <v>0</v>
      </c>
      <c r="L268" s="135">
        <f t="shared" si="84"/>
        <v>0</v>
      </c>
      <c r="M268" s="135">
        <f t="shared" si="84"/>
        <v>0</v>
      </c>
      <c r="N268" s="136">
        <f t="shared" si="84"/>
        <v>0</v>
      </c>
      <c r="O268" s="135">
        <f t="shared" si="84"/>
        <v>0</v>
      </c>
      <c r="P268" s="135">
        <f t="shared" si="84"/>
        <v>0</v>
      </c>
      <c r="Q268" s="135">
        <f t="shared" si="84"/>
        <v>0</v>
      </c>
      <c r="R268" s="135">
        <f t="shared" si="84"/>
        <v>0</v>
      </c>
      <c r="S268" s="137">
        <f t="shared" si="84"/>
        <v>0</v>
      </c>
    </row>
    <row r="269" spans="8:19" x14ac:dyDescent="0.25">
      <c r="H269" s="127">
        <v>19</v>
      </c>
      <c r="I269" s="135">
        <f t="shared" si="84"/>
        <v>0</v>
      </c>
      <c r="J269" s="135">
        <f t="shared" si="84"/>
        <v>0</v>
      </c>
      <c r="K269" s="135">
        <f t="shared" si="84"/>
        <v>0</v>
      </c>
      <c r="L269" s="135">
        <f t="shared" si="84"/>
        <v>0</v>
      </c>
      <c r="M269" s="135">
        <f t="shared" si="84"/>
        <v>0</v>
      </c>
      <c r="N269" s="136">
        <f t="shared" si="84"/>
        <v>0</v>
      </c>
      <c r="O269" s="135">
        <f t="shared" si="84"/>
        <v>0</v>
      </c>
      <c r="P269" s="135">
        <f t="shared" si="84"/>
        <v>0</v>
      </c>
      <c r="Q269" s="135">
        <f t="shared" si="84"/>
        <v>0</v>
      </c>
      <c r="R269" s="135">
        <f t="shared" si="84"/>
        <v>0</v>
      </c>
      <c r="S269" s="137">
        <f t="shared" si="84"/>
        <v>0</v>
      </c>
    </row>
    <row r="270" spans="8:19" x14ac:dyDescent="0.25">
      <c r="H270" s="127">
        <v>20</v>
      </c>
      <c r="I270" s="135">
        <f t="shared" si="84"/>
        <v>34635.5</v>
      </c>
      <c r="J270" s="135">
        <f t="shared" si="84"/>
        <v>41562.6</v>
      </c>
      <c r="K270" s="135">
        <f t="shared" si="84"/>
        <v>48489.7</v>
      </c>
      <c r="L270" s="135">
        <f t="shared" si="84"/>
        <v>55416.800000000003</v>
      </c>
      <c r="M270" s="135">
        <f t="shared" si="84"/>
        <v>62343.9</v>
      </c>
      <c r="N270" s="136">
        <f t="shared" si="84"/>
        <v>69271</v>
      </c>
      <c r="O270" s="135">
        <f t="shared" si="84"/>
        <v>76198.100000000006</v>
      </c>
      <c r="P270" s="135">
        <f t="shared" si="84"/>
        <v>83125.2</v>
      </c>
      <c r="Q270" s="135">
        <f t="shared" si="84"/>
        <v>90052.3</v>
      </c>
      <c r="R270" s="135">
        <f t="shared" si="84"/>
        <v>96979.4</v>
      </c>
      <c r="S270" s="137">
        <f t="shared" si="84"/>
        <v>103906.5</v>
      </c>
    </row>
    <row r="271" spans="8:19" x14ac:dyDescent="0.25">
      <c r="H271" s="127">
        <v>21</v>
      </c>
      <c r="I271" s="135">
        <f t="shared" si="84"/>
        <v>0</v>
      </c>
      <c r="J271" s="135">
        <f t="shared" si="84"/>
        <v>0</v>
      </c>
      <c r="K271" s="135">
        <f t="shared" si="84"/>
        <v>0</v>
      </c>
      <c r="L271" s="135">
        <f t="shared" si="84"/>
        <v>0</v>
      </c>
      <c r="M271" s="135">
        <f t="shared" si="84"/>
        <v>0</v>
      </c>
      <c r="N271" s="136">
        <f t="shared" si="84"/>
        <v>0</v>
      </c>
      <c r="O271" s="135">
        <f t="shared" si="84"/>
        <v>0</v>
      </c>
      <c r="P271" s="135">
        <f t="shared" si="84"/>
        <v>0</v>
      </c>
      <c r="Q271" s="135">
        <f t="shared" si="84"/>
        <v>0</v>
      </c>
      <c r="R271" s="135">
        <f t="shared" si="84"/>
        <v>0</v>
      </c>
      <c r="S271" s="137">
        <f t="shared" si="84"/>
        <v>0</v>
      </c>
    </row>
    <row r="272" spans="8:19" x14ac:dyDescent="0.25">
      <c r="H272" s="127">
        <v>22</v>
      </c>
      <c r="I272" s="135">
        <f t="shared" si="84"/>
        <v>0</v>
      </c>
      <c r="J272" s="135">
        <f t="shared" si="84"/>
        <v>0</v>
      </c>
      <c r="K272" s="135">
        <f t="shared" si="84"/>
        <v>0</v>
      </c>
      <c r="L272" s="135">
        <f t="shared" si="84"/>
        <v>0</v>
      </c>
      <c r="M272" s="135">
        <f t="shared" si="84"/>
        <v>0</v>
      </c>
      <c r="N272" s="136">
        <f t="shared" si="84"/>
        <v>0</v>
      </c>
      <c r="O272" s="135">
        <f t="shared" si="84"/>
        <v>0</v>
      </c>
      <c r="P272" s="135">
        <f t="shared" si="84"/>
        <v>0</v>
      </c>
      <c r="Q272" s="135">
        <f t="shared" si="84"/>
        <v>0</v>
      </c>
      <c r="R272" s="135">
        <f t="shared" si="84"/>
        <v>0</v>
      </c>
      <c r="S272" s="137">
        <f t="shared" si="84"/>
        <v>0</v>
      </c>
    </row>
    <row r="273" spans="8:19" x14ac:dyDescent="0.25">
      <c r="H273" s="127">
        <v>23</v>
      </c>
      <c r="I273" s="135">
        <f t="shared" si="84"/>
        <v>0</v>
      </c>
      <c r="J273" s="135">
        <f t="shared" si="84"/>
        <v>0</v>
      </c>
      <c r="K273" s="135">
        <f t="shared" si="84"/>
        <v>0</v>
      </c>
      <c r="L273" s="135">
        <f t="shared" si="84"/>
        <v>0</v>
      </c>
      <c r="M273" s="135">
        <f t="shared" si="84"/>
        <v>0</v>
      </c>
      <c r="N273" s="136">
        <f t="shared" si="84"/>
        <v>0</v>
      </c>
      <c r="O273" s="135">
        <f t="shared" si="84"/>
        <v>0</v>
      </c>
      <c r="P273" s="135">
        <f t="shared" si="84"/>
        <v>0</v>
      </c>
      <c r="Q273" s="135">
        <f t="shared" si="84"/>
        <v>0</v>
      </c>
      <c r="R273" s="135">
        <f t="shared" si="84"/>
        <v>0</v>
      </c>
      <c r="S273" s="137">
        <f t="shared" si="84"/>
        <v>0</v>
      </c>
    </row>
    <row r="274" spans="8:19" x14ac:dyDescent="0.25">
      <c r="H274" s="127">
        <v>24</v>
      </c>
      <c r="I274" s="135">
        <f t="shared" si="84"/>
        <v>0</v>
      </c>
      <c r="J274" s="135">
        <f t="shared" si="84"/>
        <v>0</v>
      </c>
      <c r="K274" s="135">
        <f t="shared" si="84"/>
        <v>0</v>
      </c>
      <c r="L274" s="135">
        <f t="shared" si="84"/>
        <v>0</v>
      </c>
      <c r="M274" s="135">
        <f t="shared" si="84"/>
        <v>0</v>
      </c>
      <c r="N274" s="136">
        <f t="shared" si="84"/>
        <v>0</v>
      </c>
      <c r="O274" s="135">
        <f t="shared" si="84"/>
        <v>0</v>
      </c>
      <c r="P274" s="135">
        <f t="shared" ref="J274:S280" si="85">$D240*(1+P$18)</f>
        <v>0</v>
      </c>
      <c r="Q274" s="135">
        <f t="shared" si="85"/>
        <v>0</v>
      </c>
      <c r="R274" s="135">
        <f t="shared" si="85"/>
        <v>0</v>
      </c>
      <c r="S274" s="137">
        <f t="shared" si="85"/>
        <v>0</v>
      </c>
    </row>
    <row r="275" spans="8:19" x14ac:dyDescent="0.25">
      <c r="H275" s="127">
        <v>25</v>
      </c>
      <c r="I275" s="135">
        <f t="shared" si="84"/>
        <v>48958.5</v>
      </c>
      <c r="J275" s="135">
        <f t="shared" si="85"/>
        <v>58750.2</v>
      </c>
      <c r="K275" s="135">
        <f t="shared" si="85"/>
        <v>68541.899999999994</v>
      </c>
      <c r="L275" s="135">
        <f t="shared" si="85"/>
        <v>78333.600000000006</v>
      </c>
      <c r="M275" s="135">
        <f t="shared" si="85"/>
        <v>88125.3</v>
      </c>
      <c r="N275" s="136">
        <f t="shared" si="85"/>
        <v>97917</v>
      </c>
      <c r="O275" s="135">
        <f t="shared" si="85"/>
        <v>107708.70000000001</v>
      </c>
      <c r="P275" s="135">
        <f t="shared" si="85"/>
        <v>117500.4</v>
      </c>
      <c r="Q275" s="135">
        <f t="shared" si="85"/>
        <v>127292.1</v>
      </c>
      <c r="R275" s="135">
        <f t="shared" si="85"/>
        <v>137083.79999999999</v>
      </c>
      <c r="S275" s="137">
        <f t="shared" si="85"/>
        <v>146875.5</v>
      </c>
    </row>
    <row r="276" spans="8:19" x14ac:dyDescent="0.25">
      <c r="H276" s="127">
        <v>26</v>
      </c>
      <c r="I276" s="135">
        <f t="shared" si="84"/>
        <v>0</v>
      </c>
      <c r="J276" s="135">
        <f t="shared" si="85"/>
        <v>0</v>
      </c>
      <c r="K276" s="135">
        <f t="shared" si="85"/>
        <v>0</v>
      </c>
      <c r="L276" s="135">
        <f t="shared" si="85"/>
        <v>0</v>
      </c>
      <c r="M276" s="135">
        <f t="shared" si="85"/>
        <v>0</v>
      </c>
      <c r="N276" s="136">
        <f t="shared" si="85"/>
        <v>0</v>
      </c>
      <c r="O276" s="135">
        <f t="shared" si="85"/>
        <v>0</v>
      </c>
      <c r="P276" s="135">
        <f t="shared" si="85"/>
        <v>0</v>
      </c>
      <c r="Q276" s="135">
        <f t="shared" si="85"/>
        <v>0</v>
      </c>
      <c r="R276" s="135">
        <f t="shared" si="85"/>
        <v>0</v>
      </c>
      <c r="S276" s="137">
        <f t="shared" si="85"/>
        <v>0</v>
      </c>
    </row>
    <row r="277" spans="8:19" x14ac:dyDescent="0.25">
      <c r="H277" s="127">
        <v>27</v>
      </c>
      <c r="I277" s="135">
        <f t="shared" si="84"/>
        <v>0</v>
      </c>
      <c r="J277" s="135">
        <f t="shared" si="85"/>
        <v>0</v>
      </c>
      <c r="K277" s="135">
        <f t="shared" si="85"/>
        <v>0</v>
      </c>
      <c r="L277" s="135">
        <f t="shared" si="85"/>
        <v>0</v>
      </c>
      <c r="M277" s="135">
        <f t="shared" si="85"/>
        <v>0</v>
      </c>
      <c r="N277" s="136">
        <f t="shared" si="85"/>
        <v>0</v>
      </c>
      <c r="O277" s="135">
        <f t="shared" si="85"/>
        <v>0</v>
      </c>
      <c r="P277" s="135">
        <f t="shared" si="85"/>
        <v>0</v>
      </c>
      <c r="Q277" s="135">
        <f t="shared" si="85"/>
        <v>0</v>
      </c>
      <c r="R277" s="135">
        <f t="shared" si="85"/>
        <v>0</v>
      </c>
      <c r="S277" s="137">
        <f t="shared" si="85"/>
        <v>0</v>
      </c>
    </row>
    <row r="278" spans="8:19" x14ac:dyDescent="0.25">
      <c r="H278" s="127">
        <v>28</v>
      </c>
      <c r="I278" s="135">
        <f t="shared" si="84"/>
        <v>0</v>
      </c>
      <c r="J278" s="135">
        <f t="shared" si="85"/>
        <v>0</v>
      </c>
      <c r="K278" s="135">
        <f t="shared" si="85"/>
        <v>0</v>
      </c>
      <c r="L278" s="135">
        <f t="shared" si="85"/>
        <v>0</v>
      </c>
      <c r="M278" s="135">
        <f t="shared" si="85"/>
        <v>0</v>
      </c>
      <c r="N278" s="136">
        <f t="shared" si="85"/>
        <v>0</v>
      </c>
      <c r="O278" s="135">
        <f t="shared" si="85"/>
        <v>0</v>
      </c>
      <c r="P278" s="135">
        <f t="shared" si="85"/>
        <v>0</v>
      </c>
      <c r="Q278" s="135">
        <f t="shared" si="85"/>
        <v>0</v>
      </c>
      <c r="R278" s="135">
        <f t="shared" si="85"/>
        <v>0</v>
      </c>
      <c r="S278" s="137">
        <f t="shared" si="85"/>
        <v>0</v>
      </c>
    </row>
    <row r="279" spans="8:19" x14ac:dyDescent="0.25">
      <c r="H279" s="127">
        <v>29</v>
      </c>
      <c r="I279" s="135">
        <f t="shared" si="84"/>
        <v>0</v>
      </c>
      <c r="J279" s="135">
        <f t="shared" si="85"/>
        <v>0</v>
      </c>
      <c r="K279" s="135">
        <f t="shared" si="85"/>
        <v>0</v>
      </c>
      <c r="L279" s="135">
        <f t="shared" si="85"/>
        <v>0</v>
      </c>
      <c r="M279" s="135">
        <f t="shared" si="85"/>
        <v>0</v>
      </c>
      <c r="N279" s="136">
        <f t="shared" si="85"/>
        <v>0</v>
      </c>
      <c r="O279" s="135">
        <f t="shared" si="85"/>
        <v>0</v>
      </c>
      <c r="P279" s="135">
        <f t="shared" si="85"/>
        <v>0</v>
      </c>
      <c r="Q279" s="135">
        <f t="shared" si="85"/>
        <v>0</v>
      </c>
      <c r="R279" s="135">
        <f t="shared" si="85"/>
        <v>0</v>
      </c>
      <c r="S279" s="137">
        <f t="shared" si="85"/>
        <v>0</v>
      </c>
    </row>
    <row r="280" spans="8:19" x14ac:dyDescent="0.25">
      <c r="H280" s="128">
        <v>30</v>
      </c>
      <c r="I280" s="138">
        <f t="shared" si="84"/>
        <v>66706.5</v>
      </c>
      <c r="J280" s="138">
        <f t="shared" si="85"/>
        <v>80047.8</v>
      </c>
      <c r="K280" s="138">
        <f t="shared" si="85"/>
        <v>93389.099999999991</v>
      </c>
      <c r="L280" s="138">
        <f t="shared" si="85"/>
        <v>106730.40000000001</v>
      </c>
      <c r="M280" s="138">
        <f t="shared" si="85"/>
        <v>120071.7</v>
      </c>
      <c r="N280" s="139">
        <f t="shared" si="85"/>
        <v>133413</v>
      </c>
      <c r="O280" s="138">
        <f t="shared" si="85"/>
        <v>146754.30000000002</v>
      </c>
      <c r="P280" s="138">
        <f t="shared" si="85"/>
        <v>160095.6</v>
      </c>
      <c r="Q280" s="138">
        <f t="shared" si="85"/>
        <v>173436.9</v>
      </c>
      <c r="R280" s="138">
        <f t="shared" si="85"/>
        <v>186778.19999999998</v>
      </c>
      <c r="S280" s="140">
        <f t="shared" si="85"/>
        <v>200119.5</v>
      </c>
    </row>
    <row r="283" spans="8:19" x14ac:dyDescent="0.25">
      <c r="H283" s="111"/>
      <c r="I283" s="112">
        <v>-0.5</v>
      </c>
      <c r="J283" s="112">
        <v>-0.4</v>
      </c>
      <c r="K283" s="112">
        <v>-0.3</v>
      </c>
      <c r="L283" s="112">
        <v>-0.2</v>
      </c>
      <c r="M283" s="112">
        <v>-0.1</v>
      </c>
      <c r="N283" s="112">
        <v>0</v>
      </c>
      <c r="O283" s="112">
        <v>0.1</v>
      </c>
      <c r="P283" s="112">
        <v>0.2</v>
      </c>
      <c r="Q283" s="112">
        <v>0.3</v>
      </c>
      <c r="R283" s="112">
        <v>0.4</v>
      </c>
      <c r="S283" s="113">
        <v>0.5</v>
      </c>
    </row>
    <row r="284" spans="8:19" x14ac:dyDescent="0.25">
      <c r="H284" s="114" t="s">
        <v>104</v>
      </c>
      <c r="I284" s="120">
        <f>I228</f>
        <v>2503</v>
      </c>
      <c r="J284" s="120">
        <f t="shared" ref="J284:S284" si="86">J228</f>
        <v>3003.6</v>
      </c>
      <c r="K284" s="120">
        <f t="shared" si="86"/>
        <v>3504.2</v>
      </c>
      <c r="L284" s="120">
        <f t="shared" si="86"/>
        <v>4004.8</v>
      </c>
      <c r="M284" s="120">
        <f t="shared" si="86"/>
        <v>4505.4000000000005</v>
      </c>
      <c r="N284" s="121">
        <f t="shared" si="86"/>
        <v>5006</v>
      </c>
      <c r="O284" s="120">
        <f t="shared" si="86"/>
        <v>5506.6</v>
      </c>
      <c r="P284" s="120">
        <f t="shared" si="86"/>
        <v>6007.2</v>
      </c>
      <c r="Q284" s="120">
        <f t="shared" si="86"/>
        <v>6507.8</v>
      </c>
      <c r="R284" s="120">
        <f t="shared" si="86"/>
        <v>7008.4</v>
      </c>
      <c r="S284" s="122">
        <f t="shared" si="86"/>
        <v>7509</v>
      </c>
    </row>
    <row r="285" spans="8:19" x14ac:dyDescent="0.25">
      <c r="H285" s="114" t="s">
        <v>105</v>
      </c>
      <c r="I285" s="120">
        <f>I238</f>
        <v>25111</v>
      </c>
      <c r="J285" s="120">
        <f t="shared" ref="J285:S285" si="87">J238</f>
        <v>30133.199999999997</v>
      </c>
      <c r="K285" s="120">
        <f t="shared" si="87"/>
        <v>35155.399999999994</v>
      </c>
      <c r="L285" s="120">
        <f t="shared" si="87"/>
        <v>40177.600000000006</v>
      </c>
      <c r="M285" s="120">
        <f t="shared" si="87"/>
        <v>45199.8</v>
      </c>
      <c r="N285" s="121">
        <f t="shared" si="87"/>
        <v>50222</v>
      </c>
      <c r="O285" s="120">
        <f t="shared" si="87"/>
        <v>55244.200000000004</v>
      </c>
      <c r="P285" s="120">
        <f t="shared" si="87"/>
        <v>60266.399999999994</v>
      </c>
      <c r="Q285" s="120">
        <f t="shared" si="87"/>
        <v>65288.600000000006</v>
      </c>
      <c r="R285" s="120">
        <f t="shared" si="87"/>
        <v>70310.799999999988</v>
      </c>
      <c r="S285" s="122">
        <f t="shared" si="87"/>
        <v>75333</v>
      </c>
    </row>
    <row r="286" spans="8:19" x14ac:dyDescent="0.25">
      <c r="H286" s="114" t="s">
        <v>106</v>
      </c>
      <c r="I286" s="123">
        <f>I248</f>
        <v>51964.5</v>
      </c>
      <c r="J286" s="123">
        <f t="shared" ref="J286:S286" si="88">J248</f>
        <v>62357.399999999994</v>
      </c>
      <c r="K286" s="123">
        <f t="shared" si="88"/>
        <v>72750.299999999988</v>
      </c>
      <c r="L286" s="123">
        <f t="shared" si="88"/>
        <v>83143.200000000012</v>
      </c>
      <c r="M286" s="123">
        <f t="shared" si="88"/>
        <v>93536.1</v>
      </c>
      <c r="N286" s="124">
        <f t="shared" si="88"/>
        <v>103929</v>
      </c>
      <c r="O286" s="123">
        <f t="shared" si="88"/>
        <v>114321.90000000001</v>
      </c>
      <c r="P286" s="123">
        <f t="shared" si="88"/>
        <v>124714.79999999999</v>
      </c>
      <c r="Q286" s="123">
        <f t="shared" si="88"/>
        <v>135107.70000000001</v>
      </c>
      <c r="R286" s="123">
        <f t="shared" si="88"/>
        <v>145500.59999999998</v>
      </c>
      <c r="S286" s="125">
        <f t="shared" si="88"/>
        <v>155893.5</v>
      </c>
    </row>
    <row r="287" spans="8:19" x14ac:dyDescent="0.25">
      <c r="H287" s="114" t="s">
        <v>108</v>
      </c>
      <c r="I287" s="120">
        <f>I260</f>
        <v>2503</v>
      </c>
      <c r="J287" s="120">
        <f t="shared" ref="J287:S287" si="89">J260</f>
        <v>3003.6</v>
      </c>
      <c r="K287" s="120">
        <f t="shared" si="89"/>
        <v>3504.2</v>
      </c>
      <c r="L287" s="120">
        <f t="shared" si="89"/>
        <v>4004.8</v>
      </c>
      <c r="M287" s="120">
        <f t="shared" si="89"/>
        <v>4505.4000000000005</v>
      </c>
      <c r="N287" s="121">
        <f t="shared" si="89"/>
        <v>5006</v>
      </c>
      <c r="O287" s="120">
        <f t="shared" si="89"/>
        <v>5506.6</v>
      </c>
      <c r="P287" s="120">
        <f t="shared" si="89"/>
        <v>6007.2</v>
      </c>
      <c r="Q287" s="120">
        <f t="shared" si="89"/>
        <v>6507.8</v>
      </c>
      <c r="R287" s="120">
        <f t="shared" si="89"/>
        <v>7008.4</v>
      </c>
      <c r="S287" s="119">
        <f t="shared" si="89"/>
        <v>7509</v>
      </c>
    </row>
    <row r="288" spans="8:19" x14ac:dyDescent="0.25">
      <c r="H288" s="114" t="s">
        <v>109</v>
      </c>
      <c r="I288" s="120">
        <f>I270</f>
        <v>34635.5</v>
      </c>
      <c r="J288" s="120">
        <f t="shared" ref="J288:S288" si="90">J270</f>
        <v>41562.6</v>
      </c>
      <c r="K288" s="120">
        <f t="shared" si="90"/>
        <v>48489.7</v>
      </c>
      <c r="L288" s="120">
        <f t="shared" si="90"/>
        <v>55416.800000000003</v>
      </c>
      <c r="M288" s="120">
        <f t="shared" si="90"/>
        <v>62343.9</v>
      </c>
      <c r="N288" s="121">
        <f t="shared" si="90"/>
        <v>69271</v>
      </c>
      <c r="O288" s="120">
        <f t="shared" si="90"/>
        <v>76198.100000000006</v>
      </c>
      <c r="P288" s="120">
        <f t="shared" si="90"/>
        <v>83125.2</v>
      </c>
      <c r="Q288" s="120">
        <f t="shared" si="90"/>
        <v>90052.3</v>
      </c>
      <c r="R288" s="120">
        <f t="shared" si="90"/>
        <v>96979.4</v>
      </c>
      <c r="S288" s="122">
        <f t="shared" si="90"/>
        <v>103906.5</v>
      </c>
    </row>
    <row r="289" spans="8:19" x14ac:dyDescent="0.25">
      <c r="H289" s="129" t="s">
        <v>107</v>
      </c>
      <c r="I289" s="123">
        <f>I280</f>
        <v>66706.5</v>
      </c>
      <c r="J289" s="123">
        <f t="shared" ref="J289:S289" si="91">J280</f>
        <v>80047.8</v>
      </c>
      <c r="K289" s="123">
        <f t="shared" si="91"/>
        <v>93389.099999999991</v>
      </c>
      <c r="L289" s="123">
        <f t="shared" si="91"/>
        <v>106730.40000000001</v>
      </c>
      <c r="M289" s="123">
        <f t="shared" si="91"/>
        <v>120071.7</v>
      </c>
      <c r="N289" s="124">
        <f t="shared" si="91"/>
        <v>133413</v>
      </c>
      <c r="O289" s="123">
        <f t="shared" si="91"/>
        <v>146754.30000000002</v>
      </c>
      <c r="P289" s="123">
        <f t="shared" si="91"/>
        <v>160095.6</v>
      </c>
      <c r="Q289" s="123">
        <f t="shared" si="91"/>
        <v>173436.9</v>
      </c>
      <c r="R289" s="123">
        <f t="shared" si="91"/>
        <v>186778.19999999998</v>
      </c>
      <c r="S289" s="125">
        <f t="shared" si="91"/>
        <v>200119.5</v>
      </c>
    </row>
    <row r="292" spans="8:19" x14ac:dyDescent="0.25">
      <c r="H292" s="93"/>
      <c r="I292" s="98">
        <f>I$20</f>
        <v>-0.5</v>
      </c>
      <c r="J292" s="98">
        <f t="shared" ref="J292:S292" si="92">J$20</f>
        <v>-0.4</v>
      </c>
      <c r="K292" s="98">
        <f t="shared" si="92"/>
        <v>-0.3</v>
      </c>
      <c r="L292" s="98">
        <f t="shared" si="92"/>
        <v>-0.2</v>
      </c>
      <c r="M292" s="98">
        <f t="shared" si="92"/>
        <v>-0.1</v>
      </c>
      <c r="N292" s="98">
        <f t="shared" si="92"/>
        <v>0</v>
      </c>
      <c r="O292" s="98">
        <f t="shared" si="92"/>
        <v>0.1</v>
      </c>
      <c r="P292" s="98">
        <f t="shared" si="92"/>
        <v>0.2</v>
      </c>
      <c r="Q292" s="98">
        <f t="shared" si="92"/>
        <v>0.3</v>
      </c>
      <c r="R292" s="98">
        <f t="shared" si="92"/>
        <v>0.4</v>
      </c>
      <c r="S292" s="98">
        <f t="shared" si="92"/>
        <v>0.5</v>
      </c>
    </row>
    <row r="293" spans="8:19" x14ac:dyDescent="0.25">
      <c r="H293" s="93" t="s">
        <v>61</v>
      </c>
      <c r="I293" s="94">
        <v>27.140256001220582</v>
      </c>
      <c r="J293" s="94">
        <v>26.920899794057291</v>
      </c>
      <c r="K293" s="94">
        <v>26.701543586893997</v>
      </c>
      <c r="L293" s="94">
        <v>26.482187379730703</v>
      </c>
      <c r="M293" s="94">
        <v>26.26283117256741</v>
      </c>
      <c r="N293" s="95">
        <v>26.043474965404119</v>
      </c>
      <c r="O293" s="94">
        <v>25.824118758240829</v>
      </c>
      <c r="P293" s="94">
        <v>25.604762551077538</v>
      </c>
      <c r="Q293" s="94">
        <v>25.385406343914248</v>
      </c>
      <c r="R293" s="94">
        <v>25.166050136750957</v>
      </c>
      <c r="S293" s="94">
        <v>24.946693929587664</v>
      </c>
    </row>
    <row r="294" spans="8:19" x14ac:dyDescent="0.25">
      <c r="H294" s="93" t="s">
        <v>65</v>
      </c>
      <c r="I294" s="94">
        <v>30.326345769023888</v>
      </c>
      <c r="J294" s="94">
        <v>28.767614922828667</v>
      </c>
      <c r="K294" s="94">
        <v>27.208884076633446</v>
      </c>
      <c r="L294" s="94">
        <v>25.650153230438224</v>
      </c>
      <c r="M294" s="94">
        <v>24.091422384243003</v>
      </c>
      <c r="N294" s="95">
        <v>22.532691538047782</v>
      </c>
      <c r="O294" s="94">
        <v>20.973960691852557</v>
      </c>
      <c r="P294" s="94">
        <v>19.41522984565734</v>
      </c>
      <c r="Q294" s="94">
        <v>17.856498999462115</v>
      </c>
      <c r="R294" s="94">
        <v>16.297768153266897</v>
      </c>
      <c r="S294" s="94">
        <v>14.739037307071673</v>
      </c>
    </row>
    <row r="295" spans="8:19" x14ac:dyDescent="0.25">
      <c r="H295" s="93" t="s">
        <v>67</v>
      </c>
      <c r="I295" s="94">
        <v>23.432848956164314</v>
      </c>
      <c r="J295" s="94">
        <v>21.938758845773734</v>
      </c>
      <c r="K295" s="94">
        <v>20.444668735383154</v>
      </c>
      <c r="L295" s="94">
        <v>18.95057862499257</v>
      </c>
      <c r="M295" s="94">
        <v>17.45648851460199</v>
      </c>
      <c r="N295" s="95">
        <v>15.96239840421141</v>
      </c>
      <c r="O295" s="94">
        <v>14.468308293820829</v>
      </c>
      <c r="P295" s="94">
        <v>12.974218183430251</v>
      </c>
      <c r="Q295" s="94">
        <v>11.480128073039671</v>
      </c>
      <c r="R295" s="94">
        <v>9.9860379626490925</v>
      </c>
      <c r="S295" s="94">
        <v>8.4919478522585106</v>
      </c>
    </row>
    <row r="296" spans="8:19" x14ac:dyDescent="0.25">
      <c r="H296" s="93" t="s">
        <v>62</v>
      </c>
      <c r="I296" s="94">
        <v>22.863993065330522</v>
      </c>
      <c r="J296" s="94">
        <v>22.644636858167232</v>
      </c>
      <c r="K296" s="94">
        <v>22.425280651003941</v>
      </c>
      <c r="L296" s="94">
        <v>22.205924443840647</v>
      </c>
      <c r="M296" s="94">
        <v>21.986568236677357</v>
      </c>
      <c r="N296" s="95">
        <v>21.767212029514063</v>
      </c>
      <c r="O296" s="94">
        <v>21.547855822350773</v>
      </c>
      <c r="P296" s="94">
        <v>21.328499615187482</v>
      </c>
      <c r="Q296" s="94">
        <v>21.109143408024188</v>
      </c>
      <c r="R296" s="94">
        <v>20.889787200860898</v>
      </c>
      <c r="S296" s="94">
        <v>20.670430993697607</v>
      </c>
    </row>
    <row r="297" spans="8:19" x14ac:dyDescent="0.25">
      <c r="H297" s="93" t="s">
        <v>69</v>
      </c>
      <c r="I297" s="94">
        <v>18.196120553382581</v>
      </c>
      <c r="J297" s="94">
        <v>17.066028876380425</v>
      </c>
      <c r="K297" s="94">
        <v>15.935937199378268</v>
      </c>
      <c r="L297" s="94">
        <v>14.805845522376108</v>
      </c>
      <c r="M297" s="94">
        <v>13.675753845373951</v>
      </c>
      <c r="N297" s="95">
        <v>12.545662168371795</v>
      </c>
      <c r="O297" s="94">
        <v>11.415570491369637</v>
      </c>
      <c r="P297" s="94">
        <v>10.285478814367483</v>
      </c>
      <c r="Q297" s="94">
        <v>9.1553871373653237</v>
      </c>
      <c r="R297" s="94">
        <v>8.0252954603631697</v>
      </c>
      <c r="S297" s="94">
        <v>6.8952037833610103</v>
      </c>
    </row>
    <row r="298" spans="8:19" x14ac:dyDescent="0.25">
      <c r="H298" s="93" t="s">
        <v>70</v>
      </c>
      <c r="I298" s="94">
        <v>14.701448751783031</v>
      </c>
      <c r="J298" s="94">
        <v>13.537549498466021</v>
      </c>
      <c r="K298" s="94">
        <v>12.373650245149008</v>
      </c>
      <c r="L298" s="94">
        <v>11.209750991831992</v>
      </c>
      <c r="M298" s="94">
        <v>10.045851738514981</v>
      </c>
      <c r="N298" s="95">
        <v>8.881952485197969</v>
      </c>
      <c r="O298" s="94">
        <v>7.7180532318809547</v>
      </c>
      <c r="P298" s="94">
        <v>6.5541539785639449</v>
      </c>
      <c r="Q298" s="94">
        <v>5.3902547252469297</v>
      </c>
      <c r="R298" s="94">
        <v>4.2263554719299208</v>
      </c>
      <c r="S298" s="94">
        <v>3.0624562186129052</v>
      </c>
    </row>
  </sheetData>
  <mergeCells count="7">
    <mergeCell ref="C73:D75"/>
    <mergeCell ref="C135:D137"/>
    <mergeCell ref="C209:D211"/>
    <mergeCell ref="C197:D199"/>
    <mergeCell ref="A2:G4"/>
    <mergeCell ref="A6:G6"/>
    <mergeCell ref="C11:D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showGridLines="0" zoomScale="80" zoomScaleNormal="80" workbookViewId="0"/>
  </sheetViews>
  <sheetFormatPr defaultRowHeight="15" x14ac:dyDescent="0.25"/>
  <cols>
    <col min="2" max="2" width="7.5703125" customWidth="1"/>
    <col min="3" max="3" width="28" customWidth="1"/>
    <col min="4" max="4" width="15.85546875" customWidth="1"/>
    <col min="5" max="5" width="14.85546875" customWidth="1"/>
    <col min="6" max="6" width="12.42578125" customWidth="1"/>
    <col min="7" max="7" width="20.5703125" customWidth="1"/>
    <col min="8" max="8" width="35.140625" style="46" customWidth="1"/>
    <col min="9" max="19" width="12.7109375" customWidth="1"/>
    <col min="21" max="23" width="8.7109375" customWidth="1"/>
  </cols>
  <sheetData>
    <row r="1" spans="1:8" ht="29.25" customHeight="1" x14ac:dyDescent="0.25"/>
    <row r="2" spans="1:8" ht="15" customHeight="1" x14ac:dyDescent="0.25">
      <c r="A2" s="179" t="s">
        <v>83</v>
      </c>
      <c r="B2" s="179"/>
      <c r="C2" s="179"/>
      <c r="D2" s="179"/>
      <c r="E2" s="179"/>
      <c r="F2" s="179"/>
      <c r="G2" s="179"/>
    </row>
    <row r="3" spans="1:8" ht="15" customHeight="1" x14ac:dyDescent="0.25">
      <c r="A3" s="179"/>
      <c r="B3" s="179"/>
      <c r="C3" s="179"/>
      <c r="D3" s="179"/>
      <c r="E3" s="179"/>
      <c r="F3" s="179"/>
      <c r="G3" s="179"/>
    </row>
    <row r="4" spans="1:8" ht="15" customHeight="1" x14ac:dyDescent="0.25">
      <c r="A4" s="179"/>
      <c r="B4" s="179"/>
      <c r="C4" s="179"/>
      <c r="D4" s="179"/>
      <c r="E4" s="179"/>
      <c r="F4" s="179"/>
      <c r="G4" s="179"/>
    </row>
    <row r="5" spans="1:8" ht="42" customHeight="1" x14ac:dyDescent="0.25">
      <c r="A5" s="108"/>
      <c r="B5" s="108"/>
      <c r="C5" s="108"/>
      <c r="D5" s="108"/>
      <c r="E5" s="108"/>
      <c r="F5" s="108"/>
      <c r="G5" s="108"/>
      <c r="H5"/>
    </row>
    <row r="6" spans="1:8" ht="41.25" customHeight="1" x14ac:dyDescent="0.25">
      <c r="A6" s="180" t="s">
        <v>111</v>
      </c>
      <c r="B6" s="180"/>
      <c r="C6" s="180"/>
      <c r="D6" s="180"/>
      <c r="E6" s="180"/>
      <c r="F6" s="180"/>
      <c r="G6" s="180"/>
    </row>
    <row r="10" spans="1:8" ht="15.75" thickBot="1" x14ac:dyDescent="0.3"/>
    <row r="11" spans="1:8" ht="15" customHeight="1" x14ac:dyDescent="0.25">
      <c r="C11" s="181" t="s">
        <v>82</v>
      </c>
      <c r="D11" s="182"/>
    </row>
    <row r="12" spans="1:8" ht="15" customHeight="1" x14ac:dyDescent="0.25">
      <c r="C12" s="183"/>
      <c r="D12" s="184"/>
    </row>
    <row r="13" spans="1:8" ht="15" customHeight="1" thickBot="1" x14ac:dyDescent="0.3">
      <c r="C13" s="185"/>
      <c r="D13" s="186"/>
    </row>
    <row r="16" spans="1:8" x14ac:dyDescent="0.25">
      <c r="C16" s="132" t="s">
        <v>113</v>
      </c>
      <c r="D16" s="161">
        <v>4879.3599999999997</v>
      </c>
    </row>
    <row r="17" spans="2:19" x14ac:dyDescent="0.25">
      <c r="C17" s="132" t="s">
        <v>22</v>
      </c>
      <c r="D17" s="131">
        <v>0.05</v>
      </c>
    </row>
    <row r="20" spans="2:19" ht="15.75" thickBot="1" x14ac:dyDescent="0.3">
      <c r="B20" s="41" t="s">
        <v>0</v>
      </c>
      <c r="C20" s="43" t="s">
        <v>8</v>
      </c>
      <c r="D20" s="14" t="s">
        <v>43</v>
      </c>
      <c r="E20" s="14" t="s">
        <v>44</v>
      </c>
      <c r="H20" s="29" t="s">
        <v>52</v>
      </c>
      <c r="I20" s="28">
        <v>-0.5</v>
      </c>
      <c r="J20" s="28">
        <v>-0.4</v>
      </c>
      <c r="K20" s="28">
        <v>-0.3</v>
      </c>
      <c r="L20" s="28">
        <v>-0.2</v>
      </c>
      <c r="M20" s="28">
        <v>-0.1</v>
      </c>
      <c r="N20" s="28">
        <v>0</v>
      </c>
      <c r="O20" s="28">
        <v>0.1</v>
      </c>
      <c r="P20" s="28">
        <v>0.2</v>
      </c>
      <c r="Q20" s="28">
        <v>0.3</v>
      </c>
      <c r="R20" s="28">
        <v>0.4</v>
      </c>
      <c r="S20" s="28">
        <v>0.5</v>
      </c>
    </row>
    <row r="21" spans="2:19" x14ac:dyDescent="0.25">
      <c r="B21">
        <v>1</v>
      </c>
      <c r="C21" s="10">
        <v>5123.3280000000041</v>
      </c>
      <c r="D21" s="56">
        <v>28.237037037037037</v>
      </c>
      <c r="E21" s="56">
        <v>28.237037037037037</v>
      </c>
      <c r="H21" s="29" t="s">
        <v>114</v>
      </c>
      <c r="I21" s="167">
        <f t="shared" ref="I21:S21" si="0">$D$16*(1+I20)</f>
        <v>2439.6799999999998</v>
      </c>
      <c r="J21" s="167">
        <f t="shared" si="0"/>
        <v>2927.6159999999995</v>
      </c>
      <c r="K21" s="167">
        <f t="shared" si="0"/>
        <v>3415.5519999999997</v>
      </c>
      <c r="L21" s="167">
        <f t="shared" si="0"/>
        <v>3903.4879999999998</v>
      </c>
      <c r="M21" s="167">
        <f t="shared" si="0"/>
        <v>4391.424</v>
      </c>
      <c r="N21" s="167">
        <f t="shared" si="0"/>
        <v>4879.3599999999997</v>
      </c>
      <c r="O21" s="167">
        <f t="shared" si="0"/>
        <v>5367.2960000000003</v>
      </c>
      <c r="P21" s="167">
        <f t="shared" si="0"/>
        <v>5855.2319999999991</v>
      </c>
      <c r="Q21" s="167">
        <f t="shared" si="0"/>
        <v>6343.1679999999997</v>
      </c>
      <c r="R21" s="167">
        <f t="shared" si="0"/>
        <v>6831.1039999999994</v>
      </c>
      <c r="S21" s="167">
        <f t="shared" si="0"/>
        <v>7319.0399999999991</v>
      </c>
    </row>
    <row r="22" spans="2:19" x14ac:dyDescent="0.25">
      <c r="B22">
        <v>2</v>
      </c>
      <c r="C22" s="10">
        <v>10502.822400000003</v>
      </c>
      <c r="D22" s="56">
        <v>28.237037037037037</v>
      </c>
      <c r="E22" s="56">
        <v>28.237037037037037</v>
      </c>
    </row>
    <row r="23" spans="2:19" x14ac:dyDescent="0.25">
      <c r="B23">
        <v>3</v>
      </c>
      <c r="C23" s="10">
        <v>16151.291520000013</v>
      </c>
      <c r="D23" s="56">
        <v>28.237037037037037</v>
      </c>
      <c r="E23" s="56">
        <v>27.597165263144642</v>
      </c>
    </row>
    <row r="24" spans="2:19" x14ac:dyDescent="0.25">
      <c r="B24">
        <v>4</v>
      </c>
      <c r="C24" s="10">
        <v>22082.184095999997</v>
      </c>
      <c r="D24" s="56">
        <v>28.237037037037037</v>
      </c>
      <c r="E24" s="56">
        <v>26.989001605924933</v>
      </c>
      <c r="H24" s="111" t="s">
        <v>115</v>
      </c>
      <c r="I24" s="112">
        <f>I20</f>
        <v>-0.5</v>
      </c>
      <c r="J24" s="112">
        <f t="shared" ref="J24:S24" si="1">J20</f>
        <v>-0.4</v>
      </c>
      <c r="K24" s="112">
        <f t="shared" si="1"/>
        <v>-0.3</v>
      </c>
      <c r="L24" s="112">
        <f t="shared" si="1"/>
        <v>-0.2</v>
      </c>
      <c r="M24" s="112">
        <f t="shared" si="1"/>
        <v>-0.1</v>
      </c>
      <c r="N24" s="112">
        <f t="shared" si="1"/>
        <v>0</v>
      </c>
      <c r="O24" s="112">
        <f t="shared" si="1"/>
        <v>0.1</v>
      </c>
      <c r="P24" s="112">
        <f t="shared" si="1"/>
        <v>0.2</v>
      </c>
      <c r="Q24" s="112">
        <f t="shared" si="1"/>
        <v>0.3</v>
      </c>
      <c r="R24" s="112">
        <f t="shared" si="1"/>
        <v>0.4</v>
      </c>
      <c r="S24" s="113">
        <f t="shared" si="1"/>
        <v>0.5</v>
      </c>
    </row>
    <row r="25" spans="2:19" x14ac:dyDescent="0.25">
      <c r="B25">
        <v>5</v>
      </c>
      <c r="C25" s="10">
        <v>28309.621300800012</v>
      </c>
      <c r="D25" s="56">
        <v>26.964308628683472</v>
      </c>
      <c r="E25" s="56">
        <v>26.029711043552371</v>
      </c>
      <c r="H25" s="127">
        <v>1</v>
      </c>
      <c r="I25" s="135">
        <f>FV($D$17,$H25,-I$21,,1)</f>
        <v>2561.664000000002</v>
      </c>
      <c r="J25" s="135">
        <f t="shared" ref="J25:S39" si="2">FV($D$17,$H25,-J$21,,1)</f>
        <v>3073.9968000000022</v>
      </c>
      <c r="K25" s="135">
        <f t="shared" si="2"/>
        <v>3586.3296000000028</v>
      </c>
      <c r="L25" s="135">
        <f t="shared" si="2"/>
        <v>4098.6624000000038</v>
      </c>
      <c r="M25" s="135">
        <f t="shared" si="2"/>
        <v>4610.9952000000039</v>
      </c>
      <c r="N25" s="136">
        <f t="shared" si="2"/>
        <v>5123.3280000000041</v>
      </c>
      <c r="O25" s="135">
        <f t="shared" si="2"/>
        <v>5635.6608000000051</v>
      </c>
      <c r="P25" s="135">
        <f t="shared" si="2"/>
        <v>6147.9936000000043</v>
      </c>
      <c r="Q25" s="135">
        <f t="shared" si="2"/>
        <v>6660.3264000000054</v>
      </c>
      <c r="R25" s="135">
        <f t="shared" si="2"/>
        <v>7172.6592000000055</v>
      </c>
      <c r="S25" s="137">
        <f t="shared" si="2"/>
        <v>7684.9920000000056</v>
      </c>
    </row>
    <row r="26" spans="2:19" x14ac:dyDescent="0.25">
      <c r="B26">
        <v>6</v>
      </c>
      <c r="C26" s="10">
        <v>34848.430365839995</v>
      </c>
      <c r="D26" s="56">
        <v>27.015132595292307</v>
      </c>
      <c r="E26" s="56">
        <v>25.262493797219456</v>
      </c>
      <c r="H26" s="127">
        <v>2</v>
      </c>
      <c r="I26" s="135">
        <f t="shared" ref="I26:I39" si="3">FV($D$17,$H26,-I$21,,1)</f>
        <v>5251.4112000000014</v>
      </c>
      <c r="J26" s="135">
        <f t="shared" si="2"/>
        <v>6301.6934400000009</v>
      </c>
      <c r="K26" s="135">
        <f t="shared" si="2"/>
        <v>7351.9756800000023</v>
      </c>
      <c r="L26" s="135">
        <f t="shared" si="2"/>
        <v>8402.2579200000018</v>
      </c>
      <c r="M26" s="135">
        <f t="shared" si="2"/>
        <v>9452.5401600000041</v>
      </c>
      <c r="N26" s="136">
        <f t="shared" si="2"/>
        <v>10502.822400000003</v>
      </c>
      <c r="O26" s="135">
        <f t="shared" si="2"/>
        <v>11553.104640000005</v>
      </c>
      <c r="P26" s="135">
        <f t="shared" si="2"/>
        <v>12603.386880000002</v>
      </c>
      <c r="Q26" s="135">
        <f t="shared" si="2"/>
        <v>13653.669120000004</v>
      </c>
      <c r="R26" s="135">
        <f t="shared" si="2"/>
        <v>14703.951360000005</v>
      </c>
      <c r="S26" s="137">
        <f t="shared" si="2"/>
        <v>15754.233600000003</v>
      </c>
    </row>
    <row r="27" spans="2:19" x14ac:dyDescent="0.25">
      <c r="B27">
        <v>7</v>
      </c>
      <c r="C27" s="10">
        <v>41714.179884132027</v>
      </c>
      <c r="D27" s="56">
        <v>27.053786140631029</v>
      </c>
      <c r="E27" s="56">
        <v>24.4930091720361</v>
      </c>
      <c r="H27" s="127">
        <v>3</v>
      </c>
      <c r="I27" s="135">
        <f t="shared" si="3"/>
        <v>8075.6457600000067</v>
      </c>
      <c r="J27" s="135">
        <f t="shared" si="2"/>
        <v>9690.7749120000062</v>
      </c>
      <c r="K27" s="135">
        <f t="shared" si="2"/>
        <v>11305.904064000009</v>
      </c>
      <c r="L27" s="135">
        <f t="shared" si="2"/>
        <v>12921.033216000011</v>
      </c>
      <c r="M27" s="135">
        <f t="shared" si="2"/>
        <v>14536.162368000012</v>
      </c>
      <c r="N27" s="136">
        <f t="shared" si="2"/>
        <v>16151.291520000013</v>
      </c>
      <c r="O27" s="135">
        <f t="shared" si="2"/>
        <v>17766.420672000015</v>
      </c>
      <c r="P27" s="135">
        <f t="shared" si="2"/>
        <v>19381.549824000012</v>
      </c>
      <c r="Q27" s="135">
        <f t="shared" si="2"/>
        <v>20996.678976000017</v>
      </c>
      <c r="R27" s="135">
        <f t="shared" si="2"/>
        <v>22611.808128000019</v>
      </c>
      <c r="S27" s="137">
        <f t="shared" si="2"/>
        <v>24226.937280000016</v>
      </c>
    </row>
    <row r="28" spans="2:19" x14ac:dyDescent="0.25">
      <c r="B28">
        <v>8</v>
      </c>
      <c r="C28" s="10">
        <v>48923.216878338601</v>
      </c>
      <c r="D28" s="56">
        <v>26.9949661434812</v>
      </c>
      <c r="E28" s="56">
        <v>23.615632927045617</v>
      </c>
      <c r="H28" s="127">
        <v>4</v>
      </c>
      <c r="I28" s="135">
        <f t="shared" si="3"/>
        <v>11041.092047999999</v>
      </c>
      <c r="J28" s="135">
        <f t="shared" si="2"/>
        <v>13249.310457599999</v>
      </c>
      <c r="K28" s="135">
        <f t="shared" si="2"/>
        <v>15457.528867199999</v>
      </c>
      <c r="L28" s="135">
        <f t="shared" si="2"/>
        <v>17665.747276800001</v>
      </c>
      <c r="M28" s="135">
        <f t="shared" si="2"/>
        <v>19873.965686399999</v>
      </c>
      <c r="N28" s="136">
        <f t="shared" si="2"/>
        <v>22082.184095999997</v>
      </c>
      <c r="O28" s="135">
        <f t="shared" si="2"/>
        <v>24290.402505600003</v>
      </c>
      <c r="P28" s="135">
        <f t="shared" si="2"/>
        <v>26498.620915199997</v>
      </c>
      <c r="Q28" s="135">
        <f t="shared" si="2"/>
        <v>28706.839324799999</v>
      </c>
      <c r="R28" s="135">
        <f t="shared" si="2"/>
        <v>30915.057734399998</v>
      </c>
      <c r="S28" s="137">
        <f t="shared" si="2"/>
        <v>33123.276143999996</v>
      </c>
    </row>
    <row r="29" spans="2:19" x14ac:dyDescent="0.25">
      <c r="B29">
        <v>9</v>
      </c>
      <c r="C29" s="10">
        <v>56492.705722255545</v>
      </c>
      <c r="D29" s="56">
        <v>26.540096883169088</v>
      </c>
      <c r="E29" s="56">
        <v>22.698864163736062</v>
      </c>
      <c r="H29" s="127">
        <v>5</v>
      </c>
      <c r="I29" s="135">
        <f t="shared" si="3"/>
        <v>14154.810650400006</v>
      </c>
      <c r="J29" s="135">
        <f t="shared" si="2"/>
        <v>16985.772780480005</v>
      </c>
      <c r="K29" s="135">
        <f t="shared" si="2"/>
        <v>19816.734910560008</v>
      </c>
      <c r="L29" s="135">
        <f t="shared" si="2"/>
        <v>22647.697040640011</v>
      </c>
      <c r="M29" s="135">
        <f t="shared" si="2"/>
        <v>25478.659170720013</v>
      </c>
      <c r="N29" s="136">
        <f t="shared" si="2"/>
        <v>28309.621300800012</v>
      </c>
      <c r="O29" s="135">
        <f t="shared" si="2"/>
        <v>31140.583430880019</v>
      </c>
      <c r="P29" s="135">
        <f t="shared" si="2"/>
        <v>33971.54556096001</v>
      </c>
      <c r="Q29" s="135">
        <f t="shared" si="2"/>
        <v>36802.507691040017</v>
      </c>
      <c r="R29" s="135">
        <f t="shared" si="2"/>
        <v>39633.469821120016</v>
      </c>
      <c r="S29" s="137">
        <f t="shared" si="2"/>
        <v>42464.431951200015</v>
      </c>
    </row>
    <row r="30" spans="2:19" x14ac:dyDescent="0.25">
      <c r="B30" s="12">
        <v>10</v>
      </c>
      <c r="C30" s="101">
        <v>64440.669008368313</v>
      </c>
      <c r="D30" s="80">
        <v>26.043474965404119</v>
      </c>
      <c r="E30" s="80">
        <v>21.767212029514063</v>
      </c>
      <c r="H30" s="127">
        <v>6</v>
      </c>
      <c r="I30" s="135">
        <f t="shared" si="3"/>
        <v>17424.215182919997</v>
      </c>
      <c r="J30" s="135">
        <f t="shared" si="2"/>
        <v>20909.058219503993</v>
      </c>
      <c r="K30" s="135">
        <f t="shared" si="2"/>
        <v>24393.901256087996</v>
      </c>
      <c r="L30" s="135">
        <f t="shared" si="2"/>
        <v>27878.744292671996</v>
      </c>
      <c r="M30" s="135">
        <f t="shared" si="2"/>
        <v>31363.587329255999</v>
      </c>
      <c r="N30" s="136">
        <f t="shared" si="2"/>
        <v>34848.430365839995</v>
      </c>
      <c r="O30" s="135">
        <f t="shared" si="2"/>
        <v>38333.273402423998</v>
      </c>
      <c r="P30" s="135">
        <f t="shared" si="2"/>
        <v>41818.116439007987</v>
      </c>
      <c r="Q30" s="135">
        <f t="shared" si="2"/>
        <v>45302.959475591997</v>
      </c>
      <c r="R30" s="135">
        <f t="shared" si="2"/>
        <v>48787.802512175993</v>
      </c>
      <c r="S30" s="137">
        <f t="shared" si="2"/>
        <v>52272.645548759989</v>
      </c>
    </row>
    <row r="31" spans="2:19" x14ac:dyDescent="0.25">
      <c r="B31">
        <v>11</v>
      </c>
      <c r="C31" s="10">
        <v>72786.030458786758</v>
      </c>
      <c r="D31" s="56">
        <v>21.653503442276087</v>
      </c>
      <c r="E31" s="56">
        <v>28.485520477214813</v>
      </c>
      <c r="H31" s="127">
        <v>7</v>
      </c>
      <c r="I31" s="135">
        <f t="shared" si="3"/>
        <v>20857.089942066013</v>
      </c>
      <c r="J31" s="135">
        <f t="shared" si="2"/>
        <v>25028.507930479213</v>
      </c>
      <c r="K31" s="135">
        <f t="shared" si="2"/>
        <v>29199.925918892419</v>
      </c>
      <c r="L31" s="135">
        <f t="shared" si="2"/>
        <v>33371.343907305622</v>
      </c>
      <c r="M31" s="135">
        <f t="shared" si="2"/>
        <v>37542.761895718824</v>
      </c>
      <c r="N31" s="136">
        <f t="shared" si="2"/>
        <v>41714.179884132027</v>
      </c>
      <c r="O31" s="135">
        <f t="shared" si="2"/>
        <v>45885.597872545237</v>
      </c>
      <c r="P31" s="135">
        <f t="shared" si="2"/>
        <v>50057.015860958425</v>
      </c>
      <c r="Q31" s="135">
        <f t="shared" si="2"/>
        <v>54228.433849371635</v>
      </c>
      <c r="R31" s="135">
        <f t="shared" si="2"/>
        <v>58399.851837784838</v>
      </c>
      <c r="S31" s="137">
        <f t="shared" si="2"/>
        <v>62571.269826198033</v>
      </c>
    </row>
    <row r="32" spans="2:19" x14ac:dyDescent="0.25">
      <c r="B32">
        <v>12</v>
      </c>
      <c r="C32" s="10">
        <v>81548.659981726058</v>
      </c>
      <c r="D32" s="56">
        <v>21.81811496230717</v>
      </c>
      <c r="E32" s="56">
        <v>27.560750097022328</v>
      </c>
      <c r="H32" s="127">
        <v>8</v>
      </c>
      <c r="I32" s="135">
        <f t="shared" si="3"/>
        <v>24461.6084391693</v>
      </c>
      <c r="J32" s="135">
        <f t="shared" si="2"/>
        <v>29353.930127003157</v>
      </c>
      <c r="K32" s="135">
        <f t="shared" si="2"/>
        <v>34246.251814837022</v>
      </c>
      <c r="L32" s="135">
        <f t="shared" si="2"/>
        <v>39138.573502670886</v>
      </c>
      <c r="M32" s="135">
        <f t="shared" si="2"/>
        <v>44030.895190504743</v>
      </c>
      <c r="N32" s="136">
        <f t="shared" si="2"/>
        <v>48923.216878338601</v>
      </c>
      <c r="O32" s="135">
        <f t="shared" si="2"/>
        <v>53815.538566172472</v>
      </c>
      <c r="P32" s="135">
        <f t="shared" si="2"/>
        <v>58707.860254006315</v>
      </c>
      <c r="Q32" s="135">
        <f t="shared" si="2"/>
        <v>63600.181941840186</v>
      </c>
      <c r="R32" s="135">
        <f t="shared" si="2"/>
        <v>68492.503629674044</v>
      </c>
      <c r="S32" s="137">
        <f t="shared" si="2"/>
        <v>73384.825317507901</v>
      </c>
    </row>
    <row r="33" spans="2:19" x14ac:dyDescent="0.25">
      <c r="B33">
        <v>13</v>
      </c>
      <c r="C33" s="10">
        <v>90749.4209808124</v>
      </c>
      <c r="D33" s="56">
        <v>21.993141842861611</v>
      </c>
      <c r="E33" s="56">
        <v>25.900939338065257</v>
      </c>
      <c r="H33" s="127">
        <v>9</v>
      </c>
      <c r="I33" s="135">
        <f t="shared" si="3"/>
        <v>28246.352861127772</v>
      </c>
      <c r="J33" s="135">
        <f t="shared" si="2"/>
        <v>33895.623433353321</v>
      </c>
      <c r="K33" s="135">
        <f t="shared" si="2"/>
        <v>39544.894005578884</v>
      </c>
      <c r="L33" s="135">
        <f t="shared" si="2"/>
        <v>45194.16457780444</v>
      </c>
      <c r="M33" s="135">
        <f t="shared" si="2"/>
        <v>50843.435150029996</v>
      </c>
      <c r="N33" s="136">
        <f t="shared" si="2"/>
        <v>56492.705722255545</v>
      </c>
      <c r="O33" s="135">
        <f t="shared" si="2"/>
        <v>62141.976294481108</v>
      </c>
      <c r="P33" s="135">
        <f t="shared" si="2"/>
        <v>67791.246866706642</v>
      </c>
      <c r="Q33" s="135">
        <f t="shared" si="2"/>
        <v>73440.517438932206</v>
      </c>
      <c r="R33" s="135">
        <f t="shared" si="2"/>
        <v>79089.788011157769</v>
      </c>
      <c r="S33" s="137">
        <f t="shared" si="2"/>
        <v>84739.058583383317</v>
      </c>
    </row>
    <row r="34" spans="2:19" x14ac:dyDescent="0.25">
      <c r="B34">
        <v>14</v>
      </c>
      <c r="C34" s="10">
        <v>100410.22002985296</v>
      </c>
      <c r="D34" s="56">
        <v>22.177287400385509</v>
      </c>
      <c r="E34" s="56">
        <v>24.244441520138352</v>
      </c>
      <c r="H34" s="127">
        <v>10</v>
      </c>
      <c r="I34" s="135">
        <f t="shared" si="3"/>
        <v>32220.334504184157</v>
      </c>
      <c r="J34" s="135">
        <f t="shared" si="2"/>
        <v>38664.401405020981</v>
      </c>
      <c r="K34" s="135">
        <f t="shared" si="2"/>
        <v>45108.468305857816</v>
      </c>
      <c r="L34" s="135">
        <f t="shared" si="2"/>
        <v>51552.535206694651</v>
      </c>
      <c r="M34" s="135">
        <f t="shared" si="2"/>
        <v>57996.602107531486</v>
      </c>
      <c r="N34" s="136">
        <f t="shared" si="2"/>
        <v>64440.669008368313</v>
      </c>
      <c r="O34" s="135">
        <f t="shared" si="2"/>
        <v>70884.735909205148</v>
      </c>
      <c r="P34" s="135">
        <f t="shared" si="2"/>
        <v>77328.802810041961</v>
      </c>
      <c r="Q34" s="135">
        <f t="shared" si="2"/>
        <v>83772.869710878804</v>
      </c>
      <c r="R34" s="135">
        <f t="shared" si="2"/>
        <v>90216.936611715631</v>
      </c>
      <c r="S34" s="137">
        <f t="shared" si="2"/>
        <v>96661.003512552459</v>
      </c>
    </row>
    <row r="35" spans="2:19" x14ac:dyDescent="0.25">
      <c r="B35">
        <v>15</v>
      </c>
      <c r="C35" s="10">
        <v>110554.05903134569</v>
      </c>
      <c r="D35" s="56">
        <v>22.366725491045038</v>
      </c>
      <c r="E35" s="56">
        <v>22.527406339452089</v>
      </c>
      <c r="H35" s="127">
        <v>11</v>
      </c>
      <c r="I35" s="135">
        <f t="shared" si="3"/>
        <v>36393.015229393379</v>
      </c>
      <c r="J35" s="135">
        <f t="shared" si="2"/>
        <v>43671.618275272049</v>
      </c>
      <c r="K35" s="135">
        <f t="shared" si="2"/>
        <v>50950.221321150726</v>
      </c>
      <c r="L35" s="135">
        <f t="shared" si="2"/>
        <v>58228.824367029403</v>
      </c>
      <c r="M35" s="135">
        <f t="shared" si="2"/>
        <v>65507.42741290808</v>
      </c>
      <c r="N35" s="136">
        <f t="shared" si="2"/>
        <v>72786.030458786758</v>
      </c>
      <c r="O35" s="135">
        <f t="shared" si="2"/>
        <v>80064.633504665442</v>
      </c>
      <c r="P35" s="135">
        <f t="shared" si="2"/>
        <v>87343.236550544098</v>
      </c>
      <c r="Q35" s="135">
        <f t="shared" si="2"/>
        <v>94621.839596422782</v>
      </c>
      <c r="R35" s="135">
        <f t="shared" si="2"/>
        <v>101900.44264230145</v>
      </c>
      <c r="S35" s="137">
        <f t="shared" si="2"/>
        <v>109179.04568818012</v>
      </c>
    </row>
    <row r="36" spans="2:19" x14ac:dyDescent="0.25">
      <c r="B36">
        <v>16</v>
      </c>
      <c r="C36" s="10">
        <v>0</v>
      </c>
      <c r="D36" s="56">
        <v>0</v>
      </c>
      <c r="E36" s="56">
        <v>0</v>
      </c>
      <c r="H36" s="127">
        <v>12</v>
      </c>
      <c r="I36" s="135">
        <f t="shared" si="3"/>
        <v>40774.329990863029</v>
      </c>
      <c r="J36" s="135">
        <f t="shared" si="2"/>
        <v>48929.195989035623</v>
      </c>
      <c r="K36" s="135">
        <f t="shared" si="2"/>
        <v>57084.061987208232</v>
      </c>
      <c r="L36" s="135">
        <f t="shared" si="2"/>
        <v>65238.92798538084</v>
      </c>
      <c r="M36" s="135">
        <f t="shared" si="2"/>
        <v>73393.793983553449</v>
      </c>
      <c r="N36" s="136">
        <f t="shared" si="2"/>
        <v>81548.659981726058</v>
      </c>
      <c r="O36" s="135">
        <f t="shared" si="2"/>
        <v>89703.525979898666</v>
      </c>
      <c r="P36" s="135">
        <f t="shared" si="2"/>
        <v>97858.391978071246</v>
      </c>
      <c r="Q36" s="135">
        <f t="shared" si="2"/>
        <v>106013.25797624387</v>
      </c>
      <c r="R36" s="135">
        <f t="shared" si="2"/>
        <v>114168.12397441646</v>
      </c>
      <c r="S36" s="137">
        <f t="shared" si="2"/>
        <v>122322.98997258907</v>
      </c>
    </row>
    <row r="37" spans="2:19" x14ac:dyDescent="0.25">
      <c r="B37">
        <v>17</v>
      </c>
      <c r="C37" s="10">
        <v>0</v>
      </c>
      <c r="D37" s="56">
        <v>0</v>
      </c>
      <c r="E37" s="56">
        <v>0</v>
      </c>
      <c r="H37" s="127">
        <v>13</v>
      </c>
      <c r="I37" s="135">
        <f t="shared" si="3"/>
        <v>45374.7104904062</v>
      </c>
      <c r="J37" s="135">
        <f t="shared" si="2"/>
        <v>54449.652588487435</v>
      </c>
      <c r="K37" s="135">
        <f t="shared" si="2"/>
        <v>63524.594686568678</v>
      </c>
      <c r="L37" s="135">
        <f t="shared" si="2"/>
        <v>72599.536784649928</v>
      </c>
      <c r="M37" s="135">
        <f t="shared" si="2"/>
        <v>81674.478882731171</v>
      </c>
      <c r="N37" s="136">
        <f t="shared" si="2"/>
        <v>90749.4209808124</v>
      </c>
      <c r="O37" s="135">
        <f t="shared" si="2"/>
        <v>99824.363078893657</v>
      </c>
      <c r="P37" s="135">
        <f t="shared" si="2"/>
        <v>108899.30517697487</v>
      </c>
      <c r="Q37" s="135">
        <f t="shared" si="2"/>
        <v>117974.24727505613</v>
      </c>
      <c r="R37" s="135">
        <f t="shared" si="2"/>
        <v>127049.18937313736</v>
      </c>
      <c r="S37" s="137">
        <f t="shared" si="2"/>
        <v>136124.1314712186</v>
      </c>
    </row>
    <row r="38" spans="2:19" x14ac:dyDescent="0.25">
      <c r="B38">
        <v>18</v>
      </c>
      <c r="C38" s="10">
        <v>0</v>
      </c>
      <c r="D38" s="56">
        <v>0</v>
      </c>
      <c r="E38" s="56">
        <v>0</v>
      </c>
      <c r="H38" s="127">
        <v>14</v>
      </c>
      <c r="I38" s="135">
        <f t="shared" si="3"/>
        <v>50205.110014926482</v>
      </c>
      <c r="J38" s="135">
        <f t="shared" si="2"/>
        <v>60246.132017911776</v>
      </c>
      <c r="K38" s="135">
        <f t="shared" si="2"/>
        <v>70287.154020897069</v>
      </c>
      <c r="L38" s="135">
        <f t="shared" si="2"/>
        <v>80328.176023882377</v>
      </c>
      <c r="M38" s="135">
        <f t="shared" si="2"/>
        <v>90369.198026867671</v>
      </c>
      <c r="N38" s="136">
        <f t="shared" si="2"/>
        <v>100410.22002985296</v>
      </c>
      <c r="O38" s="135">
        <f t="shared" si="2"/>
        <v>110451.24203283827</v>
      </c>
      <c r="P38" s="135">
        <f t="shared" si="2"/>
        <v>120492.26403582355</v>
      </c>
      <c r="Q38" s="135">
        <f t="shared" si="2"/>
        <v>130533.28603880886</v>
      </c>
      <c r="R38" s="135">
        <f t="shared" si="2"/>
        <v>140574.30804179414</v>
      </c>
      <c r="S38" s="137">
        <f t="shared" si="2"/>
        <v>150615.33004477943</v>
      </c>
    </row>
    <row r="39" spans="2:19" x14ac:dyDescent="0.25">
      <c r="B39">
        <v>19</v>
      </c>
      <c r="C39" s="10">
        <v>0</v>
      </c>
      <c r="D39" s="56">
        <v>0</v>
      </c>
      <c r="E39" s="56">
        <v>0</v>
      </c>
      <c r="H39" s="127">
        <v>15</v>
      </c>
      <c r="I39" s="135">
        <f t="shared" si="3"/>
        <v>55277.029515672846</v>
      </c>
      <c r="J39" s="135">
        <f t="shared" si="2"/>
        <v>66332.435418807407</v>
      </c>
      <c r="K39" s="135">
        <f t="shared" si="2"/>
        <v>77387.841321941989</v>
      </c>
      <c r="L39" s="135">
        <f t="shared" si="2"/>
        <v>88443.247225076557</v>
      </c>
      <c r="M39" s="135">
        <f t="shared" si="2"/>
        <v>99498.653128211139</v>
      </c>
      <c r="N39" s="136">
        <f t="shared" si="2"/>
        <v>110554.05903134569</v>
      </c>
      <c r="O39" s="135">
        <f t="shared" si="2"/>
        <v>121609.46493448027</v>
      </c>
      <c r="P39" s="135">
        <f t="shared" si="2"/>
        <v>132664.87083761481</v>
      </c>
      <c r="Q39" s="135">
        <f t="shared" si="2"/>
        <v>143720.2767407494</v>
      </c>
      <c r="R39" s="135">
        <f t="shared" si="2"/>
        <v>154775.68264388398</v>
      </c>
      <c r="S39" s="137">
        <f t="shared" si="2"/>
        <v>165831.08854701853</v>
      </c>
    </row>
    <row r="40" spans="2:19" x14ac:dyDescent="0.25">
      <c r="B40" s="12">
        <v>20</v>
      </c>
      <c r="C40" s="101">
        <v>169407.72850204309</v>
      </c>
      <c r="D40" s="80">
        <v>22.532691538047782</v>
      </c>
      <c r="E40" s="80">
        <v>12.545662168371795</v>
      </c>
      <c r="H40" s="127">
        <v>16</v>
      </c>
      <c r="I40" s="135">
        <v>0</v>
      </c>
      <c r="J40" s="135">
        <v>0</v>
      </c>
      <c r="K40" s="135">
        <v>0</v>
      </c>
      <c r="L40" s="135">
        <v>0</v>
      </c>
      <c r="M40" s="135">
        <v>0</v>
      </c>
      <c r="N40" s="136">
        <v>0</v>
      </c>
      <c r="O40" s="135">
        <v>0</v>
      </c>
      <c r="P40" s="135">
        <v>0</v>
      </c>
      <c r="Q40" s="135">
        <v>0</v>
      </c>
      <c r="R40" s="135">
        <v>0</v>
      </c>
      <c r="S40" s="137">
        <v>0</v>
      </c>
    </row>
    <row r="41" spans="2:19" x14ac:dyDescent="0.25">
      <c r="B41">
        <v>21</v>
      </c>
      <c r="C41" s="10">
        <v>0</v>
      </c>
      <c r="D41" s="56">
        <v>0</v>
      </c>
      <c r="E41" s="56">
        <v>0</v>
      </c>
      <c r="H41" s="127">
        <v>17</v>
      </c>
      <c r="I41" s="135">
        <v>0</v>
      </c>
      <c r="J41" s="135">
        <v>0</v>
      </c>
      <c r="K41" s="135">
        <v>0</v>
      </c>
      <c r="L41" s="135">
        <v>0</v>
      </c>
      <c r="M41" s="135">
        <v>0</v>
      </c>
      <c r="N41" s="136">
        <v>0</v>
      </c>
      <c r="O41" s="135">
        <v>0</v>
      </c>
      <c r="P41" s="135">
        <v>0</v>
      </c>
      <c r="Q41" s="135">
        <v>0</v>
      </c>
      <c r="R41" s="135">
        <v>0</v>
      </c>
      <c r="S41" s="137">
        <v>0</v>
      </c>
    </row>
    <row r="42" spans="2:19" x14ac:dyDescent="0.25">
      <c r="B42">
        <v>22</v>
      </c>
      <c r="C42" s="10">
        <v>0</v>
      </c>
      <c r="D42" s="56">
        <v>0</v>
      </c>
      <c r="E42" s="56">
        <v>0</v>
      </c>
      <c r="H42" s="127">
        <v>18</v>
      </c>
      <c r="I42" s="135">
        <v>0</v>
      </c>
      <c r="J42" s="135">
        <v>0</v>
      </c>
      <c r="K42" s="135">
        <v>0</v>
      </c>
      <c r="L42" s="135">
        <v>0</v>
      </c>
      <c r="M42" s="135">
        <v>0</v>
      </c>
      <c r="N42" s="136">
        <v>0</v>
      </c>
      <c r="O42" s="135">
        <v>0</v>
      </c>
      <c r="P42" s="135">
        <v>0</v>
      </c>
      <c r="Q42" s="135">
        <v>0</v>
      </c>
      <c r="R42" s="135">
        <v>0</v>
      </c>
      <c r="S42" s="137">
        <v>0</v>
      </c>
    </row>
    <row r="43" spans="2:19" x14ac:dyDescent="0.25">
      <c r="B43">
        <v>23</v>
      </c>
      <c r="C43" s="10">
        <v>0</v>
      </c>
      <c r="D43" s="56">
        <v>0</v>
      </c>
      <c r="E43" s="56">
        <v>0</v>
      </c>
      <c r="H43" s="127">
        <v>19</v>
      </c>
      <c r="I43" s="135">
        <v>0</v>
      </c>
      <c r="J43" s="135">
        <v>0</v>
      </c>
      <c r="K43" s="135">
        <v>0</v>
      </c>
      <c r="L43" s="135">
        <v>0</v>
      </c>
      <c r="M43" s="135">
        <v>0</v>
      </c>
      <c r="N43" s="136">
        <v>0</v>
      </c>
      <c r="O43" s="135">
        <v>0</v>
      </c>
      <c r="P43" s="135">
        <v>0</v>
      </c>
      <c r="Q43" s="135">
        <v>0</v>
      </c>
      <c r="R43" s="135">
        <v>0</v>
      </c>
      <c r="S43" s="137">
        <v>0</v>
      </c>
    </row>
    <row r="44" spans="2:19" x14ac:dyDescent="0.25">
      <c r="B44">
        <v>24</v>
      </c>
      <c r="C44" s="10">
        <v>0</v>
      </c>
      <c r="D44" s="56">
        <v>0</v>
      </c>
      <c r="E44" s="56">
        <v>0</v>
      </c>
      <c r="H44" s="127">
        <v>20</v>
      </c>
      <c r="I44" s="135">
        <f>FV($D$17,$H44,-I$21,,1)</f>
        <v>84703.864251021543</v>
      </c>
      <c r="J44" s="135">
        <f t="shared" ref="J44:S44" si="4">FV($D$17,$H44,-J$21,,1)</f>
        <v>101644.63710122585</v>
      </c>
      <c r="K44" s="135">
        <f t="shared" si="4"/>
        <v>118585.40995143016</v>
      </c>
      <c r="L44" s="135">
        <f t="shared" si="4"/>
        <v>135526.18280163448</v>
      </c>
      <c r="M44" s="135">
        <f t="shared" si="4"/>
        <v>152466.9556518388</v>
      </c>
      <c r="N44" s="136">
        <f t="shared" si="4"/>
        <v>169407.72850204309</v>
      </c>
      <c r="O44" s="135">
        <f t="shared" si="4"/>
        <v>186348.50135224743</v>
      </c>
      <c r="P44" s="135">
        <f t="shared" si="4"/>
        <v>203289.27420245169</v>
      </c>
      <c r="Q44" s="135">
        <f t="shared" si="4"/>
        <v>220230.04705265601</v>
      </c>
      <c r="R44" s="135">
        <f t="shared" si="4"/>
        <v>237170.81990286033</v>
      </c>
      <c r="S44" s="137">
        <f t="shared" si="4"/>
        <v>254111.59275306461</v>
      </c>
    </row>
    <row r="45" spans="2:19" x14ac:dyDescent="0.25">
      <c r="B45">
        <v>25</v>
      </c>
      <c r="C45" s="160">
        <v>216211.96043216335</v>
      </c>
      <c r="D45" s="56">
        <v>18.441741868816663</v>
      </c>
      <c r="E45" s="56">
        <v>8.6879364864982112</v>
      </c>
      <c r="H45" s="127">
        <v>21</v>
      </c>
      <c r="I45" s="135">
        <v>0</v>
      </c>
      <c r="J45" s="135">
        <v>0</v>
      </c>
      <c r="K45" s="135">
        <v>0</v>
      </c>
      <c r="L45" s="135">
        <v>0</v>
      </c>
      <c r="M45" s="135">
        <v>0</v>
      </c>
      <c r="N45" s="136">
        <v>0</v>
      </c>
      <c r="O45" s="135">
        <v>0</v>
      </c>
      <c r="P45" s="135">
        <v>0</v>
      </c>
      <c r="Q45" s="135">
        <v>0</v>
      </c>
      <c r="R45" s="135">
        <v>0</v>
      </c>
      <c r="S45" s="137">
        <v>0</v>
      </c>
    </row>
    <row r="46" spans="2:19" x14ac:dyDescent="0.25">
      <c r="B46">
        <v>26</v>
      </c>
      <c r="C46" s="10">
        <v>0</v>
      </c>
      <c r="D46" s="56">
        <v>0</v>
      </c>
      <c r="E46" s="56">
        <v>0</v>
      </c>
      <c r="H46" s="127">
        <v>22</v>
      </c>
      <c r="I46" s="135">
        <v>0</v>
      </c>
      <c r="J46" s="135">
        <v>0</v>
      </c>
      <c r="K46" s="135">
        <v>0</v>
      </c>
      <c r="L46" s="135">
        <v>0</v>
      </c>
      <c r="M46" s="135">
        <v>0</v>
      </c>
      <c r="N46" s="136">
        <v>0</v>
      </c>
      <c r="O46" s="135">
        <v>0</v>
      </c>
      <c r="P46" s="135">
        <v>0</v>
      </c>
      <c r="Q46" s="135">
        <v>0</v>
      </c>
      <c r="R46" s="135">
        <v>0</v>
      </c>
      <c r="S46" s="137">
        <v>0</v>
      </c>
    </row>
    <row r="47" spans="2:19" x14ac:dyDescent="0.25">
      <c r="B47">
        <v>27</v>
      </c>
      <c r="C47" s="10">
        <v>0</v>
      </c>
      <c r="D47" s="56">
        <v>0</v>
      </c>
      <c r="E47" s="56">
        <v>0</v>
      </c>
      <c r="H47" s="127">
        <v>23</v>
      </c>
      <c r="I47" s="135">
        <v>0</v>
      </c>
      <c r="J47" s="135">
        <v>0</v>
      </c>
      <c r="K47" s="135">
        <v>0</v>
      </c>
      <c r="L47" s="135">
        <v>0</v>
      </c>
      <c r="M47" s="135">
        <v>0</v>
      </c>
      <c r="N47" s="136">
        <v>0</v>
      </c>
      <c r="O47" s="135">
        <v>0</v>
      </c>
      <c r="P47" s="135">
        <v>0</v>
      </c>
      <c r="Q47" s="135">
        <v>0</v>
      </c>
      <c r="R47" s="135">
        <v>0</v>
      </c>
      <c r="S47" s="137">
        <v>0</v>
      </c>
    </row>
    <row r="48" spans="2:19" x14ac:dyDescent="0.25">
      <c r="B48">
        <v>28</v>
      </c>
      <c r="C48" s="10">
        <v>0</v>
      </c>
      <c r="D48" s="56">
        <v>0</v>
      </c>
      <c r="E48" s="56">
        <v>0</v>
      </c>
      <c r="H48" s="127">
        <v>24</v>
      </c>
      <c r="I48" s="135">
        <v>0</v>
      </c>
      <c r="J48" s="135">
        <v>0</v>
      </c>
      <c r="K48" s="135">
        <v>0</v>
      </c>
      <c r="L48" s="135">
        <v>0</v>
      </c>
      <c r="M48" s="135">
        <v>0</v>
      </c>
      <c r="N48" s="136">
        <v>0</v>
      </c>
      <c r="O48" s="135">
        <v>0</v>
      </c>
      <c r="P48" s="135">
        <v>0</v>
      </c>
      <c r="Q48" s="135">
        <v>0</v>
      </c>
      <c r="R48" s="135">
        <v>0</v>
      </c>
      <c r="S48" s="137">
        <v>0</v>
      </c>
    </row>
    <row r="49" spans="2:19" x14ac:dyDescent="0.25">
      <c r="B49">
        <v>29</v>
      </c>
      <c r="C49" s="10">
        <v>0</v>
      </c>
      <c r="D49" s="56">
        <v>0</v>
      </c>
      <c r="E49" s="56">
        <v>0</v>
      </c>
      <c r="H49" s="127">
        <v>25</v>
      </c>
      <c r="I49" s="135">
        <f>I44*(1+$D$17)^($H$49-$H$44)</f>
        <v>108105.98021608168</v>
      </c>
      <c r="J49" s="135">
        <f t="shared" ref="J49:S49" si="5">J44*(1+$D$17)^($H$49-$H$44)</f>
        <v>129727.17625929801</v>
      </c>
      <c r="K49" s="135">
        <f t="shared" si="5"/>
        <v>151348.37230251436</v>
      </c>
      <c r="L49" s="135">
        <f t="shared" si="5"/>
        <v>172969.56834573069</v>
      </c>
      <c r="M49" s="135">
        <f t="shared" si="5"/>
        <v>194590.76438894705</v>
      </c>
      <c r="N49" s="136">
        <f t="shared" si="5"/>
        <v>216211.96043216335</v>
      </c>
      <c r="O49" s="135">
        <f t="shared" si="5"/>
        <v>237833.15647537974</v>
      </c>
      <c r="P49" s="135">
        <f t="shared" si="5"/>
        <v>259454.35251859602</v>
      </c>
      <c r="Q49" s="135">
        <f t="shared" si="5"/>
        <v>281075.54856181238</v>
      </c>
      <c r="R49" s="135">
        <f t="shared" si="5"/>
        <v>302696.74460502871</v>
      </c>
      <c r="S49" s="137">
        <f t="shared" si="5"/>
        <v>324317.94064824504</v>
      </c>
    </row>
    <row r="50" spans="2:19" x14ac:dyDescent="0.25">
      <c r="B50" s="12">
        <v>30</v>
      </c>
      <c r="C50" s="101">
        <v>275947.33869154961</v>
      </c>
      <c r="D50" s="80">
        <v>15.96239840421141</v>
      </c>
      <c r="E50" s="80">
        <v>8.881952485197969</v>
      </c>
      <c r="H50" s="127">
        <v>26</v>
      </c>
      <c r="I50" s="135">
        <v>0</v>
      </c>
      <c r="J50" s="135">
        <v>0</v>
      </c>
      <c r="K50" s="135">
        <v>0</v>
      </c>
      <c r="L50" s="135">
        <v>0</v>
      </c>
      <c r="M50" s="135">
        <v>0</v>
      </c>
      <c r="N50" s="136">
        <v>0</v>
      </c>
      <c r="O50" s="135">
        <v>0</v>
      </c>
      <c r="P50" s="135">
        <v>0</v>
      </c>
      <c r="Q50" s="135">
        <v>0</v>
      </c>
      <c r="R50" s="135">
        <v>0</v>
      </c>
      <c r="S50" s="137">
        <v>0</v>
      </c>
    </row>
    <row r="51" spans="2:19" x14ac:dyDescent="0.25">
      <c r="H51" s="127">
        <v>27</v>
      </c>
      <c r="I51" s="135">
        <v>0</v>
      </c>
      <c r="J51" s="135">
        <v>0</v>
      </c>
      <c r="K51" s="135">
        <v>0</v>
      </c>
      <c r="L51" s="135">
        <v>0</v>
      </c>
      <c r="M51" s="135">
        <v>0</v>
      </c>
      <c r="N51" s="136">
        <v>0</v>
      </c>
      <c r="O51" s="135">
        <v>0</v>
      </c>
      <c r="P51" s="135">
        <v>0</v>
      </c>
      <c r="Q51" s="135">
        <v>0</v>
      </c>
      <c r="R51" s="135">
        <v>0</v>
      </c>
      <c r="S51" s="137">
        <v>0</v>
      </c>
    </row>
    <row r="52" spans="2:19" x14ac:dyDescent="0.25">
      <c r="H52" s="127">
        <v>28</v>
      </c>
      <c r="I52" s="135">
        <v>0</v>
      </c>
      <c r="J52" s="135">
        <v>0</v>
      </c>
      <c r="K52" s="135">
        <v>0</v>
      </c>
      <c r="L52" s="135">
        <v>0</v>
      </c>
      <c r="M52" s="135">
        <v>0</v>
      </c>
      <c r="N52" s="136">
        <v>0</v>
      </c>
      <c r="O52" s="135">
        <v>0</v>
      </c>
      <c r="P52" s="135">
        <v>0</v>
      </c>
      <c r="Q52" s="135">
        <v>0</v>
      </c>
      <c r="R52" s="135">
        <v>0</v>
      </c>
      <c r="S52" s="137">
        <v>0</v>
      </c>
    </row>
    <row r="53" spans="2:19" x14ac:dyDescent="0.25">
      <c r="H53" s="127">
        <v>29</v>
      </c>
      <c r="I53" s="135">
        <v>0</v>
      </c>
      <c r="J53" s="135">
        <v>0</v>
      </c>
      <c r="K53" s="135">
        <v>0</v>
      </c>
      <c r="L53" s="135">
        <v>0</v>
      </c>
      <c r="M53" s="135">
        <v>0</v>
      </c>
      <c r="N53" s="136">
        <v>0</v>
      </c>
      <c r="O53" s="135">
        <v>0</v>
      </c>
      <c r="P53" s="135">
        <v>0</v>
      </c>
      <c r="Q53" s="135">
        <v>0</v>
      </c>
      <c r="R53" s="135">
        <v>0</v>
      </c>
      <c r="S53" s="137">
        <v>0</v>
      </c>
    </row>
    <row r="54" spans="2:19" x14ac:dyDescent="0.25">
      <c r="H54" s="128">
        <v>30</v>
      </c>
      <c r="I54" s="138">
        <f>I44*(1+$D$17)^($H$54-$H$44)</f>
        <v>137973.6693457748</v>
      </c>
      <c r="J54" s="138">
        <f t="shared" ref="J54:S54" si="6">J44*(1+$D$17)^($H$54-$H$44)</f>
        <v>165568.40321492977</v>
      </c>
      <c r="K54" s="138">
        <f t="shared" si="6"/>
        <v>193163.13708408474</v>
      </c>
      <c r="L54" s="138">
        <f t="shared" si="6"/>
        <v>220757.8709532397</v>
      </c>
      <c r="M54" s="138">
        <f t="shared" si="6"/>
        <v>248352.6048223947</v>
      </c>
      <c r="N54" s="139">
        <f t="shared" si="6"/>
        <v>275947.33869154961</v>
      </c>
      <c r="O54" s="138">
        <f t="shared" si="6"/>
        <v>303542.07256070466</v>
      </c>
      <c r="P54" s="138">
        <f t="shared" si="6"/>
        <v>331136.80642985954</v>
      </c>
      <c r="Q54" s="138">
        <f t="shared" si="6"/>
        <v>358731.54029901448</v>
      </c>
      <c r="R54" s="138">
        <f t="shared" si="6"/>
        <v>386326.27416816948</v>
      </c>
      <c r="S54" s="140">
        <f t="shared" si="6"/>
        <v>413921.00803732441</v>
      </c>
    </row>
    <row r="56" spans="2:19" x14ac:dyDescent="0.25">
      <c r="H56" s="111"/>
      <c r="I56" s="112">
        <v>-0.5</v>
      </c>
      <c r="J56" s="112">
        <v>-0.4</v>
      </c>
      <c r="K56" s="112">
        <v>-0.3</v>
      </c>
      <c r="L56" s="112">
        <v>-0.2</v>
      </c>
      <c r="M56" s="112">
        <v>-0.1</v>
      </c>
      <c r="N56" s="112">
        <v>0</v>
      </c>
      <c r="O56" s="112">
        <v>0.1</v>
      </c>
      <c r="P56" s="112">
        <v>0.2</v>
      </c>
      <c r="Q56" s="112">
        <v>0.3</v>
      </c>
      <c r="R56" s="112">
        <v>0.4</v>
      </c>
      <c r="S56" s="113">
        <v>0.5</v>
      </c>
    </row>
    <row r="57" spans="2:19" x14ac:dyDescent="0.25">
      <c r="H57" s="114" t="s">
        <v>116</v>
      </c>
      <c r="I57" s="120">
        <f>I34</f>
        <v>32220.334504184157</v>
      </c>
      <c r="J57" s="120">
        <f t="shared" ref="J57:S57" si="7">J34</f>
        <v>38664.401405020981</v>
      </c>
      <c r="K57" s="120">
        <f t="shared" si="7"/>
        <v>45108.468305857816</v>
      </c>
      <c r="L57" s="120">
        <f t="shared" si="7"/>
        <v>51552.535206694651</v>
      </c>
      <c r="M57" s="120">
        <f t="shared" si="7"/>
        <v>57996.602107531486</v>
      </c>
      <c r="N57" s="121">
        <f t="shared" si="7"/>
        <v>64440.669008368313</v>
      </c>
      <c r="O57" s="120">
        <f t="shared" si="7"/>
        <v>70884.735909205148</v>
      </c>
      <c r="P57" s="120">
        <f t="shared" si="7"/>
        <v>77328.802810041961</v>
      </c>
      <c r="Q57" s="120">
        <f t="shared" si="7"/>
        <v>83772.869710878804</v>
      </c>
      <c r="R57" s="120">
        <f t="shared" si="7"/>
        <v>90216.936611715631</v>
      </c>
      <c r="S57" s="119">
        <f t="shared" si="7"/>
        <v>96661.003512552459</v>
      </c>
    </row>
    <row r="58" spans="2:19" x14ac:dyDescent="0.25">
      <c r="H58" s="114" t="s">
        <v>117</v>
      </c>
      <c r="I58" s="120">
        <f>I44</f>
        <v>84703.864251021543</v>
      </c>
      <c r="J58" s="120">
        <f t="shared" ref="J58:S58" si="8">J44</f>
        <v>101644.63710122585</v>
      </c>
      <c r="K58" s="120">
        <f t="shared" si="8"/>
        <v>118585.40995143016</v>
      </c>
      <c r="L58" s="120">
        <f t="shared" si="8"/>
        <v>135526.18280163448</v>
      </c>
      <c r="M58" s="120">
        <f t="shared" si="8"/>
        <v>152466.9556518388</v>
      </c>
      <c r="N58" s="121">
        <f t="shared" si="8"/>
        <v>169407.72850204309</v>
      </c>
      <c r="O58" s="120">
        <f t="shared" si="8"/>
        <v>186348.50135224743</v>
      </c>
      <c r="P58" s="120">
        <f t="shared" si="8"/>
        <v>203289.27420245169</v>
      </c>
      <c r="Q58" s="120">
        <f t="shared" si="8"/>
        <v>220230.04705265601</v>
      </c>
      <c r="R58" s="120">
        <f t="shared" si="8"/>
        <v>237170.81990286033</v>
      </c>
      <c r="S58" s="122">
        <f t="shared" si="8"/>
        <v>254111.59275306461</v>
      </c>
    </row>
    <row r="59" spans="2:19" x14ac:dyDescent="0.25">
      <c r="H59" s="129" t="s">
        <v>118</v>
      </c>
      <c r="I59" s="123">
        <f>I54</f>
        <v>137973.6693457748</v>
      </c>
      <c r="J59" s="123">
        <f t="shared" ref="J59:S59" si="9">J54</f>
        <v>165568.40321492977</v>
      </c>
      <c r="K59" s="123">
        <f t="shared" si="9"/>
        <v>193163.13708408474</v>
      </c>
      <c r="L59" s="123">
        <f t="shared" si="9"/>
        <v>220757.8709532397</v>
      </c>
      <c r="M59" s="123">
        <f t="shared" si="9"/>
        <v>248352.6048223947</v>
      </c>
      <c r="N59" s="124">
        <f t="shared" si="9"/>
        <v>275947.33869154961</v>
      </c>
      <c r="O59" s="123">
        <f t="shared" si="9"/>
        <v>303542.07256070466</v>
      </c>
      <c r="P59" s="123">
        <f t="shared" si="9"/>
        <v>331136.80642985954</v>
      </c>
      <c r="Q59" s="123">
        <f t="shared" si="9"/>
        <v>358731.54029901448</v>
      </c>
      <c r="R59" s="123">
        <f t="shared" si="9"/>
        <v>386326.27416816948</v>
      </c>
      <c r="S59" s="125">
        <f t="shared" si="9"/>
        <v>413921.00803732441</v>
      </c>
    </row>
    <row r="62" spans="2:19" x14ac:dyDescent="0.25">
      <c r="H62" s="93"/>
      <c r="I62" s="98">
        <f>I20</f>
        <v>-0.5</v>
      </c>
      <c r="J62" s="98">
        <f t="shared" ref="J62:S62" si="10">J20</f>
        <v>-0.4</v>
      </c>
      <c r="K62" s="98">
        <f t="shared" si="10"/>
        <v>-0.3</v>
      </c>
      <c r="L62" s="98">
        <f t="shared" si="10"/>
        <v>-0.2</v>
      </c>
      <c r="M62" s="98">
        <f t="shared" si="10"/>
        <v>-0.1</v>
      </c>
      <c r="N62" s="98">
        <f t="shared" si="10"/>
        <v>0</v>
      </c>
      <c r="O62" s="98">
        <f t="shared" si="10"/>
        <v>0.1</v>
      </c>
      <c r="P62" s="98">
        <f t="shared" si="10"/>
        <v>0.2</v>
      </c>
      <c r="Q62" s="98">
        <f t="shared" si="10"/>
        <v>0.3</v>
      </c>
      <c r="R62" s="98">
        <f t="shared" si="10"/>
        <v>0.4</v>
      </c>
      <c r="S62" s="98">
        <f t="shared" si="10"/>
        <v>0.5</v>
      </c>
    </row>
    <row r="63" spans="2:19" x14ac:dyDescent="0.25">
      <c r="H63" s="93" t="s">
        <v>61</v>
      </c>
      <c r="I63" s="94">
        <v>11.924956446885602</v>
      </c>
      <c r="J63" s="94">
        <v>14.748660150589304</v>
      </c>
      <c r="K63" s="94">
        <v>17.572363854293009</v>
      </c>
      <c r="L63" s="94">
        <v>20.396067557996712</v>
      </c>
      <c r="M63" s="94">
        <v>23.219771261700419</v>
      </c>
      <c r="N63" s="95">
        <v>26.043474965404119</v>
      </c>
      <c r="O63" s="94">
        <v>28.867178669107826</v>
      </c>
      <c r="P63" s="94">
        <v>31.690882372811522</v>
      </c>
      <c r="Q63" s="94">
        <v>34.514586076515229</v>
      </c>
      <c r="R63" s="94">
        <v>37.338289780218936</v>
      </c>
      <c r="S63" s="94">
        <v>40.161993483922629</v>
      </c>
    </row>
    <row r="64" spans="2:19" x14ac:dyDescent="0.25">
      <c r="H64" s="93" t="s">
        <v>65</v>
      </c>
      <c r="I64" s="94">
        <v>3.4726915380477825</v>
      </c>
      <c r="J64" s="94">
        <v>7.284691538047781</v>
      </c>
      <c r="K64" s="94">
        <v>11.096691538047782</v>
      </c>
      <c r="L64" s="94">
        <v>14.908691538047783</v>
      </c>
      <c r="M64" s="94">
        <v>18.720691538047785</v>
      </c>
      <c r="N64" s="95">
        <v>22.532691538047782</v>
      </c>
      <c r="O64" s="94">
        <v>26.34469153804779</v>
      </c>
      <c r="P64" s="94">
        <v>30.156691538047777</v>
      </c>
      <c r="Q64" s="94">
        <v>33.968691538047779</v>
      </c>
      <c r="R64" s="94">
        <v>37.780691538047783</v>
      </c>
      <c r="S64" s="94">
        <v>41.592691538047774</v>
      </c>
    </row>
    <row r="65" spans="8:19" x14ac:dyDescent="0.25">
      <c r="H65" s="93" t="s">
        <v>67</v>
      </c>
      <c r="I65" s="94">
        <v>0.51074865015280468</v>
      </c>
      <c r="J65" s="94">
        <v>3.6010786009645268</v>
      </c>
      <c r="K65" s="94">
        <v>6.6914085517762487</v>
      </c>
      <c r="L65" s="94">
        <v>9.7817385025879702</v>
      </c>
      <c r="M65" s="94">
        <v>12.872068453399695</v>
      </c>
      <c r="N65" s="95">
        <v>15.96239840421141</v>
      </c>
      <c r="O65" s="94">
        <v>19.052728355023142</v>
      </c>
      <c r="P65" s="94">
        <v>22.143058305834856</v>
      </c>
      <c r="Q65" s="94">
        <v>25.233388256646574</v>
      </c>
      <c r="R65" s="94">
        <v>28.323718207458299</v>
      </c>
      <c r="S65" s="94">
        <v>31.414048158270017</v>
      </c>
    </row>
    <row r="66" spans="8:19" x14ac:dyDescent="0.25">
      <c r="H66" s="93" t="s">
        <v>62</v>
      </c>
      <c r="I66" s="94">
        <v>7.6486935109955461</v>
      </c>
      <c r="J66" s="94">
        <v>10.472397214699248</v>
      </c>
      <c r="K66" s="94">
        <v>13.296100918402953</v>
      </c>
      <c r="L66" s="94">
        <v>16.119804622106656</v>
      </c>
      <c r="M66" s="94">
        <v>18.943508325810363</v>
      </c>
      <c r="N66" s="95">
        <v>21.767212029514063</v>
      </c>
      <c r="O66" s="94">
        <v>24.590915733217773</v>
      </c>
      <c r="P66" s="94">
        <v>27.414619436921463</v>
      </c>
      <c r="Q66" s="94">
        <v>30.238323140625177</v>
      </c>
      <c r="R66" s="94">
        <v>33.062026844328877</v>
      </c>
      <c r="S66" s="94">
        <v>35.885730548032576</v>
      </c>
    </row>
    <row r="67" spans="8:19" x14ac:dyDescent="0.25">
      <c r="H67" s="93" t="s">
        <v>69</v>
      </c>
      <c r="I67" s="94">
        <v>-6.514337831628203</v>
      </c>
      <c r="J67" s="94">
        <v>-2.7023378316282045</v>
      </c>
      <c r="K67" s="94">
        <v>1.1096621683717971</v>
      </c>
      <c r="L67" s="94">
        <v>4.9216621683717987</v>
      </c>
      <c r="M67" s="94">
        <v>8.7336621683718008</v>
      </c>
      <c r="N67" s="95">
        <v>12.545662168371795</v>
      </c>
      <c r="O67" s="94">
        <v>16.357662168371803</v>
      </c>
      <c r="P67" s="94">
        <v>20.16966216837179</v>
      </c>
      <c r="Q67" s="94">
        <v>23.981662168371795</v>
      </c>
      <c r="R67" s="94">
        <v>27.793662168371796</v>
      </c>
      <c r="S67" s="94">
        <v>31.60566216837179</v>
      </c>
    </row>
    <row r="68" spans="8:19" x14ac:dyDescent="0.25">
      <c r="H68" s="93" t="s">
        <v>70</v>
      </c>
      <c r="I68" s="94">
        <v>-6.5696972688606383</v>
      </c>
      <c r="J68" s="94">
        <v>-3.479367318048916</v>
      </c>
      <c r="K68" s="94">
        <v>-0.38903736723719406</v>
      </c>
      <c r="L68" s="94">
        <v>2.7012925835745278</v>
      </c>
      <c r="M68" s="94">
        <v>5.7916225343862529</v>
      </c>
      <c r="N68" s="95">
        <v>8.881952485197969</v>
      </c>
      <c r="O68" s="94">
        <v>11.972282436009701</v>
      </c>
      <c r="P68" s="94">
        <v>15.062612386821412</v>
      </c>
      <c r="Q68" s="94">
        <v>18.152942337633132</v>
      </c>
      <c r="R68" s="94">
        <v>21.243272288444857</v>
      </c>
      <c r="S68" s="94">
        <v>24.333602239256575</v>
      </c>
    </row>
  </sheetData>
  <mergeCells count="3">
    <mergeCell ref="C11:D13"/>
    <mergeCell ref="A2:G4"/>
    <mergeCell ref="A6:G6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46"/>
  <sheetViews>
    <sheetView topLeftCell="A28" zoomScale="80" zoomScaleNormal="80" workbookViewId="0">
      <selection activeCell="D41" sqref="D41"/>
    </sheetView>
  </sheetViews>
  <sheetFormatPr defaultRowHeight="15" x14ac:dyDescent="0.25"/>
  <sheetData>
    <row r="4" spans="1:13" x14ac:dyDescent="0.25">
      <c r="A4">
        <v>1</v>
      </c>
      <c r="C4">
        <v>34.774940476190473</v>
      </c>
      <c r="D4">
        <v>24.481481481481477</v>
      </c>
      <c r="E4">
        <v>31.392968750000001</v>
      </c>
      <c r="F4">
        <v>41.370922619047619</v>
      </c>
      <c r="G4">
        <v>38.119999999999997</v>
      </c>
      <c r="I4">
        <v>34.774940476190473</v>
      </c>
      <c r="J4">
        <v>24.481481481481477</v>
      </c>
      <c r="K4">
        <v>31.392968750000001</v>
      </c>
      <c r="L4">
        <v>41.370922619047619</v>
      </c>
      <c r="M4">
        <v>38.119999999999997</v>
      </c>
    </row>
    <row r="5" spans="1:13" x14ac:dyDescent="0.25">
      <c r="A5">
        <v>2</v>
      </c>
      <c r="C5">
        <v>34.60816492450639</v>
      </c>
      <c r="D5">
        <v>24.481481481481477</v>
      </c>
      <c r="E5">
        <v>31.2659362296748</v>
      </c>
      <c r="F5">
        <v>41.230823896631826</v>
      </c>
      <c r="G5">
        <v>38.119999999999997</v>
      </c>
      <c r="I5">
        <v>34.60816492450639</v>
      </c>
      <c r="J5">
        <v>24.481481481481477</v>
      </c>
      <c r="K5">
        <v>30.491642772454512</v>
      </c>
      <c r="L5">
        <v>41.230823896631826</v>
      </c>
      <c r="M5">
        <v>38.119999999999997</v>
      </c>
    </row>
    <row r="6" spans="1:13" x14ac:dyDescent="0.25">
      <c r="A6">
        <v>3</v>
      </c>
      <c r="C6">
        <v>34.433309920320234</v>
      </c>
      <c r="D6">
        <v>24.481481481481477</v>
      </c>
      <c r="E6">
        <v>31.139249101950455</v>
      </c>
      <c r="F6">
        <v>40.98708609474717</v>
      </c>
      <c r="G6">
        <v>38.119999999999997</v>
      </c>
      <c r="I6">
        <v>33.52699973565953</v>
      </c>
      <c r="J6">
        <v>23.586360311446221</v>
      </c>
      <c r="K6">
        <v>28.873473640298705</v>
      </c>
      <c r="L6">
        <v>40.98708609474717</v>
      </c>
      <c r="M6">
        <v>37.256173105245267</v>
      </c>
    </row>
    <row r="7" spans="1:13" x14ac:dyDescent="0.25">
      <c r="A7">
        <v>4</v>
      </c>
      <c r="C7">
        <v>34.244481198064911</v>
      </c>
      <c r="D7">
        <v>24.481481481481477</v>
      </c>
      <c r="E7">
        <v>31.013187476393139</v>
      </c>
      <c r="F7">
        <v>40.697826773302346</v>
      </c>
      <c r="G7">
        <v>38.119999999999997</v>
      </c>
      <c r="I7">
        <v>32.034844697079549</v>
      </c>
      <c r="J7">
        <v>23.663097592227643</v>
      </c>
      <c r="K7">
        <v>27.146323599668758</v>
      </c>
      <c r="L7">
        <v>40.697826773302346</v>
      </c>
      <c r="M7">
        <v>36.435152167998659</v>
      </c>
    </row>
    <row r="8" spans="1:13" x14ac:dyDescent="0.25">
      <c r="A8">
        <v>5</v>
      </c>
      <c r="C8">
        <v>34.045858296409897</v>
      </c>
      <c r="D8">
        <v>24.353809666223441</v>
      </c>
      <c r="E8">
        <v>30.886894630730101</v>
      </c>
      <c r="F8">
        <v>40.243523585345315</v>
      </c>
      <c r="G8">
        <v>36.401816648722686</v>
      </c>
      <c r="I8">
        <v>30.081648432647832</v>
      </c>
      <c r="J8">
        <v>23.460106959417178</v>
      </c>
      <c r="K8">
        <v>24.854401359787833</v>
      </c>
      <c r="L8">
        <v>40.243523585345315</v>
      </c>
      <c r="M8">
        <v>35.140109908795701</v>
      </c>
    </row>
    <row r="9" spans="1:13" x14ac:dyDescent="0.25">
      <c r="A9">
        <v>6</v>
      </c>
      <c r="C9">
        <v>33.88110755172049</v>
      </c>
      <c r="D9">
        <v>24.274049427710491</v>
      </c>
      <c r="E9">
        <v>30.760341500071483</v>
      </c>
      <c r="F9">
        <v>39.765686655858161</v>
      </c>
      <c r="G9">
        <v>36.470429003644611</v>
      </c>
      <c r="I9">
        <v>28.140425463608373</v>
      </c>
      <c r="J9">
        <v>23.44432121262653</v>
      </c>
      <c r="K9">
        <v>23.059426503823524</v>
      </c>
      <c r="L9">
        <v>39.765686655858161</v>
      </c>
      <c r="M9">
        <v>34.104366626246268</v>
      </c>
    </row>
    <row r="10" spans="1:13" x14ac:dyDescent="0.25">
      <c r="A10">
        <v>7</v>
      </c>
      <c r="C10">
        <v>33.734830559875277</v>
      </c>
      <c r="D10">
        <v>24.221545357785882</v>
      </c>
      <c r="E10">
        <v>30.633721732447718</v>
      </c>
      <c r="F10">
        <v>39.266040020084006</v>
      </c>
      <c r="G10">
        <v>36.522611289851888</v>
      </c>
      <c r="I10">
        <v>26.833526475757115</v>
      </c>
      <c r="J10">
        <v>23.44173698669908</v>
      </c>
      <c r="K10">
        <v>21.276021279406145</v>
      </c>
      <c r="L10">
        <v>39.266040020084006</v>
      </c>
      <c r="M10">
        <v>33.065562382248736</v>
      </c>
    </row>
    <row r="11" spans="1:13" x14ac:dyDescent="0.25">
      <c r="A11">
        <v>8</v>
      </c>
      <c r="C11">
        <v>33.598778514090611</v>
      </c>
      <c r="D11">
        <v>24.185970190821358</v>
      </c>
      <c r="E11">
        <v>30.507949950554757</v>
      </c>
      <c r="F11">
        <v>38.741454032456929</v>
      </c>
      <c r="G11">
        <v>36.443204293699623</v>
      </c>
      <c r="I11">
        <v>25.719708726865075</v>
      </c>
      <c r="J11">
        <v>22.634535914855711</v>
      </c>
      <c r="K11">
        <v>20.285106239281117</v>
      </c>
      <c r="L11">
        <v>38.741454032456929</v>
      </c>
      <c r="M11">
        <v>31.881104451511586</v>
      </c>
    </row>
    <row r="12" spans="1:13" x14ac:dyDescent="0.25">
      <c r="A12">
        <v>9</v>
      </c>
      <c r="C12">
        <v>33.46863161471591</v>
      </c>
      <c r="D12">
        <v>24.033629234687464</v>
      </c>
      <c r="E12">
        <v>30.381927307809612</v>
      </c>
      <c r="F12">
        <v>38.195289610506713</v>
      </c>
      <c r="G12">
        <v>35.829130792278271</v>
      </c>
      <c r="I12">
        <v>24.572366626614823</v>
      </c>
      <c r="J12">
        <v>22.498135817107986</v>
      </c>
      <c r="K12">
        <v>19.369560453606809</v>
      </c>
      <c r="L12">
        <v>38.195289610506713</v>
      </c>
      <c r="M12">
        <v>30.643466621043682</v>
      </c>
    </row>
    <row r="13" spans="1:13" x14ac:dyDescent="0.25">
      <c r="A13">
        <v>10</v>
      </c>
      <c r="C13">
        <v>31.880887340675667</v>
      </c>
      <c r="D13">
        <v>24.032778412893364</v>
      </c>
      <c r="E13">
        <v>27.112597814824777</v>
      </c>
      <c r="F13">
        <v>37.623616860106885</v>
      </c>
      <c r="G13">
        <v>35.158691203295561</v>
      </c>
      <c r="I13">
        <v>21.961745130699644</v>
      </c>
      <c r="J13">
        <v>21.789263069952785</v>
      </c>
      <c r="K13">
        <v>15.313109308046679</v>
      </c>
      <c r="L13">
        <v>29.696229887546732</v>
      </c>
      <c r="M13">
        <v>29.385736239843986</v>
      </c>
    </row>
    <row r="14" spans="1:13" x14ac:dyDescent="0.25">
      <c r="A14">
        <v>11</v>
      </c>
      <c r="C14">
        <v>31.652731354799609</v>
      </c>
      <c r="D14">
        <v>32.446666644365699</v>
      </c>
      <c r="E14">
        <v>26.908993854320908</v>
      </c>
      <c r="F14">
        <v>37.027164172592364</v>
      </c>
      <c r="G14">
        <v>21.653503442276087</v>
      </c>
      <c r="I14">
        <v>20.859767992897183</v>
      </c>
      <c r="J14">
        <v>29.497036905709134</v>
      </c>
      <c r="K14">
        <v>14.618869943251884</v>
      </c>
      <c r="L14">
        <v>29.306906364080927</v>
      </c>
      <c r="M14">
        <v>28.485520477214813</v>
      </c>
    </row>
    <row r="15" spans="1:13" x14ac:dyDescent="0.25">
      <c r="A15">
        <v>12</v>
      </c>
      <c r="C15">
        <v>31.425000885768185</v>
      </c>
      <c r="D15">
        <v>32.152494142559775</v>
      </c>
      <c r="E15">
        <v>26.707941429065315</v>
      </c>
      <c r="F15">
        <v>36.408166132191077</v>
      </c>
      <c r="G15">
        <v>21.81811496230717</v>
      </c>
      <c r="I15">
        <v>19.757424739045327</v>
      </c>
      <c r="J15">
        <v>28.323135817481504</v>
      </c>
      <c r="K15">
        <v>13.99327511532886</v>
      </c>
      <c r="L15">
        <v>28.891087125161814</v>
      </c>
      <c r="M15">
        <v>27.560750097022328</v>
      </c>
    </row>
    <row r="16" spans="1:13" x14ac:dyDescent="0.25">
      <c r="A16">
        <v>13</v>
      </c>
      <c r="C16">
        <v>31.189424873634721</v>
      </c>
      <c r="D16">
        <v>31.920884696645441</v>
      </c>
      <c r="E16">
        <v>26.508396905068999</v>
      </c>
      <c r="F16">
        <v>35.7675546979209</v>
      </c>
      <c r="G16">
        <v>21.993141842861611</v>
      </c>
      <c r="I16">
        <v>18.661621745938973</v>
      </c>
      <c r="J16">
        <v>28.157167018796933</v>
      </c>
      <c r="K16">
        <v>13.424997358262281</v>
      </c>
      <c r="L16">
        <v>28.449728172720135</v>
      </c>
      <c r="M16">
        <v>25.900939338065257</v>
      </c>
    </row>
    <row r="17" spans="1:14" x14ac:dyDescent="0.25">
      <c r="A17">
        <v>14</v>
      </c>
      <c r="C17">
        <v>30.946830688383983</v>
      </c>
      <c r="D17">
        <v>31.592172301221133</v>
      </c>
      <c r="E17">
        <v>26.310503042343218</v>
      </c>
      <c r="F17">
        <v>35.104430125386415</v>
      </c>
      <c r="G17">
        <v>22.177287400385509</v>
      </c>
      <c r="I17">
        <v>17.632004372870355</v>
      </c>
      <c r="J17">
        <v>27.02431217838069</v>
      </c>
      <c r="K17">
        <v>12.825596828638719</v>
      </c>
      <c r="L17">
        <v>27.981954746013944</v>
      </c>
      <c r="M17">
        <v>24.244441520138352</v>
      </c>
    </row>
    <row r="18" spans="1:14" x14ac:dyDescent="0.25">
      <c r="A18">
        <v>15</v>
      </c>
      <c r="C18">
        <v>30.703343328689442</v>
      </c>
      <c r="D18">
        <v>30.975630935586203</v>
      </c>
      <c r="E18">
        <v>26.113947743321944</v>
      </c>
      <c r="F18">
        <v>34.421076748700216</v>
      </c>
      <c r="G18">
        <v>22.366725491045038</v>
      </c>
      <c r="H18" s="168">
        <f>(G23-G18)/5</f>
        <v>3.3193209400548797E-2</v>
      </c>
      <c r="I18">
        <v>17.418554214039396</v>
      </c>
      <c r="J18">
        <v>26.56207973470579</v>
      </c>
      <c r="K18">
        <v>12.284820647229978</v>
      </c>
      <c r="L18">
        <v>20.559077891060028</v>
      </c>
      <c r="M18">
        <v>22.527406339452089</v>
      </c>
      <c r="N18" s="168">
        <f>(M23-M18)/5</f>
        <v>-1.9963488342160587</v>
      </c>
    </row>
    <row r="19" spans="1:14" x14ac:dyDescent="0.25">
      <c r="A19">
        <v>16</v>
      </c>
      <c r="C19">
        <v>30.46018840562769</v>
      </c>
      <c r="D19">
        <v>30.27226319004042</v>
      </c>
      <c r="E19">
        <v>25.91764231422993</v>
      </c>
      <c r="F19">
        <v>33.489569152173686</v>
      </c>
      <c r="G19" s="168">
        <f>G18+$H$18</f>
        <v>22.399918700445586</v>
      </c>
      <c r="I19">
        <v>16.370219079745784</v>
      </c>
      <c r="J19">
        <v>25.964758281842236</v>
      </c>
      <c r="K19">
        <v>12.062505810446057</v>
      </c>
      <c r="L19">
        <v>20.002826638056103</v>
      </c>
      <c r="M19" s="168">
        <f>M18+$N$18</f>
        <v>20.531057505236031</v>
      </c>
    </row>
    <row r="20" spans="1:14" x14ac:dyDescent="0.25">
      <c r="A20">
        <v>17</v>
      </c>
      <c r="C20">
        <v>30.216980619793969</v>
      </c>
      <c r="D20">
        <v>29.511792755996698</v>
      </c>
      <c r="E20">
        <v>30.881648354423682</v>
      </c>
      <c r="F20">
        <v>32.592536265003055</v>
      </c>
      <c r="G20" s="168">
        <f t="shared" ref="G20:G22" si="0">G19+$H$18</f>
        <v>22.433111909846133</v>
      </c>
      <c r="I20">
        <v>16.174720620155878</v>
      </c>
      <c r="J20">
        <v>25.59811169638628</v>
      </c>
      <c r="K20">
        <v>14.148876596324751</v>
      </c>
      <c r="L20">
        <v>19.473412042080021</v>
      </c>
      <c r="M20" s="168">
        <f t="shared" ref="M20:M22" si="1">M19+$N$18</f>
        <v>18.534708671019974</v>
      </c>
    </row>
    <row r="21" spans="1:14" x14ac:dyDescent="0.25">
      <c r="A21">
        <v>18</v>
      </c>
      <c r="C21">
        <v>29.973933273029587</v>
      </c>
      <c r="D21">
        <v>28.716746231498846</v>
      </c>
      <c r="E21">
        <v>30.662027305506225</v>
      </c>
      <c r="F21">
        <v>31.726101096492052</v>
      </c>
      <c r="G21" s="168">
        <f t="shared" si="0"/>
        <v>22.46630511924668</v>
      </c>
      <c r="I21">
        <v>13.859645821415929</v>
      </c>
      <c r="J21">
        <v>23.503300291270897</v>
      </c>
      <c r="K21">
        <v>13.836815407497847</v>
      </c>
      <c r="L21">
        <v>18.967017337945144</v>
      </c>
      <c r="M21" s="168">
        <f t="shared" si="1"/>
        <v>16.538359836803917</v>
      </c>
    </row>
    <row r="22" spans="1:14" x14ac:dyDescent="0.25">
      <c r="A22">
        <v>19</v>
      </c>
      <c r="C22">
        <v>28.635579249663252</v>
      </c>
      <c r="D22">
        <v>28.247398477342415</v>
      </c>
      <c r="E22">
        <v>30.44280909206319</v>
      </c>
      <c r="F22">
        <v>30.887805444503474</v>
      </c>
      <c r="G22" s="168">
        <f t="shared" si="0"/>
        <v>22.499498328647228</v>
      </c>
      <c r="I22">
        <v>13.354574404843678</v>
      </c>
      <c r="J22">
        <v>22.197367987760789</v>
      </c>
      <c r="K22">
        <v>13.540146590242356</v>
      </c>
      <c r="L22">
        <v>18.48124726995146</v>
      </c>
      <c r="M22" s="168">
        <f t="shared" si="1"/>
        <v>14.542011002587858</v>
      </c>
    </row>
    <row r="23" spans="1:14" x14ac:dyDescent="0.25">
      <c r="A23">
        <v>20</v>
      </c>
      <c r="C23">
        <v>27.4234406372059</v>
      </c>
      <c r="D23">
        <v>27.721544161640104</v>
      </c>
      <c r="E23">
        <v>30.224100385042334</v>
      </c>
      <c r="F23">
        <v>30.216152449339173</v>
      </c>
      <c r="G23">
        <v>22.532691538047782</v>
      </c>
      <c r="H23" s="168">
        <f>(G28-G23)/5</f>
        <v>-0.81818993384622374</v>
      </c>
      <c r="I23">
        <v>12.90699878567407</v>
      </c>
      <c r="J23">
        <v>20.981767587714611</v>
      </c>
      <c r="K23">
        <v>13.259449094264067</v>
      </c>
      <c r="L23">
        <v>12.123704677908043</v>
      </c>
      <c r="M23">
        <v>12.545662168371795</v>
      </c>
      <c r="N23" s="168">
        <f>(M28-M23)/5</f>
        <v>-0.77154513637471678</v>
      </c>
    </row>
    <row r="24" spans="1:14" x14ac:dyDescent="0.25">
      <c r="A24">
        <v>21</v>
      </c>
      <c r="C24">
        <v>26.325955655336703</v>
      </c>
      <c r="D24">
        <v>26.338866520637552</v>
      </c>
      <c r="E24">
        <v>29.179189619756045</v>
      </c>
      <c r="F24">
        <v>28.440774131555564</v>
      </c>
      <c r="G24" s="168">
        <f>G23+$H$23</f>
        <v>21.714501604201558</v>
      </c>
      <c r="I24">
        <v>12.541205766756402</v>
      </c>
      <c r="J24">
        <v>18.819912035957387</v>
      </c>
      <c r="K24">
        <v>13.074762283774417</v>
      </c>
      <c r="L24">
        <v>11.692269688231541</v>
      </c>
      <c r="M24" s="168">
        <f>M23+$N$23</f>
        <v>11.774117031997077</v>
      </c>
    </row>
    <row r="25" spans="1:14" x14ac:dyDescent="0.25">
      <c r="A25">
        <v>22</v>
      </c>
      <c r="C25">
        <v>25.322089522938068</v>
      </c>
      <c r="D25">
        <v>25.057511065500982</v>
      </c>
      <c r="E25">
        <v>28.230728273741995</v>
      </c>
      <c r="F25">
        <v>26.832160050277924</v>
      </c>
      <c r="G25" s="168">
        <f t="shared" ref="G25:G27" si="2">G24+$H$23</f>
        <v>20.896311670355335</v>
      </c>
      <c r="I25">
        <v>12.188432338708839</v>
      </c>
      <c r="J25">
        <v>16.895351233494114</v>
      </c>
      <c r="K25">
        <v>12.920495134310935</v>
      </c>
      <c r="L25">
        <v>11.295457892780764</v>
      </c>
      <c r="M25" s="168">
        <f t="shared" ref="M25:M27" si="3">M24+$N$23</f>
        <v>11.00257189562236</v>
      </c>
    </row>
    <row r="26" spans="1:14" x14ac:dyDescent="0.25">
      <c r="A26">
        <v>23</v>
      </c>
      <c r="C26">
        <v>24.406463703324512</v>
      </c>
      <c r="D26">
        <v>23.822846268280845</v>
      </c>
      <c r="E26">
        <v>27.366308605438729</v>
      </c>
      <c r="F26">
        <v>25.378699124596562</v>
      </c>
      <c r="G26" s="168">
        <f t="shared" si="2"/>
        <v>20.078121736509111</v>
      </c>
      <c r="I26">
        <v>11.87830375428136</v>
      </c>
      <c r="J26">
        <v>15.133590377017889</v>
      </c>
      <c r="K26">
        <v>12.815253104990443</v>
      </c>
      <c r="L26">
        <v>10.938989082410988</v>
      </c>
      <c r="M26" s="168">
        <f t="shared" si="3"/>
        <v>10.231026759247642</v>
      </c>
    </row>
    <row r="27" spans="1:14" x14ac:dyDescent="0.25">
      <c r="A27">
        <v>24</v>
      </c>
      <c r="C27">
        <v>23.565446985882541</v>
      </c>
      <c r="D27">
        <v>22.808146238082465</v>
      </c>
      <c r="E27">
        <v>26.575315865772158</v>
      </c>
      <c r="F27">
        <v>24.069276407295888</v>
      </c>
      <c r="G27" s="168">
        <f t="shared" si="2"/>
        <v>19.259931802662887</v>
      </c>
      <c r="I27">
        <v>11.602367442309175</v>
      </c>
      <c r="J27">
        <v>13.691380789849452</v>
      </c>
      <c r="K27">
        <v>12.707559972685322</v>
      </c>
      <c r="L27">
        <v>10.626193787362512</v>
      </c>
      <c r="M27" s="168">
        <f t="shared" si="3"/>
        <v>9.459481622872925</v>
      </c>
    </row>
    <row r="28" spans="1:14" x14ac:dyDescent="0.25">
      <c r="A28">
        <v>25</v>
      </c>
      <c r="C28">
        <v>22.790612007994184</v>
      </c>
      <c r="D28">
        <v>22.119737218900294</v>
      </c>
      <c r="E28">
        <v>25.834579082539015</v>
      </c>
      <c r="F28">
        <v>22.895469434009222</v>
      </c>
      <c r="G28">
        <v>18.441741868816663</v>
      </c>
      <c r="H28" s="168">
        <f>(G33-G28)/5</f>
        <v>-0.49586869292105079</v>
      </c>
      <c r="I28">
        <v>11.35655673898602</v>
      </c>
      <c r="J28">
        <v>12.661199352390923</v>
      </c>
      <c r="K28">
        <v>12.604598902168313</v>
      </c>
      <c r="L28">
        <v>6.1826109164205976</v>
      </c>
      <c r="M28">
        <v>8.6879364864982112</v>
      </c>
      <c r="N28">
        <f>(M33-M28)/5</f>
        <v>3.8803199739951569E-2</v>
      </c>
    </row>
    <row r="29" spans="1:14" x14ac:dyDescent="0.25">
      <c r="A29">
        <v>26</v>
      </c>
      <c r="C29">
        <v>22.074722617257461</v>
      </c>
      <c r="D29">
        <v>21.459660813241989</v>
      </c>
      <c r="E29">
        <v>25.178858832060744</v>
      </c>
      <c r="G29" s="168">
        <f>G28+$H$28</f>
        <v>17.945873175895613</v>
      </c>
      <c r="I29">
        <v>11.137335727207651</v>
      </c>
      <c r="J29">
        <v>11.733398536230061</v>
      </c>
      <c r="K29">
        <v>12.564530170112326</v>
      </c>
      <c r="M29" s="168">
        <f>M28+$N$28</f>
        <v>8.7267396862381634</v>
      </c>
    </row>
    <row r="30" spans="1:14" x14ac:dyDescent="0.25">
      <c r="A30">
        <v>27</v>
      </c>
      <c r="C30">
        <v>21.411800203101627</v>
      </c>
      <c r="D30">
        <v>20.863300123487662</v>
      </c>
      <c r="E30">
        <v>24.559067111769551</v>
      </c>
      <c r="G30" s="168">
        <f t="shared" ref="G30:G32" si="4">G29+$H$28</f>
        <v>17.450004482974563</v>
      </c>
      <c r="I30">
        <v>10.924467212863901</v>
      </c>
      <c r="J30">
        <v>10.933433338711078</v>
      </c>
      <c r="K30">
        <v>12.503860418672366</v>
      </c>
      <c r="M30" s="168">
        <f t="shared" ref="M30:M32" si="5">M29+$N$28</f>
        <v>8.7655428859781157</v>
      </c>
    </row>
    <row r="31" spans="1:14" x14ac:dyDescent="0.25">
      <c r="A31">
        <v>28</v>
      </c>
      <c r="C31">
        <v>20.796236832875678</v>
      </c>
      <c r="D31">
        <v>20.324242666611752</v>
      </c>
      <c r="E31">
        <v>23.984151574839906</v>
      </c>
      <c r="G31" s="168">
        <f t="shared" si="4"/>
        <v>16.954135790053513</v>
      </c>
      <c r="I31">
        <v>10.751018987196252</v>
      </c>
      <c r="J31">
        <v>10.246410477277522</v>
      </c>
      <c r="K31">
        <v>12.47128826469433</v>
      </c>
      <c r="M31" s="168">
        <f t="shared" si="5"/>
        <v>8.804346085718068</v>
      </c>
    </row>
    <row r="32" spans="1:14" x14ac:dyDescent="0.25">
      <c r="A32">
        <v>29</v>
      </c>
      <c r="C32">
        <v>20.223754085944744</v>
      </c>
      <c r="D32">
        <v>19.836910508164522</v>
      </c>
      <c r="E32">
        <v>23.44917930890918</v>
      </c>
      <c r="G32" s="168">
        <f t="shared" si="4"/>
        <v>16.458267097132463</v>
      </c>
      <c r="I32">
        <v>10.596445170227819</v>
      </c>
      <c r="J32">
        <v>9.6594696544066281</v>
      </c>
      <c r="K32">
        <v>12.446540548089835</v>
      </c>
      <c r="M32" s="168">
        <f t="shared" si="5"/>
        <v>8.8431492854580203</v>
      </c>
    </row>
    <row r="33" spans="1:33" x14ac:dyDescent="0.25">
      <c r="A33">
        <v>30</v>
      </c>
      <c r="C33">
        <v>19.690097554385105</v>
      </c>
      <c r="D33">
        <v>19.382088306624286</v>
      </c>
      <c r="E33">
        <v>22.950542320851763</v>
      </c>
      <c r="G33">
        <v>15.96239840421141</v>
      </c>
      <c r="I33">
        <v>10.444216005072347</v>
      </c>
      <c r="J33">
        <v>9.8351780557059971</v>
      </c>
      <c r="K33">
        <v>12.414537764658157</v>
      </c>
      <c r="M33">
        <v>8.881952485197969</v>
      </c>
    </row>
    <row r="42" spans="1:33" x14ac:dyDescent="0.25">
      <c r="D42">
        <v>34.774940476190473</v>
      </c>
      <c r="E42">
        <v>34.60816492450639</v>
      </c>
      <c r="F42">
        <v>34.433309920320234</v>
      </c>
      <c r="G42">
        <v>34.244481198064911</v>
      </c>
      <c r="H42">
        <v>34.045858296409897</v>
      </c>
      <c r="I42">
        <v>33.88110755172049</v>
      </c>
      <c r="J42">
        <v>33.734830559875277</v>
      </c>
      <c r="K42">
        <v>33.598778514090611</v>
      </c>
      <c r="L42">
        <v>33.46863161471591</v>
      </c>
      <c r="M42">
        <v>31.880887340675667</v>
      </c>
      <c r="N42">
        <v>31.652731354799609</v>
      </c>
      <c r="O42">
        <v>31.425000885768185</v>
      </c>
      <c r="P42">
        <v>31.189424873634721</v>
      </c>
      <c r="Q42">
        <v>30.946830688383983</v>
      </c>
      <c r="R42">
        <v>30.703343328689442</v>
      </c>
      <c r="S42">
        <v>30.46018840562769</v>
      </c>
      <c r="T42">
        <v>30.216980619793969</v>
      </c>
      <c r="U42">
        <v>29.973933273029587</v>
      </c>
      <c r="V42">
        <v>28.635579249663252</v>
      </c>
      <c r="W42">
        <v>27.4234406372059</v>
      </c>
      <c r="X42">
        <v>26.325955655336703</v>
      </c>
      <c r="Y42">
        <v>25.322089522938068</v>
      </c>
      <c r="Z42">
        <v>24.406463703324512</v>
      </c>
      <c r="AA42">
        <v>23.565446985882541</v>
      </c>
      <c r="AB42">
        <v>22.790612007994184</v>
      </c>
      <c r="AC42">
        <v>22.074722617257461</v>
      </c>
      <c r="AD42">
        <v>21.411800203101627</v>
      </c>
      <c r="AE42">
        <v>20.796236832875678</v>
      </c>
      <c r="AF42">
        <v>20.223754085944744</v>
      </c>
      <c r="AG42">
        <v>19.690097554385105</v>
      </c>
    </row>
    <row r="43" spans="1:33" x14ac:dyDescent="0.25">
      <c r="D43">
        <v>24.481481481481477</v>
      </c>
      <c r="E43">
        <v>24.481481481481477</v>
      </c>
      <c r="F43">
        <v>24.481481481481477</v>
      </c>
      <c r="G43">
        <v>24.481481481481477</v>
      </c>
      <c r="H43">
        <v>24.353809666223441</v>
      </c>
      <c r="I43">
        <v>24.274049427710491</v>
      </c>
      <c r="J43">
        <v>24.221545357785882</v>
      </c>
      <c r="K43">
        <v>24.185970190821358</v>
      </c>
      <c r="L43">
        <v>24.033629234687464</v>
      </c>
      <c r="M43">
        <v>24.032778412893364</v>
      </c>
      <c r="N43">
        <v>32.446666644365699</v>
      </c>
      <c r="O43">
        <v>32.152494142559775</v>
      </c>
      <c r="P43">
        <v>31.920884696645441</v>
      </c>
      <c r="Q43">
        <v>31.592172301221133</v>
      </c>
      <c r="R43">
        <v>30.975630935586203</v>
      </c>
      <c r="S43">
        <v>30.27226319004042</v>
      </c>
      <c r="T43">
        <v>29.511792755996698</v>
      </c>
      <c r="U43">
        <v>28.716746231498846</v>
      </c>
      <c r="V43">
        <v>28.247398477342415</v>
      </c>
      <c r="W43">
        <v>27.721544161640104</v>
      </c>
      <c r="X43">
        <v>26.338866520637552</v>
      </c>
      <c r="Y43">
        <v>25.057511065500982</v>
      </c>
      <c r="Z43">
        <v>23.822846268280845</v>
      </c>
      <c r="AA43">
        <v>22.808146238082465</v>
      </c>
      <c r="AB43">
        <v>22.119737218900294</v>
      </c>
      <c r="AC43">
        <v>21.459660813241989</v>
      </c>
      <c r="AD43">
        <v>20.863300123487662</v>
      </c>
      <c r="AE43">
        <v>20.324242666611752</v>
      </c>
      <c r="AF43">
        <v>19.836910508164522</v>
      </c>
      <c r="AG43">
        <v>19.382088306624286</v>
      </c>
    </row>
    <row r="44" spans="1:33" x14ac:dyDescent="0.25">
      <c r="D44">
        <v>31.392968750000001</v>
      </c>
      <c r="E44">
        <v>31.2659362296748</v>
      </c>
      <c r="F44">
        <v>31.139249101950455</v>
      </c>
      <c r="G44">
        <v>31.013187476393139</v>
      </c>
      <c r="H44">
        <v>30.886894630730101</v>
      </c>
      <c r="I44">
        <v>30.760341500071483</v>
      </c>
      <c r="J44">
        <v>30.633721732447718</v>
      </c>
      <c r="K44">
        <v>30.507949950554757</v>
      </c>
      <c r="L44">
        <v>30.381927307809612</v>
      </c>
      <c r="M44">
        <v>27.112597814824777</v>
      </c>
      <c r="N44">
        <v>26.908993854320908</v>
      </c>
      <c r="O44">
        <v>26.707941429065315</v>
      </c>
      <c r="P44">
        <v>26.508396905068999</v>
      </c>
      <c r="Q44">
        <v>26.310503042343218</v>
      </c>
      <c r="R44">
        <v>26.113947743321944</v>
      </c>
      <c r="S44">
        <v>25.91764231422993</v>
      </c>
      <c r="T44">
        <v>30.881648354423682</v>
      </c>
      <c r="U44">
        <v>30.662027305506225</v>
      </c>
      <c r="V44">
        <v>30.44280909206319</v>
      </c>
      <c r="W44">
        <v>30.224100385042334</v>
      </c>
      <c r="X44">
        <v>29.179189619756045</v>
      </c>
      <c r="Y44">
        <v>28.230728273741995</v>
      </c>
      <c r="Z44">
        <v>27.366308605438729</v>
      </c>
      <c r="AA44">
        <v>26.575315865772158</v>
      </c>
      <c r="AB44">
        <v>25.834579082539015</v>
      </c>
      <c r="AC44">
        <v>25.178858832060744</v>
      </c>
      <c r="AD44">
        <v>24.559067111769551</v>
      </c>
      <c r="AE44">
        <v>23.984151574839906</v>
      </c>
      <c r="AF44">
        <v>23.44917930890918</v>
      </c>
      <c r="AG44">
        <v>22.950542320851763</v>
      </c>
    </row>
    <row r="45" spans="1:33" x14ac:dyDescent="0.25">
      <c r="D45">
        <v>41.370922619047619</v>
      </c>
      <c r="E45">
        <v>41.230823896631826</v>
      </c>
      <c r="F45">
        <v>40.98708609474717</v>
      </c>
      <c r="G45">
        <v>40.697826773302346</v>
      </c>
      <c r="H45">
        <v>40.243523585345315</v>
      </c>
      <c r="I45">
        <v>39.765686655858161</v>
      </c>
      <c r="J45">
        <v>39.266040020084006</v>
      </c>
      <c r="K45">
        <v>38.741454032456929</v>
      </c>
      <c r="L45">
        <v>38.195289610506713</v>
      </c>
      <c r="M45">
        <v>37.623616860106885</v>
      </c>
      <c r="N45">
        <v>37.027164172592364</v>
      </c>
      <c r="O45">
        <v>36.408166132191077</v>
      </c>
      <c r="P45">
        <v>35.7675546979209</v>
      </c>
      <c r="Q45">
        <v>35.104430125386415</v>
      </c>
      <c r="R45">
        <v>34.421076748700216</v>
      </c>
      <c r="S45">
        <v>33.489569152173686</v>
      </c>
      <c r="T45">
        <v>32.592536265003055</v>
      </c>
      <c r="U45">
        <v>31.726101096492052</v>
      </c>
      <c r="V45">
        <v>30.887805444503474</v>
      </c>
      <c r="W45">
        <v>30.216152449339173</v>
      </c>
      <c r="X45">
        <v>28.440774131555564</v>
      </c>
      <c r="Y45">
        <v>26.832160050277924</v>
      </c>
      <c r="Z45">
        <v>25.378699124596562</v>
      </c>
      <c r="AA45">
        <v>24.069276407295888</v>
      </c>
      <c r="AB45">
        <v>22.895469434009222</v>
      </c>
    </row>
    <row r="46" spans="1:33" x14ac:dyDescent="0.25">
      <c r="D46">
        <v>38.119999999999997</v>
      </c>
      <c r="E46">
        <v>38.119999999999997</v>
      </c>
      <c r="F46">
        <v>38.119999999999997</v>
      </c>
      <c r="G46">
        <v>38.119999999999997</v>
      </c>
      <c r="H46">
        <v>36.401816648722686</v>
      </c>
      <c r="I46">
        <v>36.470429003644611</v>
      </c>
      <c r="J46">
        <v>36.522611289851888</v>
      </c>
      <c r="K46">
        <v>36.443204293699623</v>
      </c>
      <c r="L46">
        <v>35.829130792278271</v>
      </c>
      <c r="M46">
        <v>35.158691203295561</v>
      </c>
      <c r="N46">
        <v>21.653503442276087</v>
      </c>
      <c r="O46">
        <v>21.81811496230717</v>
      </c>
      <c r="P46">
        <v>21.993141842861611</v>
      </c>
      <c r="Q46">
        <v>22.177287400385509</v>
      </c>
      <c r="R46">
        <v>22.366725491045038</v>
      </c>
      <c r="S46" s="168">
        <f>R46+$H$18</f>
        <v>22.399918700445586</v>
      </c>
      <c r="T46" s="168">
        <f>S46+$H$18</f>
        <v>22.433111909846133</v>
      </c>
      <c r="U46" s="168">
        <f>T46+$H$18</f>
        <v>22.46630511924668</v>
      </c>
      <c r="V46" s="168">
        <f>U46+$H$18</f>
        <v>22.499498328647228</v>
      </c>
      <c r="W46">
        <v>22.532691538047782</v>
      </c>
      <c r="X46" s="168">
        <f>W46+$H$23</f>
        <v>21.714501604201558</v>
      </c>
      <c r="Y46" s="168">
        <f>X46+$H$23</f>
        <v>20.896311670355335</v>
      </c>
      <c r="Z46" s="168">
        <f>Y46+$H$23</f>
        <v>20.078121736509111</v>
      </c>
      <c r="AA46" s="168">
        <f>Z46+$H$23</f>
        <v>19.259931802662887</v>
      </c>
      <c r="AB46">
        <v>18.441741868816663</v>
      </c>
      <c r="AC46" s="168">
        <f>AB46+$H$28</f>
        <v>17.945873175895613</v>
      </c>
      <c r="AD46" s="168">
        <f>AC46+$H$28</f>
        <v>17.450004482974563</v>
      </c>
      <c r="AE46" s="168">
        <f>AD46+$H$28</f>
        <v>16.954135790053513</v>
      </c>
      <c r="AF46" s="168">
        <f>AE46+$H$28</f>
        <v>16.458267097132463</v>
      </c>
      <c r="AG46">
        <v>15.96239840421141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D73" zoomScale="80" zoomScaleNormal="80" workbookViewId="0">
      <selection activeCell="I89" sqref="I89:I99"/>
    </sheetView>
  </sheetViews>
  <sheetFormatPr defaultRowHeight="15" x14ac:dyDescent="0.25"/>
  <cols>
    <col min="1" max="1" width="9.140625" style="10"/>
    <col min="2" max="2" width="9.28515625" style="10" bestFit="1" customWidth="1"/>
    <col min="3" max="3" width="28.28515625" style="10" customWidth="1"/>
    <col min="4" max="4" width="26" style="10" customWidth="1"/>
    <col min="5" max="5" width="13.7109375" style="10" customWidth="1"/>
    <col min="6" max="6" width="16.5703125" style="10" customWidth="1"/>
    <col min="7" max="7" width="19.140625" style="10" customWidth="1"/>
    <col min="8" max="8" width="25.28515625" style="10" customWidth="1"/>
    <col min="9" max="9" width="11" style="10" customWidth="1"/>
    <col min="10" max="10" width="31.140625" style="10" customWidth="1"/>
    <col min="11" max="11" width="32.42578125" style="10" customWidth="1"/>
    <col min="12" max="12" width="14.7109375" style="10" customWidth="1"/>
    <col min="13" max="13" width="18.140625" style="10" customWidth="1"/>
    <col min="14" max="14" width="33.5703125" style="10" customWidth="1"/>
    <col min="15" max="16384" width="9.140625" style="10"/>
  </cols>
  <sheetData>
    <row r="1" spans="1:14" x14ac:dyDescent="0.25">
      <c r="A1" s="173" t="s">
        <v>29</v>
      </c>
      <c r="B1" s="173"/>
      <c r="C1" s="173"/>
    </row>
    <row r="2" spans="1:14" x14ac:dyDescent="0.25">
      <c r="A2" s="173"/>
      <c r="B2" s="173"/>
      <c r="C2" s="173"/>
    </row>
    <row r="3" spans="1:14" x14ac:dyDescent="0.25">
      <c r="A3" s="173"/>
      <c r="B3" s="173"/>
      <c r="C3" s="173"/>
    </row>
    <row r="6" spans="1:14" x14ac:dyDescent="0.25">
      <c r="C6" s="31" t="s">
        <v>21</v>
      </c>
      <c r="D6" s="35">
        <v>4879.3599999999997</v>
      </c>
    </row>
    <row r="7" spans="1:14" x14ac:dyDescent="0.25">
      <c r="C7" s="31" t="s">
        <v>0</v>
      </c>
      <c r="D7" s="34">
        <v>20</v>
      </c>
    </row>
    <row r="8" spans="1:14" x14ac:dyDescent="0.25">
      <c r="C8" s="31" t="s">
        <v>1</v>
      </c>
      <c r="D8" s="33">
        <v>0.05</v>
      </c>
    </row>
    <row r="11" spans="1:14" ht="15.75" thickBot="1" x14ac:dyDescent="0.3">
      <c r="J11" s="174" t="s">
        <v>3</v>
      </c>
      <c r="K11" s="174"/>
      <c r="L11" s="36"/>
      <c r="M11" s="174" t="s">
        <v>2</v>
      </c>
      <c r="N11" s="174"/>
    </row>
    <row r="12" spans="1:14" s="37" customFormat="1" ht="15.75" thickBot="1" x14ac:dyDescent="0.3">
      <c r="A12" s="36"/>
      <c r="B12" s="43" t="s">
        <v>0</v>
      </c>
      <c r="C12" s="43" t="s">
        <v>24</v>
      </c>
      <c r="D12" s="43" t="s">
        <v>25</v>
      </c>
      <c r="E12" s="43" t="s">
        <v>16</v>
      </c>
      <c r="F12" s="43" t="s">
        <v>18</v>
      </c>
      <c r="G12" s="43" t="s">
        <v>19</v>
      </c>
      <c r="H12" s="43" t="s">
        <v>8</v>
      </c>
      <c r="J12" s="39" t="s">
        <v>7</v>
      </c>
      <c r="K12" s="40" t="s">
        <v>4</v>
      </c>
      <c r="M12" s="43" t="s">
        <v>9</v>
      </c>
      <c r="N12" s="40" t="s">
        <v>4</v>
      </c>
    </row>
    <row r="13" spans="1:14" x14ac:dyDescent="0.25">
      <c r="B13" s="25">
        <v>1</v>
      </c>
      <c r="C13" s="10">
        <v>0</v>
      </c>
      <c r="D13" s="10">
        <v>0</v>
      </c>
      <c r="E13" s="10">
        <v>0</v>
      </c>
      <c r="F13" s="10">
        <f>128000+44800</f>
        <v>172800</v>
      </c>
      <c r="G13" s="10">
        <f t="shared" ref="G13:G27" si="0">FV($D$8,$B13,-1,,1)</f>
        <v>1.0500000000000009</v>
      </c>
      <c r="H13" s="10">
        <f t="shared" ref="H13:H27" si="1">FV($D$8,$B13,-$D$6,,1)</f>
        <v>5123.3280000000041</v>
      </c>
      <c r="J13" s="10">
        <f t="shared" ref="J13:J27" si="2">(H13-D13)/G13</f>
        <v>4879.3599999999997</v>
      </c>
      <c r="K13" s="10">
        <f t="shared" ref="K13:K27" si="3">J13/F13*1000</f>
        <v>28.237037037037037</v>
      </c>
      <c r="M13" s="10">
        <f t="shared" ref="M13:M27" si="4">H13-E13</f>
        <v>5123.3280000000041</v>
      </c>
      <c r="N13" s="10">
        <f t="shared" ref="N13:N27" si="5">(M13-C13)/G13/F13*1000</f>
        <v>28.237037037037037</v>
      </c>
    </row>
    <row r="14" spans="1:14" x14ac:dyDescent="0.25">
      <c r="B14" s="25">
        <v>2</v>
      </c>
      <c r="C14" s="10">
        <v>0</v>
      </c>
      <c r="D14" s="10">
        <v>0</v>
      </c>
      <c r="E14" s="10">
        <v>0</v>
      </c>
      <c r="F14" s="10">
        <f t="shared" ref="F14:F22" si="6">128000+44800</f>
        <v>172800</v>
      </c>
      <c r="G14" s="10">
        <f t="shared" si="0"/>
        <v>2.1525000000000007</v>
      </c>
      <c r="H14" s="10">
        <f t="shared" si="1"/>
        <v>10502.822400000003</v>
      </c>
      <c r="J14" s="10">
        <f t="shared" si="2"/>
        <v>4879.3599999999997</v>
      </c>
      <c r="K14" s="10">
        <f t="shared" si="3"/>
        <v>28.237037037037037</v>
      </c>
      <c r="M14" s="10">
        <f t="shared" si="4"/>
        <v>10502.822400000003</v>
      </c>
      <c r="N14" s="10">
        <f t="shared" si="5"/>
        <v>28.237037037037037</v>
      </c>
    </row>
    <row r="15" spans="1:14" x14ac:dyDescent="0.25">
      <c r="B15" s="25">
        <v>3</v>
      </c>
      <c r="C15" s="10">
        <v>0</v>
      </c>
      <c r="D15" s="10">
        <v>0</v>
      </c>
      <c r="E15" s="10">
        <v>366</v>
      </c>
      <c r="F15" s="10">
        <f t="shared" si="6"/>
        <v>172800</v>
      </c>
      <c r="G15" s="10">
        <f t="shared" si="0"/>
        <v>3.3101250000000029</v>
      </c>
      <c r="H15" s="10">
        <f t="shared" si="1"/>
        <v>16151.291520000013</v>
      </c>
      <c r="J15" s="10">
        <f t="shared" si="2"/>
        <v>4879.3599999999997</v>
      </c>
      <c r="K15" s="10">
        <f t="shared" si="3"/>
        <v>28.237037037037037</v>
      </c>
      <c r="M15" s="10">
        <f t="shared" si="4"/>
        <v>15785.291520000013</v>
      </c>
      <c r="N15" s="10">
        <f t="shared" si="5"/>
        <v>27.597165263144642</v>
      </c>
    </row>
    <row r="16" spans="1:14" x14ac:dyDescent="0.25">
      <c r="B16" s="25">
        <v>4</v>
      </c>
      <c r="C16" s="10">
        <v>0</v>
      </c>
      <c r="D16" s="10">
        <v>0</v>
      </c>
      <c r="E16" s="10">
        <v>976</v>
      </c>
      <c r="F16" s="10">
        <f t="shared" si="6"/>
        <v>172800</v>
      </c>
      <c r="G16" s="10">
        <f t="shared" si="0"/>
        <v>4.52563125</v>
      </c>
      <c r="H16" s="10">
        <f t="shared" si="1"/>
        <v>22082.184095999997</v>
      </c>
      <c r="J16" s="10">
        <f t="shared" si="2"/>
        <v>4879.3599999999997</v>
      </c>
      <c r="K16" s="10">
        <f t="shared" si="3"/>
        <v>28.237037037037037</v>
      </c>
      <c r="M16" s="10">
        <f t="shared" si="4"/>
        <v>21106.184095999997</v>
      </c>
      <c r="N16" s="10">
        <f t="shared" si="5"/>
        <v>26.989001605924933</v>
      </c>
    </row>
    <row r="17" spans="2:14" x14ac:dyDescent="0.25">
      <c r="B17" s="25">
        <v>5</v>
      </c>
      <c r="C17" s="10">
        <v>383</v>
      </c>
      <c r="D17" s="10">
        <v>1276</v>
      </c>
      <c r="E17" s="10">
        <v>1830</v>
      </c>
      <c r="F17" s="10">
        <f t="shared" si="6"/>
        <v>172800</v>
      </c>
      <c r="G17" s="10">
        <f t="shared" si="0"/>
        <v>5.801912812500003</v>
      </c>
      <c r="H17" s="10">
        <f t="shared" si="1"/>
        <v>28309.621300800012</v>
      </c>
      <c r="J17" s="10">
        <f t="shared" si="2"/>
        <v>4659.4325310365039</v>
      </c>
      <c r="K17" s="10">
        <f t="shared" si="3"/>
        <v>26.964308628683472</v>
      </c>
      <c r="M17" s="10">
        <f t="shared" si="4"/>
        <v>26479.621300800012</v>
      </c>
      <c r="N17" s="10">
        <f t="shared" si="5"/>
        <v>26.029711043552371</v>
      </c>
    </row>
    <row r="18" spans="2:14" x14ac:dyDescent="0.25">
      <c r="B18" s="25">
        <v>6</v>
      </c>
      <c r="C18" s="10">
        <v>743</v>
      </c>
      <c r="D18" s="10">
        <v>1508</v>
      </c>
      <c r="E18" s="10">
        <v>2928</v>
      </c>
      <c r="F18" s="10">
        <f t="shared" si="6"/>
        <v>172800</v>
      </c>
      <c r="G18" s="10">
        <f t="shared" si="0"/>
        <v>7.1420084531249994</v>
      </c>
      <c r="H18" s="10">
        <f t="shared" si="1"/>
        <v>34848.430365839995</v>
      </c>
      <c r="J18" s="10">
        <f t="shared" si="2"/>
        <v>4668.2149124665102</v>
      </c>
      <c r="K18" s="10">
        <f t="shared" si="3"/>
        <v>27.015132595292307</v>
      </c>
      <c r="M18" s="10">
        <f t="shared" si="4"/>
        <v>31920.430365839995</v>
      </c>
      <c r="N18" s="10">
        <f t="shared" si="5"/>
        <v>25.262493797219456</v>
      </c>
    </row>
    <row r="19" spans="2:14" x14ac:dyDescent="0.25">
      <c r="B19" s="25">
        <v>7</v>
      </c>
      <c r="C19" s="10">
        <v>1262</v>
      </c>
      <c r="D19" s="10">
        <v>1748</v>
      </c>
      <c r="E19" s="10">
        <v>4269</v>
      </c>
      <c r="F19" s="10">
        <f t="shared" si="6"/>
        <v>172800</v>
      </c>
      <c r="G19" s="10">
        <f t="shared" si="0"/>
        <v>8.5491088757812559</v>
      </c>
      <c r="H19" s="10">
        <f t="shared" si="1"/>
        <v>41714.179884132027</v>
      </c>
      <c r="J19" s="10">
        <f t="shared" si="2"/>
        <v>4674.8942451010416</v>
      </c>
      <c r="K19" s="10">
        <f t="shared" si="3"/>
        <v>27.053786140631029</v>
      </c>
      <c r="M19" s="10">
        <f t="shared" si="4"/>
        <v>37445.179884132027</v>
      </c>
      <c r="N19" s="10">
        <f t="shared" si="5"/>
        <v>24.4930091720361</v>
      </c>
    </row>
    <row r="20" spans="2:14" x14ac:dyDescent="0.25">
      <c r="B20" s="25">
        <v>8</v>
      </c>
      <c r="C20" s="10">
        <v>2152</v>
      </c>
      <c r="D20" s="10">
        <v>2152</v>
      </c>
      <c r="E20" s="10">
        <v>5855</v>
      </c>
      <c r="F20" s="10">
        <f t="shared" si="6"/>
        <v>172800</v>
      </c>
      <c r="G20" s="10">
        <f t="shared" si="0"/>
        <v>10.026564319570314</v>
      </c>
      <c r="H20" s="10">
        <f t="shared" si="1"/>
        <v>48923.216878338601</v>
      </c>
      <c r="J20" s="10">
        <f t="shared" si="2"/>
        <v>4664.7301495935517</v>
      </c>
      <c r="K20" s="10">
        <f t="shared" si="3"/>
        <v>26.9949661434812</v>
      </c>
      <c r="M20" s="10">
        <f t="shared" si="4"/>
        <v>43068.216878338601</v>
      </c>
      <c r="N20" s="10">
        <f t="shared" si="5"/>
        <v>23.615632927045617</v>
      </c>
    </row>
    <row r="21" spans="2:14" x14ac:dyDescent="0.25">
      <c r="B21" s="25">
        <v>9</v>
      </c>
      <c r="C21" s="10">
        <v>3395</v>
      </c>
      <c r="D21" s="10">
        <v>3395</v>
      </c>
      <c r="E21" s="10">
        <v>7685</v>
      </c>
      <c r="F21" s="10">
        <f t="shared" si="6"/>
        <v>172800</v>
      </c>
      <c r="G21" s="10">
        <f t="shared" si="0"/>
        <v>11.577892535548832</v>
      </c>
      <c r="H21" s="10">
        <f t="shared" si="1"/>
        <v>56492.705722255545</v>
      </c>
      <c r="J21" s="10">
        <f t="shared" si="2"/>
        <v>4586.1287414116186</v>
      </c>
      <c r="K21" s="10">
        <f t="shared" si="3"/>
        <v>26.540096883169088</v>
      </c>
      <c r="M21" s="10">
        <f t="shared" si="4"/>
        <v>48807.705722255545</v>
      </c>
      <c r="N21" s="10">
        <f t="shared" si="5"/>
        <v>22.698864163736062</v>
      </c>
    </row>
    <row r="22" spans="2:14" x14ac:dyDescent="0.25">
      <c r="B22" s="25">
        <v>10</v>
      </c>
      <c r="C22" s="10">
        <v>5006</v>
      </c>
      <c r="D22" s="10">
        <v>5006</v>
      </c>
      <c r="E22" s="10">
        <v>9759</v>
      </c>
      <c r="F22" s="10">
        <f t="shared" si="6"/>
        <v>172800</v>
      </c>
      <c r="G22" s="10">
        <f t="shared" si="0"/>
        <v>13.206787162326272</v>
      </c>
      <c r="H22" s="10">
        <f t="shared" si="1"/>
        <v>64440.669008368313</v>
      </c>
      <c r="J22" s="10">
        <f t="shared" si="2"/>
        <v>4500.3124740218318</v>
      </c>
      <c r="K22" s="10">
        <f t="shared" si="3"/>
        <v>26.043474965404119</v>
      </c>
      <c r="M22" s="10">
        <f t="shared" si="4"/>
        <v>54681.669008368313</v>
      </c>
      <c r="N22" s="10">
        <f t="shared" si="5"/>
        <v>21.767212029514063</v>
      </c>
    </row>
    <row r="23" spans="2:14" x14ac:dyDescent="0.25">
      <c r="B23" s="25">
        <v>11</v>
      </c>
      <c r="C23" s="10">
        <v>6320</v>
      </c>
      <c r="D23" s="10">
        <v>31441</v>
      </c>
      <c r="E23" s="10">
        <v>12076</v>
      </c>
      <c r="F23" s="10">
        <v>128000</v>
      </c>
      <c r="G23" s="10">
        <f t="shared" si="0"/>
        <v>14.91712652044259</v>
      </c>
      <c r="H23" s="10">
        <f t="shared" si="1"/>
        <v>72786.030458786758</v>
      </c>
      <c r="J23" s="10">
        <f t="shared" si="2"/>
        <v>2771.6484406113391</v>
      </c>
      <c r="K23" s="10">
        <f t="shared" si="3"/>
        <v>21.653503442276087</v>
      </c>
      <c r="M23" s="10">
        <f t="shared" si="4"/>
        <v>60710.030458786758</v>
      </c>
      <c r="N23" s="10">
        <f t="shared" si="5"/>
        <v>28.485520477214813</v>
      </c>
    </row>
    <row r="24" spans="2:14" x14ac:dyDescent="0.25">
      <c r="B24" s="25">
        <v>12</v>
      </c>
      <c r="C24" s="10">
        <v>7951</v>
      </c>
      <c r="D24" s="10">
        <v>34874</v>
      </c>
      <c r="E24" s="10">
        <v>14638</v>
      </c>
      <c r="F24" s="10">
        <v>128000</v>
      </c>
      <c r="G24" s="10">
        <f t="shared" si="0"/>
        <v>16.712982846464712</v>
      </c>
      <c r="H24" s="10">
        <f t="shared" si="1"/>
        <v>81548.659981726058</v>
      </c>
      <c r="J24" s="10">
        <f t="shared" si="2"/>
        <v>2792.7187151753178</v>
      </c>
      <c r="K24" s="10">
        <f t="shared" si="3"/>
        <v>21.81811496230717</v>
      </c>
      <c r="M24" s="10">
        <f t="shared" si="4"/>
        <v>66910.659981726058</v>
      </c>
      <c r="N24" s="10">
        <f t="shared" si="5"/>
        <v>27.560750097022328</v>
      </c>
    </row>
    <row r="25" spans="2:14" x14ac:dyDescent="0.25">
      <c r="B25" s="25">
        <v>13</v>
      </c>
      <c r="C25" s="10">
        <v>10059</v>
      </c>
      <c r="D25" s="10">
        <v>38392</v>
      </c>
      <c r="E25" s="10">
        <v>19030</v>
      </c>
      <c r="F25" s="10">
        <v>128000</v>
      </c>
      <c r="G25" s="10">
        <f t="shared" si="0"/>
        <v>18.598631988787957</v>
      </c>
      <c r="H25" s="10">
        <f t="shared" si="1"/>
        <v>90749.4209808124</v>
      </c>
      <c r="J25" s="10">
        <f t="shared" si="2"/>
        <v>2815.1221558862862</v>
      </c>
      <c r="K25" s="10">
        <f t="shared" si="3"/>
        <v>21.993141842861611</v>
      </c>
      <c r="M25" s="10">
        <f t="shared" si="4"/>
        <v>71719.4209808124</v>
      </c>
      <c r="N25" s="10">
        <f t="shared" si="5"/>
        <v>25.900939338065257</v>
      </c>
    </row>
    <row r="26" spans="2:14" x14ac:dyDescent="0.25">
      <c r="B26" s="25">
        <v>14</v>
      </c>
      <c r="C26" s="10">
        <v>12640</v>
      </c>
      <c r="D26" s="10">
        <v>41994</v>
      </c>
      <c r="E26" s="10">
        <v>23909</v>
      </c>
      <c r="F26" s="10">
        <v>128000</v>
      </c>
      <c r="G26" s="10">
        <f t="shared" si="0"/>
        <v>20.578563588227343</v>
      </c>
      <c r="H26" s="10">
        <f t="shared" si="1"/>
        <v>100410.22002985296</v>
      </c>
      <c r="J26" s="10">
        <f t="shared" si="2"/>
        <v>2838.6927872493452</v>
      </c>
      <c r="K26" s="10">
        <f t="shared" si="3"/>
        <v>22.177287400385509</v>
      </c>
      <c r="M26" s="10">
        <f t="shared" si="4"/>
        <v>76501.220029852964</v>
      </c>
      <c r="N26" s="10">
        <f t="shared" si="5"/>
        <v>24.244441520138352</v>
      </c>
    </row>
    <row r="27" spans="2:14" x14ac:dyDescent="0.25">
      <c r="B27" s="25">
        <v>15</v>
      </c>
      <c r="C27" s="10">
        <v>15945</v>
      </c>
      <c r="D27" s="10">
        <v>45687</v>
      </c>
      <c r="E27" s="10">
        <v>29276</v>
      </c>
      <c r="F27" s="10">
        <v>128000</v>
      </c>
      <c r="G27" s="10">
        <f t="shared" si="0"/>
        <v>22.657491767638728</v>
      </c>
      <c r="H27" s="10">
        <f t="shared" si="1"/>
        <v>110554.05903134569</v>
      </c>
      <c r="J27" s="10">
        <f t="shared" si="2"/>
        <v>2862.9408628537649</v>
      </c>
      <c r="K27" s="10">
        <f t="shared" si="3"/>
        <v>22.366725491045038</v>
      </c>
      <c r="M27" s="10">
        <f t="shared" si="4"/>
        <v>81278.059031345692</v>
      </c>
      <c r="N27" s="10">
        <f t="shared" si="5"/>
        <v>22.527406339452089</v>
      </c>
    </row>
    <row r="28" spans="2:14" x14ac:dyDescent="0.25">
      <c r="B28" s="25">
        <v>16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J28" s="10">
        <v>0</v>
      </c>
      <c r="K28" s="10">
        <v>0</v>
      </c>
      <c r="M28" s="10">
        <v>0</v>
      </c>
      <c r="N28" s="10">
        <v>0</v>
      </c>
    </row>
    <row r="29" spans="2:14" x14ac:dyDescent="0.25">
      <c r="B29" s="25">
        <v>17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J29" s="10">
        <v>0</v>
      </c>
      <c r="K29" s="10">
        <v>0</v>
      </c>
      <c r="M29" s="10">
        <v>0</v>
      </c>
      <c r="N29" s="10">
        <v>0</v>
      </c>
    </row>
    <row r="30" spans="2:14" x14ac:dyDescent="0.25">
      <c r="B30" s="25">
        <v>18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J30" s="10">
        <v>0</v>
      </c>
      <c r="K30" s="10">
        <v>0</v>
      </c>
      <c r="M30" s="10">
        <v>0</v>
      </c>
      <c r="N30" s="10">
        <v>0</v>
      </c>
    </row>
    <row r="31" spans="2:14" x14ac:dyDescent="0.25">
      <c r="B31" s="25">
        <v>19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J31" s="10">
        <v>0</v>
      </c>
      <c r="K31" s="10">
        <v>0</v>
      </c>
      <c r="M31" s="10">
        <v>0</v>
      </c>
      <c r="N31" s="10">
        <v>0</v>
      </c>
    </row>
    <row r="32" spans="2:14" x14ac:dyDescent="0.25">
      <c r="B32" s="25">
        <v>20</v>
      </c>
      <c r="C32" s="10">
        <v>50222</v>
      </c>
      <c r="D32" s="10">
        <v>69271</v>
      </c>
      <c r="E32" s="10">
        <v>63432</v>
      </c>
      <c r="F32" s="10">
        <v>128000</v>
      </c>
      <c r="G32" s="10">
        <f>FV($D$8,$B32,-1,,1)</f>
        <v>34.719251808032837</v>
      </c>
      <c r="H32" s="10">
        <f>FV($D$8,$B32,-$D$6,,1)</f>
        <v>169407.72850204309</v>
      </c>
      <c r="J32" s="10">
        <f>(H32-D32)/G32</f>
        <v>2884.1845168701161</v>
      </c>
      <c r="K32" s="10">
        <f>J32/F32*1000</f>
        <v>22.532691538047782</v>
      </c>
      <c r="M32" s="10">
        <f t="shared" ref="M32:M42" si="7">H32-E32</f>
        <v>105975.72850204309</v>
      </c>
      <c r="N32" s="10">
        <f>(M32-C32)/G32/F32*1000</f>
        <v>12.545662168371795</v>
      </c>
    </row>
    <row r="33" spans="2:15" x14ac:dyDescent="0.25">
      <c r="B33" s="25">
        <v>21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J33" s="10">
        <v>0</v>
      </c>
      <c r="K33" s="10">
        <v>0</v>
      </c>
      <c r="M33" s="10">
        <v>0</v>
      </c>
      <c r="N33" s="10">
        <v>0</v>
      </c>
    </row>
    <row r="34" spans="2:15" x14ac:dyDescent="0.25">
      <c r="B34" s="25">
        <v>22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J34" s="10">
        <v>0</v>
      </c>
      <c r="K34" s="10">
        <v>0</v>
      </c>
      <c r="M34" s="10">
        <v>0</v>
      </c>
      <c r="N34" s="10">
        <v>0</v>
      </c>
    </row>
    <row r="35" spans="2:15" x14ac:dyDescent="0.25">
      <c r="B35" s="25">
        <v>23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J35" s="10">
        <v>0</v>
      </c>
      <c r="K35" s="10">
        <v>0</v>
      </c>
      <c r="M35" s="10">
        <v>0</v>
      </c>
      <c r="N35" s="10">
        <v>0</v>
      </c>
    </row>
    <row r="36" spans="2:15" x14ac:dyDescent="0.25">
      <c r="B36" s="25">
        <v>24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J36" s="10">
        <v>0</v>
      </c>
      <c r="K36" s="10">
        <v>0</v>
      </c>
      <c r="M36" s="10">
        <v>0</v>
      </c>
      <c r="N36" s="10">
        <v>0</v>
      </c>
    </row>
    <row r="37" spans="2:15" x14ac:dyDescent="0.25">
      <c r="B37" s="25">
        <v>25</v>
      </c>
      <c r="C37" s="10">
        <v>72655</v>
      </c>
      <c r="D37" s="10">
        <v>97917</v>
      </c>
      <c r="E37" s="10">
        <v>87828</v>
      </c>
      <c r="F37" s="10">
        <v>128000</v>
      </c>
      <c r="G37" s="10">
        <f>FV($D$8,$B37,-1,,1)</f>
        <v>50.113453758887104</v>
      </c>
      <c r="H37" s="10">
        <f>H32*(1+D8)^(B37-B32)</f>
        <v>216211.96043216335</v>
      </c>
      <c r="J37" s="10">
        <f>(H37-D37)/G37</f>
        <v>2360.5429592085329</v>
      </c>
      <c r="K37" s="10">
        <f>J37/F37*1000</f>
        <v>18.441741868816663</v>
      </c>
      <c r="M37" s="10">
        <f t="shared" si="7"/>
        <v>128383.96043216335</v>
      </c>
      <c r="N37" s="10">
        <f t="shared" ref="N37:N42" si="8">(M37-C37)/G37/F37*1000</f>
        <v>8.6879364864982112</v>
      </c>
    </row>
    <row r="38" spans="2:15" x14ac:dyDescent="0.25">
      <c r="B38" s="25">
        <v>26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J38" s="10">
        <v>0</v>
      </c>
      <c r="K38" s="10">
        <v>0</v>
      </c>
      <c r="M38" s="10">
        <v>0</v>
      </c>
      <c r="N38" s="10">
        <v>0</v>
      </c>
    </row>
    <row r="39" spans="2:15" x14ac:dyDescent="0.25">
      <c r="B39" s="25">
        <v>27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J39" s="10">
        <v>0</v>
      </c>
      <c r="K39" s="10">
        <v>0</v>
      </c>
      <c r="M39" s="10">
        <v>0</v>
      </c>
      <c r="N39" s="10">
        <v>0</v>
      </c>
    </row>
    <row r="40" spans="2:15" x14ac:dyDescent="0.25">
      <c r="B40" s="25">
        <v>28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J40" s="10">
        <v>0</v>
      </c>
      <c r="K40" s="10">
        <v>0</v>
      </c>
      <c r="M40" s="10">
        <v>0</v>
      </c>
      <c r="N40" s="10">
        <v>0</v>
      </c>
    </row>
    <row r="41" spans="2:15" x14ac:dyDescent="0.25">
      <c r="B41" s="25">
        <v>29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J41" s="10">
        <v>0</v>
      </c>
      <c r="K41" s="10">
        <v>0</v>
      </c>
      <c r="M41" s="10">
        <v>0</v>
      </c>
      <c r="N41" s="10">
        <v>0</v>
      </c>
    </row>
    <row r="42" spans="2:15" x14ac:dyDescent="0.25">
      <c r="B42" s="25">
        <v>30</v>
      </c>
      <c r="C42" s="10">
        <v>103929</v>
      </c>
      <c r="D42" s="10">
        <v>133413</v>
      </c>
      <c r="E42" s="10">
        <v>92708</v>
      </c>
      <c r="F42" s="10">
        <v>128000</v>
      </c>
      <c r="G42" s="10">
        <f>FV($D$8,$B42,-1,,1)</f>
        <v>69.760789878163919</v>
      </c>
      <c r="H42" s="10">
        <f>H32*(1+D8)^(B42-B32)</f>
        <v>275947.33869154961</v>
      </c>
      <c r="J42" s="10">
        <f>(H42-D42)/G42</f>
        <v>2043.1869957390606</v>
      </c>
      <c r="K42" s="10">
        <f>J42/F42*1000</f>
        <v>15.96239840421141</v>
      </c>
      <c r="M42" s="10">
        <f t="shared" si="7"/>
        <v>183239.33869154961</v>
      </c>
      <c r="N42" s="10">
        <f t="shared" si="8"/>
        <v>8.881952485197969</v>
      </c>
    </row>
    <row r="47" spans="2:15" s="150" customFormat="1" x14ac:dyDescent="0.25">
      <c r="G47" s="151" t="s">
        <v>88</v>
      </c>
      <c r="H47" s="152" t="s">
        <v>63</v>
      </c>
      <c r="I47" s="153">
        <f>K22</f>
        <v>26.043474965404119</v>
      </c>
      <c r="K47" s="149" t="s">
        <v>66</v>
      </c>
      <c r="L47" s="153">
        <f>K32</f>
        <v>22.532691538047782</v>
      </c>
      <c r="N47" s="152" t="s">
        <v>71</v>
      </c>
      <c r="O47" s="153">
        <f>K42</f>
        <v>15.96239840421141</v>
      </c>
    </row>
    <row r="48" spans="2:15" s="150" customFormat="1" x14ac:dyDescent="0.25">
      <c r="H48" s="154">
        <v>2503</v>
      </c>
      <c r="I48" s="155">
        <f t="dataTable" ref="I48:I58" dt2D="0" dtr="0" r1="D22" ca="1"/>
        <v>27.140256001220582</v>
      </c>
      <c r="K48" s="154">
        <v>34635.5</v>
      </c>
      <c r="L48" s="155">
        <f t="dataTable" ref="L48:L58" dt2D="0" dtr="0" r1="D32" ca="1"/>
        <v>30.326345769023888</v>
      </c>
      <c r="N48" s="154">
        <v>66706.5</v>
      </c>
      <c r="O48" s="155">
        <f t="dataTable" ref="O48:O58" dt2D="0" dtr="0" r1="D42" ca="1"/>
        <v>23.432848956164314</v>
      </c>
    </row>
    <row r="49" spans="8:15" s="150" customFormat="1" x14ac:dyDescent="0.25">
      <c r="H49" s="154">
        <v>3003.6</v>
      </c>
      <c r="I49" s="155">
        <v>26.920899794057291</v>
      </c>
      <c r="K49" s="154">
        <v>41562.6</v>
      </c>
      <c r="L49" s="155">
        <v>28.767614922828667</v>
      </c>
      <c r="N49" s="154">
        <v>80047.8</v>
      </c>
      <c r="O49" s="155">
        <v>21.938758845773734</v>
      </c>
    </row>
    <row r="50" spans="8:15" s="150" customFormat="1" x14ac:dyDescent="0.25">
      <c r="H50" s="154">
        <v>3504.2</v>
      </c>
      <c r="I50" s="155">
        <v>26.701543586893997</v>
      </c>
      <c r="K50" s="154">
        <v>48489.7</v>
      </c>
      <c r="L50" s="155">
        <v>27.208884076633446</v>
      </c>
      <c r="N50" s="154">
        <v>93389.099999999991</v>
      </c>
      <c r="O50" s="155">
        <v>20.444668735383154</v>
      </c>
    </row>
    <row r="51" spans="8:15" s="150" customFormat="1" x14ac:dyDescent="0.25">
      <c r="H51" s="154">
        <v>4004.8</v>
      </c>
      <c r="I51" s="155">
        <v>26.482187379730703</v>
      </c>
      <c r="K51" s="154">
        <v>55416.800000000003</v>
      </c>
      <c r="L51" s="155">
        <v>25.650153230438224</v>
      </c>
      <c r="N51" s="154">
        <v>106730.40000000001</v>
      </c>
      <c r="O51" s="155">
        <v>18.95057862499257</v>
      </c>
    </row>
    <row r="52" spans="8:15" s="150" customFormat="1" x14ac:dyDescent="0.25">
      <c r="H52" s="154">
        <v>4505.4000000000005</v>
      </c>
      <c r="I52" s="155">
        <v>26.26283117256741</v>
      </c>
      <c r="K52" s="154">
        <v>62343.9</v>
      </c>
      <c r="L52" s="155">
        <v>24.091422384243003</v>
      </c>
      <c r="N52" s="154">
        <v>120071.7</v>
      </c>
      <c r="O52" s="155">
        <v>17.45648851460199</v>
      </c>
    </row>
    <row r="53" spans="8:15" s="150" customFormat="1" x14ac:dyDescent="0.25">
      <c r="H53" s="154">
        <v>5006</v>
      </c>
      <c r="I53" s="155">
        <v>26.043474965404119</v>
      </c>
      <c r="K53" s="154">
        <v>69271</v>
      </c>
      <c r="L53" s="155">
        <v>22.532691538047782</v>
      </c>
      <c r="N53" s="154">
        <v>133413</v>
      </c>
      <c r="O53" s="155">
        <v>15.96239840421141</v>
      </c>
    </row>
    <row r="54" spans="8:15" s="150" customFormat="1" x14ac:dyDescent="0.25">
      <c r="H54" s="154">
        <v>5506.6</v>
      </c>
      <c r="I54" s="155">
        <v>25.824118758240829</v>
      </c>
      <c r="K54" s="154">
        <v>76198.100000000006</v>
      </c>
      <c r="L54" s="155">
        <v>20.973960691852557</v>
      </c>
      <c r="N54" s="154">
        <v>146754.30000000002</v>
      </c>
      <c r="O54" s="155">
        <v>14.468308293820829</v>
      </c>
    </row>
    <row r="55" spans="8:15" s="150" customFormat="1" x14ac:dyDescent="0.25">
      <c r="H55" s="154">
        <v>6007.2</v>
      </c>
      <c r="I55" s="155">
        <v>25.604762551077538</v>
      </c>
      <c r="K55" s="154">
        <v>83125.2</v>
      </c>
      <c r="L55" s="155">
        <v>19.41522984565734</v>
      </c>
      <c r="N55" s="154">
        <v>160095.6</v>
      </c>
      <c r="O55" s="155">
        <v>12.974218183430251</v>
      </c>
    </row>
    <row r="56" spans="8:15" s="150" customFormat="1" x14ac:dyDescent="0.25">
      <c r="H56" s="154">
        <v>6507.8</v>
      </c>
      <c r="I56" s="155">
        <v>25.385406343914248</v>
      </c>
      <c r="K56" s="154">
        <v>90052.3</v>
      </c>
      <c r="L56" s="155">
        <v>17.856498999462115</v>
      </c>
      <c r="N56" s="154">
        <v>173436.9</v>
      </c>
      <c r="O56" s="155">
        <v>11.480128073039671</v>
      </c>
    </row>
    <row r="57" spans="8:15" s="150" customFormat="1" x14ac:dyDescent="0.25">
      <c r="H57" s="154">
        <v>7008.4</v>
      </c>
      <c r="I57" s="155">
        <v>25.166050136750957</v>
      </c>
      <c r="K57" s="154">
        <v>96979.4</v>
      </c>
      <c r="L57" s="155">
        <v>16.297768153266897</v>
      </c>
      <c r="N57" s="154">
        <v>186778.19999999998</v>
      </c>
      <c r="O57" s="155">
        <v>9.9860379626490925</v>
      </c>
    </row>
    <row r="58" spans="8:15" s="150" customFormat="1" x14ac:dyDescent="0.25">
      <c r="H58" s="156">
        <v>7509</v>
      </c>
      <c r="I58" s="157">
        <v>24.946693929587664</v>
      </c>
      <c r="K58" s="156">
        <v>103906.5</v>
      </c>
      <c r="L58" s="157">
        <v>14.739037307071673</v>
      </c>
      <c r="N58" s="156">
        <v>200119.5</v>
      </c>
      <c r="O58" s="157">
        <v>8.4919478522585106</v>
      </c>
    </row>
    <row r="59" spans="8:15" s="150" customFormat="1" x14ac:dyDescent="0.25"/>
    <row r="60" spans="8:15" s="150" customFormat="1" x14ac:dyDescent="0.25">
      <c r="H60" s="152" t="s">
        <v>64</v>
      </c>
      <c r="I60" s="153">
        <f>N22</f>
        <v>21.767212029514063</v>
      </c>
      <c r="K60" s="152" t="s">
        <v>68</v>
      </c>
      <c r="L60" s="153">
        <f>N32</f>
        <v>12.545662168371795</v>
      </c>
      <c r="N60" s="152" t="s">
        <v>72</v>
      </c>
      <c r="O60" s="153">
        <f>N42</f>
        <v>8.881952485197969</v>
      </c>
    </row>
    <row r="61" spans="8:15" s="150" customFormat="1" x14ac:dyDescent="0.25">
      <c r="H61" s="154">
        <v>2503</v>
      </c>
      <c r="I61" s="155">
        <f t="dataTable" ref="I61:I71" dt2D="0" dtr="0" r1="C22" ca="1"/>
        <v>22.863993065330522</v>
      </c>
      <c r="K61" s="154">
        <v>25111</v>
      </c>
      <c r="L61" s="155">
        <f t="dataTable" ref="L61:L71" dt2D="0" dtr="0" r1="C32" ca="1"/>
        <v>18.196120553382581</v>
      </c>
      <c r="N61" s="154">
        <v>51964.5</v>
      </c>
      <c r="O61" s="155">
        <f t="dataTable" ref="O61:O71" dt2D="0" dtr="0" r1="C42" ca="1"/>
        <v>14.701448751783031</v>
      </c>
    </row>
    <row r="62" spans="8:15" s="150" customFormat="1" x14ac:dyDescent="0.25">
      <c r="H62" s="154">
        <v>3003.6</v>
      </c>
      <c r="I62" s="155">
        <v>22.644636858167232</v>
      </c>
      <c r="K62" s="154">
        <v>30133.199999999997</v>
      </c>
      <c r="L62" s="155">
        <v>17.066028876380425</v>
      </c>
      <c r="N62" s="154">
        <v>62357.399999999994</v>
      </c>
      <c r="O62" s="155">
        <v>13.537549498466021</v>
      </c>
    </row>
    <row r="63" spans="8:15" s="150" customFormat="1" x14ac:dyDescent="0.25">
      <c r="H63" s="154">
        <v>3504.2</v>
      </c>
      <c r="I63" s="155">
        <v>22.425280651003941</v>
      </c>
      <c r="K63" s="154">
        <v>35155.399999999994</v>
      </c>
      <c r="L63" s="155">
        <v>15.935937199378268</v>
      </c>
      <c r="N63" s="154">
        <v>72750.299999999988</v>
      </c>
      <c r="O63" s="155">
        <v>12.373650245149008</v>
      </c>
    </row>
    <row r="64" spans="8:15" s="150" customFormat="1" x14ac:dyDescent="0.25">
      <c r="H64" s="154">
        <v>4004.8</v>
      </c>
      <c r="I64" s="155">
        <v>22.205924443840647</v>
      </c>
      <c r="K64" s="154">
        <v>40177.600000000006</v>
      </c>
      <c r="L64" s="155">
        <v>14.805845522376108</v>
      </c>
      <c r="N64" s="154">
        <v>83143.200000000012</v>
      </c>
      <c r="O64" s="155">
        <v>11.209750991831992</v>
      </c>
    </row>
    <row r="65" spans="7:15" s="150" customFormat="1" x14ac:dyDescent="0.25">
      <c r="H65" s="154">
        <v>4505.4000000000005</v>
      </c>
      <c r="I65" s="155">
        <v>21.986568236677357</v>
      </c>
      <c r="K65" s="154">
        <v>45199.8</v>
      </c>
      <c r="L65" s="155">
        <v>13.675753845373951</v>
      </c>
      <c r="N65" s="154">
        <v>93536.1</v>
      </c>
      <c r="O65" s="155">
        <v>10.045851738514981</v>
      </c>
    </row>
    <row r="66" spans="7:15" s="150" customFormat="1" x14ac:dyDescent="0.25">
      <c r="H66" s="154">
        <v>5006</v>
      </c>
      <c r="I66" s="155">
        <v>21.767212029514063</v>
      </c>
      <c r="K66" s="154">
        <v>50222</v>
      </c>
      <c r="L66" s="155">
        <v>12.545662168371795</v>
      </c>
      <c r="N66" s="154">
        <v>103929</v>
      </c>
      <c r="O66" s="155">
        <v>8.881952485197969</v>
      </c>
    </row>
    <row r="67" spans="7:15" s="150" customFormat="1" x14ac:dyDescent="0.25">
      <c r="H67" s="154">
        <v>5506.6</v>
      </c>
      <c r="I67" s="155">
        <v>21.547855822350773</v>
      </c>
      <c r="K67" s="154">
        <v>55244.200000000004</v>
      </c>
      <c r="L67" s="155">
        <v>11.415570491369637</v>
      </c>
      <c r="N67" s="154">
        <v>114321.90000000001</v>
      </c>
      <c r="O67" s="155">
        <v>7.7180532318809547</v>
      </c>
    </row>
    <row r="68" spans="7:15" s="150" customFormat="1" x14ac:dyDescent="0.25">
      <c r="H68" s="154">
        <v>6007.2</v>
      </c>
      <c r="I68" s="155">
        <v>21.328499615187482</v>
      </c>
      <c r="K68" s="154">
        <v>60266.399999999994</v>
      </c>
      <c r="L68" s="155">
        <v>10.285478814367483</v>
      </c>
      <c r="N68" s="154">
        <v>124714.79999999999</v>
      </c>
      <c r="O68" s="155">
        <v>6.5541539785639449</v>
      </c>
    </row>
    <row r="69" spans="7:15" s="150" customFormat="1" x14ac:dyDescent="0.25">
      <c r="H69" s="154">
        <v>6507.8</v>
      </c>
      <c r="I69" s="155">
        <v>21.109143408024188</v>
      </c>
      <c r="K69" s="154">
        <v>65288.600000000006</v>
      </c>
      <c r="L69" s="155">
        <v>9.1553871373653237</v>
      </c>
      <c r="N69" s="154">
        <v>135107.70000000001</v>
      </c>
      <c r="O69" s="155">
        <v>5.3902547252469297</v>
      </c>
    </row>
    <row r="70" spans="7:15" s="150" customFormat="1" x14ac:dyDescent="0.25">
      <c r="H70" s="154">
        <v>7008.4</v>
      </c>
      <c r="I70" s="155">
        <v>20.889787200860898</v>
      </c>
      <c r="K70" s="154">
        <v>70310.799999999988</v>
      </c>
      <c r="L70" s="155">
        <v>8.0252954603631697</v>
      </c>
      <c r="N70" s="154">
        <v>145500.59999999998</v>
      </c>
      <c r="O70" s="155">
        <v>4.2263554719299208</v>
      </c>
    </row>
    <row r="71" spans="7:15" s="150" customFormat="1" x14ac:dyDescent="0.25">
      <c r="H71" s="156">
        <v>7509</v>
      </c>
      <c r="I71" s="157">
        <v>20.670430993697607</v>
      </c>
      <c r="K71" s="156">
        <v>75333</v>
      </c>
      <c r="L71" s="157">
        <v>6.8952037833610103</v>
      </c>
      <c r="N71" s="156">
        <v>155893.5</v>
      </c>
      <c r="O71" s="157">
        <v>3.0624562186129052</v>
      </c>
    </row>
    <row r="75" spans="7:15" x14ac:dyDescent="0.25">
      <c r="G75" s="148" t="s">
        <v>110</v>
      </c>
      <c r="H75" s="149" t="s">
        <v>63</v>
      </c>
      <c r="I75" s="162">
        <f>K22</f>
        <v>26.043474965404119</v>
      </c>
      <c r="K75" s="149" t="s">
        <v>66</v>
      </c>
      <c r="L75" s="162">
        <f>K32</f>
        <v>22.532691538047782</v>
      </c>
      <c r="N75" s="149" t="s">
        <v>71</v>
      </c>
      <c r="O75" s="162">
        <f>K42</f>
        <v>15.96239840421141</v>
      </c>
    </row>
    <row r="76" spans="7:15" x14ac:dyDescent="0.25">
      <c r="H76" s="163">
        <v>32220.334504184157</v>
      </c>
      <c r="I76" s="164">
        <f t="dataTable" ref="I76:I86" dt2D="0" dtr="0" r1="H22"/>
        <v>11.924956446885602</v>
      </c>
      <c r="K76" s="163">
        <v>84703.864251021543</v>
      </c>
      <c r="L76" s="164">
        <f t="dataTable" ref="L76:L86" dt2D="0" dtr="0" r1="H32"/>
        <v>3.4726915380477825</v>
      </c>
      <c r="N76" s="163">
        <v>137973.6693457748</v>
      </c>
      <c r="O76" s="164">
        <f t="dataTable" ref="O76:O86" dt2D="0" dtr="0" r1="H42"/>
        <v>0.51074865015280468</v>
      </c>
    </row>
    <row r="77" spans="7:15" x14ac:dyDescent="0.25">
      <c r="H77" s="163">
        <v>38664.401405020981</v>
      </c>
      <c r="I77" s="164">
        <v>14.748660150589304</v>
      </c>
      <c r="K77" s="163">
        <v>101644.63710122585</v>
      </c>
      <c r="L77" s="164">
        <v>7.284691538047781</v>
      </c>
      <c r="N77" s="163">
        <v>165568.40321492977</v>
      </c>
      <c r="O77" s="164">
        <v>3.6010786009645268</v>
      </c>
    </row>
    <row r="78" spans="7:15" x14ac:dyDescent="0.25">
      <c r="H78" s="163">
        <v>45108.468305857816</v>
      </c>
      <c r="I78" s="164">
        <v>17.572363854293009</v>
      </c>
      <c r="K78" s="163">
        <v>118585.40995143016</v>
      </c>
      <c r="L78" s="164">
        <v>11.096691538047782</v>
      </c>
      <c r="N78" s="163">
        <v>193163.13708408474</v>
      </c>
      <c r="O78" s="164">
        <v>6.6914085517762487</v>
      </c>
    </row>
    <row r="79" spans="7:15" x14ac:dyDescent="0.25">
      <c r="H79" s="163">
        <v>51552.535206694651</v>
      </c>
      <c r="I79" s="164">
        <v>20.396067557996712</v>
      </c>
      <c r="K79" s="163">
        <v>135526.18280163448</v>
      </c>
      <c r="L79" s="164">
        <v>14.908691538047783</v>
      </c>
      <c r="N79" s="163">
        <v>220757.8709532397</v>
      </c>
      <c r="O79" s="164">
        <v>9.7817385025879702</v>
      </c>
    </row>
    <row r="80" spans="7:15" x14ac:dyDescent="0.25">
      <c r="H80" s="163">
        <v>57996.602107531486</v>
      </c>
      <c r="I80" s="164">
        <v>23.219771261700419</v>
      </c>
      <c r="K80" s="163">
        <v>152466.9556518388</v>
      </c>
      <c r="L80" s="164">
        <v>18.720691538047785</v>
      </c>
      <c r="N80" s="163">
        <v>248352.6048223947</v>
      </c>
      <c r="O80" s="164">
        <v>12.872068453399695</v>
      </c>
    </row>
    <row r="81" spans="8:15" x14ac:dyDescent="0.25">
      <c r="H81" s="163">
        <v>64440.669008368313</v>
      </c>
      <c r="I81" s="164">
        <v>26.043474965404119</v>
      </c>
      <c r="K81" s="163">
        <v>169407.72850204309</v>
      </c>
      <c r="L81" s="164">
        <v>22.532691538047782</v>
      </c>
      <c r="N81" s="163">
        <v>275947.33869154961</v>
      </c>
      <c r="O81" s="164">
        <v>15.96239840421141</v>
      </c>
    </row>
    <row r="82" spans="8:15" x14ac:dyDescent="0.25">
      <c r="H82" s="163">
        <v>70884.735909205148</v>
      </c>
      <c r="I82" s="164">
        <v>28.867178669107826</v>
      </c>
      <c r="K82" s="163">
        <v>186348.50135224743</v>
      </c>
      <c r="L82" s="164">
        <v>26.34469153804779</v>
      </c>
      <c r="N82" s="163">
        <v>303542.07256070466</v>
      </c>
      <c r="O82" s="164">
        <v>19.052728355023142</v>
      </c>
    </row>
    <row r="83" spans="8:15" x14ac:dyDescent="0.25">
      <c r="H83" s="163">
        <v>77328.802810041961</v>
      </c>
      <c r="I83" s="164">
        <v>31.690882372811522</v>
      </c>
      <c r="K83" s="163">
        <v>203289.27420245169</v>
      </c>
      <c r="L83" s="164">
        <v>30.156691538047777</v>
      </c>
      <c r="N83" s="163">
        <v>331136.80642985954</v>
      </c>
      <c r="O83" s="164">
        <v>22.143058305834856</v>
      </c>
    </row>
    <row r="84" spans="8:15" x14ac:dyDescent="0.25">
      <c r="H84" s="163">
        <v>83772.869710878804</v>
      </c>
      <c r="I84" s="164">
        <v>34.514586076515229</v>
      </c>
      <c r="K84" s="163">
        <v>220230.04705265601</v>
      </c>
      <c r="L84" s="164">
        <v>33.968691538047779</v>
      </c>
      <c r="N84" s="163">
        <v>358731.54029901448</v>
      </c>
      <c r="O84" s="164">
        <v>25.233388256646574</v>
      </c>
    </row>
    <row r="85" spans="8:15" x14ac:dyDescent="0.25">
      <c r="H85" s="163">
        <v>90216.936611715631</v>
      </c>
      <c r="I85" s="164">
        <v>37.338289780218936</v>
      </c>
      <c r="K85" s="163">
        <v>237170.81990286033</v>
      </c>
      <c r="L85" s="164">
        <v>37.780691538047783</v>
      </c>
      <c r="N85" s="163">
        <v>386326.27416816948</v>
      </c>
      <c r="O85" s="164">
        <v>28.323718207458299</v>
      </c>
    </row>
    <row r="86" spans="8:15" x14ac:dyDescent="0.25">
      <c r="H86" s="165">
        <v>96661.003512552459</v>
      </c>
      <c r="I86" s="166">
        <v>40.161993483922629</v>
      </c>
      <c r="K86" s="165">
        <v>254111.59275306461</v>
      </c>
      <c r="L86" s="166">
        <v>41.592691538047774</v>
      </c>
      <c r="N86" s="165">
        <v>413921.00803732441</v>
      </c>
      <c r="O86" s="166">
        <v>31.414048158270017</v>
      </c>
    </row>
    <row r="88" spans="8:15" x14ac:dyDescent="0.25">
      <c r="H88" s="149" t="s">
        <v>64</v>
      </c>
      <c r="I88" s="162">
        <f>N22</f>
        <v>21.767212029514063</v>
      </c>
      <c r="K88" s="149" t="s">
        <v>68</v>
      </c>
      <c r="L88" s="162">
        <f>N32</f>
        <v>12.545662168371795</v>
      </c>
      <c r="N88" s="149" t="s">
        <v>72</v>
      </c>
      <c r="O88" s="162">
        <f>N42</f>
        <v>8.881952485197969</v>
      </c>
    </row>
    <row r="89" spans="8:15" x14ac:dyDescent="0.25">
      <c r="H89" s="163">
        <v>32220.334504184157</v>
      </c>
      <c r="I89" s="164">
        <f t="dataTable" ref="I89:I99" dt2D="0" dtr="0" r1="H22" ca="1"/>
        <v>7.6486935109955461</v>
      </c>
      <c r="K89" s="163">
        <v>84703.864251021543</v>
      </c>
      <c r="L89" s="164">
        <f t="dataTable" ref="L89:L99" dt2D="0" dtr="0" r1="H32" ca="1"/>
        <v>-6.514337831628203</v>
      </c>
      <c r="N89" s="163">
        <v>137973.6693457748</v>
      </c>
      <c r="O89" s="164">
        <f t="dataTable" ref="O89:O99" dt2D="0" dtr="0" r1="H42" ca="1"/>
        <v>-6.5696972688606383</v>
      </c>
    </row>
    <row r="90" spans="8:15" x14ac:dyDescent="0.25">
      <c r="H90" s="163">
        <v>38664.401405020981</v>
      </c>
      <c r="I90" s="164">
        <v>10.472397214699248</v>
      </c>
      <c r="K90" s="163">
        <v>101644.63710122585</v>
      </c>
      <c r="L90" s="164">
        <v>-2.7023378316282045</v>
      </c>
      <c r="N90" s="163">
        <v>165568.40321492977</v>
      </c>
      <c r="O90" s="164">
        <v>-3.479367318048916</v>
      </c>
    </row>
    <row r="91" spans="8:15" x14ac:dyDescent="0.25">
      <c r="H91" s="163">
        <v>45108.468305857816</v>
      </c>
      <c r="I91" s="164">
        <v>13.296100918402953</v>
      </c>
      <c r="K91" s="163">
        <v>118585.40995143016</v>
      </c>
      <c r="L91" s="164">
        <v>1.1096621683717971</v>
      </c>
      <c r="N91" s="163">
        <v>193163.13708408474</v>
      </c>
      <c r="O91" s="164">
        <v>-0.38903736723719406</v>
      </c>
    </row>
    <row r="92" spans="8:15" x14ac:dyDescent="0.25">
      <c r="H92" s="163">
        <v>51552.535206694651</v>
      </c>
      <c r="I92" s="164">
        <v>16.119804622106656</v>
      </c>
      <c r="K92" s="163">
        <v>135526.18280163448</v>
      </c>
      <c r="L92" s="164">
        <v>4.9216621683717987</v>
      </c>
      <c r="N92" s="163">
        <v>220757.8709532397</v>
      </c>
      <c r="O92" s="164">
        <v>2.7012925835745278</v>
      </c>
    </row>
    <row r="93" spans="8:15" x14ac:dyDescent="0.25">
      <c r="H93" s="163">
        <v>57996.602107531486</v>
      </c>
      <c r="I93" s="164">
        <v>18.943508325810363</v>
      </c>
      <c r="K93" s="163">
        <v>152466.9556518388</v>
      </c>
      <c r="L93" s="164">
        <v>8.7336621683718008</v>
      </c>
      <c r="N93" s="163">
        <v>248352.6048223947</v>
      </c>
      <c r="O93" s="164">
        <v>5.7916225343862529</v>
      </c>
    </row>
    <row r="94" spans="8:15" x14ac:dyDescent="0.25">
      <c r="H94" s="163">
        <v>64440.669008368313</v>
      </c>
      <c r="I94" s="164">
        <v>21.767212029514063</v>
      </c>
      <c r="K94" s="163">
        <v>169407.72850204309</v>
      </c>
      <c r="L94" s="164">
        <v>12.545662168371795</v>
      </c>
      <c r="N94" s="163">
        <v>275947.33869154961</v>
      </c>
      <c r="O94" s="164">
        <v>8.881952485197969</v>
      </c>
    </row>
    <row r="95" spans="8:15" x14ac:dyDescent="0.25">
      <c r="H95" s="163">
        <v>70884.735909205148</v>
      </c>
      <c r="I95" s="164">
        <v>24.590915733217773</v>
      </c>
      <c r="K95" s="163">
        <v>186348.50135224743</v>
      </c>
      <c r="L95" s="164">
        <v>16.357662168371803</v>
      </c>
      <c r="N95" s="163">
        <v>303542.07256070466</v>
      </c>
      <c r="O95" s="164">
        <v>11.972282436009701</v>
      </c>
    </row>
    <row r="96" spans="8:15" x14ac:dyDescent="0.25">
      <c r="H96" s="163">
        <v>77328.802810041961</v>
      </c>
      <c r="I96" s="164">
        <v>27.414619436921463</v>
      </c>
      <c r="K96" s="163">
        <v>203289.27420245169</v>
      </c>
      <c r="L96" s="164">
        <v>20.16966216837179</v>
      </c>
      <c r="N96" s="163">
        <v>331136.80642985954</v>
      </c>
      <c r="O96" s="164">
        <v>15.062612386821412</v>
      </c>
    </row>
    <row r="97" spans="8:15" x14ac:dyDescent="0.25">
      <c r="H97" s="163">
        <v>83772.869710878804</v>
      </c>
      <c r="I97" s="164">
        <v>30.238323140625177</v>
      </c>
      <c r="K97" s="163">
        <v>220230.04705265601</v>
      </c>
      <c r="L97" s="164">
        <v>23.981662168371795</v>
      </c>
      <c r="N97" s="163">
        <v>358731.54029901448</v>
      </c>
      <c r="O97" s="164">
        <v>18.152942337633132</v>
      </c>
    </row>
    <row r="98" spans="8:15" x14ac:dyDescent="0.25">
      <c r="H98" s="163">
        <v>90216.936611715631</v>
      </c>
      <c r="I98" s="164">
        <v>33.062026844328877</v>
      </c>
      <c r="K98" s="163">
        <v>237170.81990286033</v>
      </c>
      <c r="L98" s="164">
        <v>27.793662168371796</v>
      </c>
      <c r="N98" s="163">
        <v>386326.27416816948</v>
      </c>
      <c r="O98" s="164">
        <v>21.243272288444857</v>
      </c>
    </row>
    <row r="99" spans="8:15" x14ac:dyDescent="0.25">
      <c r="H99" s="165">
        <v>96661.003512552459</v>
      </c>
      <c r="I99" s="166">
        <v>35.885730548032576</v>
      </c>
      <c r="K99" s="165">
        <v>254111.59275306461</v>
      </c>
      <c r="L99" s="166">
        <v>31.60566216837179</v>
      </c>
      <c r="N99" s="165">
        <v>413921.00803732441</v>
      </c>
      <c r="O99" s="166">
        <v>24.333602239256575</v>
      </c>
    </row>
  </sheetData>
  <mergeCells count="3">
    <mergeCell ref="A1:C3"/>
    <mergeCell ref="J11:K11"/>
    <mergeCell ref="M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AIA</vt:lpstr>
      <vt:lpstr>draft-AIA</vt:lpstr>
      <vt:lpstr>AXA</vt:lpstr>
      <vt:lpstr>draft-AXA</vt:lpstr>
      <vt:lpstr>BOC</vt:lpstr>
      <vt:lpstr>draft-BOC</vt:lpstr>
      <vt:lpstr>Manualife</vt:lpstr>
      <vt:lpstr>Prudential</vt:lpstr>
      <vt:lpstr>draft</vt:lpstr>
      <vt:lpstr>draft-Manualife</vt:lpstr>
      <vt:lpstr>Sensivitity analysis - 1</vt:lpstr>
      <vt:lpstr>Sensitivity draft</vt:lpstr>
      <vt:lpstr>Sensivitity analysis - 2</vt:lpstr>
      <vt:lpstr>Sensitivity analysis - 3</vt:lpstr>
      <vt:lpstr>Sensitivity analysis - 4</vt:lpstr>
      <vt:lpstr>graph</vt:lpstr>
      <vt:lpstr>draft-Prudential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XU</dc:creator>
  <cp:lastModifiedBy>Olivia XU</cp:lastModifiedBy>
  <dcterms:created xsi:type="dcterms:W3CDTF">2017-04-08T14:46:26Z</dcterms:created>
  <dcterms:modified xsi:type="dcterms:W3CDTF">2017-05-11T05:27:01Z</dcterms:modified>
</cp:coreProperties>
</file>