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/>
  <xr:revisionPtr revIDLastSave="0" documentId="8_{76D0E76D-6068-485B-8306-6DBA17B6CBB6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5" i="2" l="1"/>
  <c r="B8" i="1" s="1"/>
  <c r="B5" i="1" l="1"/>
  <c r="B10" i="1"/>
  <c r="B6" i="1"/>
  <c r="B11" i="1"/>
  <c r="B9" i="1"/>
  <c r="B13" i="1"/>
  <c r="B7" i="1"/>
  <c r="B12" i="1"/>
  <c r="B14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l="1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S48" i="2" s="1"/>
  <c r="AE36" i="2"/>
  <c r="O36" i="2"/>
  <c r="X36" i="2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F48" i="2" s="1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R46" i="2" s="1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O47" i="2" s="1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Y47" i="2" s="1"/>
  <c r="S35" i="2"/>
  <c r="S47" i="2" s="1"/>
  <c r="I35" i="2"/>
  <c r="AI35" i="2"/>
  <c r="AC35" i="2"/>
  <c r="AB47" i="2" s="1"/>
  <c r="U35" i="2"/>
  <c r="N35" i="2"/>
  <c r="N47" i="2" s="1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AB45" i="2" s="1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AG49" i="2" l="1"/>
  <c r="U51" i="2"/>
  <c r="AF49" i="2"/>
  <c r="Q49" i="2"/>
  <c r="I45" i="2"/>
  <c r="X48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<sst xmlns="http://schemas.openxmlformats.org/spreadsheetml/2006/main" count="31" uniqueCount="31">
  <si>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</si>
  <si>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</si>
  <si>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</si>
  <si>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</si>
  <si>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</si>
  <si>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</si>
  <si>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</si>
  <si>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</si>
  <si>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</si>
  <si>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</si>
  <si>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</si>
  <si>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</si>
  <si>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</si>
  <si>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</si>
  <si>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</si>
  <si>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</si>
  <si>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</si>
  <si>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</si>
  <si>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Start</t>
  </si>
  <si>
    <t>Project End</t>
  </si>
  <si>
    <t xml:space="preserve">ENTER START DATE: </t>
  </si>
  <si>
    <t># of rows</t>
  </si>
  <si>
    <t>Chart showing project activities with a scrollable timeline is in this cell.</t>
  </si>
  <si>
    <t>Drive</t>
  </si>
  <si>
    <t>Stop</t>
  </si>
  <si>
    <t>Turn</t>
  </si>
  <si>
    <t>IR Distance</t>
  </si>
  <si>
    <t>Wall Following</t>
  </si>
  <si>
    <t>SMR-CL --&gt; C Conversion</t>
  </si>
  <si>
    <t>Restructure C Solution</t>
  </si>
  <si>
    <t>Detect Crossing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</si>
</sst>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\ yyyy"/>
    <numFmt numFmtId="172" formatCode="dd\.mm;@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5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  <xf numFmtId="172" fontId="0" fillId="0" borderId="0" xfId="0" applyNumberFormat="1" applyAlignment="1">
      <alignment horizontal="left" vertical="center" indent="1"/>
    </xf>
    <xf numFmtId="0" fontId="0" fillId="0" borderId="0" xfId="0" applyBorder="1">
      <alignment horizontal="left" vertical="center" wrapText="1" indent="1"/>
    </xf>
    <xf numFmtId="0" fontId="0" fillId="0" borderId="0" xfId="0" applyFill="1">
      <alignment horizontal="left" vertical="center" wrapText="1" indent="1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6">
    <dxf>
      <numFmt numFmtId="172" formatCode="dd\.mm;@"/>
    </dxf>
    <dxf>
      <numFmt numFmtId="172" formatCode="dd\.mm;@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#N/A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LID4096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6.3000000000000007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WALL FOLLOWING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LID4096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6.3000000000000007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5.3000000000000007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SMR-CL --&gt; C CONVERSION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LID4096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5.3000000000000007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4.3000000000000007</c:v>
                </c:pt>
                <c:pt idx="1">
                  <c:v>4.3000000000000007</c:v>
                </c:pt>
                <c:pt idx="2">
                  <c:v>4.3000000000000007</c:v>
                </c:pt>
                <c:pt idx="3">
                  <c:v>4.3000000000000007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RESTRUCTURE C SOLUTION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LID4096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4.3000000000000007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3.3000000000000007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PROJECT END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LID4096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3.3000000000000007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Jan 2020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Feb 2020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Feb 2020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0.5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Jan 2020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LID4096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{3404CFDB-59FF-4897-8852-1D46F2A3215F}</c15:txfldGUID>
                      <c15:f>calcs!$E$72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{04A373B6-CB72-4ECF-BFEE-CACDEA18871C}</c15:txfldGUID>
                      <c15:f>calcs!$F$72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{DBE3A6AF-17B5-4E4D-BC86-C4B6CD42B824}</c15:txfldGUID>
                      <c15:f>calcs!$G$72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{7F04C879-A063-47DC-9390-A5DAB4FB9BD5}</c15:txfldGUID>
                      <c15:f>calcs!$H$72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{79961FED-EE47-41E0-9C92-63A46C0B2D94}</c15:txfldGUID>
                      <c15:f>calcs!$I$72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{2F194EE0-A461-470F-AC5C-CD14E411043C}</c15:txfldGUID>
                      <c15:f>calcs!$J$72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{2BAB1D39-4E0A-4A73-A77A-E4DB40DC241C}</c15:txfldGUID>
                      <c15:f>calcs!$K$72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{285AD510-A755-47C0-AC29-FD8E7C8C0681}</c15:txfldGUID>
                      <c15:f>calcs!$L$72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{D2802594-166C-4C09-B783-5D55D492B48A}</c15:txfldGUID>
                      <c15:f>calcs!$M$72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{F95CDAB2-E7D4-4B8A-9B03-69BE8A0EF4B7}</c15:txfldGUID>
                      <c15:f>calcs!$N$72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{6B24A3A3-CC2D-4FE4-A55A-228B4698C7F0}</c15:txfldGUID>
                      <c15:f>calcs!$O$72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{155B5EC6-93D9-4EBE-B2FF-0348EAADEC90}</c15:txfldGUID>
                      <c15:f>calcs!$P$72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{46890068-8481-418D-A699-F12B0A766D1F}</c15:txfldGUID>
                      <c15:f>calcs!$Q$72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{7A058504-694E-4F27-A59E-36601EC141F8}</c15:txfldGUID>
                      <c15:f>calcs!$R$72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{7C99514B-EE08-4BC3-A0E8-AEE114953F72}</c15:txfldGUID>
                      <c15:f>calcs!$S$72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{81E26842-D146-4538-9EDB-A0EDCE701E74}</c15:txfldGUID>
                      <c15:f>calcs!$T$72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{0169DDBC-33A5-4884-8648-41571F08F847}</c15:txfldGUID>
                      <c15:f>calcs!$U$72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{BD2346D3-00C2-441B-93C3-BF80FD119BF3}</c15:txfldGUID>
                      <c15:f>calcs!$V$72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{354D6903-9FB2-42E9-900F-767570E357EC}</c15:txfldGUID>
                      <c15:f>calcs!$W$72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{F0306305-9496-4295-9EFB-1D14F45F7A4E}</c15:txfldGUID>
                      <c15:f>calcs!$X$72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{C7B52A0E-8445-469E-AF15-3392A14C972D}</c15:txfldGUID>
                      <c15:f>calcs!$Y$72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{FCB92DDC-6949-42C0-92D7-B9D23835F590}</c15:txfldGUID>
                      <c15:f>calcs!$Z$72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{B5F807BB-C222-4770-8246-4D28B5547E5E}</c15:txfldGUID>
                      <c15:f>calcs!$AA$72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{268773E6-8500-4BB4-A59E-98DB39A2DB3C}</c15:txfldGUID>
                      <c15:f>calcs!$AB$72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{A9A6DCB5-BE7F-4950-8D19-F92238ADE0F3}</c15:txfldGUID>
                      <c15:f>calcs!$AC$72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{B45D68A9-90EF-4718-8E82-B1A2241E8902}</c15:txfldGUID>
                      <c15:f>calcs!$AD$72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{F4FEE50C-772B-43A6-A371-2AC59F54D7C9}</c15:txfldGUID>
                      <c15:f>calcs!$AE$72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{21D951F8-47B8-4628-BE04-98F253C4B615}</c15:txfldGUID>
                      <c15:f>calcs!$AF$72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{11F87B28-1EC1-4225-8122-1020212BC0E3}</c15:txfldGUID>
                      <c15:f>calcs!$AG$72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{9A966AFB-9A66-458F-980B-E61D283D4B05}</c15:txfldGUID>
                      <c15:f>calcs!$AH$72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LID4096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{02C44BCD-5427-48A0-9792-EEE95975FD6F}</c15:txfldGUID>
                      <c15:f>calcs!$E$70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{0C426170-10EE-4633-8890-49EA7DEA8190}</c15:txfldGUID>
                      <c15:f>calcs!$F$70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{AA9903FE-6398-4B0A-82CB-1026F84A30A1}</c15:txfldGUID>
                      <c15:f>calcs!$G$70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{7D01AB51-934E-47EB-8C1B-331E0BDA76B0}</c15:txfldGUID>
                      <c15:f>calcs!$H$70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{15156012-62F6-45F2-9357-65C4FB22C9F0}</c15:txfldGUID>
                      <c15:f>calcs!$I$70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{BDA5D0BE-2DCD-41B0-AD7E-9BF80A48A922}</c15:txfldGUID>
                      <c15:f>calcs!$J$70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{17BE2548-7392-4E8A-AFD8-241CEA7AFCDD}</c15:txfldGUID>
                      <c15:f>calcs!$K$70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{9566363F-B145-46D0-9E79-89568047F6FB}</c15:txfldGUID>
                      <c15:f>calcs!$L$70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{C9A9033E-1E35-42E8-AEEF-598B3F7B28BD}</c15:txfldGUID>
                      <c15:f>calcs!$M$70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{46BF603A-B9B7-441E-8353-B796D99F707E}</c15:txfldGUID>
                      <c15:f>calcs!$N$70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{59B601BD-1D04-49F9-80E5-ED09C9F1B0A4}</c15:txfldGUID>
                      <c15:f>calcs!$O$70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{D09E7404-D306-4876-BA2E-0C6DBEB8CEA0}</c15:txfldGUID>
                      <c15:f>calcs!$P$70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{89180608-1712-4EAF-8835-A16831C79D46}</c15:txfldGUID>
                      <c15:f>calcs!$Q$70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{99E33785-CAB2-4B6F-A3A7-2446F3441263}</c15:txfldGUID>
                      <c15:f>calcs!$R$70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{584620BC-8937-453F-87FC-C84707D24A5E}</c15:txfldGUID>
                      <c15:f>calcs!$S$70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{A7A952BF-C461-401A-ACE4-9C1C9ACFDBE6}</c15:txfldGUID>
                      <c15:f>calcs!$T$70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{D9942842-9313-4463-97DA-5055C16B1E1D}</c15:txfldGUID>
                      <c15:f>calcs!$U$70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{34F8A6CA-BACC-41C6-9CA7-D1F4D3595A8D}</c15:txfldGUID>
                      <c15:f>calcs!$V$70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{7772712F-890F-4C0E-8E02-6793C83E1AAA}</c15:txfldGUID>
                      <c15:f>calcs!$W$70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{9611BFCF-9596-40FA-811D-50AF8A0668A3}</c15:txfldGUID>
                      <c15:f>calcs!$X$70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{9E9B8E14-DF41-4921-9330-E98F10177C2C}</c15:txfldGUID>
                      <c15:f>calcs!$Y$70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{D3AE3BC3-66D0-42C2-BF66-6044944A933F}</c15:txfldGUID>
                      <c15:f>calcs!$Z$70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{FAFE395C-47D2-4500-AE40-0DD4C72C16DC}</c15:txfldGUID>
                      <c15:f>calcs!$AA$70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{DDF52E65-B080-4758-B6F7-5B0DF8128B4E}</c15:txfldGUID>
                      <c15:f>calcs!$AB$70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{E35613A1-9144-4C35-8BB1-652ED2E256E7}</c15:txfldGUID>
                      <c15:f>calcs!$AC$70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{C1CA8484-FA07-40B4-AE10-F2AE898E34BB}</c15:txfldGUID>
                      <c15:f>calcs!$AD$70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{6E84A3F1-117A-42A3-86A6-A6C7F75D4D52}</c15:txfldGUID>
                      <c15:f>calcs!$AE$70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{3491BF72-9B97-487F-BE4F-FDD709E5603F}</c15:txfldGUID>
                      <c15:f>calcs!$AF$70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{8BF6C010-70F5-457A-9F64-12A8FA2557C4}</c15:txfldGUID>
                      <c15:f>calcs!$AG$70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{C7D4AE2F-6464-4598-9DB0-A9836EA6FF27}</c15:txfldGUID>
                      <c15:f>calcs!$AH$70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Jan 2020 - Top Band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Feb 2020 - Top Band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LID4096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7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5</xdr:col>
      <xdr:colOff>3899535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5</xdr:col>
      <xdr:colOff>3889306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48737" y="4046220"/>
          <a:ext cx="9750869" cy="228436"/>
          <a:chOff x="306828" y="4108026"/>
          <a:chExt cx="8729080" cy="223568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6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14" totalsRowShown="0">
  <autoFilter ref="B4:F14" xr:uid="{00000000-0009-0000-0100-000001000000}"/>
  <sortState xmlns:xlrd2="http://schemas.microsoft.com/office/spreadsheetml/2017/richdata2" ref="C17:F22">
    <sortCondition ref="D16:D22"/>
  </sortState>
  <tableColumns count="5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 dataDxfId="1">
      <calculatedColumnFormula>D4+10</calculatedColumnFormula>
    </tableColumn>
    <tableColumn id="3" xr3:uid="{00000000-0010-0000-0000-000003000000}" name="END" dataDxfId="0">
      <calculatedColumnFormula>Activities[[#This Row],[START]]+2</calculatedColumnFormula>
    </tableColumn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4"/>
  <sheetViews>
    <sheetView showGridLines="0" tabSelected="1" topLeftCell="A4" zoomScaleNormal="100" workbookViewId="0">
      <selection activeCell="C2" sqref="C2:G2"/>
    </sheetView>
  </sheetViews>
  <sheetFormatPr defaultColWidth="9.1015625" defaultRowHeight="35.1" customHeight="1" x14ac:dyDescent="0.55000000000000004"/>
  <cols>
    <col min="1" max="1" width="4.5234375" customWidth="1"/>
    <col min="2" max="2" width="7" hidden="1" customWidth="1"/>
    <col min="3" max="3" width="31" customWidth="1"/>
    <col min="4" max="4" width="25.68359375" bestFit="1" customWidth="1"/>
    <col min="5" max="5" width="24.578125" bestFit="1" customWidth="1"/>
    <col min="6" max="6" width="66.1015625" customWidth="1"/>
    <col min="7" max="7" width="4.5234375" customWidth="1"/>
    <col min="8" max="8" width="4.68359375" customWidth="1"/>
  </cols>
  <sheetData>
    <row r="1" spans="1:7" s="4" customFormat="1" ht="35.1" customHeight="1" thickBot="1" x14ac:dyDescent="0.6">
      <c r="A1" s="5"/>
      <c r="B1" s="5"/>
      <c r="C1" s="10" t="s">
        <v>17</v>
      </c>
      <c r="D1" s="10"/>
      <c r="E1" s="10"/>
      <c r="F1" s="10"/>
      <c r="G1" s="10"/>
    </row>
    <row r="2" spans="1:7" ht="315.89999999999998" customHeight="1" thickTop="1" x14ac:dyDescent="0.55000000000000004">
      <c r="C2" s="11" t="s">
        <v>22</v>
      </c>
      <c r="D2" s="11"/>
      <c r="E2" s="11"/>
      <c r="F2" s="11"/>
      <c r="G2" s="11"/>
    </row>
    <row r="3" spans="1:7" s="6" customFormat="1" ht="35.1" customHeight="1" x14ac:dyDescent="0.55000000000000004">
      <c r="C3" s="7" t="s">
        <v>20</v>
      </c>
      <c r="D3" s="8">
        <f ca="1">TODAY()</f>
        <v>43843</v>
      </c>
    </row>
    <row r="4" spans="1:7" ht="21" customHeight="1" x14ac:dyDescent="0.55000000000000004">
      <c r="B4" t="s">
        <v>5</v>
      </c>
      <c r="C4" s="9" t="s">
        <v>13</v>
      </c>
      <c r="D4" s="9" t="s">
        <v>14</v>
      </c>
      <c r="E4" s="9" t="s">
        <v>15</v>
      </c>
      <c r="F4" s="9" t="s">
        <v>16</v>
      </c>
    </row>
    <row r="5" spans="1:7" ht="35.1" customHeight="1" x14ac:dyDescent="0.55000000000000004">
      <c r="B5">
        <f>ROW(B5)-calcs!$D$5</f>
        <v>-5</v>
      </c>
      <c r="C5" s="13" t="s">
        <v>18</v>
      </c>
      <c r="D5" s="12">
        <v>43843</v>
      </c>
      <c r="E5" s="12"/>
    </row>
    <row r="6" spans="1:7" ht="35.1" customHeight="1" x14ac:dyDescent="0.55000000000000004">
      <c r="B6">
        <f>ROW(B6)-calcs!$D$5</f>
        <v>-4</v>
      </c>
      <c r="C6" s="13" t="s">
        <v>23</v>
      </c>
      <c r="D6" s="12">
        <v>43843</v>
      </c>
      <c r="E6" s="12">
        <v>43844</v>
      </c>
    </row>
    <row r="7" spans="1:7" ht="35.1" customHeight="1" x14ac:dyDescent="0.55000000000000004">
      <c r="B7">
        <f>ROW(B7)-calcs!$D$5</f>
        <v>-3</v>
      </c>
      <c r="C7" s="13" t="s">
        <v>24</v>
      </c>
      <c r="D7" s="12">
        <v>43843</v>
      </c>
      <c r="E7" s="12">
        <v>43844</v>
      </c>
    </row>
    <row r="8" spans="1:7" ht="35.1" customHeight="1" x14ac:dyDescent="0.55000000000000004">
      <c r="B8">
        <f>ROW(B8)-calcs!$D$5</f>
        <v>-2</v>
      </c>
      <c r="C8" s="14" t="s">
        <v>30</v>
      </c>
      <c r="D8" s="12">
        <v>43844</v>
      </c>
      <c r="E8" s="12">
        <v>43845</v>
      </c>
    </row>
    <row r="9" spans="1:7" ht="35.1" customHeight="1" x14ac:dyDescent="0.55000000000000004">
      <c r="B9">
        <f>ROW(B9)-calcs!$D$5</f>
        <v>-1</v>
      </c>
      <c r="C9" s="13" t="s">
        <v>25</v>
      </c>
      <c r="D9" s="12">
        <v>43844</v>
      </c>
      <c r="E9" s="12">
        <v>43845</v>
      </c>
    </row>
    <row r="10" spans="1:7" ht="35.1" customHeight="1" x14ac:dyDescent="0.55000000000000004">
      <c r="B10">
        <f>ROW(B10)-calcs!$D$5</f>
        <v>0</v>
      </c>
      <c r="C10" s="13" t="s">
        <v>26</v>
      </c>
      <c r="D10" s="12">
        <v>43845</v>
      </c>
      <c r="E10" s="12">
        <v>43847</v>
      </c>
    </row>
    <row r="11" spans="1:7" ht="35.1" customHeight="1" x14ac:dyDescent="0.55000000000000004">
      <c r="B11">
        <f>ROW(B11)-calcs!$D$5</f>
        <v>1</v>
      </c>
      <c r="C11" s="13" t="s">
        <v>27</v>
      </c>
      <c r="D11" s="12">
        <v>43846</v>
      </c>
      <c r="E11" s="12">
        <v>43850</v>
      </c>
    </row>
    <row r="12" spans="1:7" ht="35.1" customHeight="1" x14ac:dyDescent="0.55000000000000004">
      <c r="B12">
        <f>ROW(B12)-calcs!$D$5</f>
        <v>2</v>
      </c>
      <c r="C12" s="13" t="s">
        <v>28</v>
      </c>
      <c r="D12" s="12">
        <v>43847</v>
      </c>
      <c r="E12" s="12">
        <v>43851</v>
      </c>
    </row>
    <row r="13" spans="1:7" ht="35.1" customHeight="1" x14ac:dyDescent="0.55000000000000004">
      <c r="B13">
        <f>ROW(B13)-calcs!$D$5</f>
        <v>3</v>
      </c>
      <c r="C13" s="13" t="s">
        <v>29</v>
      </c>
      <c r="D13" s="12">
        <v>43850</v>
      </c>
      <c r="E13" s="12">
        <v>43853</v>
      </c>
    </row>
    <row r="14" spans="1:7" ht="35.1" customHeight="1" x14ac:dyDescent="0.55000000000000004">
      <c r="B14">
        <f>ROW(B14)-calcs!$D$5</f>
        <v>4</v>
      </c>
      <c r="C14" s="13" t="s">
        <v>19</v>
      </c>
      <c r="D14" s="12">
        <v>43854</v>
      </c>
      <c r="E14" s="12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22860</xdr:colOff>
                    <xdr:row>1</xdr:row>
                    <xdr:rowOff>3600450</xdr:rowOff>
                  </from>
                  <to>
                    <xdr:col>5</xdr:col>
                    <xdr:colOff>3890010</xdr:colOff>
                    <xdr:row>1</xdr:row>
                    <xdr:rowOff>3768090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4.4" x14ac:dyDescent="0.55000000000000004"/>
  <cols>
    <col min="3" max="3" width="17.41796875" customWidth="1"/>
    <col min="4" max="4" width="18" customWidth="1"/>
    <col min="5" max="34" width="10.89453125" customWidth="1"/>
    <col min="35" max="35" width="17.5234375" customWidth="1"/>
  </cols>
  <sheetData>
    <row r="1" spans="1:6" ht="86.4" x14ac:dyDescent="0.55000000000000004">
      <c r="A1" t="s">
        <v>9</v>
      </c>
    </row>
    <row r="3" spans="1:6" x14ac:dyDescent="0.55000000000000004">
      <c r="C3" t="s">
        <v>10</v>
      </c>
      <c r="D3" s="1">
        <f ca="1">TODAY()</f>
        <v>43843</v>
      </c>
      <c r="E3" s="1"/>
    </row>
    <row r="4" spans="1:6" x14ac:dyDescent="0.55000000000000004">
      <c r="D4">
        <v>5</v>
      </c>
    </row>
    <row r="5" spans="1:6" x14ac:dyDescent="0.55000000000000004">
      <c r="C5" t="s">
        <v>21</v>
      </c>
      <c r="D5">
        <f>ROWS(Activities[])</f>
        <v>10</v>
      </c>
    </row>
    <row r="6" spans="1:6" x14ac:dyDescent="0.55000000000000004">
      <c r="E6" t="e">
        <f>NA()</f>
        <v>#N/A</v>
      </c>
    </row>
    <row r="7" spans="1:6" x14ac:dyDescent="0.55000000000000004">
      <c r="E7" t="e">
        <f>NA()</f>
        <v>#N/A</v>
      </c>
    </row>
    <row r="8" spans="1:6" x14ac:dyDescent="0.55000000000000004">
      <c r="E8" t="e">
        <f>NA()</f>
        <v>#N/A</v>
      </c>
    </row>
    <row r="9" spans="1:6" x14ac:dyDescent="0.55000000000000004">
      <c r="C9" s="2" t="s">
        <v>12</v>
      </c>
      <c r="D9">
        <f ca="1">SUMPRODUCT( ((Activities[START]&gt;=StartDateWindow)+(Activities[END]&gt;=StartDateWindow)&gt;0)*(Activities[START]&lt;=(StartDateWindow+WindowDays-1)) )</f>
        <v>4</v>
      </c>
      <c r="E9" t="e">
        <f>NA()</f>
        <v>#N/A</v>
      </c>
    </row>
    <row r="10" spans="1:6" x14ac:dyDescent="0.55000000000000004">
      <c r="D10">
        <v>9</v>
      </c>
      <c r="E10" t="e">
        <f>NA()</f>
        <v>#N/A</v>
      </c>
    </row>
    <row r="11" spans="1:6" x14ac:dyDescent="0.55000000000000004">
      <c r="D11">
        <f ca="1">D10-MIN(D10,D9)</f>
        <v>5</v>
      </c>
      <c r="E11" t="e">
        <f>NA()</f>
        <v>#N/A</v>
      </c>
    </row>
    <row r="12" spans="1:6" x14ac:dyDescent="0.55000000000000004">
      <c r="E12" t="e">
        <f>NA()</f>
        <v>#N/A</v>
      </c>
    </row>
    <row r="13" spans="1:6" x14ac:dyDescent="0.55000000000000004">
      <c r="C13" s="2"/>
      <c r="E13" t="e">
        <f>NA()</f>
        <v>#N/A</v>
      </c>
    </row>
    <row r="14" spans="1:6" x14ac:dyDescent="0.55000000000000004">
      <c r="C14" s="2"/>
      <c r="E14" t="e">
        <f>NA()</f>
        <v>#N/A</v>
      </c>
    </row>
    <row r="15" spans="1:6" x14ac:dyDescent="0.55000000000000004">
      <c r="C15" s="2"/>
      <c r="E15">
        <f t="array" aca="1" ref="E15" ca="1">INDEX(Activities[Id],MATCH(1, ((Activities[START]&gt;=StartDateWindow)+(Activities[END]&gt;=StartDateWindow)&gt;0)*(Activities[START]&lt;=(StartDateWindow+WindowDays-1)), 0))</f>
        <v>1</v>
      </c>
      <c r="F15" t="e">
        <f t="shared" ref="F15:F23" ca="1" si="0">OFFSET(E15,-$D$11,)</f>
        <v>#N/A</v>
      </c>
    </row>
    <row r="16" spans="1:6" x14ac:dyDescent="0.55000000000000004">
      <c r="C16" s="2"/>
      <c r="E16">
        <f t="array" aca="1" ref="E16" ca="1">INDEX(Activities[Id],MATCH(1, (Activities[Id]&gt;E15)*((Activities[START]&gt;=StartDateWindow)+(Activities[END]&gt;=StartDateWindow)&gt;0)*(Activities[START]&lt;=(StartDateWindow+WindowDays-1)), 0))</f>
        <v>2</v>
      </c>
      <c r="F16" t="e">
        <f t="shared" ca="1" si="0"/>
        <v>#N/A</v>
      </c>
    </row>
    <row r="17" spans="1:35" x14ac:dyDescent="0.55000000000000004">
      <c r="C17" s="2"/>
      <c r="E17">
        <f t="array" aca="1" ref="E17" ca="1">INDEX(Activities[Id],MATCH(1, (Activities[Id]&gt;E16)*((Activities[START]&gt;=StartDateWindow)+(Activities[END]&gt;=StartDateWindow)&gt;0)*(Activities[START]&lt;=(StartDateWindow+WindowDays-1)), 0))</f>
        <v>3</v>
      </c>
      <c r="F17" t="e">
        <f t="shared" ca="1" si="0"/>
        <v>#N/A</v>
      </c>
    </row>
    <row r="18" spans="1:35" x14ac:dyDescent="0.55000000000000004">
      <c r="E18">
        <f t="array" aca="1" ref="E18" ca="1">INDEX(Activities[Id],MATCH(1, (Activities[Id]&gt;E17)*((Activities[START]&gt;=StartDateWindow)+(Activities[END]&gt;=StartDateWindow)&gt;0)*(Activities[START]&lt;=(StartDateWindow+WindowDays-1)), 0))</f>
        <v>4</v>
      </c>
      <c r="F18" t="e">
        <f t="shared" ca="1" si="0"/>
        <v>#N/A</v>
      </c>
    </row>
    <row r="19" spans="1:35" x14ac:dyDescent="0.55000000000000004">
      <c r="E19" t="e">
        <f t="array" aca="1" ref="E19" ca="1">INDEX(Activities[Id],MATCH(1, (Activities[Id]&gt;E18)*((Activities[START]&gt;=StartDateWindow)+(Activities[END]&gt;=StartDateWindow)&gt;0)*(Activities[START]&lt;=(StartDateWindow+WindowDays-1)), 0))</f>
        <v>#N/A</v>
      </c>
      <c r="F19" t="e">
        <f t="shared" ca="1" si="0"/>
        <v>#N/A</v>
      </c>
    </row>
    <row r="20" spans="1:35" x14ac:dyDescent="0.55000000000000004">
      <c r="E20" t="e">
        <f t="array" aca="1" ref="E20" ca="1">INDEX(Activities[Id],MATCH(1, (Activities[Id]&gt;E19)*((Activities[START]&gt;=StartDateWindow)+(Activities[END]&gt;=StartDateWindow)&gt;0)*(Activities[START]&lt;=(StartDateWindow+WindowDays-1)), 0))</f>
        <v>#N/A</v>
      </c>
      <c r="F20">
        <f t="shared" ca="1" si="0"/>
        <v>1</v>
      </c>
    </row>
    <row r="21" spans="1:35" x14ac:dyDescent="0.55000000000000004">
      <c r="E21" t="e">
        <f t="array" aca="1" ref="E21" ca="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2</v>
      </c>
    </row>
    <row r="22" spans="1:35" x14ac:dyDescent="0.55000000000000004">
      <c r="E22" t="e">
        <f t="array" aca="1" ref="E22" ca="1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3</v>
      </c>
    </row>
    <row r="23" spans="1:35" x14ac:dyDescent="0.55000000000000004">
      <c r="E23" t="e">
        <f t="array" aca="1" ref="E23" ca="1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4</v>
      </c>
    </row>
    <row r="25" spans="1:35" x14ac:dyDescent="0.55000000000000004">
      <c r="C25" t="s">
        <v>4</v>
      </c>
      <c r="D25" s="1">
        <f ca="1">StartDate+WindowOffset</f>
        <v>43850</v>
      </c>
    </row>
    <row r="26" spans="1:35" x14ac:dyDescent="0.55000000000000004">
      <c r="C26" t="s">
        <v>3</v>
      </c>
      <c r="D26">
        <v>7</v>
      </c>
    </row>
    <row r="28" spans="1:35" x14ac:dyDescent="0.55000000000000004">
      <c r="C28" t="s">
        <v>1</v>
      </c>
      <c r="D28" s="2">
        <f ca="1">'Project Timeline'!D3</f>
        <v>43843</v>
      </c>
    </row>
    <row r="29" spans="1:35" x14ac:dyDescent="0.55000000000000004">
      <c r="C29" t="s">
        <v>2</v>
      </c>
      <c r="D29">
        <v>30</v>
      </c>
    </row>
    <row r="31" spans="1:35" x14ac:dyDescent="0.55000000000000004">
      <c r="A31" t="s">
        <v>8</v>
      </c>
      <c r="B31" t="s">
        <v>6</v>
      </c>
      <c r="C31" t="s">
        <v>7</v>
      </c>
      <c r="D31" t="s">
        <v>0</v>
      </c>
      <c r="E31" s="1">
        <f ca="1">StartDateWindow</f>
        <v>43850</v>
      </c>
      <c r="F31" s="1">
        <f t="shared" ref="F31:AI31" ca="1" si="1">E31+1</f>
        <v>43851</v>
      </c>
      <c r="G31" s="1">
        <f t="shared" ca="1" si="1"/>
        <v>43852</v>
      </c>
      <c r="H31" s="1">
        <f t="shared" ca="1" si="1"/>
        <v>43853</v>
      </c>
      <c r="I31" s="1">
        <f t="shared" ca="1" si="1"/>
        <v>43854</v>
      </c>
      <c r="J31" s="1">
        <f t="shared" ca="1" si="1"/>
        <v>43855</v>
      </c>
      <c r="K31" s="1">
        <f t="shared" ca="1" si="1"/>
        <v>43856</v>
      </c>
      <c r="L31" s="1">
        <f t="shared" ca="1" si="1"/>
        <v>43857</v>
      </c>
      <c r="M31" s="1">
        <f t="shared" ca="1" si="1"/>
        <v>43858</v>
      </c>
      <c r="N31" s="1">
        <f t="shared" ca="1" si="1"/>
        <v>43859</v>
      </c>
      <c r="O31" s="1">
        <f t="shared" ca="1" si="1"/>
        <v>43860</v>
      </c>
      <c r="P31" s="1">
        <f t="shared" ca="1" si="1"/>
        <v>43861</v>
      </c>
      <c r="Q31" s="1">
        <f t="shared" ca="1" si="1"/>
        <v>43862</v>
      </c>
      <c r="R31" s="1">
        <f t="shared" ca="1" si="1"/>
        <v>43863</v>
      </c>
      <c r="S31" s="1">
        <f t="shared" ca="1" si="1"/>
        <v>43864</v>
      </c>
      <c r="T31" s="1">
        <f t="shared" ca="1" si="1"/>
        <v>43865</v>
      </c>
      <c r="U31" s="1">
        <f t="shared" ca="1" si="1"/>
        <v>43866</v>
      </c>
      <c r="V31" s="1">
        <f t="shared" ca="1" si="1"/>
        <v>43867</v>
      </c>
      <c r="W31" s="1">
        <f t="shared" ca="1" si="1"/>
        <v>43868</v>
      </c>
      <c r="X31" s="1">
        <f t="shared" ca="1" si="1"/>
        <v>43869</v>
      </c>
      <c r="Y31" s="1">
        <f t="shared" ca="1" si="1"/>
        <v>43870</v>
      </c>
      <c r="Z31" s="1">
        <f t="shared" ca="1" si="1"/>
        <v>43871</v>
      </c>
      <c r="AA31" s="1">
        <f t="shared" ca="1" si="1"/>
        <v>43872</v>
      </c>
      <c r="AB31" s="1">
        <f t="shared" ca="1" si="1"/>
        <v>43873</v>
      </c>
      <c r="AC31" s="1">
        <f t="shared" ca="1" si="1"/>
        <v>43874</v>
      </c>
      <c r="AD31" s="1">
        <f t="shared" ca="1" si="1"/>
        <v>43875</v>
      </c>
      <c r="AE31" s="1">
        <f t="shared" ca="1" si="1"/>
        <v>43876</v>
      </c>
      <c r="AF31" s="1">
        <f t="shared" ca="1" si="1"/>
        <v>43877</v>
      </c>
      <c r="AG31" s="1">
        <f t="shared" ca="1" si="1"/>
        <v>43878</v>
      </c>
      <c r="AH31" s="1">
        <f t="shared" ca="1" si="1"/>
        <v>43879</v>
      </c>
      <c r="AI31" s="1">
        <f t="shared" ca="1" si="1"/>
        <v>43880</v>
      </c>
    </row>
    <row r="32" spans="1:35" x14ac:dyDescent="0.55000000000000004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55000000000000004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55000000000000004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55000000000000004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INDEX(Activities[ACTIVITY],MATCH($C35,Activities[Id],0))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55000000000000004">
      <c r="A36">
        <f t="shared" si="3"/>
        <v>7.3000000000000007</v>
      </c>
      <c r="B36">
        <v>5</v>
      </c>
      <c r="C36" t="e">
        <f t="shared" ca="1" si="2"/>
        <v>#N/A</v>
      </c>
      <c r="D36" t="e">
        <f ca="1">INDEX(Activities[ACTIVITY],MATCH($C36,Activities[Id],0))</f>
        <v>#N/A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55000000000000004">
      <c r="A37">
        <f t="shared" si="3"/>
        <v>6.3000000000000007</v>
      </c>
      <c r="B37">
        <v>6</v>
      </c>
      <c r="C37">
        <f t="shared" ca="1" si="2"/>
        <v>1</v>
      </c>
      <c r="D37" t="str">
        <f ca="1">INDEX(Activities[ACTIVITY],MATCH($C37,Activities[Id],0))</f>
        <v>Wall Following</v>
      </c>
      <c r="E37">
        <f ca="1">GridCalc</f>
        <v>6.3000000000000007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55000000000000004">
      <c r="A38">
        <f t="shared" si="3"/>
        <v>5.3000000000000007</v>
      </c>
      <c r="B38">
        <v>7</v>
      </c>
      <c r="C38">
        <f t="shared" ca="1" si="2"/>
        <v>2</v>
      </c>
      <c r="D38" t="str">
        <f ca="1">INDEX(Activities[ACTIVITY],MATCH($C38,Activities[Id],0))</f>
        <v>SMR-CL --&gt; C Conversion</v>
      </c>
      <c r="E38">
        <f ca="1">GridCalc</f>
        <v>5.3000000000000007</v>
      </c>
      <c r="F38">
        <f ca="1">GridCalc</f>
        <v>5.3000000000000007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x14ac:dyDescent="0.55000000000000004">
      <c r="A39">
        <f t="shared" si="3"/>
        <v>4.3000000000000007</v>
      </c>
      <c r="B39">
        <v>8</v>
      </c>
      <c r="C39">
        <f t="shared" ca="1" si="2"/>
        <v>3</v>
      </c>
      <c r="D39" t="str">
        <f ca="1">INDEX(Activities[ACTIVITY],MATCH($C39,Activities[Id],0))</f>
        <v>Restructure C Solution</v>
      </c>
      <c r="E39">
        <f ca="1">GridCalc</f>
        <v>4.3000000000000007</v>
      </c>
      <c r="F39">
        <f ca="1">GridCalc</f>
        <v>4.3000000000000007</v>
      </c>
      <c r="G39">
        <f ca="1">GridCalc</f>
        <v>4.3000000000000007</v>
      </c>
      <c r="H39">
        <f ca="1">GridCalc</f>
        <v>4.3000000000000007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 t="e">
        <f ca="1">GridCalc</f>
        <v>#N/A</v>
      </c>
      <c r="Y39" t="e">
        <f ca="1">GridCalc</f>
        <v>#N/A</v>
      </c>
      <c r="Z39" t="e">
        <f ca="1">GridCalc</f>
        <v>#N/A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x14ac:dyDescent="0.55000000000000004">
      <c r="A40">
        <f t="shared" si="3"/>
        <v>3.3000000000000007</v>
      </c>
      <c r="B40">
        <v>9</v>
      </c>
      <c r="C40">
        <f t="shared" ca="1" si="2"/>
        <v>4</v>
      </c>
      <c r="D40" t="str">
        <f ca="1">INDEX(Activities[ACTIVITY],MATCH($C40,Activities[Id],0))</f>
        <v>Project End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>
        <f ca="1">GridCalc</f>
        <v>3.3000000000000007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55000000000000004">
      <c r="E43" s="1">
        <f ca="1">E31</f>
        <v>43850</v>
      </c>
      <c r="F43" s="1">
        <f t="shared" ref="F43:AH43" ca="1" si="4">F31</f>
        <v>43851</v>
      </c>
      <c r="G43" s="1">
        <f t="shared" ca="1" si="4"/>
        <v>43852</v>
      </c>
      <c r="H43" s="1">
        <f t="shared" ca="1" si="4"/>
        <v>43853</v>
      </c>
      <c r="I43" s="1">
        <f t="shared" ca="1" si="4"/>
        <v>43854</v>
      </c>
      <c r="J43" s="1">
        <f t="shared" ca="1" si="4"/>
        <v>43855</v>
      </c>
      <c r="K43" s="1">
        <f t="shared" ca="1" si="4"/>
        <v>43856</v>
      </c>
      <c r="L43" s="1">
        <f t="shared" ca="1" si="4"/>
        <v>43857</v>
      </c>
      <c r="M43" s="1">
        <f t="shared" ca="1" si="4"/>
        <v>43858</v>
      </c>
      <c r="N43" s="1">
        <f t="shared" ca="1" si="4"/>
        <v>43859</v>
      </c>
      <c r="O43" s="1">
        <f t="shared" ca="1" si="4"/>
        <v>43860</v>
      </c>
      <c r="P43" s="1">
        <f t="shared" ca="1" si="4"/>
        <v>43861</v>
      </c>
      <c r="Q43" s="1">
        <f t="shared" ca="1" si="4"/>
        <v>43862</v>
      </c>
      <c r="R43" s="1">
        <f t="shared" ca="1" si="4"/>
        <v>43863</v>
      </c>
      <c r="S43" s="1">
        <f t="shared" ca="1" si="4"/>
        <v>43864</v>
      </c>
      <c r="T43" s="1">
        <f t="shared" ca="1" si="4"/>
        <v>43865</v>
      </c>
      <c r="U43" s="1">
        <f t="shared" ca="1" si="4"/>
        <v>43866</v>
      </c>
      <c r="V43" s="1">
        <f t="shared" ca="1" si="4"/>
        <v>43867</v>
      </c>
      <c r="W43" s="1">
        <f t="shared" ca="1" si="4"/>
        <v>43868</v>
      </c>
      <c r="X43" s="1">
        <f t="shared" ca="1" si="4"/>
        <v>43869</v>
      </c>
      <c r="Y43" s="1">
        <f t="shared" ca="1" si="4"/>
        <v>43870</v>
      </c>
      <c r="Z43" s="1">
        <f t="shared" ca="1" si="4"/>
        <v>43871</v>
      </c>
      <c r="AA43" s="1">
        <f t="shared" ca="1" si="4"/>
        <v>43872</v>
      </c>
      <c r="AB43" s="1">
        <f t="shared" ca="1" si="4"/>
        <v>43873</v>
      </c>
      <c r="AC43" s="1">
        <f t="shared" ca="1" si="4"/>
        <v>43874</v>
      </c>
      <c r="AD43" s="1">
        <f t="shared" ca="1" si="4"/>
        <v>43875</v>
      </c>
      <c r="AE43" s="1">
        <f t="shared" ca="1" si="4"/>
        <v>43876</v>
      </c>
      <c r="AF43" s="1">
        <f t="shared" ca="1" si="4"/>
        <v>43877</v>
      </c>
      <c r="AG43" s="1">
        <f t="shared" ca="1" si="4"/>
        <v>43878</v>
      </c>
      <c r="AH43" s="1">
        <f t="shared" ca="1" si="4"/>
        <v>43879</v>
      </c>
    </row>
    <row r="44" spans="1:35" x14ac:dyDescent="0.55000000000000004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55000000000000004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55000000000000004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55000000000000004">
      <c r="C47" t="e">
        <f t="shared" ca="1" si="6"/>
        <v>#N/A</v>
      </c>
      <c r="D47" t="e">
        <f ca="1">UPPER(INDEX(Activities[ACTIVITY],MATCH($C47,Activities[Id],0)))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55000000000000004">
      <c r="C48" t="e">
        <f t="shared" ca="1" si="6"/>
        <v>#N/A</v>
      </c>
      <c r="D48" t="e">
        <f ca="1">UPPER(INDEX(Activities[ACTIVITY],MATCH($C48,Activities[Id],0)))</f>
        <v>#N/A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55000000000000004">
      <c r="C49">
        <f t="shared" ca="1" si="6"/>
        <v>1</v>
      </c>
      <c r="D49" t="str">
        <f ca="1">UPPER(INDEX(Activities[ACTIVITY],MATCH($C49,Activities[Id],0)))</f>
        <v>WALL FOLLOWING</v>
      </c>
      <c r="E49">
        <f t="shared" ref="E49:AH49" ca="1" si="11">IF(ISERROR(F37),E37,NA())</f>
        <v>6.3000000000000007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55000000000000004">
      <c r="C50">
        <f t="shared" ca="1" si="6"/>
        <v>2</v>
      </c>
      <c r="D50" t="str">
        <f ca="1">UPPER(INDEX(Activities[ACTIVITY],MATCH($C50,Activities[Id],0)))</f>
        <v>SMR-CL --&gt; C CONVERSION</v>
      </c>
      <c r="E50" t="e">
        <f t="shared" ref="E50:AH50" ca="1" si="12">IF(ISERROR(F38),E38,NA())</f>
        <v>#N/A</v>
      </c>
      <c r="F50">
        <f t="shared" ca="1" si="12"/>
        <v>5.3000000000000007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55000000000000004">
      <c r="C51">
        <f t="shared" ca="1" si="6"/>
        <v>3</v>
      </c>
      <c r="D51" t="str">
        <f ca="1">UPPER(INDEX(Activities[ACTIVITY],MATCH($C51,Activities[Id],0)))</f>
        <v>RESTRUCTURE C SOLUTION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>
        <f t="shared" ca="1" si="13"/>
        <v>4.3000000000000007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55000000000000004">
      <c r="C52">
        <f t="shared" ca="1" si="6"/>
        <v>4</v>
      </c>
      <c r="D52" t="str">
        <f ca="1">UPPER(INDEX(Activities[ACTIVITY],MATCH($C52,Activities[Id],0)))</f>
        <v>PROJECT END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>
        <f t="shared" ca="1" si="14"/>
        <v>3.3000000000000007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55000000000000004">
      <c r="E55" s="1">
        <f ca="1">E31</f>
        <v>43850</v>
      </c>
      <c r="F55" s="1">
        <f t="shared" ref="F55:AH55" ca="1" si="15">F31</f>
        <v>43851</v>
      </c>
      <c r="G55" s="1">
        <f t="shared" ca="1" si="15"/>
        <v>43852</v>
      </c>
      <c r="H55" s="1">
        <f t="shared" ca="1" si="15"/>
        <v>43853</v>
      </c>
      <c r="I55" s="1">
        <f t="shared" ca="1" si="15"/>
        <v>43854</v>
      </c>
      <c r="J55" s="1">
        <f t="shared" ca="1" si="15"/>
        <v>43855</v>
      </c>
      <c r="K55" s="1">
        <f t="shared" ca="1" si="15"/>
        <v>43856</v>
      </c>
      <c r="L55" s="1">
        <f t="shared" ca="1" si="15"/>
        <v>43857</v>
      </c>
      <c r="M55" s="1">
        <f t="shared" ca="1" si="15"/>
        <v>43858</v>
      </c>
      <c r="N55" s="1">
        <f t="shared" ca="1" si="15"/>
        <v>43859</v>
      </c>
      <c r="O55" s="1">
        <f t="shared" ca="1" si="15"/>
        <v>43860</v>
      </c>
      <c r="P55" s="1">
        <f t="shared" ca="1" si="15"/>
        <v>43861</v>
      </c>
      <c r="Q55" s="1">
        <f t="shared" ca="1" si="15"/>
        <v>43862</v>
      </c>
      <c r="R55" s="1">
        <f t="shared" ca="1" si="15"/>
        <v>43863</v>
      </c>
      <c r="S55" s="1">
        <f t="shared" ca="1" si="15"/>
        <v>43864</v>
      </c>
      <c r="T55" s="1">
        <f t="shared" ca="1" si="15"/>
        <v>43865</v>
      </c>
      <c r="U55" s="1">
        <f t="shared" ca="1" si="15"/>
        <v>43866</v>
      </c>
      <c r="V55" s="1">
        <f t="shared" ca="1" si="15"/>
        <v>43867</v>
      </c>
      <c r="W55" s="1">
        <f t="shared" ca="1" si="15"/>
        <v>43868</v>
      </c>
      <c r="X55" s="1">
        <f t="shared" ca="1" si="15"/>
        <v>43869</v>
      </c>
      <c r="Y55" s="1">
        <f t="shared" ca="1" si="15"/>
        <v>43870</v>
      </c>
      <c r="Z55" s="1">
        <f t="shared" ca="1" si="15"/>
        <v>43871</v>
      </c>
      <c r="AA55" s="1">
        <f t="shared" ca="1" si="15"/>
        <v>43872</v>
      </c>
      <c r="AB55" s="1">
        <f t="shared" ca="1" si="15"/>
        <v>43873</v>
      </c>
      <c r="AC55" s="1">
        <f t="shared" ca="1" si="15"/>
        <v>43874</v>
      </c>
      <c r="AD55" s="1">
        <f t="shared" ca="1" si="15"/>
        <v>43875</v>
      </c>
      <c r="AE55" s="1">
        <f t="shared" ca="1" si="15"/>
        <v>43876</v>
      </c>
      <c r="AF55" s="1">
        <f t="shared" ca="1" si="15"/>
        <v>43877</v>
      </c>
      <c r="AG55" s="1">
        <f t="shared" ca="1" si="15"/>
        <v>43878</v>
      </c>
      <c r="AH55" s="1">
        <f t="shared" ca="1" si="15"/>
        <v>43879</v>
      </c>
    </row>
    <row r="56" spans="3:34" x14ac:dyDescent="0.55000000000000004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55000000000000004">
      <c r="D58" s="3">
        <f ca="1">DATE(YEAR(MIN(E55:AH55)),MONTH(MIN(E55:AH55)),1)</f>
        <v>43831</v>
      </c>
      <c r="E58">
        <f ca="1">IF(MEDIAN($D58,E$55,EOMONTH($D58,0))=E$55,0.5,NA())</f>
        <v>0.5</v>
      </c>
      <c r="F58">
        <f t="shared" ref="F58:AH58" ca="1" si="17">IF(MEDIAN($D58,F$55,EOMONTH($D58,0))=F$55,0.5,NA())</f>
        <v>0.5</v>
      </c>
      <c r="G58">
        <f t="shared" ca="1" si="17"/>
        <v>0.5</v>
      </c>
      <c r="H58">
        <f t="shared" ca="1" si="17"/>
        <v>0.5</v>
      </c>
      <c r="I58">
        <f t="shared" ca="1" si="17"/>
        <v>0.5</v>
      </c>
      <c r="J58">
        <f t="shared" ca="1" si="17"/>
        <v>0.5</v>
      </c>
      <c r="K58">
        <f t="shared" ca="1" si="17"/>
        <v>0.5</v>
      </c>
      <c r="L58">
        <f t="shared" ca="1" si="17"/>
        <v>0.5</v>
      </c>
      <c r="M58">
        <f t="shared" ca="1" si="17"/>
        <v>0.5</v>
      </c>
      <c r="N58">
        <f t="shared" ca="1" si="17"/>
        <v>0.5</v>
      </c>
      <c r="O58">
        <f t="shared" ca="1" si="17"/>
        <v>0.5</v>
      </c>
      <c r="P58">
        <f t="shared" ca="1" si="17"/>
        <v>0.5</v>
      </c>
      <c r="Q58" t="e">
        <f t="shared" ca="1" si="17"/>
        <v>#N/A</v>
      </c>
      <c r="R58" t="e">
        <f t="shared" ca="1" si="17"/>
        <v>#N/A</v>
      </c>
      <c r="S58" t="e">
        <f t="shared" ca="1" si="17"/>
        <v>#N/A</v>
      </c>
      <c r="T58" t="e">
        <f t="shared" ca="1" si="17"/>
        <v>#N/A</v>
      </c>
      <c r="U58" t="e">
        <f t="shared" ca="1" si="17"/>
        <v>#N/A</v>
      </c>
      <c r="V58" t="e">
        <f t="shared" ca="1" si="17"/>
        <v>#N/A</v>
      </c>
      <c r="W58" t="e">
        <f t="shared" ca="1" si="17"/>
        <v>#N/A</v>
      </c>
      <c r="X58" t="e">
        <f t="shared" ca="1" si="17"/>
        <v>#N/A</v>
      </c>
      <c r="Y58" t="e">
        <f t="shared" ca="1" si="17"/>
        <v>#N/A</v>
      </c>
      <c r="Z58" t="e">
        <f t="shared" ca="1" si="17"/>
        <v>#N/A</v>
      </c>
      <c r="AA58" t="e">
        <f t="shared" ca="1" si="17"/>
        <v>#N/A</v>
      </c>
      <c r="AB58" t="e">
        <f t="shared" ca="1" si="17"/>
        <v>#N/A</v>
      </c>
      <c r="AC58" t="e">
        <f t="shared" ca="1" si="17"/>
        <v>#N/A</v>
      </c>
      <c r="AD58" t="e">
        <f t="shared" ca="1" si="17"/>
        <v>#N/A</v>
      </c>
      <c r="AE58" t="e">
        <f t="shared" ca="1" si="17"/>
        <v>#N/A</v>
      </c>
      <c r="AF58" t="e">
        <f t="shared" ca="1" si="17"/>
        <v>#N/A</v>
      </c>
      <c r="AG58" t="e">
        <f t="shared" ca="1" si="17"/>
        <v>#N/A</v>
      </c>
      <c r="AH58" t="e">
        <f t="shared" ca="1" si="17"/>
        <v>#N/A</v>
      </c>
    </row>
    <row r="59" spans="3:34" x14ac:dyDescent="0.55000000000000004">
      <c r="D59" s="3" t="str">
        <f ca="1">TEXT(D58,"mmm yyyy") &amp; " - Top Band"</f>
        <v>Jan 2020 - Top Band</v>
      </c>
      <c r="E59">
        <f ca="1">E58+12.5</f>
        <v>13</v>
      </c>
      <c r="F59">
        <f t="shared" ref="F59:AH59" ca="1" si="18">F58+12.5</f>
        <v>13</v>
      </c>
      <c r="G59">
        <f t="shared" ca="1" si="18"/>
        <v>13</v>
      </c>
      <c r="H59">
        <f t="shared" ca="1" si="18"/>
        <v>13</v>
      </c>
      <c r="I59">
        <f t="shared" ca="1" si="18"/>
        <v>13</v>
      </c>
      <c r="J59">
        <f t="shared" ca="1" si="18"/>
        <v>13</v>
      </c>
      <c r="K59">
        <f t="shared" ca="1" si="18"/>
        <v>13</v>
      </c>
      <c r="L59">
        <f t="shared" ca="1" si="18"/>
        <v>13</v>
      </c>
      <c r="M59">
        <f t="shared" ca="1" si="18"/>
        <v>13</v>
      </c>
      <c r="N59">
        <f t="shared" ca="1" si="18"/>
        <v>13</v>
      </c>
      <c r="O59">
        <f t="shared" ca="1" si="18"/>
        <v>13</v>
      </c>
      <c r="P59">
        <f t="shared" ca="1" si="18"/>
        <v>13</v>
      </c>
      <c r="Q59" t="e">
        <f t="shared" ca="1" si="18"/>
        <v>#N/A</v>
      </c>
      <c r="R59" t="e">
        <f t="shared" ca="1" si="18"/>
        <v>#N/A</v>
      </c>
      <c r="S59" t="e">
        <f t="shared" ca="1" si="18"/>
        <v>#N/A</v>
      </c>
      <c r="T59" t="e">
        <f t="shared" ca="1" si="18"/>
        <v>#N/A</v>
      </c>
      <c r="U59" t="e">
        <f t="shared" ca="1" si="18"/>
        <v>#N/A</v>
      </c>
      <c r="V59" t="e">
        <f t="shared" ca="1" si="18"/>
        <v>#N/A</v>
      </c>
      <c r="W59" t="e">
        <f t="shared" ca="1" si="18"/>
        <v>#N/A</v>
      </c>
      <c r="X59" t="e">
        <f t="shared" ca="1" si="18"/>
        <v>#N/A</v>
      </c>
      <c r="Y59" t="e">
        <f t="shared" ca="1" si="18"/>
        <v>#N/A</v>
      </c>
      <c r="Z59" t="e">
        <f t="shared" ca="1" si="18"/>
        <v>#N/A</v>
      </c>
      <c r="AA59" t="e">
        <f t="shared" ca="1" si="18"/>
        <v>#N/A</v>
      </c>
      <c r="AB59" t="e">
        <f t="shared" ca="1" si="18"/>
        <v>#N/A</v>
      </c>
      <c r="AC59" t="e">
        <f t="shared" ca="1" si="18"/>
        <v>#N/A</v>
      </c>
      <c r="AD59" t="e">
        <f t="shared" ca="1" si="18"/>
        <v>#N/A</v>
      </c>
      <c r="AE59" t="e">
        <f t="shared" ca="1" si="18"/>
        <v>#N/A</v>
      </c>
      <c r="AF59" t="e">
        <f t="shared" ca="1" si="18"/>
        <v>#N/A</v>
      </c>
      <c r="AG59" t="e">
        <f t="shared" ca="1" si="18"/>
        <v>#N/A</v>
      </c>
      <c r="AH59" t="e">
        <f t="shared" ca="1" si="18"/>
        <v>#N/A</v>
      </c>
    </row>
    <row r="60" spans="3:34" x14ac:dyDescent="0.55000000000000004">
      <c r="D60" s="3"/>
    </row>
    <row r="61" spans="3:34" x14ac:dyDescent="0.55000000000000004">
      <c r="D61" s="3">
        <f ca="1">EOMONTH(D58,0)+1</f>
        <v>43862</v>
      </c>
      <c r="E61" t="e">
        <f ca="1">IF(MEDIAN($D61,E$55,EOMONTH($D61,0))=E$55,0.5,NA())</f>
        <v>#N/A</v>
      </c>
      <c r="F61" t="e">
        <f t="shared" ref="F61:AH61" ca="1" si="19">IF(MEDIAN($D61,F$55,EOMONTH($D61,0))=F$55,0.5,NA())</f>
        <v>#N/A</v>
      </c>
      <c r="G61" t="e">
        <f t="shared" ca="1" si="19"/>
        <v>#N/A</v>
      </c>
      <c r="H61" t="e">
        <f t="shared" ca="1" si="19"/>
        <v>#N/A</v>
      </c>
      <c r="I61" t="e">
        <f t="shared" ca="1" si="19"/>
        <v>#N/A</v>
      </c>
      <c r="J61" t="e">
        <f t="shared" ca="1" si="19"/>
        <v>#N/A</v>
      </c>
      <c r="K61" t="e">
        <f t="shared" ca="1" si="19"/>
        <v>#N/A</v>
      </c>
      <c r="L61" t="e">
        <f t="shared" ca="1" si="19"/>
        <v>#N/A</v>
      </c>
      <c r="M61" t="e">
        <f t="shared" ca="1" si="19"/>
        <v>#N/A</v>
      </c>
      <c r="N61" t="e">
        <f t="shared" ca="1" si="19"/>
        <v>#N/A</v>
      </c>
      <c r="O61" t="e">
        <f t="shared" ca="1" si="19"/>
        <v>#N/A</v>
      </c>
      <c r="P61" t="e">
        <f t="shared" ca="1" si="19"/>
        <v>#N/A</v>
      </c>
      <c r="Q61">
        <f t="shared" ca="1" si="19"/>
        <v>0.5</v>
      </c>
      <c r="R61">
        <f t="shared" ca="1" si="19"/>
        <v>0.5</v>
      </c>
      <c r="S61">
        <f t="shared" ca="1" si="19"/>
        <v>0.5</v>
      </c>
      <c r="T61">
        <f t="shared" ca="1" si="19"/>
        <v>0.5</v>
      </c>
      <c r="U61">
        <f t="shared" ca="1" si="19"/>
        <v>0.5</v>
      </c>
      <c r="V61">
        <f t="shared" ca="1" si="19"/>
        <v>0.5</v>
      </c>
      <c r="W61">
        <f t="shared" ca="1" si="19"/>
        <v>0.5</v>
      </c>
      <c r="X61">
        <f t="shared" ca="1" si="19"/>
        <v>0.5</v>
      </c>
      <c r="Y61">
        <f t="shared" ca="1" si="19"/>
        <v>0.5</v>
      </c>
      <c r="Z61">
        <f t="shared" ca="1" si="19"/>
        <v>0.5</v>
      </c>
      <c r="AA61">
        <f t="shared" ca="1" si="19"/>
        <v>0.5</v>
      </c>
      <c r="AB61">
        <f t="shared" ca="1" si="19"/>
        <v>0.5</v>
      </c>
      <c r="AC61">
        <f t="shared" ca="1" si="19"/>
        <v>0.5</v>
      </c>
      <c r="AD61">
        <f t="shared" ca="1" si="19"/>
        <v>0.5</v>
      </c>
      <c r="AE61">
        <f t="shared" ca="1" si="19"/>
        <v>0.5</v>
      </c>
      <c r="AF61">
        <f t="shared" ca="1" si="19"/>
        <v>0.5</v>
      </c>
      <c r="AG61">
        <f t="shared" ca="1" si="19"/>
        <v>0.5</v>
      </c>
      <c r="AH61">
        <f t="shared" ca="1" si="19"/>
        <v>0.5</v>
      </c>
    </row>
    <row r="62" spans="3:34" ht="28.8" x14ac:dyDescent="0.55000000000000004">
      <c r="D62" s="3" t="str">
        <f ca="1">TEXT(D61,"mmm yyyy") &amp; " - Top Band"</f>
        <v>Feb 2020 - Top Band</v>
      </c>
      <c r="E62" t="e">
        <f ca="1">E61+12.5</f>
        <v>#N/A</v>
      </c>
      <c r="F62" t="e">
        <f t="shared" ref="F62:AH62" ca="1" si="20">F61+12.5</f>
        <v>#N/A</v>
      </c>
      <c r="G62" t="e">
        <f t="shared" ca="1" si="20"/>
        <v>#N/A</v>
      </c>
      <c r="H62" t="e">
        <f t="shared" ca="1" si="20"/>
        <v>#N/A</v>
      </c>
      <c r="I62" t="e">
        <f t="shared" ca="1" si="20"/>
        <v>#N/A</v>
      </c>
      <c r="J62" t="e">
        <f t="shared" ca="1" si="20"/>
        <v>#N/A</v>
      </c>
      <c r="K62" t="e">
        <f t="shared" ca="1" si="20"/>
        <v>#N/A</v>
      </c>
      <c r="L62" t="e">
        <f t="shared" ca="1" si="20"/>
        <v>#N/A</v>
      </c>
      <c r="M62" t="e">
        <f t="shared" ca="1" si="20"/>
        <v>#N/A</v>
      </c>
      <c r="N62" t="e">
        <f t="shared" ca="1" si="20"/>
        <v>#N/A</v>
      </c>
      <c r="O62" t="e">
        <f t="shared" ca="1" si="20"/>
        <v>#N/A</v>
      </c>
      <c r="P62" t="e">
        <f t="shared" ca="1" si="20"/>
        <v>#N/A</v>
      </c>
      <c r="Q62">
        <f t="shared" ca="1" si="20"/>
        <v>13</v>
      </c>
      <c r="R62">
        <f t="shared" ca="1" si="20"/>
        <v>13</v>
      </c>
      <c r="S62">
        <f t="shared" ca="1" si="20"/>
        <v>13</v>
      </c>
      <c r="T62">
        <f t="shared" ca="1" si="20"/>
        <v>13</v>
      </c>
      <c r="U62">
        <f t="shared" ca="1" si="20"/>
        <v>13</v>
      </c>
      <c r="V62">
        <f t="shared" ca="1" si="20"/>
        <v>13</v>
      </c>
      <c r="W62">
        <f t="shared" ca="1" si="20"/>
        <v>13</v>
      </c>
      <c r="X62">
        <f t="shared" ca="1" si="20"/>
        <v>13</v>
      </c>
      <c r="Y62">
        <f t="shared" ca="1" si="20"/>
        <v>13</v>
      </c>
      <c r="Z62">
        <f t="shared" ca="1" si="20"/>
        <v>13</v>
      </c>
      <c r="AA62">
        <f t="shared" ca="1" si="20"/>
        <v>13</v>
      </c>
      <c r="AB62">
        <f t="shared" ca="1" si="20"/>
        <v>13</v>
      </c>
      <c r="AC62">
        <f t="shared" ca="1" si="20"/>
        <v>13</v>
      </c>
      <c r="AD62">
        <f t="shared" ca="1" si="20"/>
        <v>13</v>
      </c>
      <c r="AE62">
        <f t="shared" ca="1" si="20"/>
        <v>13</v>
      </c>
      <c r="AF62">
        <f t="shared" ca="1" si="20"/>
        <v>13</v>
      </c>
      <c r="AG62">
        <f t="shared" ca="1" si="20"/>
        <v>13</v>
      </c>
      <c r="AH62">
        <f t="shared" ca="1" si="20"/>
        <v>13</v>
      </c>
    </row>
    <row r="63" spans="3:34" x14ac:dyDescent="0.55000000000000004">
      <c r="D63" s="3"/>
    </row>
    <row r="65" spans="4:34" x14ac:dyDescent="0.55000000000000004">
      <c r="D65" s="3">
        <f ca="1">D58+1</f>
        <v>43832</v>
      </c>
      <c r="E65" t="e">
        <f ca="1">IF(MEDIAN($D65,E$55)=E$55,0.5,NA())</f>
        <v>#N/A</v>
      </c>
      <c r="F65" t="e">
        <f t="shared" ref="F65:AH66" ca="1" si="21">IF(MEDIAN($D65,F$55)=F$55,0.5,NA())</f>
        <v>#N/A</v>
      </c>
      <c r="G65" t="e">
        <f t="shared" ca="1" si="21"/>
        <v>#N/A</v>
      </c>
      <c r="H65" t="e">
        <f t="shared" ca="1" si="21"/>
        <v>#N/A</v>
      </c>
      <c r="I65" t="e">
        <f t="shared" ca="1" si="21"/>
        <v>#N/A</v>
      </c>
      <c r="J65" t="e">
        <f t="shared" ca="1" si="21"/>
        <v>#N/A</v>
      </c>
      <c r="K65" t="e">
        <f t="shared" ca="1" si="21"/>
        <v>#N/A</v>
      </c>
      <c r="L65" t="e">
        <f t="shared" ca="1" si="21"/>
        <v>#N/A</v>
      </c>
      <c r="M65" t="e">
        <f t="shared" ca="1" si="21"/>
        <v>#N/A</v>
      </c>
      <c r="N65" t="e">
        <f t="shared" ca="1" si="21"/>
        <v>#N/A</v>
      </c>
      <c r="O65" t="e">
        <f t="shared" ca="1" si="21"/>
        <v>#N/A</v>
      </c>
      <c r="P65" t="e">
        <f t="shared" ca="1" si="21"/>
        <v>#N/A</v>
      </c>
      <c r="Q65" t="e">
        <f t="shared" ca="1" si="21"/>
        <v>#N/A</v>
      </c>
      <c r="R65" t="e">
        <f t="shared" ca="1" si="21"/>
        <v>#N/A</v>
      </c>
      <c r="S65" t="e">
        <f t="shared" ca="1" si="21"/>
        <v>#N/A</v>
      </c>
      <c r="T65" t="e">
        <f t="shared" ca="1" si="21"/>
        <v>#N/A</v>
      </c>
      <c r="U65" t="e">
        <f t="shared" ca="1" si="21"/>
        <v>#N/A</v>
      </c>
      <c r="V65" t="e">
        <f t="shared" ca="1" si="21"/>
        <v>#N/A</v>
      </c>
      <c r="W65" t="e">
        <f t="shared" ca="1" si="21"/>
        <v>#N/A</v>
      </c>
      <c r="X65" t="e">
        <f t="shared" ca="1" si="21"/>
        <v>#N/A</v>
      </c>
      <c r="Y65" t="e">
        <f t="shared" ca="1" si="21"/>
        <v>#N/A</v>
      </c>
      <c r="Z65" t="e">
        <f t="shared" ca="1" si="21"/>
        <v>#N/A</v>
      </c>
      <c r="AA65" t="e">
        <f t="shared" ca="1" si="21"/>
        <v>#N/A</v>
      </c>
      <c r="AB65" t="e">
        <f t="shared" ca="1" si="21"/>
        <v>#N/A</v>
      </c>
      <c r="AC65" t="e">
        <f t="shared" ca="1" si="21"/>
        <v>#N/A</v>
      </c>
      <c r="AD65" t="e">
        <f t="shared" ca="1" si="21"/>
        <v>#N/A</v>
      </c>
      <c r="AE65" t="e">
        <f t="shared" ca="1" si="21"/>
        <v>#N/A</v>
      </c>
      <c r="AF65" t="e">
        <f t="shared" ca="1" si="21"/>
        <v>#N/A</v>
      </c>
      <c r="AG65" t="e">
        <f t="shared" ca="1" si="21"/>
        <v>#N/A</v>
      </c>
      <c r="AH65" t="e">
        <f t="shared" ca="1" si="21"/>
        <v>#N/A</v>
      </c>
    </row>
    <row r="66" spans="4:34" x14ac:dyDescent="0.55000000000000004">
      <c r="D66" s="3">
        <f ca="1">D61+1</f>
        <v>43863</v>
      </c>
      <c r="E66" t="e">
        <f ca="1">IF(MEDIAN($D66,E$55)=E$55,0.5,NA())</f>
        <v>#N/A</v>
      </c>
      <c r="F66" t="e">
        <f t="shared" ca="1" si="21"/>
        <v>#N/A</v>
      </c>
      <c r="G66" t="e">
        <f t="shared" ca="1" si="21"/>
        <v>#N/A</v>
      </c>
      <c r="H66" t="e">
        <f t="shared" ca="1" si="21"/>
        <v>#N/A</v>
      </c>
      <c r="I66" t="e">
        <f t="shared" ca="1" si="21"/>
        <v>#N/A</v>
      </c>
      <c r="J66" t="e">
        <f t="shared" ca="1" si="21"/>
        <v>#N/A</v>
      </c>
      <c r="K66" t="e">
        <f t="shared" ca="1" si="21"/>
        <v>#N/A</v>
      </c>
      <c r="L66" t="e">
        <f t="shared" ca="1" si="21"/>
        <v>#N/A</v>
      </c>
      <c r="M66" t="e">
        <f t="shared" ca="1" si="21"/>
        <v>#N/A</v>
      </c>
      <c r="N66" t="e">
        <f t="shared" ca="1" si="21"/>
        <v>#N/A</v>
      </c>
      <c r="O66" t="e">
        <f t="shared" ca="1" si="21"/>
        <v>#N/A</v>
      </c>
      <c r="P66" t="e">
        <f t="shared" ca="1" si="21"/>
        <v>#N/A</v>
      </c>
      <c r="Q66" t="e">
        <f t="shared" ca="1" si="21"/>
        <v>#N/A</v>
      </c>
      <c r="R66">
        <f t="shared" ca="1" si="21"/>
        <v>0.5</v>
      </c>
      <c r="S66" t="e">
        <f t="shared" ca="1" si="21"/>
        <v>#N/A</v>
      </c>
      <c r="T66" t="e">
        <f t="shared" ca="1" si="21"/>
        <v>#N/A</v>
      </c>
      <c r="U66" t="e">
        <f t="shared" ca="1" si="21"/>
        <v>#N/A</v>
      </c>
      <c r="V66" t="e">
        <f t="shared" ca="1" si="21"/>
        <v>#N/A</v>
      </c>
      <c r="W66" t="e">
        <f t="shared" ca="1" si="21"/>
        <v>#N/A</v>
      </c>
      <c r="X66" t="e">
        <f t="shared" ca="1" si="21"/>
        <v>#N/A</v>
      </c>
      <c r="Y66" t="e">
        <f t="shared" ca="1" si="21"/>
        <v>#N/A</v>
      </c>
      <c r="Z66" t="e">
        <f t="shared" ca="1" si="21"/>
        <v>#N/A</v>
      </c>
      <c r="AA66" t="e">
        <f t="shared" ca="1" si="21"/>
        <v>#N/A</v>
      </c>
      <c r="AB66" t="e">
        <f t="shared" ca="1" si="21"/>
        <v>#N/A</v>
      </c>
      <c r="AC66" t="e">
        <f t="shared" ca="1" si="21"/>
        <v>#N/A</v>
      </c>
      <c r="AD66" t="e">
        <f t="shared" ca="1" si="21"/>
        <v>#N/A</v>
      </c>
      <c r="AE66" t="e">
        <f t="shared" ca="1" si="21"/>
        <v>#N/A</v>
      </c>
      <c r="AF66" t="e">
        <f t="shared" ca="1" si="21"/>
        <v>#N/A</v>
      </c>
      <c r="AG66" t="e">
        <f t="shared" ca="1" si="21"/>
        <v>#N/A</v>
      </c>
      <c r="AH66" t="e">
        <f t="shared" ca="1" si="21"/>
        <v>#N/A</v>
      </c>
    </row>
    <row r="69" spans="4:34" x14ac:dyDescent="0.55000000000000004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55000000000000004">
      <c r="D70">
        <v>3</v>
      </c>
      <c r="E70" t="str">
        <f ca="1">LEFT(UPPER(TEXT(E55,"ddd")),$D70)</f>
        <v>MON</v>
      </c>
      <c r="F70" t="str">
        <f t="shared" ref="F70:AH70" ca="1" si="23">LEFT(UPPER(TEXT(F55,"ddd")),$D70)</f>
        <v>TUE</v>
      </c>
      <c r="G70" t="str">
        <f t="shared" ca="1" si="23"/>
        <v>WED</v>
      </c>
      <c r="H70" t="str">
        <f t="shared" ca="1" si="23"/>
        <v>THU</v>
      </c>
      <c r="I70" t="str">
        <f t="shared" ca="1" si="23"/>
        <v>FRI</v>
      </c>
      <c r="J70" t="str">
        <f t="shared" ca="1" si="23"/>
        <v>SAT</v>
      </c>
      <c r="K70" t="str">
        <f t="shared" ca="1" si="23"/>
        <v>SUN</v>
      </c>
      <c r="L70" t="str">
        <f t="shared" ca="1" si="23"/>
        <v>MON</v>
      </c>
      <c r="M70" t="str">
        <f t="shared" ca="1" si="23"/>
        <v>TUE</v>
      </c>
      <c r="N70" t="str">
        <f t="shared" ca="1" si="23"/>
        <v>WED</v>
      </c>
      <c r="O70" t="str">
        <f t="shared" ca="1" si="23"/>
        <v>THU</v>
      </c>
      <c r="P70" t="str">
        <f t="shared" ca="1" si="23"/>
        <v>FRI</v>
      </c>
      <c r="Q70" t="str">
        <f t="shared" ca="1" si="23"/>
        <v>SAT</v>
      </c>
      <c r="R70" t="str">
        <f t="shared" ca="1" si="23"/>
        <v>SUN</v>
      </c>
      <c r="S70" t="str">
        <f t="shared" ca="1" si="23"/>
        <v>MON</v>
      </c>
      <c r="T70" t="str">
        <f t="shared" ca="1" si="23"/>
        <v>TUE</v>
      </c>
      <c r="U70" t="str">
        <f t="shared" ca="1" si="23"/>
        <v>WED</v>
      </c>
      <c r="V70" t="str">
        <f t="shared" ca="1" si="23"/>
        <v>THU</v>
      </c>
      <c r="W70" t="str">
        <f t="shared" ca="1" si="23"/>
        <v>FRI</v>
      </c>
      <c r="X70" t="str">
        <f t="shared" ca="1" si="23"/>
        <v>SAT</v>
      </c>
      <c r="Y70" t="str">
        <f t="shared" ca="1" si="23"/>
        <v>SUN</v>
      </c>
      <c r="Z70" t="str">
        <f t="shared" ca="1" si="23"/>
        <v>MON</v>
      </c>
      <c r="AA70" t="str">
        <f t="shared" ca="1" si="23"/>
        <v>TUE</v>
      </c>
      <c r="AB70" t="str">
        <f t="shared" ca="1" si="23"/>
        <v>WED</v>
      </c>
      <c r="AC70" t="str">
        <f t="shared" ca="1" si="23"/>
        <v>THU</v>
      </c>
      <c r="AD70" t="str">
        <f t="shared" ca="1" si="23"/>
        <v>FRI</v>
      </c>
      <c r="AE70" t="str">
        <f t="shared" ca="1" si="23"/>
        <v>SAT</v>
      </c>
      <c r="AF70" t="str">
        <f t="shared" ca="1" si="23"/>
        <v>SUN</v>
      </c>
      <c r="AG70" t="str">
        <f t="shared" ca="1" si="23"/>
        <v>MON</v>
      </c>
      <c r="AH70" t="str">
        <f t="shared" ca="1" si="23"/>
        <v>TUE</v>
      </c>
    </row>
    <row r="71" spans="4:34" x14ac:dyDescent="0.55000000000000004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55000000000000004">
      <c r="E72" t="str">
        <f ca="1">TEXT(E55,"dd")</f>
        <v>20</v>
      </c>
      <c r="F72" t="str">
        <f t="shared" ref="F72:AH72" ca="1" si="24">TEXT(F55,"dd")</f>
        <v>21</v>
      </c>
      <c r="G72" t="str">
        <f t="shared" ca="1" si="24"/>
        <v>22</v>
      </c>
      <c r="H72" t="str">
        <f t="shared" ca="1" si="24"/>
        <v>23</v>
      </c>
      <c r="I72" t="str">
        <f t="shared" ca="1" si="24"/>
        <v>24</v>
      </c>
      <c r="J72" t="str">
        <f t="shared" ca="1" si="24"/>
        <v>25</v>
      </c>
      <c r="K72" t="str">
        <f t="shared" ca="1" si="24"/>
        <v>26</v>
      </c>
      <c r="L72" t="str">
        <f t="shared" ca="1" si="24"/>
        <v>27</v>
      </c>
      <c r="M72" t="str">
        <f t="shared" ca="1" si="24"/>
        <v>28</v>
      </c>
      <c r="N72" t="str">
        <f t="shared" ca="1" si="24"/>
        <v>29</v>
      </c>
      <c r="O72" t="str">
        <f t="shared" ca="1" si="24"/>
        <v>30</v>
      </c>
      <c r="P72" t="str">
        <f t="shared" ca="1" si="24"/>
        <v>31</v>
      </c>
      <c r="Q72" t="str">
        <f t="shared" ca="1" si="24"/>
        <v>01</v>
      </c>
      <c r="R72" t="str">
        <f t="shared" ca="1" si="24"/>
        <v>02</v>
      </c>
      <c r="S72" t="str">
        <f t="shared" ca="1" si="24"/>
        <v>03</v>
      </c>
      <c r="T72" t="str">
        <f t="shared" ca="1" si="24"/>
        <v>04</v>
      </c>
      <c r="U72" t="str">
        <f t="shared" ca="1" si="24"/>
        <v>05</v>
      </c>
      <c r="V72" t="str">
        <f t="shared" ca="1" si="24"/>
        <v>06</v>
      </c>
      <c r="W72" t="str">
        <f t="shared" ca="1" si="24"/>
        <v>07</v>
      </c>
      <c r="X72" t="str">
        <f t="shared" ca="1" si="24"/>
        <v>08</v>
      </c>
      <c r="Y72" t="str">
        <f t="shared" ca="1" si="24"/>
        <v>09</v>
      </c>
      <c r="Z72" t="str">
        <f t="shared" ca="1" si="24"/>
        <v>10</v>
      </c>
      <c r="AA72" t="str">
        <f t="shared" ca="1" si="24"/>
        <v>11</v>
      </c>
      <c r="AB72" t="str">
        <f t="shared" ca="1" si="24"/>
        <v>12</v>
      </c>
      <c r="AC72" t="str">
        <f t="shared" ca="1" si="24"/>
        <v>13</v>
      </c>
      <c r="AD72" t="str">
        <f t="shared" ca="1" si="24"/>
        <v>14</v>
      </c>
      <c r="AE72" t="str">
        <f t="shared" ca="1" si="24"/>
        <v>15</v>
      </c>
      <c r="AF72" t="str">
        <f t="shared" ca="1" si="24"/>
        <v>16</v>
      </c>
      <c r="AG72" t="str">
        <f t="shared" ca="1" si="24"/>
        <v>17</v>
      </c>
      <c r="AH72" t="str">
        <f t="shared" ca="1" si="24"/>
        <v>18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11D93F-21D3-4821-9768-A0F99C41A8EB}">
  <ds:schemaRefs>
    <ds:schemaRef ds:uri="http://schemas.microsoft.com/office/infopath/2007/PartnerControls"/>
    <ds:schemaRef ds:uri="71af3243-3dd4-4a8d-8c0d-dd76da1f02a5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16c05727-aa75-4e4a-9b5f-8a80a116589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2020-01-13T10:04:47Z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