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ty\OneDrive\Документы\Лабы\4.2.1\"/>
    </mc:Choice>
  </mc:AlternateContent>
  <xr:revisionPtr revIDLastSave="0" documentId="13_ncr:1_{06564822-7829-40CC-A93A-2D25729E0564}" xr6:coauthVersionLast="47" xr6:coauthVersionMax="47" xr10:uidLastSave="{00000000-0000-0000-0000-000000000000}"/>
  <bookViews>
    <workbookView xWindow="-110" yWindow="-110" windowWidth="19420" windowHeight="10420" xr2:uid="{EFABF069-962F-4E75-8D71-DA9A0B3C8A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M17" i="1"/>
  <c r="L17" i="1"/>
  <c r="K17" i="1"/>
  <c r="J17" i="1"/>
  <c r="I17" i="1"/>
  <c r="H17" i="1"/>
  <c r="G17" i="1"/>
  <c r="F17" i="1"/>
  <c r="E17" i="1"/>
  <c r="D17" i="1"/>
  <c r="C17" i="1"/>
  <c r="B17" i="1"/>
  <c r="C7" i="1"/>
  <c r="D7" i="1"/>
  <c r="E7" i="1"/>
  <c r="F7" i="1"/>
  <c r="G7" i="1"/>
  <c r="H7" i="1"/>
  <c r="B7" i="1"/>
  <c r="I7" i="1"/>
  <c r="J7" i="1"/>
  <c r="K7" i="1"/>
  <c r="L7" i="1"/>
  <c r="M7" i="1"/>
  <c r="E8" i="1"/>
  <c r="F8" i="1"/>
  <c r="M8" i="1"/>
  <c r="B26" i="1"/>
  <c r="D15" i="1"/>
  <c r="D16" i="1" s="1"/>
  <c r="F15" i="1"/>
  <c r="F16" i="1" s="1"/>
  <c r="F18" i="1" s="1"/>
  <c r="C5" i="1"/>
  <c r="C6" i="1" s="1"/>
  <c r="C8" i="1" s="1"/>
  <c r="H5" i="1"/>
  <c r="H6" i="1" s="1"/>
  <c r="H8" i="1" s="1"/>
  <c r="K5" i="1"/>
  <c r="C14" i="1"/>
  <c r="C15" i="1" s="1"/>
  <c r="C16" i="1" s="1"/>
  <c r="D14" i="1"/>
  <c r="E14" i="1"/>
  <c r="E15" i="1" s="1"/>
  <c r="E16" i="1" s="1"/>
  <c r="F14" i="1"/>
  <c r="G14" i="1"/>
  <c r="G15" i="1" s="1"/>
  <c r="G16" i="1" s="1"/>
  <c r="G18" i="1" s="1"/>
  <c r="H14" i="1"/>
  <c r="H15" i="1" s="1"/>
  <c r="H16" i="1" s="1"/>
  <c r="H18" i="1" s="1"/>
  <c r="I14" i="1"/>
  <c r="I15" i="1" s="1"/>
  <c r="I16" i="1" s="1"/>
  <c r="I18" i="1" s="1"/>
  <c r="J14" i="1"/>
  <c r="J15" i="1" s="1"/>
  <c r="J16" i="1" s="1"/>
  <c r="K14" i="1"/>
  <c r="K15" i="1" s="1"/>
  <c r="K16" i="1" s="1"/>
  <c r="L14" i="1"/>
  <c r="L15" i="1" s="1"/>
  <c r="L16" i="1" s="1"/>
  <c r="M14" i="1"/>
  <c r="M15" i="1" s="1"/>
  <c r="M16" i="1" s="1"/>
  <c r="B14" i="1"/>
  <c r="B15" i="1" s="1"/>
  <c r="B16" i="1" s="1"/>
  <c r="B18" i="1" s="1"/>
  <c r="K6" i="1"/>
  <c r="K8" i="1" s="1"/>
  <c r="C4" i="1"/>
  <c r="D4" i="1"/>
  <c r="D5" i="1" s="1"/>
  <c r="D6" i="1" s="1"/>
  <c r="D8" i="1" s="1"/>
  <c r="E4" i="1"/>
  <c r="E5" i="1" s="1"/>
  <c r="E6" i="1" s="1"/>
  <c r="F4" i="1"/>
  <c r="F5" i="1" s="1"/>
  <c r="F6" i="1" s="1"/>
  <c r="G4" i="1"/>
  <c r="G5" i="1" s="1"/>
  <c r="G6" i="1" s="1"/>
  <c r="H4" i="1"/>
  <c r="I4" i="1"/>
  <c r="I5" i="1" s="1"/>
  <c r="I6" i="1" s="1"/>
  <c r="I8" i="1" s="1"/>
  <c r="J4" i="1"/>
  <c r="J5" i="1" s="1"/>
  <c r="J6" i="1" s="1"/>
  <c r="J8" i="1" s="1"/>
  <c r="K4" i="1"/>
  <c r="L4" i="1"/>
  <c r="L5" i="1" s="1"/>
  <c r="L6" i="1" s="1"/>
  <c r="L8" i="1" s="1"/>
  <c r="M4" i="1"/>
  <c r="M5" i="1" s="1"/>
  <c r="M6" i="1" s="1"/>
  <c r="B4" i="1"/>
  <c r="B5" i="1" s="1"/>
  <c r="B6" i="1" s="1"/>
  <c r="B23" i="1" l="1"/>
  <c r="C18" i="1"/>
  <c r="D18" i="1"/>
  <c r="L18" i="1"/>
  <c r="J18" i="1"/>
  <c r="K18" i="1"/>
  <c r="E18" i="1"/>
  <c r="M18" i="1"/>
  <c r="G8" i="1"/>
  <c r="B8" i="1"/>
</calcChain>
</file>

<file path=xl/sharedStrings.xml><?xml version="1.0" encoding="utf-8"?>
<sst xmlns="http://schemas.openxmlformats.org/spreadsheetml/2006/main" count="44" uniqueCount="19">
  <si>
    <t>темные</t>
  </si>
  <si>
    <t>m</t>
  </si>
  <si>
    <t>светлые</t>
  </si>
  <si>
    <t>r_m смещенная</t>
  </si>
  <si>
    <t>r_m, дел</t>
  </si>
  <si>
    <t>r_m, мкм</t>
  </si>
  <si>
    <t>r_m^2, мкм^2</t>
  </si>
  <si>
    <t>R, см</t>
  </si>
  <si>
    <t>n</t>
  </si>
  <si>
    <t>баритовый крон БК-10</t>
  </si>
  <si>
    <t>Delta lambda, нм</t>
  </si>
  <si>
    <t>\sigma r_m, мкм</t>
  </si>
  <si>
    <t>\sigma r_m^2, мкм^2</t>
  </si>
  <si>
    <t>sigma_R, см</t>
  </si>
  <si>
    <t>$m$</t>
  </si>
  <si>
    <t>$r_m, \text{ дел}$</t>
  </si>
  <si>
    <t>$r_m, \text{ мкм}$</t>
  </si>
  <si>
    <t>$r_m^2, \text{ мкм}^2$</t>
  </si>
  <si>
    <t>$\sigma r_{m}^2, \text{ мкм}^2$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</si>
</sst>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темные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4"/>
          <c:tx>
            <c:strRef>
              <c:f>Лист1!$B$2:$M$2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tx>
          <c:spPr>
            <a:ln w="19050" cap="rnd">
              <a:solidFill>
                <a:schemeClr val="accent1">
                  <a:alpha val="94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435344567596205"/>
                  <c:y val="-5.247813411078717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Лист1!$B$2:$M$2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Лист1!$B$6:$M$6</c:f>
              <c:numCache>
                <c:formatCode>0.0</c:formatCode>
                <c:ptCount val="12"/>
                <c:pt idx="0">
                  <c:v>75.299006250000033</c:v>
                </c:pt>
                <c:pt idx="1">
                  <c:v>136.89000000000001</c:v>
                </c:pt>
                <c:pt idx="2">
                  <c:v>216.75200624999997</c:v>
                </c:pt>
                <c:pt idx="3">
                  <c:v>291.12890625</c:v>
                </c:pt>
                <c:pt idx="4">
                  <c:v>361.47515625000011</c:v>
                </c:pt>
                <c:pt idx="5">
                  <c:v>447.63980624999994</c:v>
                </c:pt>
                <c:pt idx="6">
                  <c:v>522.75106406249984</c:v>
                </c:pt>
                <c:pt idx="7">
                  <c:v>579.96680624999976</c:v>
                </c:pt>
                <c:pt idx="8">
                  <c:v>667.57640624999988</c:v>
                </c:pt>
                <c:pt idx="9">
                  <c:v>750.62300625</c:v>
                </c:pt>
                <c:pt idx="10">
                  <c:v>827.28140625000015</c:v>
                </c:pt>
                <c:pt idx="11">
                  <c:v>901.80090000000007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23-4DC3-A17D-E759794ED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528240"/>
        <c:axId val="150552782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Лист1!$A$13</c15:sqref>
                        </c15:formulaRef>
                      </c:ext>
                    </c:extLst>
                    <c:strCache>
                      <c:ptCount val="1"/>
                      <c:pt idx="0">
                        <c:v>r_m смещенная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Лист1!$B$12:$M$12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Лист1!$B$13:$M$13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3.77</c:v>
                      </c:pt>
                      <c:pt idx="1">
                        <c:v>3.4</c:v>
                      </c:pt>
                      <c:pt idx="2">
                        <c:v>3.08</c:v>
                      </c:pt>
                      <c:pt idx="3">
                        <c:v>2.8250000000000002</c:v>
                      </c:pt>
                      <c:pt idx="4">
                        <c:v>2.62</c:v>
                      </c:pt>
                      <c:pt idx="5">
                        <c:v>2.4049999999999998</c:v>
                      </c:pt>
                      <c:pt idx="6">
                        <c:v>2.21</c:v>
                      </c:pt>
                      <c:pt idx="7">
                        <c:v>2.04</c:v>
                      </c:pt>
                      <c:pt idx="8">
                        <c:v>1.885</c:v>
                      </c:pt>
                      <c:pt idx="9">
                        <c:v>1.73</c:v>
                      </c:pt>
                      <c:pt idx="10">
                        <c:v>1.59</c:v>
                      </c:pt>
                      <c:pt idx="11">
                        <c:v>1.4550000000000001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523-4DC3-A17D-E759794EDD28}"/>
                  </c:ext>
                </c:extLst>
              </c15:ser>
            </c15:filteredScatterSeries>
            <c15:filteredScatte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Лист1!$A$14</c15:sqref>
                        </c15:formulaRef>
                      </c:ext>
                    </c:extLst>
                    <c:strCache>
                      <c:ptCount val="1"/>
                      <c:pt idx="0">
                        <c:v>r_m, дел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Лист1!$B$12:$M$12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Лист1!$B$14:$M$14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0.69</c:v>
                      </c:pt>
                      <c:pt idx="1">
                        <c:v>1.06</c:v>
                      </c:pt>
                      <c:pt idx="2">
                        <c:v>1.38</c:v>
                      </c:pt>
                      <c:pt idx="3">
                        <c:v>1.6349999999999998</c:v>
                      </c:pt>
                      <c:pt idx="4">
                        <c:v>1.8399999999999999</c:v>
                      </c:pt>
                      <c:pt idx="5">
                        <c:v>2.0550000000000002</c:v>
                      </c:pt>
                      <c:pt idx="6">
                        <c:v>2.25</c:v>
                      </c:pt>
                      <c:pt idx="7">
                        <c:v>2.42</c:v>
                      </c:pt>
                      <c:pt idx="8">
                        <c:v>2.5750000000000002</c:v>
                      </c:pt>
                      <c:pt idx="9">
                        <c:v>2.73</c:v>
                      </c:pt>
                      <c:pt idx="10">
                        <c:v>2.87</c:v>
                      </c:pt>
                      <c:pt idx="11">
                        <c:v>3.0049999999999999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523-4DC3-A17D-E759794EDD28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Лист1!$A$15</c15:sqref>
                        </c15:formulaRef>
                      </c:ext>
                    </c:extLst>
                    <c:strCache>
                      <c:ptCount val="1"/>
                      <c:pt idx="0">
                        <c:v>r_m, мкм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Лист1!$B$12:$M$12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Лист1!$B$15:$M$15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6.7274999999999991</c:v>
                      </c:pt>
                      <c:pt idx="1">
                        <c:v>10.335000000000001</c:v>
                      </c:pt>
                      <c:pt idx="2">
                        <c:v>13.454999999999998</c:v>
                      </c:pt>
                      <c:pt idx="3">
                        <c:v>15.941249999999998</c:v>
                      </c:pt>
                      <c:pt idx="4">
                        <c:v>17.939999999999998</c:v>
                      </c:pt>
                      <c:pt idx="5">
                        <c:v>20.036250000000003</c:v>
                      </c:pt>
                      <c:pt idx="6">
                        <c:v>21.9375</c:v>
                      </c:pt>
                      <c:pt idx="7">
                        <c:v>23.594999999999999</c:v>
                      </c:pt>
                      <c:pt idx="8">
                        <c:v>25.106250000000003</c:v>
                      </c:pt>
                      <c:pt idx="9">
                        <c:v>26.6175</c:v>
                      </c:pt>
                      <c:pt idx="10">
                        <c:v>27.982500000000002</c:v>
                      </c:pt>
                      <c:pt idx="11">
                        <c:v>29.298749999999998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523-4DC3-A17D-E759794EDD28}"/>
                  </c:ext>
                </c:extLst>
              </c15:ser>
            </c15:filteredScatterSeries>
            <c15:filteredScatter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Лист1!$A$16</c15:sqref>
                        </c15:formulaRef>
                      </c:ext>
                    </c:extLst>
                    <c:strCache>
                      <c:ptCount val="1"/>
                      <c:pt idx="0">
                        <c:v>r_m^2, мкм^2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Лист1!$B$12:$M$12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Лист1!$B$16:$M$16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45.259256249999986</c:v>
                      </c:pt>
                      <c:pt idx="1">
                        <c:v>106.81222500000001</c:v>
                      </c:pt>
                      <c:pt idx="2">
                        <c:v>181.03702499999994</c:v>
                      </c:pt>
                      <c:pt idx="3">
                        <c:v>254.12345156249995</c:v>
                      </c:pt>
                      <c:pt idx="4">
                        <c:v>321.84359999999992</c:v>
                      </c:pt>
                      <c:pt idx="5">
                        <c:v>401.4513140625001</c:v>
                      </c:pt>
                      <c:pt idx="6">
                        <c:v>481.25390625</c:v>
                      </c:pt>
                      <c:pt idx="7">
                        <c:v>556.72402499999998</c:v>
                      </c:pt>
                      <c:pt idx="8">
                        <c:v>630.32378906250017</c:v>
                      </c:pt>
                      <c:pt idx="9">
                        <c:v>708.49130624999998</c:v>
                      </c:pt>
                      <c:pt idx="10">
                        <c:v>783.02030625000009</c:v>
                      </c:pt>
                      <c:pt idx="11">
                        <c:v>858.41675156249994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523-4DC3-A17D-E759794EDD28}"/>
                  </c:ext>
                </c:extLst>
              </c15:ser>
            </c15:filteredScatterSeries>
          </c:ext>
        </c:extLst>
      </c:scatterChart>
      <c:valAx>
        <c:axId val="150552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5527824"/>
        <c:crosses val="autoZero"/>
        <c:crossBetween val="midCat"/>
      </c:valAx>
      <c:valAx>
        <c:axId val="150552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552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светлые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Лист1!$B$12:$M$12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Лист1!$B$16:$M$16</c:f>
              <c:numCache>
                <c:formatCode>0.0</c:formatCode>
                <c:ptCount val="12"/>
                <c:pt idx="0">
                  <c:v>45.259256249999986</c:v>
                </c:pt>
                <c:pt idx="1">
                  <c:v>106.81222500000001</c:v>
                </c:pt>
                <c:pt idx="2">
                  <c:v>181.03702499999994</c:v>
                </c:pt>
                <c:pt idx="3">
                  <c:v>254.12345156249995</c:v>
                </c:pt>
                <c:pt idx="4">
                  <c:v>321.84359999999992</c:v>
                </c:pt>
                <c:pt idx="5">
                  <c:v>401.4513140625001</c:v>
                </c:pt>
                <c:pt idx="6">
                  <c:v>481.25390625</c:v>
                </c:pt>
                <c:pt idx="7">
                  <c:v>556.72402499999998</c:v>
                </c:pt>
                <c:pt idx="8">
                  <c:v>630.32378906250017</c:v>
                </c:pt>
                <c:pt idx="9">
                  <c:v>708.49130624999998</c:v>
                </c:pt>
                <c:pt idx="10">
                  <c:v>783.02030625000009</c:v>
                </c:pt>
                <c:pt idx="11">
                  <c:v>858.41675156249994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1-4C5B-A6FD-55B7C1DC5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981568"/>
        <c:axId val="1557981984"/>
      </c:scatterChart>
      <c:valAx>
        <c:axId val="155798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7981984"/>
        <c:crosses val="autoZero"/>
        <c:crossBetween val="midCat"/>
      </c:valAx>
      <c:valAx>
        <c:axId val="155798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798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387350</xdr:colOff>
      <xdr:row>1</xdr:row>
      <xdr:rowOff>19050</xdr:rowOff>
    </xdr:from>
    <xdr:to>
      <xdr:col>20</xdr:col>
      <xdr:colOff>57150</xdr:colOff>
      <xdr:row>13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AD57D2D-05AD-11C5-FA16-3DC434B7A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104775</xdr:colOff>
      <xdr:row>16</xdr:row>
      <xdr:rowOff>127000</xdr:rowOff>
    </xdr:from>
    <xdr:to>
      <xdr:col>19</xdr:col>
      <xdr:colOff>412750</xdr:colOff>
      <xdr:row>28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120BE6B-4BB6-2411-C6C8-9DDAB58CB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C2BB-449F-42D7-B733-0E5DA1E56AD6}">
  <dimension ref="A1:O56"/>
  <sheetViews>
    <sheetView tabSelected="1" topLeftCell="A41" workbookViewId="0">
      <selection activeCell="I49" sqref="I49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35">
      <c r="A3" t="s">
        <v>3</v>
      </c>
      <c r="B3">
        <v>3.57</v>
      </c>
      <c r="C3">
        <v>3.26</v>
      </c>
      <c r="D3">
        <v>2.95</v>
      </c>
      <c r="E3">
        <v>2.71</v>
      </c>
      <c r="F3">
        <v>2.5099999999999998</v>
      </c>
      <c r="G3">
        <v>2.29</v>
      </c>
      <c r="H3">
        <v>2.1150000000000002</v>
      </c>
      <c r="I3">
        <v>1.99</v>
      </c>
      <c r="J3">
        <v>1.81</v>
      </c>
      <c r="K3">
        <v>1.65</v>
      </c>
      <c r="L3">
        <v>1.51</v>
      </c>
      <c r="M3">
        <v>1.38</v>
      </c>
    </row>
    <row r="4" spans="1:13" x14ac:dyDescent="0.35">
      <c r="A4" t="s">
        <v>4</v>
      </c>
      <c r="B4">
        <f>4.46-B3</f>
        <v>0.89000000000000012</v>
      </c>
      <c r="C4">
        <f t="shared" ref="C4:M4" si="0">4.46-C3</f>
        <v>1.2000000000000002</v>
      </c>
      <c r="D4">
        <f t="shared" si="0"/>
        <v>1.5099999999999998</v>
      </c>
      <c r="E4">
        <f t="shared" si="0"/>
        <v>1.75</v>
      </c>
      <c r="F4">
        <f t="shared" si="0"/>
        <v>1.9500000000000002</v>
      </c>
      <c r="G4">
        <f t="shared" si="0"/>
        <v>2.17</v>
      </c>
      <c r="H4">
        <f t="shared" si="0"/>
        <v>2.3449999999999998</v>
      </c>
      <c r="I4">
        <f t="shared" si="0"/>
        <v>2.4699999999999998</v>
      </c>
      <c r="J4">
        <f t="shared" si="0"/>
        <v>2.65</v>
      </c>
      <c r="K4">
        <f t="shared" si="0"/>
        <v>2.81</v>
      </c>
      <c r="L4">
        <f t="shared" si="0"/>
        <v>2.95</v>
      </c>
      <c r="M4">
        <f t="shared" si="0"/>
        <v>3.08</v>
      </c>
    </row>
    <row r="5" spans="1:13" x14ac:dyDescent="0.35">
      <c r="A5" t="s">
        <v>5</v>
      </c>
      <c r="B5" s="2">
        <f>B4*9.75</f>
        <v>8.677500000000002</v>
      </c>
      <c r="C5" s="2">
        <f t="shared" ref="C5:M5" si="1">C4*9.75</f>
        <v>11.700000000000001</v>
      </c>
      <c r="D5" s="2">
        <f t="shared" si="1"/>
        <v>14.722499999999998</v>
      </c>
      <c r="E5" s="2">
        <f t="shared" si="1"/>
        <v>17.0625</v>
      </c>
      <c r="F5" s="2">
        <f t="shared" si="1"/>
        <v>19.012500000000003</v>
      </c>
      <c r="G5" s="2">
        <f t="shared" si="1"/>
        <v>21.157499999999999</v>
      </c>
      <c r="H5" s="2">
        <f t="shared" si="1"/>
        <v>22.863749999999996</v>
      </c>
      <c r="I5" s="2">
        <f t="shared" si="1"/>
        <v>24.082499999999996</v>
      </c>
      <c r="J5" s="2">
        <f t="shared" si="1"/>
        <v>25.837499999999999</v>
      </c>
      <c r="K5" s="2">
        <f t="shared" si="1"/>
        <v>27.397500000000001</v>
      </c>
      <c r="L5" s="2">
        <f t="shared" si="1"/>
        <v>28.762500000000003</v>
      </c>
      <c r="M5" s="2">
        <f t="shared" si="1"/>
        <v>30.03</v>
      </c>
    </row>
    <row r="6" spans="1:13" x14ac:dyDescent="0.35">
      <c r="A6" t="s">
        <v>6</v>
      </c>
      <c r="B6" s="2">
        <f>B5^2</f>
        <v>75.299006250000033</v>
      </c>
      <c r="C6" s="2">
        <f t="shared" ref="C6:M6" si="2">C5^2</f>
        <v>136.89000000000001</v>
      </c>
      <c r="D6" s="2">
        <f t="shared" si="2"/>
        <v>216.75200624999997</v>
      </c>
      <c r="E6" s="2">
        <f t="shared" si="2"/>
        <v>291.12890625</v>
      </c>
      <c r="F6" s="2">
        <f t="shared" si="2"/>
        <v>361.47515625000011</v>
      </c>
      <c r="G6" s="2">
        <f t="shared" si="2"/>
        <v>447.63980624999994</v>
      </c>
      <c r="H6" s="2">
        <f t="shared" si="2"/>
        <v>522.75106406249984</v>
      </c>
      <c r="I6" s="2">
        <f t="shared" si="2"/>
        <v>579.96680624999976</v>
      </c>
      <c r="J6" s="2">
        <f t="shared" si="2"/>
        <v>667.57640624999988</v>
      </c>
      <c r="K6" s="2">
        <f t="shared" si="2"/>
        <v>750.62300625</v>
      </c>
      <c r="L6" s="2">
        <f t="shared" si="2"/>
        <v>827.28140625000015</v>
      </c>
      <c r="M6" s="2">
        <f t="shared" si="2"/>
        <v>901.80090000000007</v>
      </c>
    </row>
    <row r="7" spans="1:13" x14ac:dyDescent="0.35">
      <c r="A7" t="s">
        <v>11</v>
      </c>
      <c r="B7">
        <f>0.2*9.75</f>
        <v>1.9500000000000002</v>
      </c>
      <c r="C7">
        <f t="shared" ref="C7:H7" si="3">0.2*9.75</f>
        <v>1.9500000000000002</v>
      </c>
      <c r="D7">
        <f t="shared" si="3"/>
        <v>1.9500000000000002</v>
      </c>
      <c r="E7">
        <f t="shared" si="3"/>
        <v>1.9500000000000002</v>
      </c>
      <c r="F7">
        <f t="shared" si="3"/>
        <v>1.9500000000000002</v>
      </c>
      <c r="G7">
        <f t="shared" si="3"/>
        <v>1.9500000000000002</v>
      </c>
      <c r="H7">
        <f t="shared" si="3"/>
        <v>1.9500000000000002</v>
      </c>
      <c r="I7" s="4">
        <f t="shared" ref="C7:M7" si="4">0.25*9.75</f>
        <v>2.4375</v>
      </c>
      <c r="J7" s="4">
        <f t="shared" si="4"/>
        <v>2.4375</v>
      </c>
      <c r="K7" s="4">
        <f t="shared" si="4"/>
        <v>2.4375</v>
      </c>
      <c r="L7" s="4">
        <f t="shared" si="4"/>
        <v>2.4375</v>
      </c>
      <c r="M7" s="4">
        <f t="shared" si="4"/>
        <v>2.4375</v>
      </c>
    </row>
    <row r="8" spans="1:13" x14ac:dyDescent="0.35">
      <c r="A8" t="s">
        <v>12</v>
      </c>
      <c r="B8" s="2">
        <f>B6*SQRT((B7/B6)^2+(B7/B6)^2)</f>
        <v>2.7577164466275357</v>
      </c>
      <c r="C8" s="2">
        <f t="shared" ref="C8:G8" si="5">C6*SQRT((C7/C6)^2+(C7/C6)^2)</f>
        <v>2.7577164466275357</v>
      </c>
      <c r="D8" s="2">
        <f t="shared" si="5"/>
        <v>2.7577164466275357</v>
      </c>
      <c r="E8" s="2">
        <f t="shared" si="5"/>
        <v>2.7577164466275357</v>
      </c>
      <c r="F8" s="2">
        <f t="shared" si="5"/>
        <v>2.7577164466275352</v>
      </c>
      <c r="G8" s="2">
        <f t="shared" si="5"/>
        <v>2.7577164466275357</v>
      </c>
      <c r="H8" s="2">
        <f t="shared" ref="C8:M8" si="6">H6*SQRT((H7/H6)^2+(H7/H6)^2)</f>
        <v>2.7577164466275357</v>
      </c>
      <c r="I8" s="2">
        <f t="shared" si="6"/>
        <v>3.4471455582844195</v>
      </c>
      <c r="J8" s="2">
        <f t="shared" si="6"/>
        <v>3.447145558284419</v>
      </c>
      <c r="K8" s="2">
        <f t="shared" si="6"/>
        <v>3.447145558284419</v>
      </c>
      <c r="L8" s="2">
        <f t="shared" si="6"/>
        <v>3.447145558284419</v>
      </c>
      <c r="M8" s="2">
        <f t="shared" si="6"/>
        <v>3.4471455582844195</v>
      </c>
    </row>
    <row r="11" spans="1:13" x14ac:dyDescent="0.35">
      <c r="A11" t="s">
        <v>2</v>
      </c>
    </row>
    <row r="12" spans="1:13" x14ac:dyDescent="0.35">
      <c r="A12" t="s">
        <v>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3" x14ac:dyDescent="0.35">
      <c r="A13" t="s">
        <v>3</v>
      </c>
      <c r="B13">
        <v>3.77</v>
      </c>
      <c r="C13">
        <v>3.4</v>
      </c>
      <c r="D13">
        <v>3.08</v>
      </c>
      <c r="E13">
        <v>2.8250000000000002</v>
      </c>
      <c r="F13">
        <v>2.62</v>
      </c>
      <c r="G13">
        <v>2.4049999999999998</v>
      </c>
      <c r="H13">
        <v>2.21</v>
      </c>
      <c r="I13">
        <v>2.04</v>
      </c>
      <c r="J13">
        <v>1.885</v>
      </c>
      <c r="K13">
        <v>1.73</v>
      </c>
      <c r="L13">
        <v>1.59</v>
      </c>
      <c r="M13">
        <v>1.4550000000000001</v>
      </c>
    </row>
    <row r="14" spans="1:13" x14ac:dyDescent="0.35">
      <c r="A14" t="s">
        <v>4</v>
      </c>
      <c r="B14">
        <f>4.46 - B13</f>
        <v>0.69</v>
      </c>
      <c r="C14">
        <f t="shared" ref="C14:M14" si="7">4.46 - C13</f>
        <v>1.06</v>
      </c>
      <c r="D14">
        <f t="shared" si="7"/>
        <v>1.38</v>
      </c>
      <c r="E14">
        <f t="shared" si="7"/>
        <v>1.6349999999999998</v>
      </c>
      <c r="F14">
        <f t="shared" si="7"/>
        <v>1.8399999999999999</v>
      </c>
      <c r="G14">
        <f t="shared" si="7"/>
        <v>2.0550000000000002</v>
      </c>
      <c r="H14">
        <f t="shared" si="7"/>
        <v>2.25</v>
      </c>
      <c r="I14">
        <f t="shared" si="7"/>
        <v>2.42</v>
      </c>
      <c r="J14">
        <f t="shared" si="7"/>
        <v>2.5750000000000002</v>
      </c>
      <c r="K14">
        <f t="shared" si="7"/>
        <v>2.73</v>
      </c>
      <c r="L14">
        <f t="shared" si="7"/>
        <v>2.87</v>
      </c>
      <c r="M14">
        <f t="shared" si="7"/>
        <v>3.0049999999999999</v>
      </c>
    </row>
    <row r="15" spans="1:13" x14ac:dyDescent="0.35">
      <c r="A15" t="s">
        <v>5</v>
      </c>
      <c r="B15" s="2">
        <f>B14*9.75</f>
        <v>6.7274999999999991</v>
      </c>
      <c r="C15" s="2">
        <f t="shared" ref="C15:M15" si="8">C14*9.75</f>
        <v>10.335000000000001</v>
      </c>
      <c r="D15" s="2">
        <f t="shared" si="8"/>
        <v>13.454999999999998</v>
      </c>
      <c r="E15" s="2">
        <f t="shared" si="8"/>
        <v>15.941249999999998</v>
      </c>
      <c r="F15" s="2">
        <f t="shared" si="8"/>
        <v>17.939999999999998</v>
      </c>
      <c r="G15" s="2">
        <f t="shared" si="8"/>
        <v>20.036250000000003</v>
      </c>
      <c r="H15" s="2">
        <f t="shared" si="8"/>
        <v>21.9375</v>
      </c>
      <c r="I15" s="2">
        <f t="shared" si="8"/>
        <v>23.594999999999999</v>
      </c>
      <c r="J15" s="2">
        <f t="shared" si="8"/>
        <v>25.106250000000003</v>
      </c>
      <c r="K15" s="2">
        <f t="shared" si="8"/>
        <v>26.6175</v>
      </c>
      <c r="L15" s="2">
        <f t="shared" si="8"/>
        <v>27.982500000000002</v>
      </c>
      <c r="M15" s="2">
        <f t="shared" si="8"/>
        <v>29.298749999999998</v>
      </c>
    </row>
    <row r="16" spans="1:13" x14ac:dyDescent="0.35">
      <c r="A16" t="s">
        <v>6</v>
      </c>
      <c r="B16" s="2">
        <f>B15^2</f>
        <v>45.259256249999986</v>
      </c>
      <c r="C16" s="2">
        <f t="shared" ref="C16:M16" si="9">C15^2</f>
        <v>106.81222500000001</v>
      </c>
      <c r="D16" s="2">
        <f t="shared" si="9"/>
        <v>181.03702499999994</v>
      </c>
      <c r="E16" s="2">
        <f t="shared" si="9"/>
        <v>254.12345156249995</v>
      </c>
      <c r="F16" s="2">
        <f t="shared" si="9"/>
        <v>321.84359999999992</v>
      </c>
      <c r="G16" s="2">
        <f t="shared" si="9"/>
        <v>401.4513140625001</v>
      </c>
      <c r="H16" s="2">
        <f t="shared" si="9"/>
        <v>481.25390625</v>
      </c>
      <c r="I16" s="2">
        <f t="shared" si="9"/>
        <v>556.72402499999998</v>
      </c>
      <c r="J16" s="2">
        <f t="shared" si="9"/>
        <v>630.32378906250017</v>
      </c>
      <c r="K16" s="2">
        <f t="shared" si="9"/>
        <v>708.49130624999998</v>
      </c>
      <c r="L16" s="2">
        <f t="shared" si="9"/>
        <v>783.02030625000009</v>
      </c>
      <c r="M16" s="2">
        <f t="shared" si="9"/>
        <v>858.41675156249994</v>
      </c>
    </row>
    <row r="17" spans="1:13" x14ac:dyDescent="0.35">
      <c r="A17" t="s">
        <v>11</v>
      </c>
      <c r="B17">
        <f>0.2*9.75</f>
        <v>1.9500000000000002</v>
      </c>
      <c r="C17">
        <f t="shared" ref="C17:H17" si="10">0.2*9.75</f>
        <v>1.9500000000000002</v>
      </c>
      <c r="D17">
        <f t="shared" si="10"/>
        <v>1.9500000000000002</v>
      </c>
      <c r="E17">
        <f t="shared" si="10"/>
        <v>1.9500000000000002</v>
      </c>
      <c r="F17">
        <f t="shared" si="10"/>
        <v>1.9500000000000002</v>
      </c>
      <c r="G17">
        <f t="shared" si="10"/>
        <v>1.9500000000000002</v>
      </c>
      <c r="H17">
        <f t="shared" si="10"/>
        <v>1.9500000000000002</v>
      </c>
      <c r="I17" s="4">
        <f t="shared" ref="I17:M17" si="11">0.25*9.75</f>
        <v>2.4375</v>
      </c>
      <c r="J17" s="4">
        <f t="shared" si="11"/>
        <v>2.4375</v>
      </c>
      <c r="K17" s="4">
        <f t="shared" si="11"/>
        <v>2.4375</v>
      </c>
      <c r="L17" s="4">
        <f t="shared" si="11"/>
        <v>2.4375</v>
      </c>
      <c r="M17" s="4">
        <f t="shared" si="11"/>
        <v>2.4375</v>
      </c>
    </row>
    <row r="18" spans="1:13" x14ac:dyDescent="0.35">
      <c r="A18" t="s">
        <v>12</v>
      </c>
      <c r="B18" s="2">
        <f>B16*SQRT((B17/B16)^2+(B17/B16)^2)</f>
        <v>2.7577164466275352</v>
      </c>
      <c r="C18" s="2">
        <f t="shared" ref="C18" si="12">C16*SQRT((C17/C16)^2+(C17/C16)^2)</f>
        <v>2.7577164466275357</v>
      </c>
      <c r="D18" s="2">
        <f t="shared" ref="D18" si="13">D16*SQRT((D17/D16)^2+(D17/D16)^2)</f>
        <v>2.7577164466275352</v>
      </c>
      <c r="E18" s="2">
        <f t="shared" ref="E18" si="14">E16*SQRT((E17/E16)^2+(E17/E16)^2)</f>
        <v>2.7577164466275357</v>
      </c>
      <c r="F18" s="2">
        <f t="shared" ref="F18" si="15">F16*SQRT((F17/F16)^2+(F17/F16)^2)</f>
        <v>2.7577164466275357</v>
      </c>
      <c r="G18" s="2">
        <f t="shared" ref="G18" si="16">G16*SQRT((G17/G16)^2+(G17/G16)^2)</f>
        <v>2.7577164466275357</v>
      </c>
      <c r="H18" s="2">
        <f t="shared" ref="H18" si="17">H16*SQRT((H17/H16)^2+(H17/H16)^2)</f>
        <v>2.7577164466275357</v>
      </c>
      <c r="I18" s="2">
        <f t="shared" ref="I18" si="18">I16*SQRT((I17/I16)^2+(I17/I16)^2)</f>
        <v>3.447145558284419</v>
      </c>
      <c r="J18" s="2">
        <f t="shared" ref="J18" si="19">J16*SQRT((J17/J16)^2+(J17/J16)^2)</f>
        <v>3.447145558284419</v>
      </c>
      <c r="K18" s="2">
        <f t="shared" ref="K18" si="20">K16*SQRT((K17/K16)^2+(K17/K16)^2)</f>
        <v>3.4471455582844186</v>
      </c>
      <c r="L18" s="2">
        <f t="shared" ref="L18" si="21">L16*SQRT((L17/L16)^2+(L17/L16)^2)</f>
        <v>3.4471455582844195</v>
      </c>
      <c r="M18" s="2">
        <f t="shared" ref="M18" si="22">M16*SQRT((M17/M16)^2+(M17/M16)^2)</f>
        <v>3.447145558284419</v>
      </c>
    </row>
    <row r="20" spans="1:13" x14ac:dyDescent="0.35">
      <c r="A20" t="s">
        <v>7</v>
      </c>
      <c r="B20" s="4">
        <f>(AVERAGE(75.717,74.784)*10^(-6)/(577*10^(-9)))*10^(-2)</f>
        <v>1.3041681109185439</v>
      </c>
    </row>
    <row r="21" spans="1:13" x14ac:dyDescent="0.35">
      <c r="A21" t="s">
        <v>13</v>
      </c>
      <c r="B21" s="4">
        <f>B20*AVERAGE(SQRT((0.577/75.64)^2), SQRT((0.52/74.65)^2))</f>
        <v>9.5165666219492202E-3</v>
      </c>
    </row>
    <row r="23" spans="1:13" x14ac:dyDescent="0.35">
      <c r="A23" t="s">
        <v>8</v>
      </c>
      <c r="B23" s="1">
        <f>B20/2.3 + 1</f>
        <v>1.5670296134428452</v>
      </c>
      <c r="C23" t="s">
        <v>9</v>
      </c>
    </row>
    <row r="26" spans="1:13" x14ac:dyDescent="0.35">
      <c r="A26" t="s">
        <v>10</v>
      </c>
      <c r="B26" s="3">
        <f>546/16</f>
        <v>34.125</v>
      </c>
    </row>
    <row r="31" spans="1:13" x14ac:dyDescent="0.35">
      <c r="A31" s="5" t="s">
        <v>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35">
      <c r="A32" t="s">
        <v>14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</row>
    <row r="33" spans="1:15" x14ac:dyDescent="0.35">
      <c r="A33" t="s">
        <v>15</v>
      </c>
      <c r="B33">
        <v>0.89000000000000012</v>
      </c>
      <c r="C33">
        <v>1.2000000000000002</v>
      </c>
      <c r="D33">
        <v>1.5099999999999998</v>
      </c>
      <c r="E33">
        <v>1.75</v>
      </c>
      <c r="F33">
        <v>1.9500000000000002</v>
      </c>
      <c r="G33">
        <v>2.17</v>
      </c>
      <c r="H33">
        <v>2.3449999999999998</v>
      </c>
      <c r="I33">
        <v>2.4699999999999998</v>
      </c>
      <c r="J33">
        <v>2.65</v>
      </c>
      <c r="K33">
        <v>2.81</v>
      </c>
      <c r="L33">
        <v>2.95</v>
      </c>
      <c r="M33">
        <v>3.08</v>
      </c>
    </row>
    <row r="34" spans="1:15" x14ac:dyDescent="0.35">
      <c r="A34" t="s">
        <v>16</v>
      </c>
      <c r="B34" s="2">
        <v>8.677500000000002</v>
      </c>
      <c r="C34" s="2">
        <v>11.700000000000001</v>
      </c>
      <c r="D34" s="2">
        <v>14.722499999999998</v>
      </c>
      <c r="E34" s="2">
        <v>17.0625</v>
      </c>
      <c r="F34" s="2">
        <v>19.012500000000003</v>
      </c>
      <c r="G34" s="2">
        <v>21.157499999999999</v>
      </c>
      <c r="H34" s="2">
        <v>22.863749999999996</v>
      </c>
      <c r="I34" s="2">
        <v>24.082499999999996</v>
      </c>
      <c r="J34" s="2">
        <v>25.837499999999999</v>
      </c>
      <c r="K34" s="2">
        <v>27.397500000000001</v>
      </c>
      <c r="L34" s="2">
        <v>28.762500000000003</v>
      </c>
      <c r="M34" s="2">
        <v>30.03</v>
      </c>
    </row>
    <row r="35" spans="1:15" x14ac:dyDescent="0.35">
      <c r="A35" t="s">
        <v>17</v>
      </c>
      <c r="B35" s="2">
        <v>75.299006250000033</v>
      </c>
      <c r="C35" s="2">
        <v>136.89000000000001</v>
      </c>
      <c r="D35" s="2">
        <v>216.75200624999997</v>
      </c>
      <c r="E35" s="2">
        <v>291.12890625</v>
      </c>
      <c r="F35" s="2">
        <v>361.47515625000011</v>
      </c>
      <c r="G35" s="2">
        <v>447.63980624999994</v>
      </c>
      <c r="H35" s="2">
        <v>522.75106406249984</v>
      </c>
      <c r="I35" s="2">
        <v>579.96680624999976</v>
      </c>
      <c r="J35" s="2">
        <v>667.57640624999988</v>
      </c>
      <c r="K35" s="2">
        <v>750.62300625</v>
      </c>
      <c r="L35" s="2">
        <v>827.28140625000015</v>
      </c>
      <c r="M35" s="2">
        <v>901.80090000000007</v>
      </c>
    </row>
    <row r="36" spans="1:15" x14ac:dyDescent="0.35">
      <c r="A36" t="s">
        <v>12</v>
      </c>
      <c r="B36" s="2">
        <v>2.7577164466275357</v>
      </c>
      <c r="C36" s="2">
        <v>2.7577164466275357</v>
      </c>
      <c r="D36" s="2">
        <v>2.7577164466275357</v>
      </c>
      <c r="E36" s="2">
        <v>2.7577164466275357</v>
      </c>
      <c r="F36" s="2">
        <v>2.7577164466275352</v>
      </c>
      <c r="G36" s="2">
        <v>2.7577164466275357</v>
      </c>
      <c r="H36" s="2">
        <v>2.7577164466275357</v>
      </c>
      <c r="I36" s="2">
        <v>3.4471455582844195</v>
      </c>
      <c r="J36" s="2">
        <v>3.447145558284419</v>
      </c>
      <c r="K36" s="2">
        <v>3.447145558284419</v>
      </c>
      <c r="L36" s="2">
        <v>3.447145558284419</v>
      </c>
      <c r="M36" s="2">
        <v>3.4471455582844195</v>
      </c>
    </row>
    <row r="37" spans="1:15" x14ac:dyDescent="0.35">
      <c r="A37" s="5" t="s">
        <v>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5" x14ac:dyDescent="0.35">
      <c r="A38" t="s">
        <v>15</v>
      </c>
      <c r="B38">
        <v>3.77</v>
      </c>
      <c r="C38">
        <v>3.4</v>
      </c>
      <c r="D38">
        <v>3.08</v>
      </c>
      <c r="E38">
        <v>2.8250000000000002</v>
      </c>
      <c r="F38">
        <v>2.62</v>
      </c>
      <c r="G38">
        <v>2.4049999999999998</v>
      </c>
      <c r="H38">
        <v>2.21</v>
      </c>
      <c r="I38">
        <v>2.04</v>
      </c>
      <c r="J38">
        <v>1.885</v>
      </c>
      <c r="K38">
        <v>1.73</v>
      </c>
      <c r="L38">
        <v>1.59</v>
      </c>
      <c r="M38">
        <v>1.4550000000000001</v>
      </c>
    </row>
    <row r="39" spans="1:15" x14ac:dyDescent="0.35">
      <c r="A39" t="s">
        <v>16</v>
      </c>
      <c r="B39" s="2">
        <v>6.7274999999999991</v>
      </c>
      <c r="C39" s="2">
        <v>10.335000000000001</v>
      </c>
      <c r="D39" s="2">
        <v>13.454999999999998</v>
      </c>
      <c r="E39" s="2">
        <v>15.941249999999998</v>
      </c>
      <c r="F39" s="2">
        <v>17.939999999999998</v>
      </c>
      <c r="G39" s="2">
        <v>20.036250000000003</v>
      </c>
      <c r="H39" s="2">
        <v>21.9375</v>
      </c>
      <c r="I39" s="2">
        <v>23.594999999999999</v>
      </c>
      <c r="J39" s="2">
        <v>25.106250000000003</v>
      </c>
      <c r="K39" s="2">
        <v>26.6175</v>
      </c>
      <c r="L39" s="2">
        <v>27.982500000000002</v>
      </c>
      <c r="M39" s="2">
        <v>29.298749999999998</v>
      </c>
    </row>
    <row r="40" spans="1:15" x14ac:dyDescent="0.35">
      <c r="A40" t="s">
        <v>17</v>
      </c>
      <c r="B40" s="2">
        <v>45.259256249999986</v>
      </c>
      <c r="C40" s="2">
        <v>106.81222500000001</v>
      </c>
      <c r="D40" s="2">
        <v>181.03702499999994</v>
      </c>
      <c r="E40" s="2">
        <v>254.12345156249995</v>
      </c>
      <c r="F40" s="2">
        <v>321.84359999999992</v>
      </c>
      <c r="G40" s="2">
        <v>401.4513140625001</v>
      </c>
      <c r="H40" s="2">
        <v>481.25390625</v>
      </c>
      <c r="I40" s="2">
        <v>556.72402499999998</v>
      </c>
      <c r="J40" s="2">
        <v>630.32378906250017</v>
      </c>
      <c r="K40" s="2">
        <v>708.49130624999998</v>
      </c>
      <c r="L40" s="2">
        <v>783.02030625000009</v>
      </c>
      <c r="M40" s="2">
        <v>858.41675156249994</v>
      </c>
    </row>
    <row r="41" spans="1:15" x14ac:dyDescent="0.35">
      <c r="A41" t="s">
        <v>12</v>
      </c>
      <c r="B41" s="2">
        <v>2.7577164466275352</v>
      </c>
      <c r="C41" s="2">
        <v>2.7577164466275357</v>
      </c>
      <c r="D41" s="2">
        <v>2.7577164466275352</v>
      </c>
      <c r="E41" s="2">
        <v>2.7577164466275357</v>
      </c>
      <c r="F41" s="2">
        <v>2.7577164466275357</v>
      </c>
      <c r="G41" s="2">
        <v>2.7577164466275357</v>
      </c>
      <c r="H41" s="2">
        <v>2.7577164466275357</v>
      </c>
      <c r="I41" s="2">
        <v>3.447145558284419</v>
      </c>
      <c r="J41" s="2">
        <v>3.447145558284419</v>
      </c>
      <c r="K41" s="2">
        <v>3.4471455582844186</v>
      </c>
      <c r="L41" s="2">
        <v>3.4471455582844195</v>
      </c>
      <c r="M41" s="2">
        <v>3.447145558284419</v>
      </c>
    </row>
    <row r="43" spans="1:15" x14ac:dyDescent="0.35">
      <c r="A43" s="5" t="s">
        <v>0</v>
      </c>
      <c r="B43" s="5"/>
      <c r="C43" s="5"/>
      <c r="D43" s="5"/>
      <c r="E43" s="5"/>
      <c r="J43" s="5" t="s">
        <v>2</v>
      </c>
      <c r="K43" s="5"/>
      <c r="L43" s="5"/>
      <c r="M43" s="5"/>
      <c r="N43" s="5"/>
      <c r="O43" s="6"/>
    </row>
    <row r="44" spans="1:15" x14ac:dyDescent="0.35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</row>
    <row r="45" spans="1:15" x14ac:dyDescent="0.35">
      <c r="A45">
        <v>1</v>
      </c>
      <c r="B45">
        <v>0.89000000000000012</v>
      </c>
      <c r="C45" s="2">
        <v>8.677500000000002</v>
      </c>
      <c r="D45" s="2">
        <v>75.299006250000033</v>
      </c>
      <c r="E45" s="2">
        <v>2.7577164466275357</v>
      </c>
      <c r="J45">
        <v>1</v>
      </c>
      <c r="K45">
        <v>3.77</v>
      </c>
      <c r="L45" s="2">
        <v>6.7274999999999991</v>
      </c>
      <c r="M45" s="2">
        <v>45.259256249999986</v>
      </c>
      <c r="N45" s="2">
        <v>2.7577164466275352</v>
      </c>
    </row>
    <row r="46" spans="1:15" x14ac:dyDescent="0.35">
      <c r="A46">
        <v>2</v>
      </c>
      <c r="B46">
        <v>1.2000000000000002</v>
      </c>
      <c r="C46" s="2">
        <v>11.700000000000001</v>
      </c>
      <c r="D46" s="2">
        <v>136.89000000000001</v>
      </c>
      <c r="E46" s="2">
        <v>2.7577164466275357</v>
      </c>
      <c r="J46">
        <v>2</v>
      </c>
      <c r="K46">
        <v>3.4</v>
      </c>
      <c r="L46" s="2">
        <v>10.335000000000001</v>
      </c>
      <c r="M46" s="2">
        <v>106.81222500000001</v>
      </c>
      <c r="N46" s="2">
        <v>2.7577164466275357</v>
      </c>
    </row>
    <row r="47" spans="1:15" x14ac:dyDescent="0.35">
      <c r="A47">
        <v>3</v>
      </c>
      <c r="B47">
        <v>1.5099999999999998</v>
      </c>
      <c r="C47" s="2">
        <v>14.722499999999998</v>
      </c>
      <c r="D47" s="2">
        <v>216.75200624999997</v>
      </c>
      <c r="E47" s="2">
        <v>2.7577164466275357</v>
      </c>
      <c r="J47">
        <v>3</v>
      </c>
      <c r="K47">
        <v>3.08</v>
      </c>
      <c r="L47" s="2">
        <v>13.454999999999998</v>
      </c>
      <c r="M47" s="2">
        <v>181.03702499999994</v>
      </c>
      <c r="N47" s="2">
        <v>2.7577164466275352</v>
      </c>
    </row>
    <row r="48" spans="1:15" x14ac:dyDescent="0.35">
      <c r="A48">
        <v>4</v>
      </c>
      <c r="B48">
        <v>1.75</v>
      </c>
      <c r="C48" s="2">
        <v>17.0625</v>
      </c>
      <c r="D48" s="2">
        <v>291.12890625</v>
      </c>
      <c r="E48" s="2">
        <v>2.7577164466275357</v>
      </c>
      <c r="J48">
        <v>4</v>
      </c>
      <c r="K48">
        <v>2.8250000000000002</v>
      </c>
      <c r="L48" s="2">
        <v>15.941249999999998</v>
      </c>
      <c r="M48" s="2">
        <v>254.12345156249995</v>
      </c>
      <c r="N48" s="2">
        <v>2.7577164466275357</v>
      </c>
    </row>
    <row r="49" spans="1:14" x14ac:dyDescent="0.35">
      <c r="A49">
        <v>5</v>
      </c>
      <c r="B49">
        <v>1.9500000000000002</v>
      </c>
      <c r="C49" s="2">
        <v>19.012500000000003</v>
      </c>
      <c r="D49" s="2">
        <v>361.47515625000011</v>
      </c>
      <c r="E49" s="2">
        <v>2.7577164466275352</v>
      </c>
      <c r="J49">
        <v>5</v>
      </c>
      <c r="K49">
        <v>2.62</v>
      </c>
      <c r="L49" s="2">
        <v>17.939999999999998</v>
      </c>
      <c r="M49" s="2">
        <v>321.84359999999992</v>
      </c>
      <c r="N49" s="2">
        <v>2.7577164466275357</v>
      </c>
    </row>
    <row r="50" spans="1:14" x14ac:dyDescent="0.35">
      <c r="A50">
        <v>6</v>
      </c>
      <c r="B50">
        <v>2.17</v>
      </c>
      <c r="C50" s="2">
        <v>21.157499999999999</v>
      </c>
      <c r="D50" s="2">
        <v>447.63980624999994</v>
      </c>
      <c r="E50" s="2">
        <v>2.7577164466275357</v>
      </c>
      <c r="J50">
        <v>6</v>
      </c>
      <c r="K50">
        <v>2.4049999999999998</v>
      </c>
      <c r="L50" s="2">
        <v>20.036250000000003</v>
      </c>
      <c r="M50" s="2">
        <v>401.4513140625001</v>
      </c>
      <c r="N50" s="2">
        <v>2.7577164466275357</v>
      </c>
    </row>
    <row r="51" spans="1:14" x14ac:dyDescent="0.35">
      <c r="A51">
        <v>7</v>
      </c>
      <c r="B51">
        <v>2.3449999999999998</v>
      </c>
      <c r="C51" s="2">
        <v>22.863749999999996</v>
      </c>
      <c r="D51" s="2">
        <v>522.75106406249984</v>
      </c>
      <c r="E51" s="2">
        <v>2.7577164466275357</v>
      </c>
      <c r="J51">
        <v>7</v>
      </c>
      <c r="K51">
        <v>2.21</v>
      </c>
      <c r="L51" s="2">
        <v>21.9375</v>
      </c>
      <c r="M51" s="2">
        <v>481.25390625</v>
      </c>
      <c r="N51" s="2">
        <v>2.7577164466275357</v>
      </c>
    </row>
    <row r="52" spans="1:14" x14ac:dyDescent="0.35">
      <c r="A52">
        <v>8</v>
      </c>
      <c r="B52">
        <v>2.4699999999999998</v>
      </c>
      <c r="C52" s="2">
        <v>24.082499999999996</v>
      </c>
      <c r="D52" s="2">
        <v>579.96680624999976</v>
      </c>
      <c r="E52" s="2">
        <v>3.4471455582844195</v>
      </c>
      <c r="J52">
        <v>8</v>
      </c>
      <c r="K52">
        <v>2.04</v>
      </c>
      <c r="L52" s="2">
        <v>23.594999999999999</v>
      </c>
      <c r="M52" s="2">
        <v>556.72402499999998</v>
      </c>
      <c r="N52" s="2">
        <v>3.447145558284419</v>
      </c>
    </row>
    <row r="53" spans="1:14" x14ac:dyDescent="0.35">
      <c r="A53">
        <v>9</v>
      </c>
      <c r="B53">
        <v>2.65</v>
      </c>
      <c r="C53" s="2">
        <v>25.837499999999999</v>
      </c>
      <c r="D53" s="2">
        <v>667.57640624999988</v>
      </c>
      <c r="E53" s="2">
        <v>3.447145558284419</v>
      </c>
      <c r="J53">
        <v>9</v>
      </c>
      <c r="K53">
        <v>1.885</v>
      </c>
      <c r="L53" s="2">
        <v>25.106250000000003</v>
      </c>
      <c r="M53" s="2">
        <v>630.32378906250017</v>
      </c>
      <c r="N53" s="2">
        <v>3.447145558284419</v>
      </c>
    </row>
    <row r="54" spans="1:14" x14ac:dyDescent="0.35">
      <c r="A54">
        <v>10</v>
      </c>
      <c r="B54">
        <v>2.81</v>
      </c>
      <c r="C54" s="2">
        <v>27.397500000000001</v>
      </c>
      <c r="D54" s="2">
        <v>750.62300625</v>
      </c>
      <c r="E54" s="2">
        <v>3.447145558284419</v>
      </c>
      <c r="J54">
        <v>10</v>
      </c>
      <c r="K54">
        <v>1.73</v>
      </c>
      <c r="L54" s="2">
        <v>26.6175</v>
      </c>
      <c r="M54" s="2">
        <v>708.49130624999998</v>
      </c>
      <c r="N54" s="2">
        <v>3.4471455582844186</v>
      </c>
    </row>
    <row r="55" spans="1:14" x14ac:dyDescent="0.35">
      <c r="A55">
        <v>11</v>
      </c>
      <c r="B55">
        <v>2.95</v>
      </c>
      <c r="C55" s="2">
        <v>28.762500000000003</v>
      </c>
      <c r="D55" s="2">
        <v>827.28140625000015</v>
      </c>
      <c r="E55" s="2">
        <v>3.447145558284419</v>
      </c>
      <c r="J55">
        <v>11</v>
      </c>
      <c r="K55">
        <v>1.59</v>
      </c>
      <c r="L55" s="2">
        <v>27.982500000000002</v>
      </c>
      <c r="M55" s="2">
        <v>783.02030625000009</v>
      </c>
      <c r="N55" s="2">
        <v>3.4471455582844195</v>
      </c>
    </row>
    <row r="56" spans="1:14" x14ac:dyDescent="0.35">
      <c r="A56">
        <v>12</v>
      </c>
      <c r="B56">
        <v>3.08</v>
      </c>
      <c r="C56" s="2">
        <v>30.03</v>
      </c>
      <c r="D56" s="2">
        <v>901.80090000000007</v>
      </c>
      <c r="E56" s="2">
        <v>3.4471455582844195</v>
      </c>
      <c r="J56">
        <v>12</v>
      </c>
      <c r="K56">
        <v>1.4550000000000001</v>
      </c>
      <c r="L56" s="2">
        <v>29.298749999999998</v>
      </c>
      <c r="M56" s="2">
        <v>858.41675156249994</v>
      </c>
      <c r="N56" s="2">
        <v>3.447145558284419</v>
      </c>
    </row>
  </sheetData>
  <mergeCells count="4">
    <mergeCell ref="A31:M31"/>
    <mergeCell ref="A37:M37"/>
    <mergeCell ref="A43:E43"/>
    <mergeCell ref="J43:N4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Салтыкова</dc:creator>
  <cp:lastModifiedBy>Дарья Салтыкова</cp:lastModifiedBy>
  <dcterms:created xsi:type="dcterms:W3CDTF">2023-02-20T13:41:15Z</dcterms:created>
  <dcterms:modified xsi:type="dcterms:W3CDTF">2023-02-23T22:21:33Z</dcterms:modified>
</cp:coreProperties>
</file>