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4.3.2\"/>
    </mc:Choice>
  </mc:AlternateContent>
  <xr:revisionPtr revIDLastSave="0" documentId="13_ncr:1_{F4CA2B3D-D40C-4B8D-802F-3E6CA905D2DF}" xr6:coauthVersionLast="47" xr6:coauthVersionMax="47" xr10:uidLastSave="{00000000-0000-0000-0000-000000000000}"/>
  <bookViews>
    <workbookView xWindow="-110" yWindow="-110" windowWidth="19420" windowHeight="10420" xr2:uid="{EC70FB0A-7B8C-4422-B0A9-BFFD9C1E730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B11" i="1"/>
  <c r="S23" i="1"/>
  <c r="S24" i="1" s="1"/>
  <c r="T26" i="1"/>
  <c r="U26" i="1"/>
  <c r="T24" i="1"/>
  <c r="U24" i="1"/>
  <c r="T27" i="1"/>
  <c r="U27" i="1"/>
  <c r="S27" i="1"/>
  <c r="T23" i="1"/>
  <c r="U23" i="1"/>
  <c r="C6" i="1"/>
  <c r="D6" i="1"/>
  <c r="B6" i="1"/>
  <c r="B5" i="1"/>
  <c r="D3" i="1"/>
  <c r="D5" i="1" s="1"/>
  <c r="D10" i="1" s="1"/>
  <c r="C3" i="1"/>
  <c r="C5" i="1" s="1"/>
  <c r="C10" i="1" s="1"/>
  <c r="B3" i="1"/>
  <c r="C12" i="1"/>
  <c r="D12" i="1"/>
  <c r="B12" i="1"/>
  <c r="S26" i="1" l="1"/>
  <c r="B10" i="1"/>
</calcChain>
</file>

<file path=xl/sharedStrings.xml><?xml version="1.0" encoding="utf-8"?>
<sst xmlns="http://schemas.openxmlformats.org/spreadsheetml/2006/main" count="28" uniqueCount="23">
  <si>
    <t>темное поле</t>
  </si>
  <si>
    <t>1/nu, с</t>
  </si>
  <si>
    <t>L, м</t>
  </si>
  <si>
    <t>$\nu, \text{МГц}$</t>
  </si>
  <si>
    <t>$n, \text{дел}$</t>
  </si>
  <si>
    <t>$m, \text{линий}$</t>
  </si>
  <si>
    <t>$L, \text{мкм}$</t>
  </si>
  <si>
    <t>погр 0,0001</t>
  </si>
  <si>
    <t>погр 2</t>
  </si>
  <si>
    <t>$\sigma_L, \text{мкм}$</t>
  </si>
  <si>
    <t>погрешность</t>
  </si>
  <si>
    <t>дифракция</t>
  </si>
  <si>
    <t>m</t>
  </si>
  <si>
    <t>$x_m, \text{мкм}$</t>
  </si>
  <si>
    <t>$\nu = 1,227 \text{ МГц}$</t>
  </si>
  <si>
    <t>$\nu = 2,881 \text{ МГц}$</t>
  </si>
  <si>
    <t>$\nu = 4,60 \text{ МГц}$</t>
  </si>
  <si>
    <t>1/nu c</t>
  </si>
  <si>
    <t>$\nu, \text{ МГц}$</t>
  </si>
  <si>
    <t>$k$</t>
  </si>
  <si>
    <t>$\sigma_k$</t>
  </si>
  <si>
    <t>$L,  \text{ м}$</t>
  </si>
  <si>
    <t>$\sigma_L, \text{ м}$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</si>
</sst>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8" formatCode="0.00000"/>
    <numFmt numFmtId="171" formatCode="0.0E+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7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Лист1!$B$12:$D$12</c:f>
              <c:numCache>
                <c:formatCode>General</c:formatCode>
                <c:ptCount val="3"/>
                <c:pt idx="0">
                  <c:v>9.0909090909090904E-7</c:v>
                </c:pt>
                <c:pt idx="1">
                  <c:v>7.6923076923076925E-7</c:v>
                </c:pt>
                <c:pt idx="2">
                  <c:v>6.2500000000000005E-7</c:v>
                </c:pt>
              </c:numCache>
            </c:numRef>
          </c:xVal>
          <c:yVal>
            <c:numRef>
              <c:f>Лист1!$B$10:$D$10</c:f>
              <c:numCache>
                <c:formatCode>General</c:formatCode>
                <c:ptCount val="3"/>
                <c:pt idx="0">
                  <c:v>8.9999999999999998E-4</c:v>
                </c:pt>
                <c:pt idx="1">
                  <c:v>6.9749999999999999E-4</c:v>
                </c:pt>
                <c:pt idx="2">
                  <c:v>4.7454545454545454E-4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22-4D80-B110-6862A47E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999663"/>
        <c:axId val="149000132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Лист1!$A$1:$A$5</c15:sqref>
                        </c15:formulaRef>
                      </c:ext>
                    </c:extLst>
                    <c:strCache>
                      <c:ptCount val="5"/>
                      <c:pt idx="0">
                        <c:v>темное поле</c:v>
                      </c:pt>
                      <c:pt idx="1">
                        <c:v>$\nu, \text{МГц}$</c:v>
                      </c:pt>
                      <c:pt idx="2">
                        <c:v>$n, \text{дел}$</c:v>
                      </c:pt>
                      <c:pt idx="3">
                        <c:v>$m, \text{линий}$</c:v>
                      </c:pt>
                      <c:pt idx="4">
                        <c:v>$L, \text{мкм}$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Лист1!$B$1:$B$5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1">
                        <c:v>1.1000000000000001</c:v>
                      </c:pt>
                      <c:pt idx="2">
                        <c:v>90</c:v>
                      </c:pt>
                      <c:pt idx="3">
                        <c:v>9</c:v>
                      </c:pt>
                      <c:pt idx="4" formatCode="0.0">
                        <c:v>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122-4D80-B110-6862A47E09FF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Лист1!$A$1:$A$5</c15:sqref>
                        </c15:formulaRef>
                      </c:ext>
                    </c:extLst>
                    <c:strCache>
                      <c:ptCount val="5"/>
                      <c:pt idx="0">
                        <c:v>темное поле</c:v>
                      </c:pt>
                      <c:pt idx="1">
                        <c:v>$\nu, \text{МГц}$</c:v>
                      </c:pt>
                      <c:pt idx="2">
                        <c:v>$n, \text{дел}$</c:v>
                      </c:pt>
                      <c:pt idx="3">
                        <c:v>$m, \text{линий}$</c:v>
                      </c:pt>
                      <c:pt idx="4">
                        <c:v>$L, \text{мкм}$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Лист1!$C$1:$C$2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1.3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22-4D80-B110-6862A47E09FF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Лист1!$A$1:$A$5</c15:sqref>
                        </c15:formulaRef>
                      </c:ext>
                    </c:extLst>
                    <c:strCache>
                      <c:ptCount val="5"/>
                      <c:pt idx="0">
                        <c:v>темное поле</c:v>
                      </c:pt>
                      <c:pt idx="1">
                        <c:v>$\nu, \text{МГц}$</c:v>
                      </c:pt>
                      <c:pt idx="2">
                        <c:v>$n, \text{дел}$</c:v>
                      </c:pt>
                      <c:pt idx="3">
                        <c:v>$m, \text{линий}$</c:v>
                      </c:pt>
                      <c:pt idx="4">
                        <c:v>$L, \text{мкм}$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Лист1!$D$1:$D$2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2-4D80-B110-6862A47E09FF}"/>
                  </c:ext>
                </c:extLst>
              </c15:ser>
            </c15:filteredScatterSeries>
          </c:ext>
        </c:extLst>
      </c:scatterChart>
      <c:valAx>
        <c:axId val="148999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001327"/>
        <c:crosses val="autoZero"/>
        <c:crossBetween val="midCat"/>
      </c:valAx>
      <c:valAx>
        <c:axId val="14900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999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Лист1!$S$27:$U$27</c:f>
              <c:numCache>
                <c:formatCode>General</c:formatCode>
                <c:ptCount val="3"/>
                <c:pt idx="0">
                  <c:v>8.1499592502037492E-7</c:v>
                </c:pt>
                <c:pt idx="1">
                  <c:v>3.471017007983339E-7</c:v>
                </c:pt>
                <c:pt idx="2">
                  <c:v>2.1739130434782612E-7</c:v>
                </c:pt>
              </c:numCache>
            </c:numRef>
          </c:xVal>
          <c:yVal>
            <c:numRef>
              <c:f>Лист1!$S$26:$U$26</c:f>
              <c:numCache>
                <c:formatCode>General</c:formatCode>
                <c:ptCount val="3"/>
                <c:pt idx="0">
                  <c:v>1.1776198934280639E-3</c:v>
                </c:pt>
                <c:pt idx="1">
                  <c:v>5.1850886339937445E-4</c:v>
                </c:pt>
                <c:pt idx="2">
                  <c:v>2.7625000000000002E-4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40-4C93-8EE9-2BBD3202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84768"/>
        <c:axId val="206488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Лист1!$R$20:$R$28</c15:sqref>
                        </c15:formulaRef>
                      </c:ext>
                    </c:extLst>
                    <c:strCache>
                      <c:ptCount val="8"/>
                      <c:pt idx="0">
                        <c:v>$\nu, \text{ МГц}$</c:v>
                      </c:pt>
                      <c:pt idx="1">
                        <c:v>$k$</c:v>
                      </c:pt>
                      <c:pt idx="2">
                        <c:v>$\sigma_k$</c:v>
                      </c:pt>
                      <c:pt idx="3">
                        <c:v>$L,  \text{ м}$</c:v>
                      </c:pt>
                      <c:pt idx="4">
                        <c:v>$\sigma_L, \text{ м}$</c:v>
                      </c:pt>
                      <c:pt idx="6">
                        <c:v>L, м</c:v>
                      </c:pt>
                      <c:pt idx="7">
                        <c:v>1/nu c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Лист1!$S$20:$S$28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1.2270000000000001</c:v>
                      </c:pt>
                      <c:pt idx="1">
                        <c:v>168.9</c:v>
                      </c:pt>
                      <c:pt idx="2">
                        <c:v>1.2</c:v>
                      </c:pt>
                      <c:pt idx="3" formatCode="0.00000">
                        <c:v>1.1776198934280639E-3</c:v>
                      </c:pt>
                      <c:pt idx="4" formatCode="0.0E+00">
                        <c:v>2.1335921464491534E-5</c:v>
                      </c:pt>
                      <c:pt idx="6">
                        <c:v>1.1776198934280639E-3</c:v>
                      </c:pt>
                      <c:pt idx="7">
                        <c:v>8.1499592502037492E-7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640-4C93-8EE9-2BBD3202CA50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Лист1!$R$20:$R$28</c15:sqref>
                        </c15:formulaRef>
                      </c:ext>
                    </c:extLst>
                    <c:strCache>
                      <c:ptCount val="8"/>
                      <c:pt idx="0">
                        <c:v>$\nu, \text{ МГц}$</c:v>
                      </c:pt>
                      <c:pt idx="1">
                        <c:v>$k$</c:v>
                      </c:pt>
                      <c:pt idx="2">
                        <c:v>$\sigma_k$</c:v>
                      </c:pt>
                      <c:pt idx="3">
                        <c:v>$L,  \text{ м}$</c:v>
                      </c:pt>
                      <c:pt idx="4">
                        <c:v>$\sigma_L, \text{ м}$</c:v>
                      </c:pt>
                      <c:pt idx="6">
                        <c:v>L, м</c:v>
                      </c:pt>
                      <c:pt idx="7">
                        <c:v>1/nu c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Лист1!$T$20:$T$28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 formatCode="General">
                        <c:v>2.8809999999999998</c:v>
                      </c:pt>
                      <c:pt idx="1">
                        <c:v>383.6</c:v>
                      </c:pt>
                      <c:pt idx="2" formatCode="General">
                        <c:v>12.7</c:v>
                      </c:pt>
                      <c:pt idx="3" formatCode="0.00000">
                        <c:v>5.1850886339937445E-4</c:v>
                      </c:pt>
                      <c:pt idx="4" formatCode="0.0E+00">
                        <c:v>1.9218976727963254E-5</c:v>
                      </c:pt>
                      <c:pt idx="6" formatCode="General">
                        <c:v>5.1850886339937445E-4</c:v>
                      </c:pt>
                      <c:pt idx="7" formatCode="General">
                        <c:v>3.471017007983339E-7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640-4C93-8EE9-2BBD3202CA5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Лист1!$R$20:$R$28</c15:sqref>
                        </c15:formulaRef>
                      </c:ext>
                    </c:extLst>
                    <c:strCache>
                      <c:ptCount val="8"/>
                      <c:pt idx="0">
                        <c:v>$\nu, \text{ МГц}$</c:v>
                      </c:pt>
                      <c:pt idx="1">
                        <c:v>$k$</c:v>
                      </c:pt>
                      <c:pt idx="2">
                        <c:v>$\sigma_k$</c:v>
                      </c:pt>
                      <c:pt idx="3">
                        <c:v>$L,  \text{ м}$</c:v>
                      </c:pt>
                      <c:pt idx="4">
                        <c:v>$\sigma_L, \text{ м}$</c:v>
                      </c:pt>
                      <c:pt idx="6">
                        <c:v>L, м</c:v>
                      </c:pt>
                      <c:pt idx="7">
                        <c:v>1/nu c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Лист1!$U$20:$U$28</c15:sqref>
                        </c15:formulaRef>
                      </c:ext>
                    </c:extLst>
                    <c:numCache>
                      <c:formatCode>0.0</c:formatCode>
                      <c:ptCount val="9"/>
                      <c:pt idx="0" formatCode="General">
                        <c:v>4.5999999999999996</c:v>
                      </c:pt>
                      <c:pt idx="1">
                        <c:v>720</c:v>
                      </c:pt>
                      <c:pt idx="2" formatCode="General">
                        <c:v>92.4</c:v>
                      </c:pt>
                      <c:pt idx="3" formatCode="General">
                        <c:v>2.7625000000000002E-4</c:v>
                      </c:pt>
                      <c:pt idx="4" formatCode="General">
                        <c:v>3.5749805081539344E-5</c:v>
                      </c:pt>
                      <c:pt idx="6" formatCode="General">
                        <c:v>2.7625000000000002E-4</c:v>
                      </c:pt>
                      <c:pt idx="7" formatCode="General">
                        <c:v>2.1739130434782612E-7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640-4C93-8EE9-2BBD3202CA50}"/>
                  </c:ext>
                </c:extLst>
              </c15:ser>
            </c15:filteredScatterSeries>
          </c:ext>
        </c:extLst>
      </c:scatterChart>
      <c:valAx>
        <c:axId val="2064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88928"/>
        <c:crosses val="autoZero"/>
        <c:crossBetween val="midCat"/>
      </c:valAx>
      <c:valAx>
        <c:axId val="2064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4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88900</xdr:rowOff>
    </xdr:from>
    <xdr:to>
      <xdr:col>13</xdr:col>
      <xdr:colOff>231775</xdr:colOff>
      <xdr:row>17</xdr:row>
      <xdr:rowOff>69850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163737-FB94-7B76-9989-835030D7E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494863</xdr:colOff>
      <xdr:row>21</xdr:row>
      <xdr:rowOff>167873</xdr:rowOff>
    </xdr:from>
    <xdr:to>
      <xdr:col>14</xdr:col>
      <xdr:colOff>474426</xdr:colOff>
      <xdr:row>38</xdr:row>
      <xdr:rowOff>108899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969EE9-C75D-C4B7-2D04-B88F038A7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8FFEE-22BB-463E-97B4-F2BEC643B9B1}">
  <dimension ref="A1:X28"/>
  <sheetViews>
    <sheetView tabSelected="1" zoomScale="87" zoomScaleNormal="100" workbookViewId="0">
      <selection activeCell="A2" sqref="A2:D6"/>
    </sheetView>
  </sheetViews>
  <sheetFormatPr defaultRowHeight="14.5" x14ac:dyDescent="0.35"/>
  <cols>
    <col min="2" max="3" width="12.6328125" bestFit="1" customWidth="1"/>
    <col min="4" max="4" width="12.90625" bestFit="1" customWidth="1"/>
    <col min="19" max="19" width="12.1796875" bestFit="1" customWidth="1"/>
    <col min="20" max="20" width="11.1796875" bestFit="1" customWidth="1"/>
    <col min="21" max="21" width="8.81640625" bestFit="1" customWidth="1"/>
  </cols>
  <sheetData>
    <row r="1" spans="1:24" x14ac:dyDescent="0.35">
      <c r="A1" t="s">
        <v>0</v>
      </c>
      <c r="R1" t="s">
        <v>11</v>
      </c>
    </row>
    <row r="2" spans="1:24" x14ac:dyDescent="0.35">
      <c r="A2" t="s">
        <v>3</v>
      </c>
      <c r="B2">
        <v>1.1000000000000001</v>
      </c>
      <c r="C2">
        <v>1.3</v>
      </c>
      <c r="D2">
        <v>1.6</v>
      </c>
      <c r="E2" t="s">
        <v>7</v>
      </c>
    </row>
    <row r="3" spans="1:24" x14ac:dyDescent="0.35">
      <c r="A3" t="s">
        <v>4</v>
      </c>
      <c r="B3">
        <f>18*5</f>
        <v>90</v>
      </c>
      <c r="C3">
        <f>19*5-2</f>
        <v>93</v>
      </c>
      <c r="D3">
        <f>12*5-2</f>
        <v>58</v>
      </c>
      <c r="E3" t="s">
        <v>8</v>
      </c>
      <c r="R3" s="2" t="s">
        <v>14</v>
      </c>
      <c r="S3" s="2"/>
      <c r="T3" s="2"/>
      <c r="U3" s="2"/>
      <c r="V3" s="2"/>
      <c r="W3" s="2"/>
      <c r="X3" s="2"/>
    </row>
    <row r="4" spans="1:24" x14ac:dyDescent="0.35">
      <c r="A4" t="s">
        <v>5</v>
      </c>
      <c r="B4">
        <v>9</v>
      </c>
      <c r="C4">
        <v>12</v>
      </c>
      <c r="D4">
        <v>11</v>
      </c>
      <c r="R4" t="s">
        <v>12</v>
      </c>
      <c r="S4">
        <v>0</v>
      </c>
      <c r="T4">
        <v>1</v>
      </c>
      <c r="U4">
        <v>2</v>
      </c>
      <c r="V4">
        <v>3</v>
      </c>
      <c r="W4">
        <v>4</v>
      </c>
      <c r="X4">
        <v>5</v>
      </c>
    </row>
    <row r="5" spans="1:24" x14ac:dyDescent="0.35">
      <c r="A5" t="s">
        <v>6</v>
      </c>
      <c r="B5" s="1">
        <f>45*2*B3/B4</f>
        <v>900</v>
      </c>
      <c r="C5">
        <f>45*2*C3/C4</f>
        <v>697.5</v>
      </c>
      <c r="D5" s="1">
        <f>45*2*D3/D4</f>
        <v>474.54545454545456</v>
      </c>
      <c r="R5" t="s">
        <v>13</v>
      </c>
      <c r="S5">
        <v>0</v>
      </c>
      <c r="T5">
        <v>164</v>
      </c>
      <c r="U5">
        <v>344</v>
      </c>
      <c r="V5">
        <v>500</v>
      </c>
      <c r="W5">
        <v>676</v>
      </c>
      <c r="X5">
        <v>844</v>
      </c>
    </row>
    <row r="6" spans="1:24" x14ac:dyDescent="0.35">
      <c r="A6" t="s">
        <v>9</v>
      </c>
      <c r="B6" s="1">
        <f>B5*SQRT((0.0001/B2)^2+(2/B3)^2)</f>
        <v>20.000167354671714</v>
      </c>
      <c r="C6" s="1">
        <f t="shared" ref="C6:D6" si="0">C5*SQRT((0.0001/C2)^2+(2/C3)^2)</f>
        <v>15.000095957533311</v>
      </c>
      <c r="D6" s="1">
        <f t="shared" si="0"/>
        <v>16.363663242165423</v>
      </c>
    </row>
    <row r="9" spans="1:24" x14ac:dyDescent="0.35">
      <c r="R9" s="2" t="s">
        <v>15</v>
      </c>
      <c r="S9" s="2"/>
      <c r="T9" s="2"/>
      <c r="U9" s="2"/>
      <c r="V9" s="2"/>
      <c r="W9" s="2"/>
    </row>
    <row r="10" spans="1:24" x14ac:dyDescent="0.35">
      <c r="A10" t="s">
        <v>2</v>
      </c>
      <c r="B10">
        <f>B5*10^(-6)</f>
        <v>8.9999999999999998E-4</v>
      </c>
      <c r="C10">
        <f>C5*10^(-6)</f>
        <v>6.9749999999999999E-4</v>
      </c>
      <c r="D10">
        <f>D5*10^(-6)</f>
        <v>4.7454545454545454E-4</v>
      </c>
      <c r="R10" t="s">
        <v>12</v>
      </c>
      <c r="S10">
        <v>0</v>
      </c>
      <c r="T10">
        <v>1</v>
      </c>
      <c r="U10">
        <v>2</v>
      </c>
      <c r="V10">
        <v>3</v>
      </c>
      <c r="W10">
        <v>4</v>
      </c>
    </row>
    <row r="11" spans="1:24" x14ac:dyDescent="0.35">
      <c r="A11" t="s">
        <v>10</v>
      </c>
      <c r="B11">
        <f>B10*SQRT((2/B3)^2)</f>
        <v>2.0000000000000002E-5</v>
      </c>
      <c r="C11">
        <f t="shared" ref="C11:D11" si="1">C10*SQRT((2/C3)^2)</f>
        <v>1.5E-5</v>
      </c>
      <c r="D11">
        <f t="shared" si="1"/>
        <v>1.6363636363636363E-5</v>
      </c>
      <c r="R11" t="s">
        <v>13</v>
      </c>
      <c r="S11">
        <v>0</v>
      </c>
      <c r="T11">
        <v>340</v>
      </c>
      <c r="U11">
        <v>680</v>
      </c>
      <c r="V11">
        <v>1120</v>
      </c>
      <c r="W11">
        <v>1528</v>
      </c>
    </row>
    <row r="12" spans="1:24" x14ac:dyDescent="0.35">
      <c r="A12" t="s">
        <v>1</v>
      </c>
      <c r="B12">
        <f>1/(B2*10^(6))</f>
        <v>9.0909090909090904E-7</v>
      </c>
      <c r="C12">
        <f>1/(C2*10^(6))</f>
        <v>7.6923076923076925E-7</v>
      </c>
      <c r="D12">
        <f>1/(D2*10^(6))</f>
        <v>6.2500000000000005E-7</v>
      </c>
    </row>
    <row r="15" spans="1:24" x14ac:dyDescent="0.35">
      <c r="R15" s="2" t="s">
        <v>16</v>
      </c>
      <c r="S15" s="2"/>
      <c r="T15" s="2"/>
      <c r="U15" s="2"/>
    </row>
    <row r="16" spans="1:24" x14ac:dyDescent="0.35">
      <c r="R16" t="s">
        <v>12</v>
      </c>
      <c r="S16">
        <v>0</v>
      </c>
      <c r="T16">
        <v>1</v>
      </c>
      <c r="U16">
        <v>2</v>
      </c>
    </row>
    <row r="17" spans="18:21" x14ac:dyDescent="0.35">
      <c r="R17" t="s">
        <v>13</v>
      </c>
      <c r="S17">
        <v>0</v>
      </c>
      <c r="T17">
        <v>560</v>
      </c>
      <c r="U17">
        <v>1440</v>
      </c>
    </row>
    <row r="20" spans="18:21" x14ac:dyDescent="0.35">
      <c r="R20" t="s">
        <v>18</v>
      </c>
      <c r="S20">
        <v>1.2270000000000001</v>
      </c>
      <c r="T20">
        <v>2.8809999999999998</v>
      </c>
      <c r="U20">
        <v>4.5999999999999996</v>
      </c>
    </row>
    <row r="21" spans="18:21" x14ac:dyDescent="0.35">
      <c r="R21" t="s">
        <v>19</v>
      </c>
      <c r="S21">
        <v>168.9</v>
      </c>
      <c r="T21" s="1">
        <v>383.6</v>
      </c>
      <c r="U21" s="1">
        <v>720</v>
      </c>
    </row>
    <row r="22" spans="18:21" x14ac:dyDescent="0.35">
      <c r="R22" t="s">
        <v>20</v>
      </c>
      <c r="S22">
        <v>1.2</v>
      </c>
      <c r="T22">
        <v>12.7</v>
      </c>
      <c r="U22">
        <v>92.4</v>
      </c>
    </row>
    <row r="23" spans="18:21" x14ac:dyDescent="0.35">
      <c r="R23" t="s">
        <v>21</v>
      </c>
      <c r="S23" s="3">
        <f>0.3*663*10^(-9)/S21/10^(-6)</f>
        <v>1.1776198934280639E-3</v>
      </c>
      <c r="T23" s="3">
        <f>0.3*663*10^(-9)/T21/10^(-6)</f>
        <v>5.1850886339937445E-4</v>
      </c>
      <c r="U23">
        <f>0.3*663*10^(-9)/U21/10^(-6)</f>
        <v>2.7625000000000002E-4</v>
      </c>
    </row>
    <row r="24" spans="18:21" x14ac:dyDescent="0.35">
      <c r="R24" t="s">
        <v>22</v>
      </c>
      <c r="S24" s="4">
        <f>S23*SQRT((S22/S21)^2+(0.5/30)^2)</f>
        <v>2.1335921464491534E-5</v>
      </c>
      <c r="T24" s="4">
        <f>T23*SQRT((T22/T21)^2+(0.5/30)^2)</f>
        <v>1.9218976727963254E-5</v>
      </c>
      <c r="U24">
        <f>U23*SQRT((U22/U21)^2+(0.5/30)^2)</f>
        <v>3.5749805081539344E-5</v>
      </c>
    </row>
    <row r="26" spans="18:21" x14ac:dyDescent="0.35">
      <c r="R26" t="s">
        <v>2</v>
      </c>
      <c r="S26">
        <f>S23</f>
        <v>1.1776198934280639E-3</v>
      </c>
      <c r="T26">
        <f>T23</f>
        <v>5.1850886339937445E-4</v>
      </c>
      <c r="U26">
        <f>U23</f>
        <v>2.7625000000000002E-4</v>
      </c>
    </row>
    <row r="27" spans="18:21" x14ac:dyDescent="0.35">
      <c r="R27" t="s">
        <v>17</v>
      </c>
      <c r="S27">
        <f>1/S20/10^6</f>
        <v>8.1499592502037492E-7</v>
      </c>
      <c r="T27">
        <f t="shared" ref="T27:U27" si="2">1/T20/10^6</f>
        <v>3.471017007983339E-7</v>
      </c>
      <c r="U27">
        <f t="shared" si="2"/>
        <v>2.1739130434782612E-7</v>
      </c>
    </row>
    <row r="28" spans="18:21" x14ac:dyDescent="0.35">
      <c r="S28" s="2"/>
      <c r="T28" s="2"/>
      <c r="U28" s="2"/>
    </row>
  </sheetData>
  <mergeCells count="4">
    <mergeCell ref="R3:X3"/>
    <mergeCell ref="R9:W9"/>
    <mergeCell ref="R15:U15"/>
    <mergeCell ref="S28:U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2023-02-14T16:17:31Z</dcterms:created>
  <dcterms:modified xsi:type="dcterms:W3CDTF">2023-02-16T00:38:55Z</dcterms:modified>
</cp:coreProperties>
</file>