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ty\OneDrive\Документы\Лабы\4.4.4 надо доделать\"/>
    </mc:Choice>
  </mc:AlternateContent>
  <xr:revisionPtr revIDLastSave="0" documentId="13_ncr:1_{6154E845-F140-4288-A148-6F408442912C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2" l="1"/>
  <c r="B24" i="2" s="1"/>
  <c r="B23" i="2"/>
  <c r="G15" i="2"/>
  <c r="G16" i="2" l="1"/>
  <c r="G14" i="2"/>
  <c r="F13" i="2"/>
  <c r="G12" i="2"/>
  <c r="G13" i="2"/>
  <c r="F12" i="2"/>
  <c r="F2" i="1"/>
  <c r="C9" i="1" s="1"/>
  <c r="B16" i="1" s="1"/>
  <c r="F15" i="2"/>
  <c r="F14" i="2"/>
  <c r="F16" i="2"/>
  <c r="D3" i="2"/>
  <c r="E3" i="2" s="1"/>
  <c r="D8" i="2"/>
  <c r="D7" i="2"/>
  <c r="E7" i="2" s="1"/>
  <c r="D6" i="2"/>
  <c r="E6" i="2" s="1"/>
  <c r="D5" i="2"/>
  <c r="E5" i="2" s="1"/>
  <c r="D4" i="2"/>
  <c r="E4" i="2" s="1"/>
  <c r="I2" i="1"/>
  <c r="L2" i="1"/>
  <c r="E10" i="1"/>
  <c r="C2" i="1"/>
  <c r="C3" i="1"/>
  <c r="F3" i="1"/>
  <c r="C10" i="1" s="1"/>
  <c r="B17" i="1" s="1"/>
  <c r="I3" i="1"/>
  <c r="L3" i="1"/>
  <c r="C4" i="1"/>
  <c r="B11" i="1" s="1"/>
  <c r="F4" i="1"/>
  <c r="C11" i="1" s="1"/>
  <c r="B18" i="1" s="1"/>
  <c r="I4" i="1"/>
  <c r="L4" i="1"/>
  <c r="C5" i="1"/>
  <c r="F5" i="1"/>
  <c r="C12" i="1" s="1"/>
  <c r="B19" i="1" s="1"/>
  <c r="I5" i="1"/>
  <c r="L5" i="1"/>
  <c r="C6" i="1"/>
  <c r="F6" i="1"/>
  <c r="C13" i="1" s="1"/>
  <c r="B20" i="1" s="1"/>
  <c r="I6" i="1"/>
  <c r="L6" i="1"/>
  <c r="C7" i="1"/>
  <c r="B14" i="1" s="1"/>
  <c r="F7" i="1"/>
  <c r="C14" i="1" s="1"/>
  <c r="B21" i="1" s="1"/>
  <c r="D10" i="1"/>
  <c r="J6" i="1" l="1"/>
  <c r="K6" i="1" s="1"/>
  <c r="B9" i="1"/>
  <c r="J2" i="1"/>
  <c r="K2" i="1" s="1"/>
  <c r="E8" i="2"/>
  <c r="B26" i="2"/>
  <c r="J3" i="1"/>
  <c r="K3" i="1" s="1"/>
  <c r="J5" i="1"/>
  <c r="K5" i="1" s="1"/>
  <c r="B13" i="1"/>
  <c r="B10" i="1"/>
  <c r="B12" i="1"/>
  <c r="J4" i="1"/>
  <c r="K4" i="1" s="1"/>
</calcChain>
</file>

<file path=xl/sharedStrings.xml><?xml version="1.0" encoding="utf-8"?>
<sst xmlns="http://schemas.openxmlformats.org/spreadsheetml/2006/main" count="40" uniqueCount="37">
  <si>
    <t>delta lambda(10^-10 m)</t>
  </si>
  <si>
    <t>L(m)</t>
  </si>
  <si>
    <t>к2=83 ± 2.6</t>
  </si>
  <si>
    <t>к1=164 ± 2.4*10-6</t>
  </si>
  <si>
    <t>з</t>
  </si>
  <si>
    <t>ж</t>
  </si>
  <si>
    <t>1/delta</t>
  </si>
  <si>
    <t>delta</t>
  </si>
  <si>
    <t>d</t>
  </si>
  <si>
    <t>верхний край н</t>
  </si>
  <si>
    <t>нижний край в</t>
  </si>
  <si>
    <t>Д</t>
  </si>
  <si>
    <t xml:space="preserve">а низ </t>
  </si>
  <si>
    <t>а верх з</t>
  </si>
  <si>
    <t>а нижний край н</t>
  </si>
  <si>
    <t>а верхний край в желт</t>
  </si>
  <si>
    <t>i</t>
  </si>
  <si>
    <t>зеленые</t>
  </si>
  <si>
    <t>желтые</t>
  </si>
  <si>
    <t>$\frac{1}{\Delta D}, \text{ мм}$</t>
  </si>
  <si>
    <t>$\overline{D}, \text{ мм}$</t>
  </si>
  <si>
    <t>$a_{2 \text{в}}, \text{ мм}$</t>
  </si>
  <si>
    <t>$a_{1 \text{н}}, \text{ мм}$</t>
  </si>
  <si>
    <t>$a_{1 \text{в}}, \text{ мм}$</t>
  </si>
  <si>
    <t>$D^2, \text{ мм}^2$</t>
  </si>
  <si>
    <t>$D, \text{ мм}$</t>
  </si>
  <si>
    <t>$a_{\text{н}}, \text{ мм}$</t>
  </si>
  <si>
    <t>$a_{\text{в}}, \text{ мм}$</t>
  </si>
  <si>
    <t>L, мм</t>
  </si>
  <si>
    <t>k1, мм^2</t>
  </si>
  <si>
    <t>k2, мм^2</t>
  </si>
  <si>
    <t>Delta lambda, мм</t>
  </si>
  <si>
    <t>m_ж_max</t>
  </si>
  <si>
    <t>максимальный порядок интерференции</t>
  </si>
  <si>
    <t>dr, мм</t>
  </si>
  <si>
    <t>R</t>
  </si>
  <si>
    <t>4,77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</si>
</sst>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12661854768154"/>
          <c:y val="0.10695610965296004"/>
          <c:w val="0.73019356955380577"/>
          <c:h val="0.78537401574803145"/>
        </c:manualLayout>
      </c:layout>
      <c:scatterChart>
        <c:scatterStyle val="lineMarker"/>
        <c:varyColors val="0"/>
        <c:ser>
          <c:idx val="0"/>
          <c:order val="0"/>
          <c:tx>
            <c:v>зеленые</c:v>
          </c:tx>
          <c:spPr>
            <a:ln w="28575">
              <a:noFill/>
            </a:ln>
          </c:spPr>
          <c:xVal>
            <c:numRef>
              <c:f>Лист1!$A$9:$A$14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Лист1!$C$9:$C$14</c:f>
              <c:numCache>
                <c:formatCode>General</c:formatCode>
                <c:ptCount val="6"/>
                <c:pt idx="0">
                  <c:v>957.90249999999935</c:v>
                </c:pt>
                <c:pt idx="1">
                  <c:v>791.8595999999992</c:v>
                </c:pt>
                <c:pt idx="2">
                  <c:v>639.0784000000001</c:v>
                </c:pt>
                <c:pt idx="3">
                  <c:v>485.76159999999965</c:v>
                </c:pt>
                <c:pt idx="4">
                  <c:v>303.45640000000054</c:v>
                </c:pt>
                <c:pt idx="5">
                  <c:v>133.40249999999961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C-4DB2-AAF6-517FBDEC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77216"/>
        <c:axId val="65008768"/>
      </c:scatterChart>
      <c:valAx>
        <c:axId val="6477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6335608048993873"/>
              <c:y val="0.897198891805190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5008768"/>
        <c:crosses val="autoZero"/>
        <c:crossBetween val="midCat"/>
      </c:valAx>
      <c:valAx>
        <c:axId val="650087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D*D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6694444444444436E-2"/>
              <c:y val="1.537219305920093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777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55074365704292E-2"/>
          <c:y val="0.11158573928258968"/>
          <c:w val="0.7672976815398076"/>
          <c:h val="0.7840314231554389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Лист1!$K$2:$K$6</c:f>
              <c:numCache>
                <c:formatCode>General</c:formatCode>
                <c:ptCount val="5"/>
                <c:pt idx="0">
                  <c:v>0.45248868778280382</c:v>
                </c:pt>
                <c:pt idx="1">
                  <c:v>0.41841004184100161</c:v>
                </c:pt>
                <c:pt idx="2">
                  <c:v>0.38461538461538547</c:v>
                </c:pt>
                <c:pt idx="3">
                  <c:v>0.34722222222222276</c:v>
                </c:pt>
                <c:pt idx="4">
                  <c:v>0.28011204481792773</c:v>
                </c:pt>
              </c:numCache>
            </c:numRef>
          </c:xVal>
          <c:yVal>
            <c:numRef>
              <c:f>Лист1!$C$2:$C$7</c:f>
              <c:numCache>
                <c:formatCode>General</c:formatCode>
                <c:ptCount val="6"/>
                <c:pt idx="0">
                  <c:v>29.430000000000007</c:v>
                </c:pt>
                <c:pt idx="1">
                  <c:v>26.670000000000016</c:v>
                </c:pt>
                <c:pt idx="2">
                  <c:v>23.679999999999978</c:v>
                </c:pt>
                <c:pt idx="3">
                  <c:v>20.099999999999994</c:v>
                </c:pt>
                <c:pt idx="4">
                  <c:v>15.319999999999993</c:v>
                </c:pt>
                <c:pt idx="5">
                  <c:v>7.6999999999999886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8-43E0-B08B-BB1340D32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5280"/>
        <c:axId val="65187200"/>
      </c:scatterChart>
      <c:valAx>
        <c:axId val="65185280"/>
        <c:scaling>
          <c:orientation val="minMax"/>
          <c:min val="0.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1/</a:t>
                </a:r>
                <a:r>
                  <a:rPr lang="el-GR">
                    <a:latin typeface="Palatino Linotype"/>
                  </a:rPr>
                  <a:t>Δ</a:t>
                </a:r>
                <a:r>
                  <a:rPr lang="en-US">
                    <a:latin typeface="Palatino Linotype"/>
                  </a:rPr>
                  <a:t>D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7848447069116375"/>
              <c:y val="0.886597039953339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5187200"/>
        <c:crosses val="autoZero"/>
        <c:crossBetween val="midCat"/>
      </c:valAx>
      <c:valAx>
        <c:axId val="651872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D_cp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3791557305336832E-2"/>
              <c:y val="2.164515893846600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5185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Лист2!$A$3:$A$8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Лист2!$E$3:$E$8</c:f>
              <c:numCache>
                <c:formatCode>General</c:formatCode>
                <c:ptCount val="6"/>
                <c:pt idx="0">
                  <c:v>957.90249999999935</c:v>
                </c:pt>
                <c:pt idx="1">
                  <c:v>791.8595999999992</c:v>
                </c:pt>
                <c:pt idx="2">
                  <c:v>639.0784000000001</c:v>
                </c:pt>
                <c:pt idx="3">
                  <c:v>485.76159999999965</c:v>
                </c:pt>
                <c:pt idx="4">
                  <c:v>303.45640000000054</c:v>
                </c:pt>
                <c:pt idx="5">
                  <c:v>133.40249999999961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D8-454D-82D9-6B8E02941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10608"/>
        <c:axId val="173197136"/>
      </c:scatterChart>
      <c:valAx>
        <c:axId val="42391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97136"/>
        <c:crosses val="autoZero"/>
        <c:crossBetween val="midCat"/>
      </c:valAx>
      <c:valAx>
        <c:axId val="1731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91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5371828521434E-2"/>
          <c:y val="4.1000371231511692E-2"/>
          <c:w val="0.88074540682414704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Лист2!$G$12:$G$16</c:f>
              <c:numCache>
                <c:formatCode>General</c:formatCode>
                <c:ptCount val="5"/>
                <c:pt idx="0">
                  <c:v>0.18939393939393936</c:v>
                </c:pt>
                <c:pt idx="1">
                  <c:v>0.42372881355931957</c:v>
                </c:pt>
                <c:pt idx="2">
                  <c:v>0.59171597633135176</c:v>
                </c:pt>
                <c:pt idx="3">
                  <c:v>0.69444444444444553</c:v>
                </c:pt>
                <c:pt idx="4">
                  <c:v>0.76923076923077938</c:v>
                </c:pt>
              </c:numCache>
            </c:numRef>
          </c:xVal>
          <c:yVal>
            <c:numRef>
              <c:f>Лист2!$F$12:$F$16</c:f>
              <c:numCache>
                <c:formatCode>General</c:formatCode>
                <c:ptCount val="5"/>
                <c:pt idx="0">
                  <c:v>8.5700000000000074</c:v>
                </c:pt>
                <c:pt idx="1">
                  <c:v>18.490000000000009</c:v>
                </c:pt>
                <c:pt idx="2">
                  <c:v>24.49499999999999</c:v>
                </c:pt>
                <c:pt idx="3">
                  <c:v>29.379999999999995</c:v>
                </c:pt>
                <c:pt idx="4">
                  <c:v>33.739999999999995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1D-49D0-ADF1-8B3464090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48464"/>
        <c:axId val="167345760"/>
      </c:scatterChart>
      <c:valAx>
        <c:axId val="57944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345760"/>
        <c:crosses val="autoZero"/>
        <c:crossBetween val="midCat"/>
      </c:valAx>
      <c:valAx>
        <c:axId val="1673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44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373380</xdr:colOff>
      <xdr:row>18</xdr:row>
      <xdr:rowOff>30480</xdr:rowOff>
    </xdr:from>
    <xdr:to>
      <xdr:col>20</xdr:col>
      <xdr:colOff>68580</xdr:colOff>
      <xdr:row>33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243840</xdr:colOff>
      <xdr:row>14</xdr:row>
      <xdr:rowOff>38100</xdr:rowOff>
    </xdr:from>
    <xdr:to>
      <xdr:col>12</xdr:col>
      <xdr:colOff>228600</xdr:colOff>
      <xdr:row>32</xdr:row>
      <xdr:rowOff>118110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</xdr:colOff>
      <xdr:row>1</xdr:row>
      <xdr:rowOff>120650</xdr:rowOff>
    </xdr:from>
    <xdr:to>
      <xdr:col>15</xdr:col>
      <xdr:colOff>327025</xdr:colOff>
      <xdr:row>15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8E0E025-9E39-33F1-3E41-3955292D9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15875</xdr:colOff>
      <xdr:row>16</xdr:row>
      <xdr:rowOff>152400</xdr:rowOff>
    </xdr:from>
    <xdr:to>
      <xdr:col>15</xdr:col>
      <xdr:colOff>320675</xdr:colOff>
      <xdr:row>30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25808B0-A0A3-D827-8C85-29628AAD1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opLeftCell="A10" workbookViewId="0">
      <selection activeCell="D10" sqref="D10"/>
    </sheetView>
  </sheetViews>
  <sheetFormatPr defaultRowHeight="14.5" x14ac:dyDescent="0.35"/>
  <cols>
    <col min="1" max="1" width="20.1796875" customWidth="1"/>
    <col min="2" max="2" width="15.81640625" customWidth="1"/>
    <col min="4" max="4" width="12" bestFit="1" customWidth="1"/>
    <col min="5" max="5" width="15.54296875" customWidth="1"/>
    <col min="7" max="7" width="13.6328125" customWidth="1"/>
    <col min="8" max="8" width="14.6328125" customWidth="1"/>
  </cols>
  <sheetData>
    <row r="1" spans="1:12" x14ac:dyDescent="0.35">
      <c r="A1" t="s">
        <v>15</v>
      </c>
      <c r="B1" t="s">
        <v>14</v>
      </c>
      <c r="C1" t="s">
        <v>11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8</v>
      </c>
      <c r="J1" t="s">
        <v>7</v>
      </c>
      <c r="K1" t="s">
        <v>6</v>
      </c>
    </row>
    <row r="2" spans="1:12" x14ac:dyDescent="0.35">
      <c r="A2">
        <v>189.36</v>
      </c>
      <c r="B2">
        <v>159.93</v>
      </c>
      <c r="C2">
        <f>A2-B2</f>
        <v>29.430000000000007</v>
      </c>
      <c r="D2">
        <v>189.97</v>
      </c>
      <c r="E2">
        <v>159.02000000000001</v>
      </c>
      <c r="F2">
        <f>D2-E2</f>
        <v>30.949999999999989</v>
      </c>
      <c r="G2">
        <v>188.31</v>
      </c>
      <c r="H2">
        <v>161.09</v>
      </c>
      <c r="I2">
        <f>G2-H2</f>
        <v>27.22</v>
      </c>
      <c r="J2">
        <f>C2-I2</f>
        <v>2.210000000000008</v>
      </c>
      <c r="K2">
        <f>1/J2</f>
        <v>0.45248868778280382</v>
      </c>
      <c r="L2">
        <f>A2-B2</f>
        <v>29.430000000000007</v>
      </c>
    </row>
    <row r="3" spans="1:12" x14ac:dyDescent="0.35">
      <c r="A3">
        <v>188.15</v>
      </c>
      <c r="B3">
        <v>161.47999999999999</v>
      </c>
      <c r="C3">
        <f t="shared" ref="C3:C7" si="0">A3-B3</f>
        <v>26.670000000000016</v>
      </c>
      <c r="D3">
        <v>188.76</v>
      </c>
      <c r="E3">
        <v>160.62</v>
      </c>
      <c r="F3">
        <f t="shared" ref="F3:F7" si="1">D3-E3</f>
        <v>28.139999999999986</v>
      </c>
      <c r="G3">
        <v>186.96</v>
      </c>
      <c r="H3">
        <v>162.68</v>
      </c>
      <c r="I3">
        <f>G3-H3</f>
        <v>24.28</v>
      </c>
      <c r="J3">
        <f>C3-I3</f>
        <v>2.3900000000000148</v>
      </c>
      <c r="K3">
        <f>1/J3</f>
        <v>0.41841004184100161</v>
      </c>
      <c r="L3">
        <f>A3-B3</f>
        <v>26.670000000000016</v>
      </c>
    </row>
    <row r="4" spans="1:12" x14ac:dyDescent="0.35">
      <c r="A4">
        <v>186.95</v>
      </c>
      <c r="B4">
        <v>163.27000000000001</v>
      </c>
      <c r="C4">
        <f t="shared" si="0"/>
        <v>23.679999999999978</v>
      </c>
      <c r="D4">
        <v>187.56</v>
      </c>
      <c r="E4">
        <v>162.28</v>
      </c>
      <c r="F4">
        <f t="shared" si="1"/>
        <v>25.28</v>
      </c>
      <c r="G4">
        <v>186.01</v>
      </c>
      <c r="H4">
        <v>164.93</v>
      </c>
      <c r="I4">
        <f>G4-H4</f>
        <v>21.079999999999984</v>
      </c>
      <c r="J4">
        <f>C4-I4</f>
        <v>2.5999999999999943</v>
      </c>
      <c r="K4">
        <f>1/J4</f>
        <v>0.38461538461538547</v>
      </c>
      <c r="L4">
        <f>A4-B4</f>
        <v>23.679999999999978</v>
      </c>
    </row>
    <row r="5" spans="1:12" x14ac:dyDescent="0.35">
      <c r="A5">
        <v>185.34</v>
      </c>
      <c r="B5">
        <v>165.24</v>
      </c>
      <c r="C5">
        <f t="shared" si="0"/>
        <v>20.099999999999994</v>
      </c>
      <c r="D5">
        <v>186.57</v>
      </c>
      <c r="E5">
        <v>164.53</v>
      </c>
      <c r="F5">
        <f t="shared" si="1"/>
        <v>22.039999999999992</v>
      </c>
      <c r="G5">
        <v>183.92</v>
      </c>
      <c r="H5">
        <v>166.7</v>
      </c>
      <c r="I5">
        <f>G5-H5</f>
        <v>17.22</v>
      </c>
      <c r="J5">
        <f>C5-I5</f>
        <v>2.8799999999999955</v>
      </c>
      <c r="K5">
        <f>1/J5</f>
        <v>0.34722222222222276</v>
      </c>
      <c r="L5">
        <f>A5-B5</f>
        <v>20.099999999999994</v>
      </c>
    </row>
    <row r="6" spans="1:12" x14ac:dyDescent="0.35">
      <c r="A6">
        <v>183.04</v>
      </c>
      <c r="B6">
        <v>167.72</v>
      </c>
      <c r="C6">
        <f t="shared" si="0"/>
        <v>15.319999999999993</v>
      </c>
      <c r="D6">
        <v>184.12</v>
      </c>
      <c r="E6">
        <v>166.7</v>
      </c>
      <c r="F6">
        <f t="shared" si="1"/>
        <v>17.420000000000016</v>
      </c>
      <c r="G6">
        <v>181.2</v>
      </c>
      <c r="H6">
        <v>169.45</v>
      </c>
      <c r="I6">
        <f>G6-H6</f>
        <v>11.75</v>
      </c>
      <c r="J6">
        <f>C6-I6</f>
        <v>3.5699999999999932</v>
      </c>
      <c r="K6">
        <f>1/J6</f>
        <v>0.28011204481792773</v>
      </c>
      <c r="L6">
        <f>A6-B6</f>
        <v>15.319999999999993</v>
      </c>
    </row>
    <row r="7" spans="1:12" ht="15" thickBot="1" x14ac:dyDescent="0.4">
      <c r="A7">
        <v>179.31</v>
      </c>
      <c r="B7">
        <v>171.61</v>
      </c>
      <c r="C7">
        <f t="shared" si="0"/>
        <v>7.6999999999999886</v>
      </c>
      <c r="D7">
        <v>181.2</v>
      </c>
      <c r="E7">
        <v>169.65</v>
      </c>
      <c r="F7">
        <f t="shared" si="1"/>
        <v>11.549999999999983</v>
      </c>
    </row>
    <row r="8" spans="1:12" x14ac:dyDescent="0.35">
      <c r="B8" t="s">
        <v>5</v>
      </c>
      <c r="C8" t="s">
        <v>4</v>
      </c>
      <c r="D8" s="6" t="s">
        <v>3</v>
      </c>
      <c r="E8" s="5" t="s">
        <v>2</v>
      </c>
    </row>
    <row r="9" spans="1:12" x14ac:dyDescent="0.35">
      <c r="A9">
        <v>6</v>
      </c>
      <c r="B9">
        <f>C2*C2</f>
        <v>866.12490000000037</v>
      </c>
      <c r="C9">
        <f>F2*F2</f>
        <v>957.90249999999935</v>
      </c>
      <c r="D9" s="4" t="s">
        <v>1</v>
      </c>
      <c r="E9" s="3" t="s">
        <v>0</v>
      </c>
    </row>
    <row r="10" spans="1:12" ht="15" thickBot="1" x14ac:dyDescent="0.4">
      <c r="A10">
        <v>5</v>
      </c>
      <c r="B10">
        <f t="shared" ref="B10:B14" si="2">C3*C3</f>
        <v>711.28890000000081</v>
      </c>
      <c r="C10">
        <f>F3*F3</f>
        <v>791.8595999999992</v>
      </c>
      <c r="D10" s="2">
        <f>5461*(4*110*110)/164/10000000000</f>
        <v>1.611660975609756E-4</v>
      </c>
      <c r="E10" s="1">
        <f>5461*83/(4*110*110)</f>
        <v>9.3649380165289262</v>
      </c>
    </row>
    <row r="11" spans="1:12" x14ac:dyDescent="0.35">
      <c r="A11">
        <v>4</v>
      </c>
      <c r="B11">
        <f t="shared" si="2"/>
        <v>560.74239999999895</v>
      </c>
      <c r="C11">
        <f t="shared" ref="C11:C14" si="3">F4*F4</f>
        <v>639.0784000000001</v>
      </c>
    </row>
    <row r="12" spans="1:12" x14ac:dyDescent="0.35">
      <c r="A12">
        <v>3</v>
      </c>
      <c r="B12">
        <f t="shared" si="2"/>
        <v>404.00999999999976</v>
      </c>
      <c r="C12">
        <f t="shared" si="3"/>
        <v>485.76159999999965</v>
      </c>
    </row>
    <row r="13" spans="1:12" x14ac:dyDescent="0.35">
      <c r="A13">
        <v>2</v>
      </c>
      <c r="B13">
        <f t="shared" si="2"/>
        <v>234.70239999999978</v>
      </c>
      <c r="C13">
        <f t="shared" si="3"/>
        <v>303.45640000000054</v>
      </c>
    </row>
    <row r="14" spans="1:12" x14ac:dyDescent="0.35">
      <c r="A14">
        <v>1</v>
      </c>
      <c r="B14">
        <f t="shared" si="2"/>
        <v>59.289999999999822</v>
      </c>
      <c r="C14">
        <f t="shared" si="3"/>
        <v>133.40249999999961</v>
      </c>
    </row>
    <row r="16" spans="1:12" x14ac:dyDescent="0.35">
      <c r="A16">
        <v>6</v>
      </c>
      <c r="B16">
        <f>C9</f>
        <v>957.90249999999935</v>
      </c>
    </row>
    <row r="17" spans="1:2" x14ac:dyDescent="0.35">
      <c r="A17">
        <v>5</v>
      </c>
      <c r="B17">
        <f t="shared" ref="B17:B21" si="4">C10</f>
        <v>791.8595999999992</v>
      </c>
    </row>
    <row r="18" spans="1:2" x14ac:dyDescent="0.35">
      <c r="A18">
        <v>4</v>
      </c>
      <c r="B18">
        <f t="shared" si="4"/>
        <v>639.0784000000001</v>
      </c>
    </row>
    <row r="19" spans="1:2" x14ac:dyDescent="0.35">
      <c r="A19">
        <v>3</v>
      </c>
      <c r="B19">
        <f t="shared" si="4"/>
        <v>485.76159999999965</v>
      </c>
    </row>
    <row r="20" spans="1:2" x14ac:dyDescent="0.35">
      <c r="A20">
        <v>2</v>
      </c>
      <c r="B20">
        <f t="shared" si="4"/>
        <v>303.45640000000054</v>
      </c>
    </row>
    <row r="21" spans="1:2" x14ac:dyDescent="0.35">
      <c r="A21">
        <v>1</v>
      </c>
      <c r="B21">
        <f t="shared" si="4"/>
        <v>133.40249999999961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4FFE9-1FA7-4468-B9B4-413BDF5D49EC}">
  <dimension ref="A1:G26"/>
  <sheetViews>
    <sheetView tabSelected="1" topLeftCell="A7" workbookViewId="0">
      <selection activeCell="G21" sqref="G21"/>
    </sheetView>
  </sheetViews>
  <sheetFormatPr defaultRowHeight="14.5" x14ac:dyDescent="0.35"/>
  <cols>
    <col min="2" max="2" width="9.453125" customWidth="1"/>
    <col min="7" max="7" width="9.6328125" bestFit="1" customWidth="1"/>
  </cols>
  <sheetData>
    <row r="1" spans="1:7" x14ac:dyDescent="0.35">
      <c r="A1" t="s">
        <v>17</v>
      </c>
    </row>
    <row r="2" spans="1:7" x14ac:dyDescent="0.35">
      <c r="A2" t="s">
        <v>16</v>
      </c>
      <c r="B2" t="s">
        <v>27</v>
      </c>
      <c r="C2" t="s">
        <v>26</v>
      </c>
      <c r="D2" t="s">
        <v>25</v>
      </c>
      <c r="E2" t="s">
        <v>24</v>
      </c>
    </row>
    <row r="3" spans="1:7" x14ac:dyDescent="0.35">
      <c r="A3">
        <v>6</v>
      </c>
      <c r="B3">
        <v>189.97</v>
      </c>
      <c r="C3">
        <v>159.02000000000001</v>
      </c>
      <c r="D3">
        <f>B3-C3</f>
        <v>30.949999999999989</v>
      </c>
      <c r="E3">
        <f>D3*D3</f>
        <v>957.90249999999935</v>
      </c>
    </row>
    <row r="4" spans="1:7" x14ac:dyDescent="0.35">
      <c r="A4">
        <v>5</v>
      </c>
      <c r="B4">
        <v>188.76</v>
      </c>
      <c r="C4">
        <v>160.62</v>
      </c>
      <c r="D4">
        <f t="shared" ref="D4:D8" si="0">B4-C4</f>
        <v>28.139999999999986</v>
      </c>
      <c r="E4">
        <f t="shared" ref="E4:E8" si="1">D4*D4</f>
        <v>791.8595999999992</v>
      </c>
    </row>
    <row r="5" spans="1:7" x14ac:dyDescent="0.35">
      <c r="A5">
        <v>4</v>
      </c>
      <c r="B5">
        <v>187.56</v>
      </c>
      <c r="C5">
        <v>162.28</v>
      </c>
      <c r="D5">
        <f t="shared" si="0"/>
        <v>25.28</v>
      </c>
      <c r="E5">
        <f t="shared" si="1"/>
        <v>639.0784000000001</v>
      </c>
    </row>
    <row r="6" spans="1:7" x14ac:dyDescent="0.35">
      <c r="A6">
        <v>3</v>
      </c>
      <c r="B6">
        <v>186.57</v>
      </c>
      <c r="C6">
        <v>164.53</v>
      </c>
      <c r="D6">
        <f t="shared" si="0"/>
        <v>22.039999999999992</v>
      </c>
      <c r="E6">
        <f t="shared" si="1"/>
        <v>485.76159999999965</v>
      </c>
    </row>
    <row r="7" spans="1:7" x14ac:dyDescent="0.35">
      <c r="A7">
        <v>2</v>
      </c>
      <c r="B7">
        <v>184.12</v>
      </c>
      <c r="C7">
        <v>166.7</v>
      </c>
      <c r="D7">
        <f t="shared" si="0"/>
        <v>17.420000000000016</v>
      </c>
      <c r="E7">
        <f t="shared" si="1"/>
        <v>303.45640000000054</v>
      </c>
    </row>
    <row r="8" spans="1:7" x14ac:dyDescent="0.35">
      <c r="A8">
        <v>1</v>
      </c>
      <c r="B8">
        <v>181.2</v>
      </c>
      <c r="C8">
        <v>169.65</v>
      </c>
      <c r="D8">
        <f t="shared" si="0"/>
        <v>11.549999999999983</v>
      </c>
      <c r="E8">
        <f t="shared" si="1"/>
        <v>133.40249999999961</v>
      </c>
    </row>
    <row r="10" spans="1:7" x14ac:dyDescent="0.35">
      <c r="A10" t="s">
        <v>18</v>
      </c>
    </row>
    <row r="11" spans="1:7" x14ac:dyDescent="0.35">
      <c r="A11" t="s">
        <v>16</v>
      </c>
      <c r="B11" t="s">
        <v>23</v>
      </c>
      <c r="C11" t="s">
        <v>22</v>
      </c>
      <c r="D11" t="s">
        <v>21</v>
      </c>
      <c r="E11" t="s">
        <v>21</v>
      </c>
      <c r="F11" t="s">
        <v>20</v>
      </c>
      <c r="G11" t="s">
        <v>19</v>
      </c>
    </row>
    <row r="12" spans="1:7" x14ac:dyDescent="0.35">
      <c r="A12">
        <v>1</v>
      </c>
      <c r="B12">
        <v>182.53</v>
      </c>
      <c r="C12">
        <v>171.32</v>
      </c>
      <c r="D12">
        <v>179.78</v>
      </c>
      <c r="E12">
        <v>173.85</v>
      </c>
      <c r="F12">
        <f>AVERAGE(B12-C12,D12-E12)</f>
        <v>8.5700000000000074</v>
      </c>
      <c r="G12">
        <f>1/(B12-C12-D12+E12)</f>
        <v>0.18939393939393936</v>
      </c>
    </row>
    <row r="13" spans="1:7" x14ac:dyDescent="0.35">
      <c r="A13">
        <v>2</v>
      </c>
      <c r="B13">
        <v>186.65</v>
      </c>
      <c r="C13">
        <v>166.98</v>
      </c>
      <c r="D13">
        <v>185.53</v>
      </c>
      <c r="E13">
        <v>168.22</v>
      </c>
      <c r="F13">
        <f>AVERAGE(B13-C13,D13-E13)</f>
        <v>18.490000000000009</v>
      </c>
      <c r="G13">
        <f t="shared" ref="G13:G16" si="2">1/(B13-C13-D13+E13)</f>
        <v>0.42372881355931957</v>
      </c>
    </row>
    <row r="14" spans="1:7" x14ac:dyDescent="0.35">
      <c r="A14">
        <v>3</v>
      </c>
      <c r="B14">
        <v>189.61</v>
      </c>
      <c r="C14">
        <v>164.27</v>
      </c>
      <c r="D14">
        <v>188.64</v>
      </c>
      <c r="E14">
        <v>164.99</v>
      </c>
      <c r="F14">
        <f>AVERAGE(B14-C14,D14-E14)</f>
        <v>24.49499999999999</v>
      </c>
      <c r="G14">
        <f t="shared" si="2"/>
        <v>0.59171597633135176</v>
      </c>
    </row>
    <row r="15" spans="1:7" x14ac:dyDescent="0.35">
      <c r="A15">
        <v>4</v>
      </c>
      <c r="B15">
        <v>191.84</v>
      </c>
      <c r="C15">
        <v>161.74</v>
      </c>
      <c r="D15">
        <v>191.13</v>
      </c>
      <c r="E15">
        <v>162.47</v>
      </c>
      <c r="F15">
        <f>AVERAGE(B15-C15,D15-E15)</f>
        <v>29.379999999999995</v>
      </c>
      <c r="G15">
        <f>1/(B15-C15-D15+E15)</f>
        <v>0.69444444444444553</v>
      </c>
    </row>
    <row r="16" spans="1:7" x14ac:dyDescent="0.35">
      <c r="A16">
        <v>5</v>
      </c>
      <c r="B16">
        <v>194.1</v>
      </c>
      <c r="C16">
        <v>159.71</v>
      </c>
      <c r="D16">
        <v>193.28</v>
      </c>
      <c r="E16">
        <v>160.19</v>
      </c>
      <c r="F16">
        <f>AVERAGE(B16-C16,D16-E16)</f>
        <v>33.739999999999995</v>
      </c>
      <c r="G16">
        <f t="shared" si="2"/>
        <v>0.76923076923077938</v>
      </c>
    </row>
    <row r="19" spans="1:3" x14ac:dyDescent="0.35">
      <c r="A19" t="s">
        <v>29</v>
      </c>
      <c r="B19">
        <v>164.03</v>
      </c>
    </row>
    <row r="20" spans="1:3" x14ac:dyDescent="0.35">
      <c r="A20" t="s">
        <v>30</v>
      </c>
      <c r="B20">
        <v>42.290999999999997</v>
      </c>
    </row>
    <row r="22" spans="1:3" x14ac:dyDescent="0.35">
      <c r="A22" t="s">
        <v>28</v>
      </c>
      <c r="B22">
        <f>(4*110*110*5461*10^(-7))/(B19)</f>
        <v>0.1611366213497531</v>
      </c>
    </row>
    <row r="23" spans="1:3" x14ac:dyDescent="0.35">
      <c r="A23" t="s">
        <v>31</v>
      </c>
      <c r="B23">
        <f>5461*10^(-7)*B20/4/110/110</f>
        <v>4.7717179958677682E-7</v>
      </c>
      <c r="C23" t="s">
        <v>36</v>
      </c>
    </row>
    <row r="24" spans="1:3" x14ac:dyDescent="0.35">
      <c r="A24" t="s">
        <v>32</v>
      </c>
      <c r="B24" s="7">
        <f>B22*2/5461/10^(-7)</f>
        <v>590.13595074071816</v>
      </c>
      <c r="C24" t="s">
        <v>33</v>
      </c>
    </row>
    <row r="25" spans="1:3" x14ac:dyDescent="0.35">
      <c r="A25" t="s">
        <v>34</v>
      </c>
      <c r="B25">
        <v>0.8</v>
      </c>
    </row>
    <row r="26" spans="1:3" x14ac:dyDescent="0.35">
      <c r="A26" t="s">
        <v>35</v>
      </c>
      <c r="B26">
        <f>4*110*110/D8/B25</f>
        <v>5238.0952380952449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Даша</dc:creator>
  <cp:lastModifiedBy>Дарья Салтыкова</cp:lastModifiedBy>
  <dcterms:created xsi:type="dcterms:W3CDTF">2023-03-19T06:17:04Z</dcterms:created>
  <dcterms:modified xsi:type="dcterms:W3CDTF">2023-04-20T14:01:37Z</dcterms:modified>
</cp:coreProperties>
</file>