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ty\OneDrive\Документы\Лабы\2.1.3\"/>
    </mc:Choice>
  </mc:AlternateContent>
  <xr:revisionPtr revIDLastSave="0" documentId="13_ncr:1_{42F8F9E0-089F-48D8-9D6B-F6EE6C6DF6D2}" xr6:coauthVersionLast="47" xr6:coauthVersionMax="47" xr10:uidLastSave="{00000000-0000-0000-0000-000000000000}"/>
  <bookViews>
    <workbookView xWindow="-110" yWindow="-110" windowWidth="19420" windowHeight="10420" xr2:uid="{25267ACE-39FC-47F2-B9EF-B5C735F240D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N3" i="1"/>
  <c r="N4" i="1"/>
  <c r="N5" i="1"/>
  <c r="N6" i="1"/>
  <c r="N7" i="1"/>
  <c r="M3" i="1"/>
  <c r="M4" i="1"/>
  <c r="M5" i="1"/>
  <c r="M6" i="1"/>
  <c r="M7" i="1"/>
  <c r="L7" i="1"/>
  <c r="L3" i="1"/>
  <c r="L4" i="1"/>
  <c r="L5" i="1"/>
  <c r="L6" i="1"/>
  <c r="M2" i="1"/>
  <c r="N2" i="1"/>
  <c r="O2" i="1"/>
  <c r="L2" i="1"/>
  <c r="K3" i="1"/>
  <c r="K4" i="1"/>
  <c r="K5" i="1"/>
  <c r="K6" i="1"/>
  <c r="K2" i="1"/>
  <c r="Q17" i="1"/>
  <c r="H17" i="1"/>
  <c r="P17" i="1"/>
  <c r="G17" i="1"/>
  <c r="O17" i="1"/>
  <c r="F17" i="1"/>
  <c r="Q16" i="1"/>
  <c r="H16" i="1"/>
  <c r="P16" i="1"/>
  <c r="O16" i="1"/>
  <c r="P11" i="1"/>
  <c r="P12" i="1"/>
  <c r="P13" i="1"/>
  <c r="P14" i="1"/>
  <c r="P10" i="1"/>
  <c r="G10" i="1"/>
  <c r="O11" i="1"/>
  <c r="O12" i="1"/>
  <c r="O13" i="1"/>
  <c r="O14" i="1"/>
  <c r="O10" i="1"/>
  <c r="F10" i="1"/>
  <c r="N11" i="1"/>
  <c r="N12" i="1"/>
  <c r="N13" i="1"/>
  <c r="N14" i="1"/>
  <c r="N10" i="1"/>
  <c r="M11" i="1"/>
  <c r="M12" i="1"/>
  <c r="M13" i="1"/>
  <c r="M14" i="1"/>
  <c r="M10" i="1"/>
  <c r="E11" i="1"/>
  <c r="G11" i="1" s="1"/>
  <c r="E12" i="1"/>
  <c r="E13" i="1"/>
  <c r="E14" i="1"/>
  <c r="E10" i="1"/>
  <c r="G12" i="1"/>
  <c r="G13" i="1"/>
  <c r="G14" i="1"/>
  <c r="F16" i="1"/>
  <c r="F11" i="1"/>
  <c r="F12" i="1"/>
  <c r="F13" i="1"/>
  <c r="F14" i="1"/>
  <c r="D11" i="1"/>
  <c r="D12" i="1"/>
  <c r="D13" i="1"/>
  <c r="D14" i="1"/>
  <c r="D10" i="1"/>
  <c r="G16" i="1" l="1"/>
</calcChain>
</file>

<file path=xl/sharedStrings.xml><?xml version="1.0" encoding="utf-8"?>
<sst xmlns="http://schemas.openxmlformats.org/spreadsheetml/2006/main" count="24" uniqueCount="13">
  <si>
    <t>f,  кГц</t>
  </si>
  <si>
    <t>dL, см</t>
  </si>
  <si>
    <t>воздух</t>
  </si>
  <si>
    <t>СО2</t>
  </si>
  <si>
    <t>f,  Гц</t>
  </si>
  <si>
    <t>sigma a, мм</t>
  </si>
  <si>
    <t>a, мм</t>
  </si>
  <si>
    <t>lambda, мм</t>
  </si>
  <si>
    <t>sigma l, мм</t>
  </si>
  <si>
    <t>c, м/c</t>
  </si>
  <si>
    <t>sigma c, м/c</t>
  </si>
  <si>
    <t>отн погр</t>
  </si>
  <si>
    <t>гамма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</si>
</sst>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52715-2FC2-4918-808F-0E5D59AFA5F0}">
  <dimension ref="A1:AA17"/>
  <sheetViews>
    <sheetView tabSelected="1" workbookViewId="0">
      <selection activeCell="R11" sqref="R11"/>
    </sheetView>
  </sheetViews>
  <sheetFormatPr defaultRowHeight="14.5" x14ac:dyDescent="0.35"/>
  <sheetData>
    <row r="1" spans="1:27" x14ac:dyDescent="0.35">
      <c r="A1" t="s">
        <v>0</v>
      </c>
      <c r="B1">
        <v>3.39</v>
      </c>
      <c r="C1">
        <v>3.1539999999999999</v>
      </c>
      <c r="D1">
        <v>3.665</v>
      </c>
      <c r="E1">
        <v>3.9319999999999999</v>
      </c>
      <c r="F1">
        <v>4.16</v>
      </c>
      <c r="H1" t="s">
        <v>2</v>
      </c>
      <c r="J1" t="s">
        <v>0</v>
      </c>
      <c r="K1">
        <v>2.93</v>
      </c>
      <c r="L1">
        <v>3.08</v>
      </c>
      <c r="M1">
        <v>3.22</v>
      </c>
      <c r="N1">
        <v>3.33</v>
      </c>
      <c r="O1">
        <v>3.46</v>
      </c>
      <c r="P1" t="s">
        <v>3</v>
      </c>
    </row>
    <row r="2" spans="1:27" x14ac:dyDescent="0.35">
      <c r="A2" t="s">
        <v>1</v>
      </c>
      <c r="B2">
        <v>0</v>
      </c>
      <c r="C2">
        <v>0</v>
      </c>
      <c r="D2">
        <v>0</v>
      </c>
      <c r="E2">
        <v>0</v>
      </c>
      <c r="F2">
        <v>4.3</v>
      </c>
      <c r="J2" t="s">
        <v>1</v>
      </c>
      <c r="K2">
        <f>23-W2</f>
        <v>-0.10000000000000142</v>
      </c>
      <c r="L2">
        <f>23-X2</f>
        <v>-0.10000000000000142</v>
      </c>
      <c r="M2">
        <f>23-Y2</f>
        <v>-0.10000000000000142</v>
      </c>
      <c r="N2">
        <f>23-Z2</f>
        <v>-0.10000000000000142</v>
      </c>
      <c r="O2">
        <f>23-AA2</f>
        <v>-0.10000000000000142</v>
      </c>
      <c r="W2">
        <v>23.1</v>
      </c>
      <c r="X2">
        <v>23.1</v>
      </c>
      <c r="Y2">
        <v>23.1</v>
      </c>
      <c r="Z2">
        <v>23.1</v>
      </c>
      <c r="AA2">
        <v>23.1</v>
      </c>
    </row>
    <row r="3" spans="1:27" x14ac:dyDescent="0.35">
      <c r="B3">
        <v>5.3</v>
      </c>
      <c r="C3">
        <v>5.7</v>
      </c>
      <c r="D3">
        <v>5</v>
      </c>
      <c r="E3">
        <v>4.3</v>
      </c>
      <c r="F3">
        <v>8.4</v>
      </c>
      <c r="K3">
        <f>23-W3</f>
        <v>5.3000000000000007</v>
      </c>
      <c r="L3">
        <f>23-X3</f>
        <v>4.8000000000000007</v>
      </c>
      <c r="M3">
        <f>23-Y3</f>
        <v>4.3999999999999986</v>
      </c>
      <c r="N3">
        <f>23-Z3</f>
        <v>3.8999999999999986</v>
      </c>
      <c r="O3">
        <f>23-AA3</f>
        <v>3.6000000000000014</v>
      </c>
      <c r="W3">
        <v>17.7</v>
      </c>
      <c r="X3">
        <v>18.2</v>
      </c>
      <c r="Y3">
        <v>18.600000000000001</v>
      </c>
      <c r="Z3">
        <v>19.100000000000001</v>
      </c>
      <c r="AA3">
        <v>19.399999999999999</v>
      </c>
    </row>
    <row r="4" spans="1:27" x14ac:dyDescent="0.35">
      <c r="B4">
        <v>10.4</v>
      </c>
      <c r="C4">
        <v>11.2</v>
      </c>
      <c r="D4">
        <v>9.5</v>
      </c>
      <c r="E4">
        <v>8.6999999999999993</v>
      </c>
      <c r="F4">
        <v>12.6</v>
      </c>
      <c r="K4">
        <f>23-W4</f>
        <v>10.199999999999999</v>
      </c>
      <c r="L4">
        <f>23-X4</f>
        <v>9.6999999999999993</v>
      </c>
      <c r="M4">
        <f>23-Y4</f>
        <v>9</v>
      </c>
      <c r="N4">
        <f>23-Z4</f>
        <v>8.1999999999999993</v>
      </c>
      <c r="O4">
        <f>23-AA4</f>
        <v>7.6</v>
      </c>
      <c r="W4">
        <v>12.8</v>
      </c>
      <c r="X4">
        <v>13.3</v>
      </c>
      <c r="Y4">
        <v>14</v>
      </c>
      <c r="Z4">
        <v>14.8</v>
      </c>
      <c r="AA4">
        <v>15.4</v>
      </c>
    </row>
    <row r="5" spans="1:27" x14ac:dyDescent="0.35">
      <c r="B5">
        <v>15.5</v>
      </c>
      <c r="C5">
        <v>16.600000000000001</v>
      </c>
      <c r="D5">
        <v>14.2</v>
      </c>
      <c r="E5">
        <v>13.1</v>
      </c>
      <c r="F5">
        <v>16.7</v>
      </c>
      <c r="K5">
        <f>23-W5</f>
        <v>15</v>
      </c>
      <c r="L5">
        <f>23-X5</f>
        <v>14.2</v>
      </c>
      <c r="M5">
        <f>23-Y5</f>
        <v>13.2</v>
      </c>
      <c r="N5">
        <f>23-Z5</f>
        <v>12.1</v>
      </c>
      <c r="O5">
        <f>23-AA5</f>
        <v>11.5</v>
      </c>
      <c r="W5">
        <v>8</v>
      </c>
      <c r="X5">
        <v>8.8000000000000007</v>
      </c>
      <c r="Y5">
        <v>9.8000000000000007</v>
      </c>
      <c r="Z5">
        <v>10.9</v>
      </c>
      <c r="AA5">
        <v>11.5</v>
      </c>
    </row>
    <row r="6" spans="1:27" x14ac:dyDescent="0.35">
      <c r="B6">
        <v>20.7</v>
      </c>
      <c r="C6">
        <v>22.2</v>
      </c>
      <c r="D6">
        <v>19</v>
      </c>
      <c r="E6">
        <v>17.5</v>
      </c>
      <c r="F6">
        <v>20.9</v>
      </c>
      <c r="K6">
        <f>23-W6</f>
        <v>19.600000000000001</v>
      </c>
      <c r="L6">
        <f>23-X6</f>
        <v>18.600000000000001</v>
      </c>
      <c r="M6">
        <f>23-Y6</f>
        <v>17.5</v>
      </c>
      <c r="N6">
        <f>23-Z6</f>
        <v>16.399999999999999</v>
      </c>
      <c r="O6">
        <f>23-AA6</f>
        <v>15.4</v>
      </c>
      <c r="W6">
        <v>3.4</v>
      </c>
      <c r="X6">
        <v>4.4000000000000004</v>
      </c>
      <c r="Y6">
        <v>5.5</v>
      </c>
      <c r="Z6">
        <v>6.6</v>
      </c>
      <c r="AA6">
        <v>7.6</v>
      </c>
    </row>
    <row r="7" spans="1:27" x14ac:dyDescent="0.35">
      <c r="E7">
        <v>21.9</v>
      </c>
      <c r="L7">
        <f>23-X7</f>
        <v>23</v>
      </c>
      <c r="M7">
        <f>23-Y7</f>
        <v>21.6</v>
      </c>
      <c r="N7">
        <f>23-Z7</f>
        <v>20.399999999999999</v>
      </c>
      <c r="O7">
        <f>23-AA7</f>
        <v>19.8</v>
      </c>
      <c r="X7">
        <v>0</v>
      </c>
      <c r="Y7">
        <v>1.4</v>
      </c>
      <c r="Z7">
        <v>2.6</v>
      </c>
      <c r="AA7">
        <v>3.2</v>
      </c>
    </row>
    <row r="9" spans="1:27" x14ac:dyDescent="0.35">
      <c r="A9" t="s">
        <v>4</v>
      </c>
      <c r="B9" t="s">
        <v>6</v>
      </c>
      <c r="C9" t="s">
        <v>5</v>
      </c>
      <c r="D9" t="s">
        <v>7</v>
      </c>
      <c r="E9" t="s">
        <v>8</v>
      </c>
      <c r="F9" t="s">
        <v>9</v>
      </c>
      <c r="G9" t="s">
        <v>10</v>
      </c>
      <c r="J9" t="s">
        <v>4</v>
      </c>
      <c r="K9" t="s">
        <v>6</v>
      </c>
      <c r="L9" t="s">
        <v>5</v>
      </c>
      <c r="M9" t="s">
        <v>7</v>
      </c>
      <c r="N9" t="s">
        <v>8</v>
      </c>
      <c r="O9" t="s">
        <v>9</v>
      </c>
      <c r="P9" t="s">
        <v>10</v>
      </c>
    </row>
    <row r="10" spans="1:27" x14ac:dyDescent="0.35">
      <c r="A10">
        <v>3390</v>
      </c>
      <c r="B10">
        <v>51.6</v>
      </c>
      <c r="C10">
        <v>0.2</v>
      </c>
      <c r="D10">
        <f>2*B10</f>
        <v>103.2</v>
      </c>
      <c r="E10">
        <f>D10*C10/B10</f>
        <v>0.4</v>
      </c>
      <c r="F10">
        <f>A10*D10*10^(-3)</f>
        <v>349.84800000000001</v>
      </c>
      <c r="G10">
        <f>F10*SQRT((E10/D10)^2)</f>
        <v>1.3560000000000001</v>
      </c>
      <c r="J10">
        <v>2930</v>
      </c>
      <c r="K10">
        <v>49.1</v>
      </c>
      <c r="L10">
        <v>0.9</v>
      </c>
      <c r="M10">
        <f>K10*2</f>
        <v>98.2</v>
      </c>
      <c r="N10">
        <f>M10*L10/K10</f>
        <v>1.8</v>
      </c>
      <c r="O10">
        <f>J10*M10*10^(-3)</f>
        <v>287.726</v>
      </c>
      <c r="P10">
        <f>O10*SQRT((N10/M10)^2)</f>
        <v>5.274</v>
      </c>
    </row>
    <row r="11" spans="1:27" x14ac:dyDescent="0.35">
      <c r="A11">
        <v>3150</v>
      </c>
      <c r="B11">
        <v>55.3</v>
      </c>
      <c r="C11">
        <v>0.3</v>
      </c>
      <c r="D11">
        <f t="shared" ref="D11:D14" si="0">2*B11</f>
        <v>110.6</v>
      </c>
      <c r="E11">
        <f t="shared" ref="E11:E14" si="1">D11*C11/B11</f>
        <v>0.6</v>
      </c>
      <c r="F11">
        <f t="shared" ref="F11:F14" si="2">A11*D11*10^(-3)</f>
        <v>348.39</v>
      </c>
      <c r="G11">
        <f t="shared" ref="G11:G14" si="3">F11*SQRT((E11/D11)^2)</f>
        <v>1.89</v>
      </c>
      <c r="J11">
        <v>3080</v>
      </c>
      <c r="K11">
        <v>46.1</v>
      </c>
      <c r="L11">
        <v>0.6</v>
      </c>
      <c r="M11">
        <f t="shared" ref="M11:M14" si="4">K11*2</f>
        <v>92.2</v>
      </c>
      <c r="N11">
        <f t="shared" ref="N11:N14" si="5">M11*L11/K11</f>
        <v>1.2</v>
      </c>
      <c r="O11">
        <f t="shared" ref="O11:O14" si="6">J11*M11*10^(-3)</f>
        <v>283.976</v>
      </c>
      <c r="P11">
        <f t="shared" ref="P11:P14" si="7">O11*SQRT((N11/M11)^2)</f>
        <v>3.6959999999999997</v>
      </c>
    </row>
    <row r="12" spans="1:27" x14ac:dyDescent="0.35">
      <c r="A12">
        <v>3670</v>
      </c>
      <c r="B12">
        <v>47.2</v>
      </c>
      <c r="C12">
        <v>0.4</v>
      </c>
      <c r="D12">
        <f t="shared" si="0"/>
        <v>94.4</v>
      </c>
      <c r="E12">
        <f t="shared" si="1"/>
        <v>0.8</v>
      </c>
      <c r="F12">
        <f t="shared" si="2"/>
        <v>346.44799999999998</v>
      </c>
      <c r="G12">
        <f t="shared" si="3"/>
        <v>2.9359999999999999</v>
      </c>
      <c r="J12">
        <v>3220</v>
      </c>
      <c r="K12">
        <v>43.4</v>
      </c>
      <c r="L12">
        <v>0.4</v>
      </c>
      <c r="M12">
        <f t="shared" si="4"/>
        <v>86.8</v>
      </c>
      <c r="N12">
        <f t="shared" si="5"/>
        <v>0.8</v>
      </c>
      <c r="O12">
        <f t="shared" si="6"/>
        <v>279.49599999999998</v>
      </c>
      <c r="P12">
        <f t="shared" si="7"/>
        <v>2.5759999999999996</v>
      </c>
    </row>
    <row r="13" spans="1:27" x14ac:dyDescent="0.35">
      <c r="A13">
        <v>3930</v>
      </c>
      <c r="B13">
        <v>43.8</v>
      </c>
      <c r="C13">
        <v>0.08</v>
      </c>
      <c r="D13">
        <f t="shared" si="0"/>
        <v>87.6</v>
      </c>
      <c r="E13">
        <f t="shared" si="1"/>
        <v>0.16</v>
      </c>
      <c r="F13">
        <f t="shared" si="2"/>
        <v>344.26800000000003</v>
      </c>
      <c r="G13">
        <f t="shared" si="3"/>
        <v>0.62880000000000014</v>
      </c>
      <c r="J13">
        <v>3330</v>
      </c>
      <c r="K13">
        <v>41.1</v>
      </c>
      <c r="L13">
        <v>0.2</v>
      </c>
      <c r="M13">
        <f t="shared" si="4"/>
        <v>82.2</v>
      </c>
      <c r="N13">
        <f t="shared" si="5"/>
        <v>0.4</v>
      </c>
      <c r="O13">
        <f t="shared" si="6"/>
        <v>273.726</v>
      </c>
      <c r="P13">
        <f t="shared" si="7"/>
        <v>1.3320000000000001</v>
      </c>
    </row>
    <row r="14" spans="1:27" x14ac:dyDescent="0.35">
      <c r="A14">
        <v>4160</v>
      </c>
      <c r="B14">
        <v>41.5</v>
      </c>
      <c r="C14">
        <v>0.1</v>
      </c>
      <c r="D14">
        <f t="shared" si="0"/>
        <v>83</v>
      </c>
      <c r="E14">
        <f t="shared" si="1"/>
        <v>0.2</v>
      </c>
      <c r="F14">
        <f t="shared" si="2"/>
        <v>345.28000000000003</v>
      </c>
      <c r="G14">
        <f t="shared" si="3"/>
        <v>0.83200000000000018</v>
      </c>
      <c r="J14">
        <v>3460</v>
      </c>
      <c r="K14">
        <v>39.6</v>
      </c>
      <c r="L14">
        <v>0.5</v>
      </c>
      <c r="M14">
        <f t="shared" si="4"/>
        <v>79.2</v>
      </c>
      <c r="N14">
        <f t="shared" si="5"/>
        <v>1</v>
      </c>
      <c r="O14">
        <f t="shared" si="6"/>
        <v>274.03199999999998</v>
      </c>
      <c r="P14">
        <f t="shared" si="7"/>
        <v>3.4599999999999995</v>
      </c>
    </row>
    <row r="15" spans="1:27" x14ac:dyDescent="0.35">
      <c r="H15" t="s">
        <v>11</v>
      </c>
      <c r="Q15" t="s">
        <v>11</v>
      </c>
    </row>
    <row r="16" spans="1:27" x14ac:dyDescent="0.35">
      <c r="F16">
        <f>AVERAGE(F10:F14)</f>
        <v>346.84680000000003</v>
      </c>
      <c r="G16">
        <f>AVERAGE(G10:G14)</f>
        <v>1.5285600000000001</v>
      </c>
      <c r="H16">
        <f>G16*100/F16</f>
        <v>0.44070177380907077</v>
      </c>
      <c r="O16">
        <f>AVERAGE(O10:O14)</f>
        <v>279.7912</v>
      </c>
      <c r="P16">
        <f>AVERAGE(P10:P14)</f>
        <v>3.2676000000000003</v>
      </c>
      <c r="Q16">
        <f>P16*100/O16</f>
        <v>1.1678708980125181</v>
      </c>
    </row>
    <row r="17" spans="5:17" x14ac:dyDescent="0.35">
      <c r="E17" t="s">
        <v>12</v>
      </c>
      <c r="F17">
        <f>0.02898*F16^2/8.31/298.2</f>
        <v>1.4069060667186253</v>
      </c>
      <c r="G17">
        <f>F17*SQRT((0.1/298.2)^2+2*(G16/F16)^2)</f>
        <v>8.7811754730247587E-3</v>
      </c>
      <c r="H17">
        <f>G17*100/F17</f>
        <v>0.62414795704914339</v>
      </c>
      <c r="N17" t="s">
        <v>12</v>
      </c>
      <c r="O17">
        <f>0.02898*O16^2/8.31/298.2</f>
        <v>0.91549888581945382</v>
      </c>
      <c r="P17">
        <f>O17*SQRT((0.1/298.2)^2+2*(P16/O16)^2)</f>
        <v>1.512366872357112E-2</v>
      </c>
      <c r="Q17">
        <f>P17*100/O17</f>
        <v>1.6519592713686457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Салтыкова</dc:creator>
  <cp:lastModifiedBy>Дарья Салтыкова</cp:lastModifiedBy>
  <dcterms:created xsi:type="dcterms:W3CDTF">2022-04-11T21:06:00Z</dcterms:created>
  <dcterms:modified xsi:type="dcterms:W3CDTF">2022-04-12T19:08:07Z</dcterms:modified>
</cp:coreProperties>
</file>