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ty\OneDrive\Документы\Лабы\2.4.1\"/>
    </mc:Choice>
  </mc:AlternateContent>
  <xr:revisionPtr revIDLastSave="0" documentId="13_ncr:1_{80C3B2F8-300A-4E43-9434-05F4D046C1DD}" xr6:coauthVersionLast="47" xr6:coauthVersionMax="47" xr10:uidLastSave="{00000000-0000-0000-0000-000000000000}"/>
  <bookViews>
    <workbookView xWindow="-110" yWindow="-110" windowWidth="19420" windowHeight="10420" xr2:uid="{4B25D7D9-0D87-4F7E-9CE5-214BAABE6CD1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2" l="1"/>
  <c r="B58" i="1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B57" i="2"/>
  <c r="B57" i="1"/>
  <c r="N57" i="1"/>
  <c r="O57" i="1"/>
  <c r="C57" i="1"/>
  <c r="D57" i="1"/>
  <c r="E57" i="1"/>
  <c r="F57" i="1"/>
  <c r="G57" i="1"/>
  <c r="H57" i="1"/>
  <c r="I57" i="1"/>
  <c r="J57" i="1"/>
  <c r="K57" i="1"/>
  <c r="L57" i="1"/>
  <c r="M57" i="1"/>
  <c r="O11" i="2"/>
  <c r="N11" i="2"/>
  <c r="O12" i="2"/>
  <c r="N12" i="2"/>
  <c r="M12" i="2"/>
  <c r="L12" i="2"/>
  <c r="K12" i="2"/>
  <c r="J12" i="2"/>
  <c r="I12" i="2"/>
  <c r="H12" i="2"/>
  <c r="G12" i="2"/>
  <c r="F12" i="2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O2" i="1"/>
  <c r="O13" i="1" s="1"/>
  <c r="E12" i="2"/>
  <c r="D12" i="2"/>
  <c r="C12" i="2"/>
  <c r="B12" i="2"/>
  <c r="B12" i="1"/>
  <c r="M11" i="2"/>
  <c r="L11" i="2"/>
  <c r="K11" i="2"/>
  <c r="J11" i="2"/>
  <c r="I11" i="2"/>
  <c r="H11" i="2"/>
  <c r="G11" i="2"/>
  <c r="F11" i="2"/>
  <c r="E11" i="2"/>
  <c r="D11" i="2"/>
  <c r="C11" i="2"/>
  <c r="N2" i="1"/>
  <c r="M2" i="1"/>
  <c r="M13" i="1" s="1"/>
  <c r="L2" i="1"/>
  <c r="L13" i="1"/>
  <c r="N13" i="1"/>
  <c r="B11" i="2"/>
  <c r="B11" i="1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B10" i="2"/>
  <c r="B10" i="1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B21" i="2"/>
  <c r="B21" i="1"/>
  <c r="N18" i="2"/>
  <c r="N19" i="2"/>
  <c r="O16" i="2"/>
  <c r="O17" i="2"/>
  <c r="O18" i="2"/>
  <c r="O19" i="2"/>
  <c r="N16" i="2"/>
  <c r="N17" i="2"/>
  <c r="M16" i="2"/>
  <c r="M17" i="2"/>
  <c r="M18" i="2"/>
  <c r="M19" i="2"/>
  <c r="L16" i="2"/>
  <c r="L17" i="2"/>
  <c r="L18" i="2"/>
  <c r="L19" i="2"/>
  <c r="K16" i="2"/>
  <c r="K17" i="2"/>
  <c r="K18" i="2"/>
  <c r="K19" i="2"/>
  <c r="J16" i="2"/>
  <c r="J17" i="2"/>
  <c r="J18" i="2"/>
  <c r="J19" i="2"/>
  <c r="I16" i="2"/>
  <c r="I17" i="2"/>
  <c r="I18" i="2"/>
  <c r="I19" i="2"/>
  <c r="H16" i="2"/>
  <c r="H17" i="2"/>
  <c r="H18" i="2"/>
  <c r="H19" i="2"/>
  <c r="G16" i="2"/>
  <c r="G17" i="2"/>
  <c r="G18" i="2"/>
  <c r="G19" i="2"/>
  <c r="F16" i="2"/>
  <c r="F17" i="2"/>
  <c r="F18" i="2"/>
  <c r="F19" i="2"/>
  <c r="E16" i="2"/>
  <c r="E17" i="2"/>
  <c r="E18" i="2"/>
  <c r="E19" i="2"/>
  <c r="D16" i="2"/>
  <c r="D17" i="2"/>
  <c r="D18" i="2"/>
  <c r="D19" i="2"/>
  <c r="C16" i="2"/>
  <c r="C17" i="2"/>
  <c r="C18" i="2"/>
  <c r="C19" i="2"/>
  <c r="B16" i="2"/>
  <c r="B17" i="2"/>
  <c r="B18" i="2"/>
  <c r="B19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B15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O16" i="1"/>
  <c r="O17" i="1"/>
  <c r="O18" i="1"/>
  <c r="O19" i="1"/>
  <c r="N16" i="1"/>
  <c r="N17" i="1"/>
  <c r="N18" i="1"/>
  <c r="N19" i="1"/>
  <c r="M16" i="1"/>
  <c r="M17" i="1"/>
  <c r="M18" i="1"/>
  <c r="M19" i="1"/>
  <c r="L16" i="1"/>
  <c r="L17" i="1"/>
  <c r="L18" i="1"/>
  <c r="L19" i="1"/>
  <c r="K16" i="1"/>
  <c r="K17" i="1"/>
  <c r="K18" i="1"/>
  <c r="K19" i="1"/>
  <c r="J16" i="1"/>
  <c r="J17" i="1"/>
  <c r="J18" i="1"/>
  <c r="J19" i="1"/>
  <c r="I16" i="1"/>
  <c r="I17" i="1"/>
  <c r="I18" i="1"/>
  <c r="I19" i="1"/>
  <c r="H16" i="1"/>
  <c r="H17" i="1"/>
  <c r="H18" i="1"/>
  <c r="H19" i="1"/>
  <c r="G16" i="1"/>
  <c r="G17" i="1"/>
  <c r="G18" i="1"/>
  <c r="G19" i="1"/>
  <c r="F16" i="1"/>
  <c r="F17" i="1"/>
  <c r="F18" i="1"/>
  <c r="F19" i="1"/>
  <c r="E16" i="1"/>
  <c r="E17" i="1"/>
  <c r="E18" i="1"/>
  <c r="E19" i="1"/>
  <c r="D16" i="1"/>
  <c r="D17" i="1"/>
  <c r="D18" i="1"/>
  <c r="D19" i="1"/>
  <c r="C16" i="1"/>
  <c r="C17" i="1"/>
  <c r="C18" i="1"/>
  <c r="C19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8" i="1"/>
  <c r="B16" i="1"/>
  <c r="B17" i="1"/>
  <c r="B19" i="1"/>
  <c r="B9" i="1"/>
  <c r="C9" i="2"/>
  <c r="D9" i="2"/>
  <c r="E9" i="2"/>
  <c r="F9" i="2"/>
  <c r="G9" i="2"/>
  <c r="H9" i="2"/>
  <c r="I9" i="2"/>
  <c r="J9" i="2"/>
  <c r="K9" i="2"/>
  <c r="L9" i="2"/>
  <c r="M9" i="2"/>
  <c r="N9" i="2"/>
  <c r="O9" i="2"/>
  <c r="B9" i="2"/>
  <c r="C9" i="1"/>
  <c r="D9" i="1"/>
  <c r="E9" i="1"/>
  <c r="F9" i="1"/>
  <c r="G9" i="1"/>
  <c r="H9" i="1"/>
  <c r="I9" i="1"/>
  <c r="J9" i="1"/>
  <c r="K9" i="1"/>
  <c r="L9" i="1"/>
  <c r="M9" i="1"/>
  <c r="N9" i="1"/>
  <c r="O9" i="1"/>
  <c r="B2" i="2"/>
  <c r="B13" i="2" s="1"/>
  <c r="O2" i="2"/>
  <c r="O13" i="2" s="1"/>
  <c r="N2" i="2"/>
  <c r="N13" i="2" s="1"/>
  <c r="M2" i="2"/>
  <c r="M13" i="2" s="1"/>
  <c r="L2" i="2"/>
  <c r="L13" i="2" s="1"/>
  <c r="K2" i="2"/>
  <c r="K13" i="2" s="1"/>
  <c r="J2" i="2"/>
  <c r="J13" i="2" s="1"/>
  <c r="I2" i="2"/>
  <c r="I13" i="2" s="1"/>
  <c r="H2" i="2"/>
  <c r="H13" i="2" s="1"/>
  <c r="G2" i="2"/>
  <c r="G13" i="2" s="1"/>
  <c r="F2" i="2"/>
  <c r="F13" i="2" s="1"/>
  <c r="E2" i="2"/>
  <c r="E13" i="2" s="1"/>
  <c r="D2" i="2"/>
  <c r="D13" i="2" s="1"/>
  <c r="C2" i="2"/>
  <c r="C13" i="2" s="1"/>
  <c r="K13" i="1"/>
  <c r="J13" i="1"/>
  <c r="I13" i="1"/>
  <c r="H13" i="1"/>
  <c r="G13" i="1"/>
  <c r="F13" i="1"/>
  <c r="E13" i="1"/>
  <c r="D13" i="1"/>
  <c r="C13" i="1"/>
  <c r="B13" i="1"/>
  <c r="C2" i="1"/>
  <c r="D2" i="1"/>
  <c r="E2" i="1"/>
  <c r="F2" i="1"/>
  <c r="G2" i="1"/>
  <c r="H2" i="1"/>
  <c r="I2" i="1"/>
  <c r="J2" i="1"/>
  <c r="K2" i="1"/>
  <c r="B2" i="1"/>
</calcChain>
</file>

<file path=xl/sharedStrings.xml><?xml version="1.0" encoding="utf-8"?>
<sst xmlns="http://schemas.openxmlformats.org/spreadsheetml/2006/main" count="18" uniqueCount="9">
  <si>
    <t>P мм рт ст</t>
  </si>
  <si>
    <t>P ср, Па</t>
  </si>
  <si>
    <t>сигма P, Па</t>
  </si>
  <si>
    <t>lnP</t>
  </si>
  <si>
    <t>сигма lnP</t>
  </si>
  <si>
    <t>1/T, K^(-1)</t>
  </si>
  <si>
    <t>сигма T, K</t>
  </si>
  <si>
    <t>T, C</t>
  </si>
  <si>
    <t>T,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</si>
</sst>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E6C9-C5B9-4255-B77E-B0C3428C93E1}">
  <dimension ref="A1:O58"/>
  <sheetViews>
    <sheetView tabSelected="1" topLeftCell="A46" workbookViewId="0">
      <selection activeCell="B59" sqref="B59"/>
    </sheetView>
  </sheetViews>
  <sheetFormatPr defaultRowHeight="14.5" x14ac:dyDescent="0.35"/>
  <sheetData>
    <row r="1" spans="1:15" x14ac:dyDescent="0.35">
      <c r="A1" t="s">
        <v>7</v>
      </c>
      <c r="B1">
        <v>21.1</v>
      </c>
      <c r="C1">
        <v>22</v>
      </c>
      <c r="D1">
        <v>23</v>
      </c>
      <c r="E1">
        <v>24</v>
      </c>
      <c r="F1">
        <v>25</v>
      </c>
      <c r="G1">
        <v>26</v>
      </c>
      <c r="H1">
        <v>27</v>
      </c>
      <c r="I1">
        <v>28</v>
      </c>
      <c r="J1">
        <v>29</v>
      </c>
      <c r="K1">
        <v>30</v>
      </c>
      <c r="L1">
        <v>31</v>
      </c>
      <c r="M1">
        <v>32</v>
      </c>
      <c r="N1">
        <v>33</v>
      </c>
      <c r="O1">
        <v>34</v>
      </c>
    </row>
    <row r="2" spans="1:15" x14ac:dyDescent="0.35">
      <c r="A2" t="s">
        <v>8</v>
      </c>
      <c r="B2">
        <f>B1+273</f>
        <v>294.10000000000002</v>
      </c>
      <c r="C2">
        <f t="shared" ref="C2:O2" si="0">C1+273</f>
        <v>295</v>
      </c>
      <c r="D2">
        <f t="shared" si="0"/>
        <v>296</v>
      </c>
      <c r="E2">
        <f t="shared" si="0"/>
        <v>297</v>
      </c>
      <c r="F2">
        <f t="shared" si="0"/>
        <v>298</v>
      </c>
      <c r="G2">
        <f t="shared" si="0"/>
        <v>299</v>
      </c>
      <c r="H2">
        <f t="shared" si="0"/>
        <v>300</v>
      </c>
      <c r="I2">
        <f t="shared" si="0"/>
        <v>301</v>
      </c>
      <c r="J2">
        <f t="shared" si="0"/>
        <v>302</v>
      </c>
      <c r="K2">
        <f t="shared" si="0"/>
        <v>303</v>
      </c>
      <c r="L2">
        <f t="shared" si="0"/>
        <v>304</v>
      </c>
      <c r="M2">
        <f t="shared" si="0"/>
        <v>305</v>
      </c>
      <c r="N2">
        <f t="shared" si="0"/>
        <v>306</v>
      </c>
      <c r="O2">
        <f t="shared" si="0"/>
        <v>307</v>
      </c>
    </row>
    <row r="3" spans="1:15" x14ac:dyDescent="0.35">
      <c r="A3" t="s">
        <v>6</v>
      </c>
      <c r="B3" s="1">
        <v>0.2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5">
      <c r="A4" t="s">
        <v>0</v>
      </c>
      <c r="B4">
        <v>20.100000000000001</v>
      </c>
      <c r="C4">
        <v>20.8</v>
      </c>
      <c r="D4">
        <v>21.8</v>
      </c>
      <c r="E4">
        <v>22</v>
      </c>
      <c r="F4">
        <v>23.6</v>
      </c>
      <c r="G4">
        <v>26.2</v>
      </c>
      <c r="H4">
        <v>26.5</v>
      </c>
      <c r="I4">
        <v>28.3</v>
      </c>
      <c r="J4">
        <v>29.2</v>
      </c>
      <c r="K4">
        <v>31.3</v>
      </c>
      <c r="L4">
        <v>33.4</v>
      </c>
      <c r="M4">
        <v>34.799999999999997</v>
      </c>
      <c r="N4">
        <v>35</v>
      </c>
      <c r="O4">
        <v>39.799999999999997</v>
      </c>
    </row>
    <row r="5" spans="1:15" x14ac:dyDescent="0.35">
      <c r="B5">
        <v>20.100000000000001</v>
      </c>
      <c r="C5">
        <v>20.8</v>
      </c>
      <c r="D5">
        <v>21.8</v>
      </c>
      <c r="E5">
        <v>22.1</v>
      </c>
      <c r="F5">
        <v>23.7</v>
      </c>
      <c r="G5">
        <v>26.2</v>
      </c>
      <c r="H5">
        <v>26.6</v>
      </c>
      <c r="I5">
        <v>28.3</v>
      </c>
      <c r="J5">
        <v>29.2</v>
      </c>
      <c r="K5">
        <v>31.3</v>
      </c>
      <c r="L5">
        <v>33.4</v>
      </c>
      <c r="M5">
        <v>34.799999999999997</v>
      </c>
      <c r="N5">
        <v>35.1</v>
      </c>
      <c r="O5">
        <v>39.799999999999997</v>
      </c>
    </row>
    <row r="6" spans="1:15" x14ac:dyDescent="0.35">
      <c r="B6">
        <v>20.100000000000001</v>
      </c>
      <c r="C6">
        <v>20.7</v>
      </c>
      <c r="D6">
        <v>21.8</v>
      </c>
      <c r="E6">
        <v>22.1</v>
      </c>
      <c r="F6">
        <v>23.6</v>
      </c>
      <c r="G6">
        <v>26.2</v>
      </c>
      <c r="H6">
        <v>26.6</v>
      </c>
      <c r="I6">
        <v>28.3</v>
      </c>
      <c r="J6">
        <v>29.2</v>
      </c>
      <c r="K6">
        <v>31.2</v>
      </c>
      <c r="L6">
        <v>33.4</v>
      </c>
      <c r="M6">
        <v>34.799999999999997</v>
      </c>
      <c r="N6">
        <v>35</v>
      </c>
      <c r="O6">
        <v>39.799999999999997</v>
      </c>
    </row>
    <row r="7" spans="1:15" x14ac:dyDescent="0.35">
      <c r="B7">
        <v>20</v>
      </c>
      <c r="C7">
        <v>20.8</v>
      </c>
      <c r="D7">
        <v>21.8</v>
      </c>
      <c r="E7">
        <v>22.1</v>
      </c>
      <c r="F7">
        <v>23.6</v>
      </c>
      <c r="G7">
        <v>26.2</v>
      </c>
      <c r="H7">
        <v>26.6</v>
      </c>
      <c r="I7">
        <v>28.3</v>
      </c>
      <c r="J7">
        <v>29.2</v>
      </c>
      <c r="K7">
        <v>31.3</v>
      </c>
      <c r="L7">
        <v>33.4</v>
      </c>
      <c r="M7">
        <v>34.799999999999997</v>
      </c>
      <c r="N7">
        <v>35</v>
      </c>
      <c r="O7">
        <v>39.799999999999997</v>
      </c>
    </row>
    <row r="8" spans="1:15" x14ac:dyDescent="0.35">
      <c r="B8">
        <v>20.100000000000001</v>
      </c>
      <c r="C8">
        <v>20.7</v>
      </c>
      <c r="D8">
        <v>21.8</v>
      </c>
      <c r="E8">
        <v>22.1</v>
      </c>
      <c r="F8">
        <v>23.6</v>
      </c>
      <c r="G8">
        <v>26.2</v>
      </c>
      <c r="H8">
        <v>26.6</v>
      </c>
      <c r="I8">
        <v>28.4</v>
      </c>
      <c r="J8">
        <v>29.2</v>
      </c>
      <c r="K8">
        <v>31.3</v>
      </c>
      <c r="L8">
        <v>33.4</v>
      </c>
      <c r="M8">
        <v>34.9</v>
      </c>
      <c r="N8">
        <v>35.1</v>
      </c>
      <c r="O8">
        <v>39.799999999999997</v>
      </c>
    </row>
    <row r="9" spans="1:15" x14ac:dyDescent="0.35">
      <c r="A9" t="s">
        <v>1</v>
      </c>
      <c r="B9">
        <f>AVERAGE(B4:B8)*10^(-3)*9.81*13500</f>
        <v>2659.2948000000001</v>
      </c>
      <c r="C9">
        <f t="shared" ref="C9:O9" si="1">AVERAGE(C4:C8)*10^(-3)*9.81*13500</f>
        <v>2749.3505999999998</v>
      </c>
      <c r="D9">
        <f t="shared" si="1"/>
        <v>2887.0830000000001</v>
      </c>
      <c r="E9">
        <f t="shared" si="1"/>
        <v>2924.1648000000005</v>
      </c>
      <c r="F9">
        <f t="shared" si="1"/>
        <v>3128.1147000000001</v>
      </c>
      <c r="G9">
        <f t="shared" si="1"/>
        <v>3469.7970000000005</v>
      </c>
      <c r="H9">
        <f t="shared" si="1"/>
        <v>3520.1223000000005</v>
      </c>
      <c r="I9">
        <f t="shared" si="1"/>
        <v>3750.5592000000006</v>
      </c>
      <c r="J9">
        <f t="shared" si="1"/>
        <v>3867.1020000000003</v>
      </c>
      <c r="K9">
        <f t="shared" si="1"/>
        <v>4142.5668000000005</v>
      </c>
      <c r="L9">
        <f t="shared" si="1"/>
        <v>4423.3289999999997</v>
      </c>
      <c r="M9">
        <f t="shared" si="1"/>
        <v>4611.3867000000009</v>
      </c>
      <c r="N9">
        <f t="shared" si="1"/>
        <v>4640.5224000000007</v>
      </c>
      <c r="O9">
        <f t="shared" si="1"/>
        <v>5270.9129999999996</v>
      </c>
    </row>
    <row r="10" spans="1:15" x14ac:dyDescent="0.35">
      <c r="A10" t="s">
        <v>2</v>
      </c>
      <c r="B10">
        <f>SQRT(B21^2+(0.2*10^(-3)*9.81*13500)^2)</f>
        <v>26.592736947369673</v>
      </c>
      <c r="C10">
        <f t="shared" ref="C10:O10" si="2">SQRT(C21^2+(0.2*10^(-3)*9.81*13500)^2)</f>
        <v>26.645448073320143</v>
      </c>
      <c r="D10">
        <f t="shared" si="2"/>
        <v>26.487000000000002</v>
      </c>
      <c r="E10">
        <f t="shared" si="2"/>
        <v>26.592736947369673</v>
      </c>
      <c r="F10">
        <f t="shared" si="2"/>
        <v>26.592736947369666</v>
      </c>
      <c r="G10">
        <f t="shared" si="2"/>
        <v>26.487000000000002</v>
      </c>
      <c r="H10">
        <f t="shared" si="2"/>
        <v>26.592736947369673</v>
      </c>
      <c r="I10">
        <f t="shared" si="2"/>
        <v>26.592736947369666</v>
      </c>
      <c r="J10">
        <f t="shared" si="2"/>
        <v>26.487000000000002</v>
      </c>
      <c r="K10">
        <f t="shared" si="2"/>
        <v>26.59273694736968</v>
      </c>
      <c r="L10">
        <f t="shared" si="2"/>
        <v>26.487000000000002</v>
      </c>
      <c r="M10">
        <f t="shared" si="2"/>
        <v>26.592736947369694</v>
      </c>
      <c r="N10">
        <f t="shared" si="2"/>
        <v>26.645448073320132</v>
      </c>
      <c r="O10">
        <f t="shared" si="2"/>
        <v>26.487000000000002</v>
      </c>
    </row>
    <row r="11" spans="1:15" x14ac:dyDescent="0.35">
      <c r="A11" t="s">
        <v>3</v>
      </c>
      <c r="B11">
        <f>LN(B9)</f>
        <v>7.8858162538451841</v>
      </c>
      <c r="C11">
        <f t="shared" ref="C11:O11" si="3">LN(C9)</f>
        <v>7.9191200173193437</v>
      </c>
      <c r="D11">
        <f t="shared" si="3"/>
        <v>7.9680019288166992</v>
      </c>
      <c r="E11">
        <f t="shared" si="3"/>
        <v>7.9807641804305502</v>
      </c>
      <c r="F11">
        <f t="shared" si="3"/>
        <v>8.0481857697908712</v>
      </c>
      <c r="G11">
        <f t="shared" si="3"/>
        <v>8.1518513697887069</v>
      </c>
      <c r="H11">
        <f t="shared" si="3"/>
        <v>8.1662510123067555</v>
      </c>
      <c r="I11">
        <f t="shared" si="3"/>
        <v>8.2296602278471749</v>
      </c>
      <c r="J11">
        <f t="shared" si="3"/>
        <v>8.2602606682958921</v>
      </c>
      <c r="K11">
        <f t="shared" si="3"/>
        <v>8.3290708746987665</v>
      </c>
      <c r="L11">
        <f t="shared" si="3"/>
        <v>8.3946478590043103</v>
      </c>
      <c r="M11">
        <f t="shared" si="3"/>
        <v>8.4362838933616988</v>
      </c>
      <c r="N11">
        <f t="shared" si="3"/>
        <v>8.442582225089847</v>
      </c>
      <c r="O11">
        <f t="shared" si="3"/>
        <v>8.569958871312048</v>
      </c>
    </row>
    <row r="12" spans="1:15" x14ac:dyDescent="0.35">
      <c r="A12" t="s">
        <v>4</v>
      </c>
      <c r="B12">
        <f>B10/B9</f>
        <v>9.9999206358654443E-3</v>
      </c>
      <c r="C12">
        <f t="shared" ref="C12:O12" si="4">C10/C9</f>
        <v>9.6915424585428088E-3</v>
      </c>
      <c r="D12">
        <f t="shared" si="4"/>
        <v>9.1743119266055051E-3</v>
      </c>
      <c r="E12">
        <f t="shared" si="4"/>
        <v>9.0941307231964721E-3</v>
      </c>
      <c r="F12">
        <f t="shared" si="4"/>
        <v>8.5012026404817139E-3</v>
      </c>
      <c r="G12">
        <f t="shared" si="4"/>
        <v>7.6335877862595417E-3</v>
      </c>
      <c r="H12">
        <f t="shared" si="4"/>
        <v>7.5544923389081311E-3</v>
      </c>
      <c r="I12">
        <f t="shared" si="4"/>
        <v>7.0903392079158922E-3</v>
      </c>
      <c r="J12">
        <f t="shared" si="4"/>
        <v>6.8493150684931503E-3</v>
      </c>
      <c r="K12">
        <f t="shared" si="4"/>
        <v>6.4193863928445711E-3</v>
      </c>
      <c r="L12">
        <f t="shared" si="4"/>
        <v>5.9880239520958096E-3</v>
      </c>
      <c r="M12">
        <f t="shared" si="4"/>
        <v>5.7667549215444647E-3</v>
      </c>
      <c r="N12">
        <f t="shared" si="4"/>
        <v>5.7419070045476193E-3</v>
      </c>
      <c r="O12">
        <f t="shared" si="4"/>
        <v>5.0251256281407045E-3</v>
      </c>
    </row>
    <row r="13" spans="1:15" x14ac:dyDescent="0.35">
      <c r="A13" t="s">
        <v>5</v>
      </c>
      <c r="B13">
        <f>1/B2</f>
        <v>3.400204012240734E-3</v>
      </c>
      <c r="C13">
        <f t="shared" ref="C13:O13" si="5">1/C2</f>
        <v>3.3898305084745762E-3</v>
      </c>
      <c r="D13">
        <f t="shared" si="5"/>
        <v>3.3783783783783786E-3</v>
      </c>
      <c r="E13">
        <f t="shared" si="5"/>
        <v>3.3670033670033669E-3</v>
      </c>
      <c r="F13">
        <f t="shared" si="5"/>
        <v>3.3557046979865771E-3</v>
      </c>
      <c r="G13">
        <f t="shared" si="5"/>
        <v>3.3444816053511705E-3</v>
      </c>
      <c r="H13">
        <f t="shared" si="5"/>
        <v>3.3333333333333335E-3</v>
      </c>
      <c r="I13">
        <f t="shared" si="5"/>
        <v>3.3222591362126247E-3</v>
      </c>
      <c r="J13">
        <f t="shared" si="5"/>
        <v>3.3112582781456954E-3</v>
      </c>
      <c r="K13">
        <f t="shared" si="5"/>
        <v>3.3003300330033004E-3</v>
      </c>
      <c r="L13">
        <f t="shared" si="5"/>
        <v>3.2894736842105261E-3</v>
      </c>
      <c r="M13">
        <f t="shared" si="5"/>
        <v>3.2786885245901639E-3</v>
      </c>
      <c r="N13">
        <f t="shared" si="5"/>
        <v>3.2679738562091504E-3</v>
      </c>
      <c r="O13">
        <f t="shared" si="5"/>
        <v>3.2573289902280132E-3</v>
      </c>
    </row>
    <row r="15" spans="1:15" x14ac:dyDescent="0.35">
      <c r="B15">
        <f>B4*10^(-3)*13500*9.81</f>
        <v>2661.9435000000003</v>
      </c>
      <c r="C15">
        <f t="shared" ref="C15:O15" si="6">C4*10^(-3)*13500*9.81</f>
        <v>2754.6480000000001</v>
      </c>
      <c r="D15">
        <f t="shared" si="6"/>
        <v>2887.0830000000001</v>
      </c>
      <c r="E15">
        <f t="shared" si="6"/>
        <v>2913.57</v>
      </c>
      <c r="F15">
        <f t="shared" si="6"/>
        <v>3125.4660000000003</v>
      </c>
      <c r="G15">
        <f t="shared" si="6"/>
        <v>3469.797</v>
      </c>
      <c r="H15">
        <f t="shared" si="6"/>
        <v>3509.5275000000001</v>
      </c>
      <c r="I15">
        <f t="shared" si="6"/>
        <v>3747.9105000000004</v>
      </c>
      <c r="J15">
        <f t="shared" si="6"/>
        <v>3867.1019999999999</v>
      </c>
      <c r="K15">
        <f t="shared" si="6"/>
        <v>4145.2155000000002</v>
      </c>
      <c r="L15">
        <f t="shared" si="6"/>
        <v>4423.3289999999997</v>
      </c>
      <c r="M15">
        <f t="shared" si="6"/>
        <v>4608.7379999999994</v>
      </c>
      <c r="N15">
        <f t="shared" si="6"/>
        <v>4635.2250000000004</v>
      </c>
      <c r="O15">
        <f t="shared" si="6"/>
        <v>5270.9129999999996</v>
      </c>
    </row>
    <row r="16" spans="1:15" x14ac:dyDescent="0.35">
      <c r="B16">
        <f t="shared" ref="B16:O19" si="7">B5*10^(-3)*13500*9.81</f>
        <v>2661.9435000000003</v>
      </c>
      <c r="C16">
        <f t="shared" si="7"/>
        <v>2754.6480000000001</v>
      </c>
      <c r="D16">
        <f t="shared" si="7"/>
        <v>2887.0830000000001</v>
      </c>
      <c r="E16">
        <f t="shared" si="7"/>
        <v>2926.8135000000002</v>
      </c>
      <c r="F16">
        <f t="shared" si="7"/>
        <v>3138.7094999999999</v>
      </c>
      <c r="G16">
        <f t="shared" si="7"/>
        <v>3469.797</v>
      </c>
      <c r="H16">
        <f t="shared" si="7"/>
        <v>3522.7710000000002</v>
      </c>
      <c r="I16">
        <f t="shared" si="7"/>
        <v>3747.9105000000004</v>
      </c>
      <c r="J16">
        <f t="shared" si="7"/>
        <v>3867.1019999999999</v>
      </c>
      <c r="K16">
        <f t="shared" si="7"/>
        <v>4145.2155000000002</v>
      </c>
      <c r="L16">
        <f t="shared" si="7"/>
        <v>4423.3289999999997</v>
      </c>
      <c r="M16">
        <f t="shared" si="7"/>
        <v>4608.7379999999994</v>
      </c>
      <c r="N16">
        <f t="shared" si="7"/>
        <v>4648.4684999999999</v>
      </c>
      <c r="O16">
        <f t="shared" si="7"/>
        <v>5270.9129999999996</v>
      </c>
    </row>
    <row r="17" spans="2:15" x14ac:dyDescent="0.35">
      <c r="B17">
        <f t="shared" si="7"/>
        <v>2661.9435000000003</v>
      </c>
      <c r="C17">
        <f t="shared" si="7"/>
        <v>2741.4045000000001</v>
      </c>
      <c r="D17">
        <f t="shared" si="7"/>
        <v>2887.0830000000001</v>
      </c>
      <c r="E17">
        <f t="shared" si="7"/>
        <v>2926.8135000000002</v>
      </c>
      <c r="F17">
        <f t="shared" si="7"/>
        <v>3125.4660000000003</v>
      </c>
      <c r="G17">
        <f t="shared" si="7"/>
        <v>3469.797</v>
      </c>
      <c r="H17">
        <f t="shared" si="7"/>
        <v>3522.7710000000002</v>
      </c>
      <c r="I17">
        <f t="shared" si="7"/>
        <v>3747.9105000000004</v>
      </c>
      <c r="J17">
        <f t="shared" si="7"/>
        <v>3867.1019999999999</v>
      </c>
      <c r="K17">
        <f t="shared" si="7"/>
        <v>4131.9719999999998</v>
      </c>
      <c r="L17">
        <f t="shared" si="7"/>
        <v>4423.3289999999997</v>
      </c>
      <c r="M17">
        <f t="shared" si="7"/>
        <v>4608.7379999999994</v>
      </c>
      <c r="N17">
        <f t="shared" si="7"/>
        <v>4635.2250000000004</v>
      </c>
      <c r="O17">
        <f t="shared" si="7"/>
        <v>5270.9129999999996</v>
      </c>
    </row>
    <row r="18" spans="2:15" x14ac:dyDescent="0.35">
      <c r="B18">
        <f>B7*10^(-3)*13500*9.81</f>
        <v>2648.7000000000003</v>
      </c>
      <c r="C18">
        <f t="shared" ref="C18:O18" si="8">C7*10^(-3)*13500*9.81</f>
        <v>2754.6480000000001</v>
      </c>
      <c r="D18">
        <f t="shared" si="8"/>
        <v>2887.0830000000001</v>
      </c>
      <c r="E18">
        <f t="shared" si="8"/>
        <v>2926.8135000000002</v>
      </c>
      <c r="F18">
        <f t="shared" si="8"/>
        <v>3125.4660000000003</v>
      </c>
      <c r="G18">
        <f t="shared" si="8"/>
        <v>3469.797</v>
      </c>
      <c r="H18">
        <f t="shared" si="8"/>
        <v>3522.7710000000002</v>
      </c>
      <c r="I18">
        <f t="shared" si="8"/>
        <v>3747.9105000000004</v>
      </c>
      <c r="J18">
        <f t="shared" si="8"/>
        <v>3867.1019999999999</v>
      </c>
      <c r="K18">
        <f t="shared" si="8"/>
        <v>4145.2155000000002</v>
      </c>
      <c r="L18">
        <f t="shared" si="8"/>
        <v>4423.3289999999997</v>
      </c>
      <c r="M18">
        <f t="shared" si="8"/>
        <v>4608.7379999999994</v>
      </c>
      <c r="N18">
        <f t="shared" si="8"/>
        <v>4635.2250000000004</v>
      </c>
      <c r="O18">
        <f t="shared" si="8"/>
        <v>5270.9129999999996</v>
      </c>
    </row>
    <row r="19" spans="2:15" x14ac:dyDescent="0.35">
      <c r="B19">
        <f t="shared" si="7"/>
        <v>2661.9435000000003</v>
      </c>
      <c r="C19">
        <f t="shared" si="7"/>
        <v>2741.4045000000001</v>
      </c>
      <c r="D19">
        <f t="shared" si="7"/>
        <v>2887.0830000000001</v>
      </c>
      <c r="E19">
        <f t="shared" si="7"/>
        <v>2926.8135000000002</v>
      </c>
      <c r="F19">
        <f t="shared" si="7"/>
        <v>3125.4660000000003</v>
      </c>
      <c r="G19">
        <f t="shared" si="7"/>
        <v>3469.797</v>
      </c>
      <c r="H19">
        <f t="shared" si="7"/>
        <v>3522.7710000000002</v>
      </c>
      <c r="I19">
        <f t="shared" si="7"/>
        <v>3761.154</v>
      </c>
      <c r="J19">
        <f t="shared" si="7"/>
        <v>3867.1019999999999</v>
      </c>
      <c r="K19">
        <f t="shared" si="7"/>
        <v>4145.2155000000002</v>
      </c>
      <c r="L19">
        <f t="shared" si="7"/>
        <v>4423.3289999999997</v>
      </c>
      <c r="M19">
        <f t="shared" si="7"/>
        <v>4621.9815000000008</v>
      </c>
      <c r="N19">
        <f t="shared" si="7"/>
        <v>4648.4684999999999</v>
      </c>
      <c r="O19">
        <f t="shared" si="7"/>
        <v>5270.9129999999996</v>
      </c>
    </row>
    <row r="21" spans="2:15" x14ac:dyDescent="0.35">
      <c r="B21">
        <f>SQRT(_xlfn.VAR.P(B15:B19)/5)</f>
        <v>2.3690693008014843</v>
      </c>
      <c r="C21">
        <f>SQRT(_xlfn.VAR.P(C15:C19)/5)</f>
        <v>2.9015054761278756</v>
      </c>
      <c r="D21">
        <f>SQRT(_xlfn.VAR.P(D15:D19)/5)</f>
        <v>0</v>
      </c>
      <c r="E21">
        <f>SQRT(_xlfn.VAR.P(E15:E19)/5)</f>
        <v>2.3690693008014843</v>
      </c>
      <c r="F21">
        <f>SQRT(_xlfn.VAR.P(F15:F19)/5)</f>
        <v>2.369069300801403</v>
      </c>
      <c r="G21">
        <f>SQRT(_xlfn.VAR.P(G15:G19)/5)</f>
        <v>0</v>
      </c>
      <c r="H21">
        <f>SQRT(_xlfn.VAR.P(H15:H19)/5)</f>
        <v>2.3690693008014843</v>
      </c>
      <c r="I21">
        <f>SQRT(_xlfn.VAR.P(I15:I19)/5)</f>
        <v>2.369069300801403</v>
      </c>
      <c r="J21">
        <f>SQRT(_xlfn.VAR.P(J15:J19)/5)</f>
        <v>0</v>
      </c>
      <c r="K21">
        <f>SQRT(_xlfn.VAR.P(K15:K19)/5)</f>
        <v>2.3690693008015655</v>
      </c>
      <c r="L21">
        <f>SQRT(_xlfn.VAR.P(L15:L19)/5)</f>
        <v>0</v>
      </c>
      <c r="M21">
        <f>SQRT(_xlfn.VAR.P(M15:M19)/5)</f>
        <v>2.3690693008017285</v>
      </c>
      <c r="N21">
        <f>SQRT(_xlfn.VAR.P(N15:N19)/5)</f>
        <v>2.9015054761277761</v>
      </c>
      <c r="O21">
        <f>SQRT(_xlfn.VAR.P(O15:O19)/5)</f>
        <v>0</v>
      </c>
    </row>
    <row r="26" spans="2:15" x14ac:dyDescent="0.35">
      <c r="B26">
        <f>A26+273</f>
        <v>273</v>
      </c>
      <c r="D26">
        <v>294.10000000000002</v>
      </c>
      <c r="G26">
        <v>2659.2948000000001</v>
      </c>
    </row>
    <row r="27" spans="2:15" x14ac:dyDescent="0.35">
      <c r="B27">
        <f>A27+273</f>
        <v>273</v>
      </c>
      <c r="D27">
        <v>295</v>
      </c>
      <c r="G27">
        <v>2749.3505999999998</v>
      </c>
    </row>
    <row r="28" spans="2:15" x14ac:dyDescent="0.35">
      <c r="B28">
        <f>A28+273</f>
        <v>273</v>
      </c>
      <c r="D28">
        <v>296</v>
      </c>
      <c r="G28">
        <v>2887.0830000000001</v>
      </c>
    </row>
    <row r="29" spans="2:15" x14ac:dyDescent="0.35">
      <c r="B29">
        <f>A29+273</f>
        <v>273</v>
      </c>
      <c r="D29">
        <v>297</v>
      </c>
      <c r="G29">
        <v>2924.1648000000005</v>
      </c>
    </row>
    <row r="30" spans="2:15" x14ac:dyDescent="0.35">
      <c r="B30">
        <f>A30+273</f>
        <v>273</v>
      </c>
      <c r="D30">
        <v>298</v>
      </c>
      <c r="G30">
        <v>3128.1147000000001</v>
      </c>
    </row>
    <row r="31" spans="2:15" x14ac:dyDescent="0.35">
      <c r="B31">
        <f>A31+273</f>
        <v>273</v>
      </c>
      <c r="D31">
        <v>299</v>
      </c>
      <c r="G31">
        <v>3469.7970000000005</v>
      </c>
    </row>
    <row r="32" spans="2:15" x14ac:dyDescent="0.35">
      <c r="B32">
        <f>A32+273</f>
        <v>273</v>
      </c>
      <c r="D32">
        <v>300</v>
      </c>
      <c r="G32">
        <v>3520.1223000000005</v>
      </c>
    </row>
    <row r="33" spans="2:7" x14ac:dyDescent="0.35">
      <c r="B33">
        <f>A33+273</f>
        <v>273</v>
      </c>
      <c r="D33">
        <v>301</v>
      </c>
      <c r="G33">
        <v>3750.5592000000006</v>
      </c>
    </row>
    <row r="34" spans="2:7" x14ac:dyDescent="0.35">
      <c r="B34">
        <f>A34+273</f>
        <v>273</v>
      </c>
      <c r="D34">
        <v>302</v>
      </c>
      <c r="G34">
        <v>3867.1020000000003</v>
      </c>
    </row>
    <row r="35" spans="2:7" x14ac:dyDescent="0.35">
      <c r="B35">
        <f>A35+273</f>
        <v>273</v>
      </c>
      <c r="D35">
        <v>303</v>
      </c>
      <c r="G35">
        <v>4142.5668000000005</v>
      </c>
    </row>
    <row r="36" spans="2:7" x14ac:dyDescent="0.35">
      <c r="B36">
        <f>A36+273</f>
        <v>273</v>
      </c>
      <c r="D36">
        <v>304</v>
      </c>
      <c r="G36">
        <v>4423.3289999999997</v>
      </c>
    </row>
    <row r="37" spans="2:7" x14ac:dyDescent="0.35">
      <c r="B37">
        <f>A37+273</f>
        <v>273</v>
      </c>
      <c r="D37">
        <v>305</v>
      </c>
      <c r="G37">
        <v>4611.3867000000009</v>
      </c>
    </row>
    <row r="38" spans="2:7" x14ac:dyDescent="0.35">
      <c r="B38">
        <f>A38+273</f>
        <v>273</v>
      </c>
      <c r="D38">
        <v>306</v>
      </c>
      <c r="G38">
        <v>4640.5224000000007</v>
      </c>
    </row>
    <row r="39" spans="2:7" x14ac:dyDescent="0.35">
      <c r="B39">
        <f>A39+273</f>
        <v>273</v>
      </c>
      <c r="D39">
        <v>307</v>
      </c>
      <c r="G39">
        <v>5270.9129999999996</v>
      </c>
    </row>
    <row r="42" spans="2:7" x14ac:dyDescent="0.35">
      <c r="B42">
        <v>3.4</v>
      </c>
    </row>
    <row r="43" spans="2:7" x14ac:dyDescent="0.35">
      <c r="B43">
        <v>3.39</v>
      </c>
    </row>
    <row r="44" spans="2:7" x14ac:dyDescent="0.35">
      <c r="B44">
        <v>3.3780000000000001</v>
      </c>
    </row>
    <row r="45" spans="2:7" x14ac:dyDescent="0.35">
      <c r="B45">
        <v>3.367</v>
      </c>
    </row>
    <row r="46" spans="2:7" x14ac:dyDescent="0.35">
      <c r="B46">
        <v>3.3559999999999999</v>
      </c>
    </row>
    <row r="47" spans="2:7" x14ac:dyDescent="0.35">
      <c r="B47">
        <v>3.3439999999999999</v>
      </c>
    </row>
    <row r="48" spans="2:7" x14ac:dyDescent="0.35">
      <c r="B48">
        <v>3.33</v>
      </c>
    </row>
    <row r="49" spans="2:15" x14ac:dyDescent="0.35">
      <c r="B49">
        <v>3.3220000000000001</v>
      </c>
    </row>
    <row r="50" spans="2:15" x14ac:dyDescent="0.35">
      <c r="B50">
        <v>3.3109999999999999</v>
      </c>
    </row>
    <row r="51" spans="2:15" x14ac:dyDescent="0.35">
      <c r="B51">
        <v>3.3</v>
      </c>
    </row>
    <row r="52" spans="2:15" x14ac:dyDescent="0.35">
      <c r="B52">
        <v>3.2890000000000001</v>
      </c>
    </row>
    <row r="53" spans="2:15" x14ac:dyDescent="0.35">
      <c r="B53">
        <v>3.2789999999999999</v>
      </c>
    </row>
    <row r="54" spans="2:15" x14ac:dyDescent="0.35">
      <c r="B54">
        <v>3.2679999999999998</v>
      </c>
    </row>
    <row r="55" spans="2:15" x14ac:dyDescent="0.35">
      <c r="B55">
        <v>3.2570000000000001</v>
      </c>
    </row>
    <row r="57" spans="2:15" x14ac:dyDescent="0.35">
      <c r="B57">
        <f>198.8*8.31*B2^2/B9</f>
        <v>53732.985141278819</v>
      </c>
      <c r="C57">
        <f t="shared" ref="C57:O57" si="9">198.8*8.31*C2^2/C9</f>
        <v>52291.525387849782</v>
      </c>
      <c r="D57">
        <f t="shared" si="9"/>
        <v>50135.062015189731</v>
      </c>
      <c r="E57">
        <f t="shared" si="9"/>
        <v>49834.310929397689</v>
      </c>
      <c r="F57">
        <f t="shared" si="9"/>
        <v>46899.397426827098</v>
      </c>
      <c r="G57">
        <f t="shared" si="9"/>
        <v>42565.301436366448</v>
      </c>
      <c r="H57">
        <f t="shared" si="9"/>
        <v>42237.884746220327</v>
      </c>
      <c r="I57">
        <f t="shared" si="9"/>
        <v>39907.486016485214</v>
      </c>
      <c r="J57">
        <f t="shared" si="9"/>
        <v>38962.396572937563</v>
      </c>
      <c r="K57">
        <f t="shared" si="9"/>
        <v>36612.816636294192</v>
      </c>
      <c r="L57">
        <f t="shared" si="9"/>
        <v>34515.592136149047</v>
      </c>
      <c r="M57">
        <f t="shared" si="9"/>
        <v>33326.180322287866</v>
      </c>
      <c r="N57">
        <f>198.8*8.31*N2^2/N9</f>
        <v>33334.456872355579</v>
      </c>
      <c r="O57">
        <f t="shared" si="9"/>
        <v>29539.851439779039</v>
      </c>
    </row>
    <row r="58" spans="2:15" x14ac:dyDescent="0.35">
      <c r="B58">
        <f>AVERAGE(B57:O57)</f>
        <v>41706.803362815597</v>
      </c>
    </row>
  </sheetData>
  <mergeCells count="1">
    <mergeCell ref="B3:O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10EA3-E028-491A-8EE4-7B70A91B9933}">
  <dimension ref="A1:O58"/>
  <sheetViews>
    <sheetView topLeftCell="A53" workbookViewId="0">
      <selection activeCell="B59" sqref="B59"/>
    </sheetView>
  </sheetViews>
  <sheetFormatPr defaultRowHeight="14.5" x14ac:dyDescent="0.35"/>
  <sheetData>
    <row r="1" spans="1:15" x14ac:dyDescent="0.35">
      <c r="A1" t="s">
        <v>7</v>
      </c>
      <c r="B1">
        <v>34</v>
      </c>
      <c r="C1">
        <v>33</v>
      </c>
      <c r="D1">
        <v>32</v>
      </c>
      <c r="E1">
        <v>31</v>
      </c>
      <c r="F1">
        <v>30</v>
      </c>
      <c r="G1">
        <v>29</v>
      </c>
      <c r="H1">
        <v>28</v>
      </c>
      <c r="I1">
        <v>27</v>
      </c>
      <c r="J1">
        <v>26</v>
      </c>
      <c r="K1">
        <v>25</v>
      </c>
      <c r="L1">
        <v>24</v>
      </c>
      <c r="M1">
        <v>23</v>
      </c>
      <c r="N1">
        <v>22</v>
      </c>
      <c r="O1">
        <v>21</v>
      </c>
    </row>
    <row r="2" spans="1:15" x14ac:dyDescent="0.35">
      <c r="A2" t="s">
        <v>8</v>
      </c>
      <c r="B2">
        <f>B1+273</f>
        <v>307</v>
      </c>
      <c r="C2">
        <f t="shared" ref="C2:O2" si="0">C1+273</f>
        <v>306</v>
      </c>
      <c r="D2">
        <f t="shared" si="0"/>
        <v>305</v>
      </c>
      <c r="E2">
        <f t="shared" si="0"/>
        <v>304</v>
      </c>
      <c r="F2">
        <f t="shared" si="0"/>
        <v>303</v>
      </c>
      <c r="G2">
        <f t="shared" si="0"/>
        <v>302</v>
      </c>
      <c r="H2">
        <f t="shared" si="0"/>
        <v>301</v>
      </c>
      <c r="I2">
        <f t="shared" si="0"/>
        <v>300</v>
      </c>
      <c r="J2">
        <f t="shared" si="0"/>
        <v>299</v>
      </c>
      <c r="K2">
        <f t="shared" si="0"/>
        <v>298</v>
      </c>
      <c r="L2">
        <f t="shared" si="0"/>
        <v>297</v>
      </c>
      <c r="M2">
        <f t="shared" si="0"/>
        <v>296</v>
      </c>
      <c r="N2">
        <f t="shared" si="0"/>
        <v>295</v>
      </c>
      <c r="O2">
        <f t="shared" si="0"/>
        <v>294</v>
      </c>
    </row>
    <row r="3" spans="1:15" x14ac:dyDescent="0.35">
      <c r="A3" t="s">
        <v>6</v>
      </c>
      <c r="B3" s="1">
        <v>0.2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5">
      <c r="A4" t="s">
        <v>0</v>
      </c>
      <c r="B4">
        <v>39.799999999999997</v>
      </c>
      <c r="C4">
        <v>37.4</v>
      </c>
      <c r="D4">
        <v>36.200000000000003</v>
      </c>
      <c r="E4">
        <v>34.9</v>
      </c>
      <c r="F4">
        <v>31.9</v>
      </c>
      <c r="G4">
        <v>30.3</v>
      </c>
      <c r="H4">
        <v>28.4</v>
      </c>
      <c r="I4">
        <v>27.3</v>
      </c>
      <c r="J4">
        <v>26.4</v>
      </c>
      <c r="K4">
        <v>25.2</v>
      </c>
      <c r="L4">
        <v>23.3</v>
      </c>
      <c r="M4">
        <v>22.5</v>
      </c>
      <c r="N4">
        <v>21.2</v>
      </c>
      <c r="O4">
        <v>20.5</v>
      </c>
    </row>
    <row r="5" spans="1:15" x14ac:dyDescent="0.35">
      <c r="B5">
        <v>39.799999999999997</v>
      </c>
      <c r="C5">
        <v>37.4</v>
      </c>
      <c r="D5">
        <v>36.200000000000003</v>
      </c>
      <c r="E5">
        <v>34.9</v>
      </c>
      <c r="F5">
        <v>32</v>
      </c>
      <c r="G5">
        <v>30.3</v>
      </c>
      <c r="H5">
        <v>28.5</v>
      </c>
      <c r="I5">
        <v>27.3</v>
      </c>
      <c r="J5">
        <v>26.3</v>
      </c>
      <c r="K5">
        <v>25.2</v>
      </c>
      <c r="L5">
        <v>23.3</v>
      </c>
      <c r="M5">
        <v>22.6</v>
      </c>
      <c r="N5">
        <v>21.2</v>
      </c>
      <c r="O5">
        <v>20.399999999999999</v>
      </c>
    </row>
    <row r="6" spans="1:15" x14ac:dyDescent="0.35">
      <c r="B6">
        <v>39.799999999999997</v>
      </c>
      <c r="C6">
        <v>37.299999999999997</v>
      </c>
      <c r="D6">
        <v>36.200000000000003</v>
      </c>
      <c r="E6">
        <v>34.9</v>
      </c>
      <c r="F6">
        <v>32</v>
      </c>
      <c r="G6">
        <v>30.2</v>
      </c>
      <c r="H6">
        <v>28.5</v>
      </c>
      <c r="I6">
        <v>27.3</v>
      </c>
      <c r="J6">
        <v>26.4</v>
      </c>
      <c r="K6">
        <v>25.3</v>
      </c>
      <c r="L6">
        <v>23.3</v>
      </c>
      <c r="M6">
        <v>22.5</v>
      </c>
      <c r="N6">
        <v>21.2</v>
      </c>
      <c r="O6">
        <v>20.399999999999999</v>
      </c>
    </row>
    <row r="7" spans="1:15" x14ac:dyDescent="0.35">
      <c r="B7">
        <v>39.799999999999997</v>
      </c>
      <c r="C7">
        <v>37.4</v>
      </c>
      <c r="D7">
        <v>36.299999999999997</v>
      </c>
      <c r="E7">
        <v>34.9</v>
      </c>
      <c r="F7">
        <v>32</v>
      </c>
      <c r="G7">
        <v>30.3</v>
      </c>
      <c r="H7">
        <v>28.4</v>
      </c>
      <c r="I7">
        <v>27.3</v>
      </c>
      <c r="J7">
        <v>26.5</v>
      </c>
      <c r="K7">
        <v>25.2</v>
      </c>
      <c r="L7">
        <v>23.3</v>
      </c>
      <c r="M7">
        <v>22.5</v>
      </c>
      <c r="N7">
        <v>21.2</v>
      </c>
      <c r="O7">
        <v>20.399999999999999</v>
      </c>
    </row>
    <row r="8" spans="1:15" x14ac:dyDescent="0.35">
      <c r="B8">
        <v>39.799999999999997</v>
      </c>
      <c r="C8">
        <v>37.4</v>
      </c>
      <c r="D8">
        <v>36.299999999999997</v>
      </c>
      <c r="E8">
        <v>34.9</v>
      </c>
      <c r="F8">
        <v>32</v>
      </c>
      <c r="G8">
        <v>30.2</v>
      </c>
      <c r="H8">
        <v>28.4</v>
      </c>
      <c r="I8">
        <v>27.3</v>
      </c>
      <c r="J8">
        <v>26.4</v>
      </c>
      <c r="K8">
        <v>25.2</v>
      </c>
      <c r="L8">
        <v>23.3</v>
      </c>
      <c r="M8">
        <v>22.5</v>
      </c>
      <c r="N8">
        <v>21.2</v>
      </c>
      <c r="O8">
        <v>20.5</v>
      </c>
    </row>
    <row r="9" spans="1:15" x14ac:dyDescent="0.35">
      <c r="A9" t="s">
        <v>1</v>
      </c>
      <c r="B9">
        <f>AVERAGE(B4:B8)*10^(-3)*9.81*13500</f>
        <v>5270.9129999999996</v>
      </c>
      <c r="C9">
        <f t="shared" ref="C9:O9" si="1">AVERAGE(C4:C8)*10^(-3)*9.81*13500</f>
        <v>4950.4203000000007</v>
      </c>
      <c r="D9">
        <f t="shared" si="1"/>
        <v>4799.4443999999994</v>
      </c>
      <c r="E9">
        <f t="shared" si="1"/>
        <v>4621.9815000000008</v>
      </c>
      <c r="F9">
        <f t="shared" si="1"/>
        <v>4235.2713000000003</v>
      </c>
      <c r="G9">
        <f t="shared" si="1"/>
        <v>4007.4831000000004</v>
      </c>
      <c r="H9">
        <f t="shared" si="1"/>
        <v>3766.4514000000013</v>
      </c>
      <c r="I9">
        <f t="shared" si="1"/>
        <v>3615.4755000000005</v>
      </c>
      <c r="J9">
        <f t="shared" si="1"/>
        <v>3496.2840000000001</v>
      </c>
      <c r="K9">
        <f t="shared" si="1"/>
        <v>3340.0107000000007</v>
      </c>
      <c r="L9">
        <f t="shared" si="1"/>
        <v>3085.7355000000002</v>
      </c>
      <c r="M9">
        <f t="shared" si="1"/>
        <v>2982.4361999999996</v>
      </c>
      <c r="N9">
        <f t="shared" si="1"/>
        <v>2807.6220000000003</v>
      </c>
      <c r="O9">
        <f t="shared" si="1"/>
        <v>2706.9714000000004</v>
      </c>
    </row>
    <row r="10" spans="1:15" x14ac:dyDescent="0.35">
      <c r="A10" t="s">
        <v>2</v>
      </c>
      <c r="B10">
        <f>SQRT(B21^2+(0.2*10^(-3)*9.81*13500)^2)</f>
        <v>26.487000000000002</v>
      </c>
      <c r="C10">
        <f t="shared" ref="C10:O10" si="2">SQRT(C21^2+(0.2*10^(-3)*9.81*13500)^2)</f>
        <v>26.59273694736968</v>
      </c>
      <c r="D10">
        <f t="shared" si="2"/>
        <v>26.645448073320132</v>
      </c>
      <c r="E10">
        <f t="shared" si="2"/>
        <v>26.487000000000002</v>
      </c>
      <c r="F10">
        <f t="shared" si="2"/>
        <v>26.59273694736968</v>
      </c>
      <c r="G10">
        <f t="shared" si="2"/>
        <v>26.645448073320143</v>
      </c>
      <c r="H10">
        <f t="shared" si="2"/>
        <v>26.645448073320143</v>
      </c>
      <c r="I10">
        <f t="shared" si="2"/>
        <v>26.487000000000002</v>
      </c>
      <c r="J10">
        <f t="shared" si="2"/>
        <v>26.750558730239639</v>
      </c>
      <c r="K10">
        <f t="shared" si="2"/>
        <v>26.592736947369673</v>
      </c>
      <c r="L10">
        <f t="shared" si="2"/>
        <v>26.487000000000002</v>
      </c>
      <c r="M10">
        <f t="shared" si="2"/>
        <v>26.592736947369673</v>
      </c>
      <c r="N10">
        <f t="shared" si="2"/>
        <v>26.487000000000002</v>
      </c>
      <c r="O10">
        <f t="shared" si="2"/>
        <v>26.645448073320143</v>
      </c>
    </row>
    <row r="11" spans="1:15" x14ac:dyDescent="0.35">
      <c r="A11" t="s">
        <v>3</v>
      </c>
      <c r="B11">
        <f>LN(B9)</f>
        <v>8.569958871312048</v>
      </c>
      <c r="C11">
        <f t="shared" ref="C11:O11" si="3">LN(C9)</f>
        <v>8.507227761049073</v>
      </c>
      <c r="D11">
        <f t="shared" si="3"/>
        <v>8.4762554401964341</v>
      </c>
      <c r="E11">
        <f t="shared" si="3"/>
        <v>8.4385787882300374</v>
      </c>
      <c r="F11">
        <f t="shared" si="3"/>
        <v>8.3512026664274632</v>
      </c>
      <c r="G11">
        <f t="shared" si="3"/>
        <v>8.2959186673818657</v>
      </c>
      <c r="H11">
        <f t="shared" si="3"/>
        <v>8.2338885639566968</v>
      </c>
      <c r="I11">
        <f t="shared" si="3"/>
        <v>8.1929786612125692</v>
      </c>
      <c r="J11">
        <f t="shared" si="3"/>
        <v>8.1594559691739263</v>
      </c>
      <c r="K11">
        <f t="shared" si="3"/>
        <v>8.1137292895584299</v>
      </c>
      <c r="L11">
        <f t="shared" si="3"/>
        <v>8.0345453195933096</v>
      </c>
      <c r="M11">
        <f t="shared" si="3"/>
        <v>8.000495762293145</v>
      </c>
      <c r="N11">
        <f t="shared" si="3"/>
        <v>7.9400931406996227</v>
      </c>
      <c r="O11">
        <f t="shared" si="3"/>
        <v>7.9035857243571597</v>
      </c>
    </row>
    <row r="12" spans="1:15" x14ac:dyDescent="0.35">
      <c r="A12" t="s">
        <v>4</v>
      </c>
      <c r="B12">
        <f>B10/B9</f>
        <v>5.0251256281407045E-3</v>
      </c>
      <c r="C12">
        <f t="shared" ref="C12:O12" si="4">C10/C9</f>
        <v>5.371813974536602E-3</v>
      </c>
      <c r="D12">
        <f t="shared" si="4"/>
        <v>5.5517776335361098E-3</v>
      </c>
      <c r="E12">
        <f t="shared" si="4"/>
        <v>5.7306590257879654E-3</v>
      </c>
      <c r="F12">
        <f t="shared" si="4"/>
        <v>6.2788744955652965E-3</v>
      </c>
      <c r="G12">
        <f t="shared" si="4"/>
        <v>6.6489233786962542E-3</v>
      </c>
      <c r="H12">
        <f t="shared" si="4"/>
        <v>7.0744170688941148E-3</v>
      </c>
      <c r="I12">
        <f t="shared" si="4"/>
        <v>7.326007326007326E-3</v>
      </c>
      <c r="J12">
        <f t="shared" si="4"/>
        <v>7.6511401048197569E-3</v>
      </c>
      <c r="K12">
        <f t="shared" si="4"/>
        <v>7.9618717830364037E-3</v>
      </c>
      <c r="L12">
        <f t="shared" si="4"/>
        <v>8.5836909871244635E-3</v>
      </c>
      <c r="M12">
        <f t="shared" si="4"/>
        <v>8.9164478849102207E-3</v>
      </c>
      <c r="N12">
        <f t="shared" si="4"/>
        <v>9.433962264150943E-3</v>
      </c>
      <c r="O12">
        <f t="shared" si="4"/>
        <v>9.8432691506530647E-3</v>
      </c>
    </row>
    <row r="13" spans="1:15" x14ac:dyDescent="0.35">
      <c r="A13" t="s">
        <v>5</v>
      </c>
      <c r="B13">
        <f>1/B2</f>
        <v>3.2573289902280132E-3</v>
      </c>
      <c r="C13">
        <f t="shared" ref="C13:O13" si="5">1/C2</f>
        <v>3.2679738562091504E-3</v>
      </c>
      <c r="D13">
        <f t="shared" si="5"/>
        <v>3.2786885245901639E-3</v>
      </c>
      <c r="E13">
        <f t="shared" si="5"/>
        <v>3.2894736842105261E-3</v>
      </c>
      <c r="F13">
        <f t="shared" si="5"/>
        <v>3.3003300330033004E-3</v>
      </c>
      <c r="G13">
        <f t="shared" si="5"/>
        <v>3.3112582781456954E-3</v>
      </c>
      <c r="H13">
        <f t="shared" si="5"/>
        <v>3.3222591362126247E-3</v>
      </c>
      <c r="I13">
        <f t="shared" si="5"/>
        <v>3.3333333333333335E-3</v>
      </c>
      <c r="J13">
        <f t="shared" si="5"/>
        <v>3.3444816053511705E-3</v>
      </c>
      <c r="K13">
        <f t="shared" si="5"/>
        <v>3.3557046979865771E-3</v>
      </c>
      <c r="L13">
        <f t="shared" si="5"/>
        <v>3.3670033670033669E-3</v>
      </c>
      <c r="M13">
        <f t="shared" si="5"/>
        <v>3.3783783783783786E-3</v>
      </c>
      <c r="N13">
        <f t="shared" si="5"/>
        <v>3.3898305084745762E-3</v>
      </c>
      <c r="O13">
        <f t="shared" si="5"/>
        <v>3.4013605442176869E-3</v>
      </c>
    </row>
    <row r="15" spans="1:15" x14ac:dyDescent="0.35">
      <c r="B15">
        <f>B4*10^(-3)*13500*9.81</f>
        <v>5270.9129999999996</v>
      </c>
      <c r="C15">
        <f>C4*10^(-3)*13500*9.81</f>
        <v>4953.0690000000004</v>
      </c>
      <c r="D15">
        <f>D4*10^(-3)*13500*9.81</f>
        <v>4794.1470000000008</v>
      </c>
      <c r="E15">
        <f>E4*10^(-3)*13500*9.81</f>
        <v>4621.9815000000008</v>
      </c>
      <c r="F15">
        <f>F4*10^(-3)*13500*9.81</f>
        <v>4224.6764999999996</v>
      </c>
      <c r="G15">
        <f>G4*10^(-3)*13500*9.81</f>
        <v>4012.7805000000003</v>
      </c>
      <c r="H15">
        <f>H4*10^(-3)*13500*9.81</f>
        <v>3761.154</v>
      </c>
      <c r="I15">
        <f>I4*10^(-3)*13500*9.81</f>
        <v>3615.4755000000005</v>
      </c>
      <c r="J15">
        <f>J4*10^(-3)*13500*9.81</f>
        <v>3496.2840000000001</v>
      </c>
      <c r="K15">
        <f>K4*10^(-3)*13500*9.81</f>
        <v>3337.3620000000001</v>
      </c>
      <c r="L15">
        <f>L4*10^(-3)*13500*9.81</f>
        <v>3085.7355000000002</v>
      </c>
      <c r="M15">
        <f>M4*10^(-3)*13500*9.81</f>
        <v>2979.7875000000004</v>
      </c>
      <c r="N15">
        <f>N4*10^(-3)*13500*9.81</f>
        <v>2807.6219999999998</v>
      </c>
      <c r="O15">
        <f>O4*10^(-3)*13500*9.81</f>
        <v>2714.9175</v>
      </c>
    </row>
    <row r="16" spans="1:15" x14ac:dyDescent="0.35">
      <c r="B16">
        <f>B5*10^(-3)*13500*9.81</f>
        <v>5270.9129999999996</v>
      </c>
      <c r="C16">
        <f>C5*10^(-3)*13500*9.81</f>
        <v>4953.0690000000004</v>
      </c>
      <c r="D16">
        <f>D5*10^(-3)*13500*9.81</f>
        <v>4794.1470000000008</v>
      </c>
      <c r="E16">
        <f>E5*10^(-3)*13500*9.81</f>
        <v>4621.9815000000008</v>
      </c>
      <c r="F16">
        <f>F5*10^(-3)*13500*9.81</f>
        <v>4237.92</v>
      </c>
      <c r="G16">
        <f>G5*10^(-3)*13500*9.81</f>
        <v>4012.7805000000003</v>
      </c>
      <c r="H16">
        <f>H5*10^(-3)*13500*9.81</f>
        <v>3774.3975</v>
      </c>
      <c r="I16">
        <f>I5*10^(-3)*13500*9.81</f>
        <v>3615.4755000000005</v>
      </c>
      <c r="J16">
        <f>J5*10^(-3)*13500*9.81</f>
        <v>3483.0405000000001</v>
      </c>
      <c r="K16">
        <f>K5*10^(-3)*13500*9.81</f>
        <v>3337.3620000000001</v>
      </c>
      <c r="L16">
        <f>L5*10^(-3)*13500*9.81</f>
        <v>3085.7355000000002</v>
      </c>
      <c r="M16">
        <f>M5*10^(-3)*13500*9.81</f>
        <v>2993.0310000000004</v>
      </c>
      <c r="N16">
        <f>N5*10^(-3)*13500*9.81</f>
        <v>2807.6219999999998</v>
      </c>
      <c r="O16">
        <f>O5*10^(-3)*13500*9.81</f>
        <v>2701.674</v>
      </c>
    </row>
    <row r="17" spans="1:15" x14ac:dyDescent="0.35">
      <c r="B17">
        <f>B6*10^(-3)*13500*9.81</f>
        <v>5270.9129999999996</v>
      </c>
      <c r="C17">
        <f>C6*10^(-3)*13500*9.81</f>
        <v>4939.8254999999999</v>
      </c>
      <c r="D17">
        <f>D6*10^(-3)*13500*9.81</f>
        <v>4794.1470000000008</v>
      </c>
      <c r="E17">
        <f>E6*10^(-3)*13500*9.81</f>
        <v>4621.9815000000008</v>
      </c>
      <c r="F17">
        <f>F6*10^(-3)*13500*9.81</f>
        <v>4237.92</v>
      </c>
      <c r="G17">
        <f>G6*10^(-3)*13500*9.81</f>
        <v>3999.5370000000003</v>
      </c>
      <c r="H17">
        <f>H6*10^(-3)*13500*9.81</f>
        <v>3774.3975</v>
      </c>
      <c r="I17">
        <f>I6*10^(-3)*13500*9.81</f>
        <v>3615.4755000000005</v>
      </c>
      <c r="J17">
        <f>J6*10^(-3)*13500*9.81</f>
        <v>3496.2840000000001</v>
      </c>
      <c r="K17">
        <f>K6*10^(-3)*13500*9.81</f>
        <v>3350.6055000000001</v>
      </c>
      <c r="L17">
        <f>L6*10^(-3)*13500*9.81</f>
        <v>3085.7355000000002</v>
      </c>
      <c r="M17">
        <f>M6*10^(-3)*13500*9.81</f>
        <v>2979.7875000000004</v>
      </c>
      <c r="N17">
        <f>N6*10^(-3)*13500*9.81</f>
        <v>2807.6219999999998</v>
      </c>
      <c r="O17">
        <f>O6*10^(-3)*13500*9.81</f>
        <v>2701.674</v>
      </c>
    </row>
    <row r="18" spans="1:15" x14ac:dyDescent="0.35">
      <c r="B18">
        <f>B7*10^(-3)*13500*9.81</f>
        <v>5270.9129999999996</v>
      </c>
      <c r="C18">
        <f>C7*10^(-3)*13500*9.81</f>
        <v>4953.0690000000004</v>
      </c>
      <c r="D18">
        <f>D7*10^(-3)*13500*9.81</f>
        <v>4807.3905000000004</v>
      </c>
      <c r="E18">
        <f>E7*10^(-3)*13500*9.81</f>
        <v>4621.9815000000008</v>
      </c>
      <c r="F18">
        <f>F7*10^(-3)*13500*9.81</f>
        <v>4237.92</v>
      </c>
      <c r="G18">
        <f>G7*10^(-3)*13500*9.81</f>
        <v>4012.7805000000003</v>
      </c>
      <c r="H18">
        <f>H7*10^(-3)*13500*9.81</f>
        <v>3761.154</v>
      </c>
      <c r="I18">
        <f>I7*10^(-3)*13500*9.81</f>
        <v>3615.4755000000005</v>
      </c>
      <c r="J18">
        <f>J7*10^(-3)*13500*9.81</f>
        <v>3509.5275000000001</v>
      </c>
      <c r="K18">
        <f>K7*10^(-3)*13500*9.81</f>
        <v>3337.3620000000001</v>
      </c>
      <c r="L18">
        <f>L7*10^(-3)*13500*9.81</f>
        <v>3085.7355000000002</v>
      </c>
      <c r="M18">
        <f>M7*10^(-3)*13500*9.81</f>
        <v>2979.7875000000004</v>
      </c>
      <c r="N18">
        <f>N7*10^(-3)*13500*9.81</f>
        <v>2807.6219999999998</v>
      </c>
      <c r="O18">
        <f>O7*10^(-3)*13500*9.81</f>
        <v>2701.674</v>
      </c>
    </row>
    <row r="19" spans="1:15" x14ac:dyDescent="0.35">
      <c r="B19">
        <f>B8*10^(-3)*13500*9.81</f>
        <v>5270.9129999999996</v>
      </c>
      <c r="C19">
        <f>C8*10^(-3)*13500*9.81</f>
        <v>4953.0690000000004</v>
      </c>
      <c r="D19">
        <f>D8*10^(-3)*13500*9.81</f>
        <v>4807.3905000000004</v>
      </c>
      <c r="E19">
        <f>E8*10^(-3)*13500*9.81</f>
        <v>4621.9815000000008</v>
      </c>
      <c r="F19">
        <f>F8*10^(-3)*13500*9.81</f>
        <v>4237.92</v>
      </c>
      <c r="G19">
        <f>G8*10^(-3)*13500*9.81</f>
        <v>3999.5370000000003</v>
      </c>
      <c r="H19">
        <f>H8*10^(-3)*13500*9.81</f>
        <v>3761.154</v>
      </c>
      <c r="I19">
        <f>I8*10^(-3)*13500*9.81</f>
        <v>3615.4755000000005</v>
      </c>
      <c r="J19">
        <f>J8*10^(-3)*13500*9.81</f>
        <v>3496.2840000000001</v>
      </c>
      <c r="K19">
        <f>K8*10^(-3)*13500*9.81</f>
        <v>3337.3620000000001</v>
      </c>
      <c r="L19">
        <f>L8*10^(-3)*13500*9.81</f>
        <v>3085.7355000000002</v>
      </c>
      <c r="M19">
        <f>M8*10^(-3)*13500*9.81</f>
        <v>2979.7875000000004</v>
      </c>
      <c r="N19">
        <f>N8*10^(-3)*13500*9.81</f>
        <v>2807.6219999999998</v>
      </c>
      <c r="O19">
        <f>O8*10^(-3)*13500*9.81</f>
        <v>2714.9175</v>
      </c>
    </row>
    <row r="21" spans="1:15" x14ac:dyDescent="0.35">
      <c r="B21">
        <f>SQRT(_xlfn.VAR.P(B15:B19)/5)</f>
        <v>0</v>
      </c>
      <c r="C21">
        <f t="shared" ref="C21:O21" si="6">SQRT(_xlfn.VAR.P(C15:C19)/5)</f>
        <v>2.3690693008015655</v>
      </c>
      <c r="D21">
        <f t="shared" si="6"/>
        <v>2.9015054761277761</v>
      </c>
      <c r="E21">
        <f t="shared" si="6"/>
        <v>0</v>
      </c>
      <c r="F21">
        <f t="shared" si="6"/>
        <v>2.3690693008015655</v>
      </c>
      <c r="G21">
        <f t="shared" si="6"/>
        <v>2.9015054761278756</v>
      </c>
      <c r="H21">
        <f t="shared" si="6"/>
        <v>2.9015054761278756</v>
      </c>
      <c r="I21">
        <f t="shared" si="6"/>
        <v>0</v>
      </c>
      <c r="J21">
        <f t="shared" si="6"/>
        <v>3.7458274626576284</v>
      </c>
      <c r="K21">
        <f t="shared" si="6"/>
        <v>2.3690693008014843</v>
      </c>
      <c r="L21">
        <f t="shared" si="6"/>
        <v>0</v>
      </c>
      <c r="M21">
        <f t="shared" si="6"/>
        <v>2.3690693008014843</v>
      </c>
      <c r="N21">
        <f t="shared" si="6"/>
        <v>0</v>
      </c>
      <c r="O21">
        <f t="shared" si="6"/>
        <v>2.9015054761278756</v>
      </c>
    </row>
    <row r="28" spans="1:15" x14ac:dyDescent="0.35">
      <c r="A28">
        <v>2706.9714000000004</v>
      </c>
      <c r="B28">
        <v>2807.6220000000003</v>
      </c>
      <c r="C28">
        <v>2982.4361999999996</v>
      </c>
      <c r="D28">
        <v>3085.7355000000002</v>
      </c>
      <c r="E28">
        <v>3340.0107000000007</v>
      </c>
      <c r="F28">
        <v>3496.2840000000001</v>
      </c>
      <c r="G28">
        <v>3615.4755000000005</v>
      </c>
      <c r="H28">
        <v>3766.4514000000013</v>
      </c>
      <c r="I28">
        <v>4007.4831000000004</v>
      </c>
      <c r="J28">
        <v>4235.2713000000003</v>
      </c>
      <c r="K28">
        <v>4621.9815000000008</v>
      </c>
      <c r="L28">
        <v>4799.4443999999994</v>
      </c>
      <c r="M28">
        <v>4950.4203000000007</v>
      </c>
      <c r="N28">
        <v>5270.9129999999996</v>
      </c>
    </row>
    <row r="31" spans="1:15" x14ac:dyDescent="0.35">
      <c r="B31">
        <v>5.0251256281407045E-3</v>
      </c>
      <c r="C31">
        <v>5.371813974536602E-3</v>
      </c>
      <c r="D31">
        <v>5.5517776335361098E-3</v>
      </c>
      <c r="E31">
        <v>5.7306590257879654E-3</v>
      </c>
      <c r="F31">
        <v>6.2788744955652965E-3</v>
      </c>
      <c r="G31">
        <v>6.6489233786962542E-3</v>
      </c>
      <c r="H31">
        <v>7.0744170688941148E-3</v>
      </c>
      <c r="I31">
        <v>7.326007326007326E-3</v>
      </c>
      <c r="J31">
        <v>7.6511401048197569E-3</v>
      </c>
      <c r="K31">
        <v>7.9618717830364037E-3</v>
      </c>
      <c r="L31">
        <v>8.5836909871244635E-3</v>
      </c>
      <c r="M31">
        <v>8.9164478849102207E-3</v>
      </c>
      <c r="N31">
        <v>9.433962264150943E-3</v>
      </c>
      <c r="O31">
        <v>9.8432691506530647E-3</v>
      </c>
    </row>
    <row r="34" spans="2:15" x14ac:dyDescent="0.35">
      <c r="B34">
        <v>26.645448073320143</v>
      </c>
      <c r="C34">
        <v>26.487000000000002</v>
      </c>
      <c r="D34">
        <v>26.592736947369673</v>
      </c>
      <c r="E34">
        <v>26.487000000000002</v>
      </c>
      <c r="F34">
        <v>26.592736947369673</v>
      </c>
      <c r="G34">
        <v>26.750558730239639</v>
      </c>
      <c r="H34">
        <v>26.487000000000002</v>
      </c>
      <c r="I34">
        <v>26.645448073320143</v>
      </c>
      <c r="J34">
        <v>26.645448073320143</v>
      </c>
      <c r="K34">
        <v>26.59273694736968</v>
      </c>
      <c r="L34">
        <v>26.487000000000002</v>
      </c>
      <c r="M34">
        <v>26.645448073320132</v>
      </c>
      <c r="N34">
        <v>26.59273694736968</v>
      </c>
      <c r="O34">
        <v>26.487000000000002</v>
      </c>
    </row>
    <row r="40" spans="2:15" x14ac:dyDescent="0.35">
      <c r="B40">
        <v>7.9035857243571597</v>
      </c>
      <c r="C40">
        <v>7.9400931406996227</v>
      </c>
      <c r="D40">
        <v>8.000495762293145</v>
      </c>
      <c r="E40">
        <v>8.0345453195933096</v>
      </c>
      <c r="F40">
        <v>8.1137292895584299</v>
      </c>
      <c r="G40">
        <v>8.1594559691739263</v>
      </c>
      <c r="H40">
        <v>8.1929786612125692</v>
      </c>
      <c r="I40">
        <v>8.2338885639566968</v>
      </c>
      <c r="J40">
        <v>8.2959186673818657</v>
      </c>
      <c r="K40">
        <v>8.3512026664274632</v>
      </c>
      <c r="L40">
        <v>8.4385787882300374</v>
      </c>
      <c r="M40">
        <v>8.4762554401964341</v>
      </c>
      <c r="N40">
        <v>8.507227761049073</v>
      </c>
      <c r="O40">
        <v>8.569958871312048</v>
      </c>
    </row>
    <row r="44" spans="2:15" x14ac:dyDescent="0.35">
      <c r="B44">
        <v>9.8432691506530647E-3</v>
      </c>
      <c r="C44">
        <v>9.433962264150943E-3</v>
      </c>
      <c r="D44">
        <v>8.9164478849102207E-3</v>
      </c>
      <c r="E44">
        <v>8.5836909871244635E-3</v>
      </c>
      <c r="F44">
        <v>7.9618717830364037E-3</v>
      </c>
      <c r="G44">
        <v>7.6511401048197569E-3</v>
      </c>
      <c r="H44">
        <v>7.326007326007326E-3</v>
      </c>
      <c r="I44">
        <v>7.0744170688941148E-3</v>
      </c>
      <c r="J44">
        <v>6.6489233786962542E-3</v>
      </c>
      <c r="K44">
        <v>6.2788744955652965E-3</v>
      </c>
      <c r="L44">
        <v>5.7306590257879654E-3</v>
      </c>
      <c r="M44">
        <v>5.5517776335361098E-3</v>
      </c>
      <c r="N44">
        <v>5.371813974536602E-3</v>
      </c>
      <c r="O44">
        <v>5.0251256281407045E-3</v>
      </c>
    </row>
    <row r="57" spans="2:15" x14ac:dyDescent="0.35">
      <c r="B57">
        <f>198.8*8.31*B2^2/B9</f>
        <v>29539.851439779039</v>
      </c>
      <c r="C57">
        <f t="shared" ref="C57:O57" si="7">198.8*8.31*C2^2/C9</f>
        <v>31247.709170875856</v>
      </c>
      <c r="D57">
        <f t="shared" si="7"/>
        <v>32020.353168379246</v>
      </c>
      <c r="E57">
        <f t="shared" si="7"/>
        <v>33032.113964108255</v>
      </c>
      <c r="F57">
        <f t="shared" si="7"/>
        <v>35811.410393473496</v>
      </c>
      <c r="G57">
        <f t="shared" si="7"/>
        <v>37597.553864169757</v>
      </c>
      <c r="H57">
        <f t="shared" si="7"/>
        <v>39739.099999538019</v>
      </c>
      <c r="I57">
        <f t="shared" si="7"/>
        <v>41123.918555111217</v>
      </c>
      <c r="J57">
        <f t="shared" si="7"/>
        <v>42242.837031545496</v>
      </c>
      <c r="K57">
        <f t="shared" si="7"/>
        <v>43924.019318860264</v>
      </c>
      <c r="L57">
        <f t="shared" si="7"/>
        <v>47224.960743394891</v>
      </c>
      <c r="M57">
        <f t="shared" si="7"/>
        <v>48532.164828203211</v>
      </c>
      <c r="N57">
        <f t="shared" si="7"/>
        <v>51206.229577913269</v>
      </c>
      <c r="O57">
        <f t="shared" si="7"/>
        <v>52750.720679206293</v>
      </c>
    </row>
    <row r="58" spans="2:15" x14ac:dyDescent="0.35">
      <c r="B58">
        <f>AVERAGE(B57:O57)</f>
        <v>40428.067338182729</v>
      </c>
    </row>
  </sheetData>
  <mergeCells count="1">
    <mergeCell ref="B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Салтыкова</dc:creator>
  <cp:lastModifiedBy>Дарья Салтыкова</cp:lastModifiedBy>
  <dcterms:created xsi:type="dcterms:W3CDTF">2022-02-13T12:21:10Z</dcterms:created>
  <dcterms:modified xsi:type="dcterms:W3CDTF">2022-02-14T00:34:16Z</dcterms:modified>
</cp:coreProperties>
</file>