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uumb-my.sharepoint.com/personal/muhammad_fahad_ijaz_nmbu_no/Documents/Documents/+GitHub/UAV-Data-Processing/testing/"/>
    </mc:Choice>
  </mc:AlternateContent>
  <xr:revisionPtr revIDLastSave="192" documentId="8_{C66D3F2F-2A55-426A-B9BE-926E1E05A003}" xr6:coauthVersionLast="47" xr6:coauthVersionMax="47" xr10:uidLastSave="{98874EC9-4E0A-4804-88B6-AA0316027520}"/>
  <bookViews>
    <workbookView xWindow="-108" yWindow="-108" windowWidth="46296" windowHeight="18696" xr2:uid="{193D5448-F1DC-4A11-9646-0767C48A5426}"/>
  </bookViews>
  <sheets>
    <sheet name="folder_structure" sheetId="1" r:id="rId1"/>
    <sheet name="Storage" sheetId="2" r:id="rId2"/>
  </sheets>
  <externalReferences>
    <externalReference r:id="rId3"/>
  </externalReferences>
  <definedNames>
    <definedName name="_xlnm._FilterDatabase" localSheetId="0" hidden="1">folder_structure!$A$1:$Q$213</definedName>
    <definedName name="_xlnm._FilterDatabase" localSheetId="1" hidden="1">Storage!$A$1:$P$206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0" i="1" l="1"/>
  <c r="F110" i="1"/>
  <c r="G110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U206" i="1"/>
  <c r="V206" i="1"/>
  <c r="W206" i="1"/>
  <c r="X206" i="1"/>
  <c r="Y206" i="1"/>
  <c r="Z206" i="1"/>
  <c r="AA206" i="1"/>
  <c r="AC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X7" i="1"/>
  <c r="U11" i="1"/>
  <c r="X14" i="1"/>
  <c r="V17" i="1"/>
  <c r="V23" i="1"/>
  <c r="R24" i="1"/>
  <c r="T26" i="1"/>
  <c r="X29" i="1"/>
  <c r="R30" i="1"/>
  <c r="Z35" i="1"/>
  <c r="AC36" i="1"/>
  <c r="U38" i="1"/>
  <c r="V41" i="1"/>
  <c r="Z42" i="1"/>
  <c r="R43" i="1"/>
  <c r="Z47" i="1"/>
  <c r="AC49" i="1"/>
  <c r="AA56" i="1"/>
  <c r="U57" i="1"/>
  <c r="Z63" i="1"/>
  <c r="S65" i="1"/>
  <c r="AC66" i="1"/>
  <c r="W71" i="1"/>
  <c r="AA74" i="1"/>
  <c r="V78" i="1"/>
  <c r="V80" i="1"/>
  <c r="T81" i="1"/>
  <c r="R87" i="1"/>
  <c r="X90" i="1"/>
  <c r="R91" i="1"/>
  <c r="AC92" i="1"/>
  <c r="U93" i="1"/>
  <c r="R95" i="1"/>
  <c r="T96" i="1"/>
  <c r="U99" i="1"/>
  <c r="S101" i="1"/>
  <c r="Z105" i="1"/>
  <c r="R107" i="1"/>
  <c r="Y108" i="1"/>
  <c r="S109" i="1"/>
  <c r="V114" i="1"/>
  <c r="Z115" i="1"/>
  <c r="R116" i="1"/>
  <c r="W120" i="1"/>
  <c r="R126" i="1"/>
  <c r="T134" i="1"/>
  <c r="S135" i="1"/>
  <c r="R140" i="1"/>
  <c r="T141" i="1"/>
  <c r="X146" i="1"/>
  <c r="S147" i="1"/>
  <c r="T152" i="1"/>
  <c r="W153" i="1"/>
  <c r="AC155" i="1"/>
  <c r="AA156" i="1"/>
  <c r="R157" i="1"/>
  <c r="AA159" i="1"/>
  <c r="AC161" i="1"/>
  <c r="Z164" i="1"/>
  <c r="V169" i="1"/>
  <c r="R171" i="1"/>
  <c r="S173" i="1"/>
  <c r="R174" i="1"/>
  <c r="R177" i="1"/>
  <c r="R180" i="1"/>
  <c r="W182" i="1"/>
  <c r="W183" i="1"/>
  <c r="AA185" i="1"/>
  <c r="V187" i="1"/>
  <c r="AA188" i="1"/>
  <c r="X189" i="1"/>
  <c r="W194" i="1"/>
  <c r="AC195" i="1"/>
  <c r="T197" i="1"/>
  <c r="U198" i="1"/>
  <c r="AA200" i="1"/>
  <c r="V205" i="1"/>
  <c r="U210" i="1"/>
  <c r="AC211" i="1"/>
  <c r="T212" i="1"/>
  <c r="X213" i="1"/>
  <c r="P30" i="2"/>
  <c r="R57" i="1"/>
  <c r="S57" i="1"/>
  <c r="T57" i="1"/>
  <c r="W57" i="1"/>
  <c r="Z57" i="1"/>
  <c r="AB57" i="1"/>
  <c r="AC57" i="1"/>
  <c r="R58" i="1"/>
  <c r="S58" i="1"/>
  <c r="T58" i="1"/>
  <c r="U58" i="1"/>
  <c r="V58" i="1"/>
  <c r="W58" i="1"/>
  <c r="X58" i="1"/>
  <c r="Y58" i="1"/>
  <c r="Z58" i="1"/>
  <c r="AA58" i="1"/>
  <c r="AC58" i="1"/>
  <c r="R59" i="1"/>
  <c r="S59" i="1"/>
  <c r="T59" i="1"/>
  <c r="U59" i="1"/>
  <c r="V60" i="1"/>
  <c r="W60" i="1"/>
  <c r="X60" i="1"/>
  <c r="Y60" i="1"/>
  <c r="Z60" i="1"/>
  <c r="AC60" i="1"/>
  <c r="R61" i="1"/>
  <c r="R63" i="1"/>
  <c r="S63" i="1"/>
  <c r="T63" i="1"/>
  <c r="U63" i="1"/>
  <c r="V63" i="1"/>
  <c r="W63" i="1"/>
  <c r="X63" i="1"/>
  <c r="Y63" i="1"/>
  <c r="AC63" i="1"/>
  <c r="R64" i="1"/>
  <c r="S64" i="1"/>
  <c r="T64" i="1"/>
  <c r="U64" i="1"/>
  <c r="V64" i="1"/>
  <c r="W64" i="1"/>
  <c r="X64" i="1"/>
  <c r="Y64" i="1"/>
  <c r="Z64" i="1"/>
  <c r="AA64" i="1"/>
  <c r="AC64" i="1"/>
  <c r="U65" i="1"/>
  <c r="V65" i="1"/>
  <c r="W65" i="1"/>
  <c r="X65" i="1"/>
  <c r="Y65" i="1"/>
  <c r="Z65" i="1"/>
  <c r="AA65" i="1"/>
  <c r="R69" i="1"/>
  <c r="S69" i="1"/>
  <c r="T69" i="1"/>
  <c r="U69" i="1"/>
  <c r="V69" i="1"/>
  <c r="W69" i="1"/>
  <c r="X69" i="1"/>
  <c r="Y69" i="1"/>
  <c r="Z69" i="1"/>
  <c r="AA69" i="1"/>
  <c r="AC69" i="1"/>
  <c r="R70" i="1"/>
  <c r="S70" i="1"/>
  <c r="T70" i="1"/>
  <c r="U70" i="1"/>
  <c r="V70" i="1"/>
  <c r="W70" i="1"/>
  <c r="X70" i="1"/>
  <c r="Y70" i="1"/>
  <c r="Z70" i="1"/>
  <c r="AA70" i="1"/>
  <c r="AB70" i="1"/>
  <c r="AC70" i="1"/>
  <c r="S71" i="1"/>
  <c r="T71" i="1"/>
  <c r="U71" i="1"/>
  <c r="V71" i="1"/>
  <c r="X71" i="1"/>
  <c r="Y71" i="1"/>
  <c r="Z71" i="1"/>
  <c r="AA71" i="1"/>
  <c r="AB71" i="1"/>
  <c r="AC71" i="1"/>
  <c r="R72" i="1"/>
  <c r="AA72" i="1"/>
  <c r="AC72" i="1"/>
  <c r="R73" i="1"/>
  <c r="R75" i="1"/>
  <c r="S75" i="1"/>
  <c r="T75" i="1"/>
  <c r="U75" i="1"/>
  <c r="V75" i="1"/>
  <c r="W75" i="1"/>
  <c r="X75" i="1"/>
  <c r="Y75" i="1"/>
  <c r="Z75" i="1"/>
  <c r="AA75" i="1"/>
  <c r="AC75" i="1"/>
  <c r="R76" i="1"/>
  <c r="S76" i="1"/>
  <c r="T76" i="1"/>
  <c r="U76" i="1"/>
  <c r="V76" i="1"/>
  <c r="W76" i="1"/>
  <c r="X76" i="1"/>
  <c r="Y76" i="1"/>
  <c r="Z76" i="1"/>
  <c r="AA76" i="1"/>
  <c r="AC76" i="1"/>
  <c r="R77" i="1"/>
  <c r="T77" i="1"/>
  <c r="U77" i="1"/>
  <c r="V77" i="1"/>
  <c r="W77" i="1"/>
  <c r="X77" i="1"/>
  <c r="Y77" i="1"/>
  <c r="AA77" i="1"/>
  <c r="AC77" i="1"/>
  <c r="R81" i="1"/>
  <c r="S81" i="1"/>
  <c r="U81" i="1"/>
  <c r="V81" i="1"/>
  <c r="W81" i="1"/>
  <c r="X81" i="1"/>
  <c r="Y81" i="1"/>
  <c r="Z81" i="1"/>
  <c r="AA81" i="1"/>
  <c r="AC81" i="1"/>
  <c r="R82" i="1"/>
  <c r="S82" i="1"/>
  <c r="T82" i="1"/>
  <c r="U82" i="1"/>
  <c r="V82" i="1"/>
  <c r="W82" i="1"/>
  <c r="X82" i="1"/>
  <c r="Y82" i="1"/>
  <c r="Z82" i="1"/>
  <c r="AA82" i="1"/>
  <c r="AC82" i="1"/>
  <c r="X83" i="1"/>
  <c r="Z83" i="1"/>
  <c r="AA83" i="1"/>
  <c r="AC83" i="1"/>
  <c r="R84" i="1"/>
  <c r="S84" i="1"/>
  <c r="T84" i="1"/>
  <c r="V84" i="1"/>
  <c r="W84" i="1"/>
  <c r="X84" i="1"/>
  <c r="Y84" i="1"/>
  <c r="Z84" i="1"/>
  <c r="AA84" i="1"/>
  <c r="Y86" i="1"/>
  <c r="T87" i="1"/>
  <c r="V87" i="1"/>
  <c r="W87" i="1"/>
  <c r="Y87" i="1"/>
  <c r="Z87" i="1"/>
  <c r="AA87" i="1"/>
  <c r="AC87" i="1"/>
  <c r="R88" i="1"/>
  <c r="S88" i="1"/>
  <c r="T88" i="1"/>
  <c r="U88" i="1"/>
  <c r="V88" i="1"/>
  <c r="W88" i="1"/>
  <c r="X88" i="1"/>
  <c r="Y88" i="1"/>
  <c r="Z88" i="1"/>
  <c r="AA88" i="1"/>
  <c r="AC88" i="1"/>
  <c r="R89" i="1"/>
  <c r="AA89" i="1"/>
  <c r="R93" i="1"/>
  <c r="S93" i="1"/>
  <c r="T93" i="1"/>
  <c r="W93" i="1"/>
  <c r="Y93" i="1"/>
  <c r="Z93" i="1"/>
  <c r="AB93" i="1"/>
  <c r="AC93" i="1"/>
  <c r="R94" i="1"/>
  <c r="S94" i="1"/>
  <c r="T94" i="1"/>
  <c r="U94" i="1"/>
  <c r="V94" i="1"/>
  <c r="W94" i="1"/>
  <c r="X94" i="1"/>
  <c r="Y94" i="1"/>
  <c r="Z94" i="1"/>
  <c r="AA94" i="1"/>
  <c r="AB94" i="1"/>
  <c r="AC94" i="1"/>
  <c r="T95" i="1"/>
  <c r="AC95" i="1"/>
  <c r="V96" i="1"/>
  <c r="W96" i="1"/>
  <c r="X96" i="1"/>
  <c r="Z96" i="1"/>
  <c r="AA96" i="1"/>
  <c r="AB96" i="1"/>
  <c r="AC96" i="1"/>
  <c r="R97" i="1"/>
  <c r="S97" i="1"/>
  <c r="AC98" i="1"/>
  <c r="R99" i="1"/>
  <c r="S99" i="1"/>
  <c r="T99" i="1"/>
  <c r="W99" i="1"/>
  <c r="Y99" i="1"/>
  <c r="Z99" i="1"/>
  <c r="AB99" i="1"/>
  <c r="AC99" i="1"/>
  <c r="R100" i="1"/>
  <c r="S100" i="1"/>
  <c r="T100" i="1"/>
  <c r="U100" i="1"/>
  <c r="V100" i="1"/>
  <c r="W100" i="1"/>
  <c r="X100" i="1"/>
  <c r="Y100" i="1"/>
  <c r="Z100" i="1"/>
  <c r="AA100" i="1"/>
  <c r="AC100" i="1"/>
  <c r="U101" i="1"/>
  <c r="S102" i="1"/>
  <c r="U102" i="1"/>
  <c r="V102" i="1"/>
  <c r="W102" i="1"/>
  <c r="R105" i="1"/>
  <c r="S105" i="1"/>
  <c r="T105" i="1"/>
  <c r="U105" i="1"/>
  <c r="V105" i="1"/>
  <c r="W105" i="1"/>
  <c r="X105" i="1"/>
  <c r="Y105" i="1"/>
  <c r="AC105" i="1"/>
  <c r="R106" i="1"/>
  <c r="S106" i="1"/>
  <c r="T106" i="1"/>
  <c r="U106" i="1"/>
  <c r="V106" i="1"/>
  <c r="W106" i="1"/>
  <c r="X106" i="1"/>
  <c r="Y106" i="1"/>
  <c r="Z106" i="1"/>
  <c r="AA106" i="1"/>
  <c r="AC106" i="1"/>
  <c r="Y107" i="1"/>
  <c r="Z107" i="1"/>
  <c r="AA107" i="1"/>
  <c r="Z109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W114" i="1"/>
  <c r="X114" i="1"/>
  <c r="Y114" i="1"/>
  <c r="Z114" i="1"/>
  <c r="AA114" i="1"/>
  <c r="AB114" i="1"/>
  <c r="AC114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R119" i="1"/>
  <c r="S119" i="1"/>
  <c r="T119" i="1"/>
  <c r="U119" i="1"/>
  <c r="V119" i="1"/>
  <c r="W119" i="1"/>
  <c r="X119" i="1"/>
  <c r="Y119" i="1"/>
  <c r="Z119" i="1"/>
  <c r="AA119" i="1"/>
  <c r="AC119" i="1"/>
  <c r="S120" i="1"/>
  <c r="T120" i="1"/>
  <c r="U120" i="1"/>
  <c r="V120" i="1"/>
  <c r="X120" i="1"/>
  <c r="Y120" i="1"/>
  <c r="Z120" i="1"/>
  <c r="AA120" i="1"/>
  <c r="AB120" i="1"/>
  <c r="AC120" i="1"/>
  <c r="R121" i="1"/>
  <c r="AA121" i="1"/>
  <c r="R122" i="1"/>
  <c r="S122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R124" i="1"/>
  <c r="S124" i="1"/>
  <c r="T124" i="1"/>
  <c r="U124" i="1"/>
  <c r="V124" i="1"/>
  <c r="W124" i="1"/>
  <c r="X124" i="1"/>
  <c r="Y124" i="1"/>
  <c r="Z124" i="1"/>
  <c r="AA124" i="1"/>
  <c r="AC124" i="1"/>
  <c r="S125" i="1"/>
  <c r="T125" i="1"/>
  <c r="U125" i="1"/>
  <c r="V125" i="1"/>
  <c r="W125" i="1"/>
  <c r="X125" i="1"/>
  <c r="Z125" i="1"/>
  <c r="AA125" i="1"/>
  <c r="AB125" i="1"/>
  <c r="AC125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R130" i="1"/>
  <c r="S130" i="1"/>
  <c r="T130" i="1"/>
  <c r="U130" i="1"/>
  <c r="V130" i="1"/>
  <c r="W130" i="1"/>
  <c r="X130" i="1"/>
  <c r="Y130" i="1"/>
  <c r="Z130" i="1"/>
  <c r="AA130" i="1"/>
  <c r="AC130" i="1"/>
  <c r="R131" i="1"/>
  <c r="T131" i="1"/>
  <c r="U131" i="1"/>
  <c r="V131" i="1"/>
  <c r="W131" i="1"/>
  <c r="X131" i="1"/>
  <c r="Y131" i="1"/>
  <c r="AA131" i="1"/>
  <c r="AC131" i="1"/>
  <c r="R132" i="1"/>
  <c r="R135" i="1"/>
  <c r="T135" i="1"/>
  <c r="U135" i="1"/>
  <c r="V135" i="1"/>
  <c r="W135" i="1"/>
  <c r="X135" i="1"/>
  <c r="Y135" i="1"/>
  <c r="Z135" i="1"/>
  <c r="AA135" i="1"/>
  <c r="AB135" i="1"/>
  <c r="AC135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U137" i="1"/>
  <c r="W137" i="1"/>
  <c r="X137" i="1"/>
  <c r="Y137" i="1"/>
  <c r="Z137" i="1"/>
  <c r="AA137" i="1"/>
  <c r="AB137" i="1"/>
  <c r="X140" i="1"/>
  <c r="R141" i="1"/>
  <c r="S141" i="1"/>
  <c r="U141" i="1"/>
  <c r="V141" i="1"/>
  <c r="W141" i="1"/>
  <c r="X141" i="1"/>
  <c r="Y141" i="1"/>
  <c r="Z141" i="1"/>
  <c r="AA141" i="1"/>
  <c r="AC141" i="1"/>
  <c r="R142" i="1"/>
  <c r="S142" i="1"/>
  <c r="T142" i="1"/>
  <c r="U142" i="1"/>
  <c r="V142" i="1"/>
  <c r="W142" i="1"/>
  <c r="X142" i="1"/>
  <c r="Y142" i="1"/>
  <c r="Z142" i="1"/>
  <c r="AA142" i="1"/>
  <c r="AC142" i="1"/>
  <c r="X143" i="1"/>
  <c r="Z143" i="1"/>
  <c r="AA143" i="1"/>
  <c r="AC143" i="1"/>
  <c r="R147" i="1"/>
  <c r="U147" i="1"/>
  <c r="V147" i="1"/>
  <c r="W147" i="1"/>
  <c r="X147" i="1"/>
  <c r="Z147" i="1"/>
  <c r="AA147" i="1"/>
  <c r="AC147" i="1"/>
  <c r="R148" i="1"/>
  <c r="S148" i="1"/>
  <c r="T148" i="1"/>
  <c r="U148" i="1"/>
  <c r="V148" i="1"/>
  <c r="W148" i="1"/>
  <c r="X148" i="1"/>
  <c r="Y148" i="1"/>
  <c r="Z148" i="1"/>
  <c r="AA148" i="1"/>
  <c r="AC148" i="1"/>
  <c r="R149" i="1"/>
  <c r="S149" i="1"/>
  <c r="T149" i="1"/>
  <c r="Z149" i="1"/>
  <c r="AC149" i="1"/>
  <c r="T150" i="1"/>
  <c r="X152" i="1"/>
  <c r="Y152" i="1"/>
  <c r="R153" i="1"/>
  <c r="S153" i="1"/>
  <c r="T153" i="1"/>
  <c r="U153" i="1"/>
  <c r="V153" i="1"/>
  <c r="Y153" i="1"/>
  <c r="Z153" i="1"/>
  <c r="AA153" i="1"/>
  <c r="AB153" i="1"/>
  <c r="R154" i="1"/>
  <c r="S154" i="1"/>
  <c r="T154" i="1"/>
  <c r="U154" i="1"/>
  <c r="V154" i="1"/>
  <c r="W154" i="1"/>
  <c r="X154" i="1"/>
  <c r="Y154" i="1"/>
  <c r="Z154" i="1"/>
  <c r="AA154" i="1"/>
  <c r="AC154" i="1"/>
  <c r="R155" i="1"/>
  <c r="S155" i="1"/>
  <c r="T155" i="1"/>
  <c r="U155" i="1"/>
  <c r="R159" i="1"/>
  <c r="S159" i="1"/>
  <c r="T159" i="1"/>
  <c r="U159" i="1"/>
  <c r="V159" i="1"/>
  <c r="W159" i="1"/>
  <c r="X159" i="1"/>
  <c r="Y159" i="1"/>
  <c r="Z159" i="1"/>
  <c r="R160" i="1"/>
  <c r="S160" i="1"/>
  <c r="T160" i="1"/>
  <c r="U160" i="1"/>
  <c r="V160" i="1"/>
  <c r="W160" i="1"/>
  <c r="X160" i="1"/>
  <c r="Y160" i="1"/>
  <c r="Z160" i="1"/>
  <c r="AA160" i="1"/>
  <c r="AC160" i="1"/>
  <c r="Z161" i="1"/>
  <c r="AA161" i="1"/>
  <c r="S162" i="1"/>
  <c r="U162" i="1"/>
  <c r="V162" i="1"/>
  <c r="X162" i="1"/>
  <c r="Y162" i="1"/>
  <c r="Z162" i="1"/>
  <c r="AA162" i="1"/>
  <c r="AC162" i="1"/>
  <c r="R165" i="1"/>
  <c r="S165" i="1"/>
  <c r="T165" i="1"/>
  <c r="U165" i="1"/>
  <c r="V165" i="1"/>
  <c r="W165" i="1"/>
  <c r="X165" i="1"/>
  <c r="Y165" i="1"/>
  <c r="Z165" i="1"/>
  <c r="AA165" i="1"/>
  <c r="AC165" i="1"/>
  <c r="R166" i="1"/>
  <c r="S166" i="1"/>
  <c r="T166" i="1"/>
  <c r="U166" i="1"/>
  <c r="V166" i="1"/>
  <c r="W166" i="1"/>
  <c r="X166" i="1"/>
  <c r="Y166" i="1"/>
  <c r="Z166" i="1"/>
  <c r="AA166" i="1"/>
  <c r="AC166" i="1"/>
  <c r="R167" i="1"/>
  <c r="S167" i="1"/>
  <c r="T167" i="1"/>
  <c r="U167" i="1"/>
  <c r="V167" i="1"/>
  <c r="W167" i="1"/>
  <c r="X167" i="1"/>
  <c r="Y167" i="1"/>
  <c r="Z167" i="1"/>
  <c r="AA167" i="1"/>
  <c r="AC167" i="1"/>
  <c r="R168" i="1"/>
  <c r="W169" i="1"/>
  <c r="X169" i="1"/>
  <c r="Y169" i="1"/>
  <c r="Z169" i="1"/>
  <c r="AA169" i="1"/>
  <c r="AB169" i="1"/>
  <c r="S171" i="1"/>
  <c r="T171" i="1"/>
  <c r="U171" i="1"/>
  <c r="V171" i="1"/>
  <c r="W171" i="1"/>
  <c r="X171" i="1"/>
  <c r="Y171" i="1"/>
  <c r="Z171" i="1"/>
  <c r="AA171" i="1"/>
  <c r="AB171" i="1"/>
  <c r="AC171" i="1"/>
  <c r="R172" i="1"/>
  <c r="S172" i="1"/>
  <c r="T172" i="1"/>
  <c r="U172" i="1"/>
  <c r="V172" i="1"/>
  <c r="W172" i="1"/>
  <c r="X172" i="1"/>
  <c r="Y172" i="1"/>
  <c r="Z172" i="1"/>
  <c r="AA172" i="1"/>
  <c r="AC172" i="1"/>
  <c r="AC173" i="1"/>
  <c r="S177" i="1"/>
  <c r="T177" i="1"/>
  <c r="U177" i="1"/>
  <c r="V177" i="1"/>
  <c r="X177" i="1"/>
  <c r="Y177" i="1"/>
  <c r="Z177" i="1"/>
  <c r="AA177" i="1"/>
  <c r="AC177" i="1"/>
  <c r="R178" i="1"/>
  <c r="S178" i="1"/>
  <c r="T178" i="1"/>
  <c r="U178" i="1"/>
  <c r="V178" i="1"/>
  <c r="W178" i="1"/>
  <c r="X178" i="1"/>
  <c r="Y178" i="1"/>
  <c r="Z178" i="1"/>
  <c r="AA178" i="1"/>
  <c r="AC178" i="1"/>
  <c r="R179" i="1"/>
  <c r="U179" i="1"/>
  <c r="W179" i="1"/>
  <c r="X179" i="1"/>
  <c r="Z179" i="1"/>
  <c r="AA179" i="1"/>
  <c r="AC179" i="1"/>
  <c r="R183" i="1"/>
  <c r="S183" i="1"/>
  <c r="T183" i="1"/>
  <c r="U183" i="1"/>
  <c r="V183" i="1"/>
  <c r="Y183" i="1"/>
  <c r="Z183" i="1"/>
  <c r="AA183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R185" i="1"/>
  <c r="S185" i="1"/>
  <c r="T185" i="1"/>
  <c r="U185" i="1"/>
  <c r="X186" i="1"/>
  <c r="Y186" i="1"/>
  <c r="Z186" i="1"/>
  <c r="AA186" i="1"/>
  <c r="R189" i="1"/>
  <c r="S189" i="1"/>
  <c r="T189" i="1"/>
  <c r="U189" i="1"/>
  <c r="V189" i="1"/>
  <c r="W189" i="1"/>
  <c r="Z189" i="1"/>
  <c r="AA189" i="1"/>
  <c r="AC189" i="1"/>
  <c r="R190" i="1"/>
  <c r="S190" i="1"/>
  <c r="T190" i="1"/>
  <c r="U190" i="1"/>
  <c r="V190" i="1"/>
  <c r="W190" i="1"/>
  <c r="X190" i="1"/>
  <c r="Y190" i="1"/>
  <c r="Z190" i="1"/>
  <c r="AA190" i="1"/>
  <c r="AC190" i="1"/>
  <c r="R191" i="1"/>
  <c r="S191" i="1"/>
  <c r="T191" i="1"/>
  <c r="U191" i="1"/>
  <c r="V191" i="1"/>
  <c r="W191" i="1"/>
  <c r="X191" i="1"/>
  <c r="AA191" i="1"/>
  <c r="AC191" i="1"/>
  <c r="R192" i="1"/>
  <c r="T192" i="1"/>
  <c r="U192" i="1"/>
  <c r="V192" i="1"/>
  <c r="W193" i="1"/>
  <c r="X193" i="1"/>
  <c r="R195" i="1"/>
  <c r="S195" i="1"/>
  <c r="T195" i="1"/>
  <c r="U195" i="1"/>
  <c r="V195" i="1"/>
  <c r="W195" i="1"/>
  <c r="X195" i="1"/>
  <c r="Y195" i="1"/>
  <c r="Z195" i="1"/>
  <c r="AA195" i="1"/>
  <c r="R196" i="1"/>
  <c r="S196" i="1"/>
  <c r="T196" i="1"/>
  <c r="U196" i="1"/>
  <c r="V196" i="1"/>
  <c r="W196" i="1"/>
  <c r="X196" i="1"/>
  <c r="Y196" i="1"/>
  <c r="Z196" i="1"/>
  <c r="AA196" i="1"/>
  <c r="AC196" i="1"/>
  <c r="R197" i="1"/>
  <c r="S197" i="1"/>
  <c r="Z198" i="1"/>
  <c r="AA198" i="1"/>
  <c r="AB198" i="1"/>
  <c r="AC198" i="1"/>
  <c r="R199" i="1"/>
  <c r="S199" i="1"/>
  <c r="T199" i="1"/>
  <c r="U199" i="1"/>
  <c r="V199" i="1"/>
  <c r="W199" i="1"/>
  <c r="R201" i="1"/>
  <c r="S201" i="1"/>
  <c r="T201" i="1"/>
  <c r="U201" i="1"/>
  <c r="V201" i="1"/>
  <c r="W201" i="1"/>
  <c r="X201" i="1"/>
  <c r="Y201" i="1"/>
  <c r="Z201" i="1"/>
  <c r="AA201" i="1"/>
  <c r="AC201" i="1"/>
  <c r="R202" i="1"/>
  <c r="S202" i="1"/>
  <c r="T202" i="1"/>
  <c r="U202" i="1"/>
  <c r="V202" i="1"/>
  <c r="W202" i="1"/>
  <c r="X202" i="1"/>
  <c r="Y202" i="1"/>
  <c r="Z202" i="1"/>
  <c r="AA202" i="1"/>
  <c r="AC202" i="1"/>
  <c r="R203" i="1"/>
  <c r="S203" i="1"/>
  <c r="T203" i="1"/>
  <c r="U203" i="1"/>
  <c r="V203" i="1"/>
  <c r="W203" i="1"/>
  <c r="X203" i="1"/>
  <c r="Y203" i="1"/>
  <c r="Z203" i="1"/>
  <c r="AA203" i="1"/>
  <c r="AC203" i="1"/>
  <c r="AA205" i="1"/>
  <c r="AC205" i="1"/>
  <c r="T207" i="1"/>
  <c r="U207" i="1"/>
  <c r="R208" i="1"/>
  <c r="S208" i="1"/>
  <c r="T208" i="1"/>
  <c r="U208" i="1"/>
  <c r="V208" i="1"/>
  <c r="W208" i="1"/>
  <c r="X208" i="1"/>
  <c r="Y208" i="1"/>
  <c r="Z208" i="1"/>
  <c r="AA208" i="1"/>
  <c r="AC208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A210" i="1"/>
  <c r="AC210" i="1"/>
  <c r="R10" i="1"/>
  <c r="S10" i="1"/>
  <c r="T10" i="1"/>
  <c r="U10" i="1"/>
  <c r="V10" i="1"/>
  <c r="W10" i="1"/>
  <c r="X10" i="1"/>
  <c r="Y10" i="1"/>
  <c r="Z10" i="1"/>
  <c r="AA10" i="1"/>
  <c r="AC10" i="1"/>
  <c r="W11" i="1"/>
  <c r="X11" i="1"/>
  <c r="Y11" i="1"/>
  <c r="Z11" i="1"/>
  <c r="AA11" i="1"/>
  <c r="AC11" i="1"/>
  <c r="R12" i="1"/>
  <c r="S12" i="1"/>
  <c r="T12" i="1"/>
  <c r="W12" i="1"/>
  <c r="X12" i="1"/>
  <c r="Y12" i="1"/>
  <c r="Z12" i="1"/>
  <c r="AC12" i="1"/>
  <c r="AC13" i="1"/>
  <c r="R15" i="1"/>
  <c r="S15" i="1"/>
  <c r="T15" i="1"/>
  <c r="U15" i="1"/>
  <c r="V15" i="1"/>
  <c r="W15" i="1"/>
  <c r="X15" i="1"/>
  <c r="Y15" i="1"/>
  <c r="Z15" i="1"/>
  <c r="AA15" i="1"/>
  <c r="AC15" i="1"/>
  <c r="R16" i="1"/>
  <c r="S16" i="1"/>
  <c r="T16" i="1"/>
  <c r="U16" i="1"/>
  <c r="V16" i="1"/>
  <c r="W16" i="1"/>
  <c r="X16" i="1"/>
  <c r="Y16" i="1"/>
  <c r="Z16" i="1"/>
  <c r="AA16" i="1"/>
  <c r="AB16" i="1"/>
  <c r="AC16" i="1"/>
  <c r="R17" i="1"/>
  <c r="S17" i="1"/>
  <c r="T17" i="1"/>
  <c r="U17" i="1"/>
  <c r="X18" i="1"/>
  <c r="Y18" i="1"/>
  <c r="Z18" i="1"/>
  <c r="AA18" i="1"/>
  <c r="AC18" i="1"/>
  <c r="S19" i="1"/>
  <c r="T19" i="1"/>
  <c r="U19" i="1"/>
  <c r="V19" i="1"/>
  <c r="W19" i="1"/>
  <c r="R21" i="1"/>
  <c r="S21" i="1"/>
  <c r="T21" i="1"/>
  <c r="U21" i="1"/>
  <c r="V21" i="1"/>
  <c r="W21" i="1"/>
  <c r="X21" i="1"/>
  <c r="Y21" i="1"/>
  <c r="Z21" i="1"/>
  <c r="AA21" i="1"/>
  <c r="AC21" i="1"/>
  <c r="R22" i="1"/>
  <c r="S22" i="1"/>
  <c r="T22" i="1"/>
  <c r="U22" i="1"/>
  <c r="V22" i="1"/>
  <c r="W22" i="1"/>
  <c r="X22" i="1"/>
  <c r="Y22" i="1"/>
  <c r="Z22" i="1"/>
  <c r="AA22" i="1"/>
  <c r="AC22" i="1"/>
  <c r="R23" i="1"/>
  <c r="S23" i="1"/>
  <c r="T23" i="1"/>
  <c r="U23" i="1"/>
  <c r="W23" i="1"/>
  <c r="X23" i="1"/>
  <c r="Y23" i="1"/>
  <c r="Z23" i="1"/>
  <c r="AA23" i="1"/>
  <c r="AB23" i="1"/>
  <c r="AC23" i="1"/>
  <c r="X25" i="1"/>
  <c r="Y25" i="1"/>
  <c r="Z25" i="1"/>
  <c r="AA25" i="1"/>
  <c r="AC25" i="1"/>
  <c r="R26" i="1"/>
  <c r="R27" i="1"/>
  <c r="S27" i="1"/>
  <c r="T27" i="1"/>
  <c r="U27" i="1"/>
  <c r="V27" i="1"/>
  <c r="W27" i="1"/>
  <c r="X27" i="1"/>
  <c r="Y27" i="1"/>
  <c r="Z27" i="1"/>
  <c r="AA27" i="1"/>
  <c r="AB27" i="1"/>
  <c r="AC27" i="1"/>
  <c r="R28" i="1"/>
  <c r="S28" i="1"/>
  <c r="T28" i="1"/>
  <c r="U28" i="1"/>
  <c r="V28" i="1"/>
  <c r="W28" i="1"/>
  <c r="X28" i="1"/>
  <c r="Y28" i="1"/>
  <c r="Z28" i="1"/>
  <c r="AA28" i="1"/>
  <c r="AB28" i="1"/>
  <c r="AC28" i="1"/>
  <c r="T29" i="1"/>
  <c r="U29" i="1"/>
  <c r="V29" i="1"/>
  <c r="W29" i="1"/>
  <c r="Y29" i="1"/>
  <c r="Z29" i="1"/>
  <c r="AA29" i="1"/>
  <c r="AB29" i="1"/>
  <c r="AC29" i="1"/>
  <c r="T30" i="1"/>
  <c r="U30" i="1"/>
  <c r="V30" i="1"/>
  <c r="V31" i="1"/>
  <c r="W31" i="1"/>
  <c r="Y31" i="1"/>
  <c r="Z31" i="1"/>
  <c r="AA31" i="1"/>
  <c r="AB31" i="1"/>
  <c r="R33" i="1"/>
  <c r="S33" i="1"/>
  <c r="T33" i="1"/>
  <c r="U33" i="1"/>
  <c r="V33" i="1"/>
  <c r="W33" i="1"/>
  <c r="X33" i="1"/>
  <c r="Y33" i="1"/>
  <c r="Z33" i="1"/>
  <c r="AA33" i="1"/>
  <c r="AC33" i="1"/>
  <c r="R34" i="1"/>
  <c r="S34" i="1"/>
  <c r="T34" i="1"/>
  <c r="U34" i="1"/>
  <c r="V34" i="1"/>
  <c r="W34" i="1"/>
  <c r="X34" i="1"/>
  <c r="Y34" i="1"/>
  <c r="Z34" i="1"/>
  <c r="AA34" i="1"/>
  <c r="AC34" i="1"/>
  <c r="X35" i="1"/>
  <c r="Y35" i="1"/>
  <c r="AA35" i="1"/>
  <c r="AC35" i="1"/>
  <c r="W36" i="1"/>
  <c r="X36" i="1"/>
  <c r="Y36" i="1"/>
  <c r="Z36" i="1"/>
  <c r="AA36" i="1"/>
  <c r="R39" i="1"/>
  <c r="S39" i="1"/>
  <c r="T39" i="1"/>
  <c r="U39" i="1"/>
  <c r="V39" i="1"/>
  <c r="W39" i="1"/>
  <c r="X39" i="1"/>
  <c r="Y39" i="1"/>
  <c r="Z39" i="1"/>
  <c r="AA39" i="1"/>
  <c r="AC39" i="1"/>
  <c r="R40" i="1"/>
  <c r="S40" i="1"/>
  <c r="T40" i="1"/>
  <c r="U40" i="1"/>
  <c r="V40" i="1"/>
  <c r="W40" i="1"/>
  <c r="X40" i="1"/>
  <c r="Y40" i="1"/>
  <c r="Z40" i="1"/>
  <c r="AA40" i="1"/>
  <c r="AC40" i="1"/>
  <c r="R41" i="1"/>
  <c r="S41" i="1"/>
  <c r="T41" i="1"/>
  <c r="U41" i="1"/>
  <c r="AB42" i="1"/>
  <c r="AC42" i="1"/>
  <c r="T43" i="1"/>
  <c r="U43" i="1"/>
  <c r="V43" i="1"/>
  <c r="W43" i="1"/>
  <c r="R45" i="1"/>
  <c r="S45" i="1"/>
  <c r="T45" i="1"/>
  <c r="U45" i="1"/>
  <c r="V45" i="1"/>
  <c r="W45" i="1"/>
  <c r="X45" i="1"/>
  <c r="Y45" i="1"/>
  <c r="Z45" i="1"/>
  <c r="AA45" i="1"/>
  <c r="AB45" i="1"/>
  <c r="AC45" i="1"/>
  <c r="R46" i="1"/>
  <c r="S46" i="1"/>
  <c r="T46" i="1"/>
  <c r="U46" i="1"/>
  <c r="V46" i="1"/>
  <c r="W46" i="1"/>
  <c r="X46" i="1"/>
  <c r="Y46" i="1"/>
  <c r="Z46" i="1"/>
  <c r="AA46" i="1"/>
  <c r="AC46" i="1"/>
  <c r="R47" i="1"/>
  <c r="S47" i="1"/>
  <c r="T47" i="1"/>
  <c r="U47" i="1"/>
  <c r="V47" i="1"/>
  <c r="W47" i="1"/>
  <c r="X47" i="1"/>
  <c r="Y47" i="1"/>
  <c r="AC48" i="1"/>
  <c r="T49" i="1"/>
  <c r="U49" i="1"/>
  <c r="V49" i="1"/>
  <c r="W49" i="1"/>
  <c r="X49" i="1"/>
  <c r="Y49" i="1"/>
  <c r="R51" i="1"/>
  <c r="S51" i="1"/>
  <c r="T51" i="1"/>
  <c r="U51" i="1"/>
  <c r="V51" i="1"/>
  <c r="W51" i="1"/>
  <c r="X51" i="1"/>
  <c r="Y51" i="1"/>
  <c r="Z51" i="1"/>
  <c r="AA51" i="1"/>
  <c r="AC51" i="1"/>
  <c r="R52" i="1"/>
  <c r="S52" i="1"/>
  <c r="T52" i="1"/>
  <c r="U52" i="1"/>
  <c r="V52" i="1"/>
  <c r="W52" i="1"/>
  <c r="X52" i="1"/>
  <c r="Y52" i="1"/>
  <c r="Z52" i="1"/>
  <c r="AA52" i="1"/>
  <c r="AC52" i="1"/>
  <c r="R53" i="1"/>
  <c r="S53" i="1"/>
  <c r="T53" i="1"/>
  <c r="U53" i="1"/>
  <c r="V53" i="1"/>
  <c r="W53" i="1"/>
  <c r="X53" i="1"/>
  <c r="Y53" i="1"/>
  <c r="Z53" i="1"/>
  <c r="AA53" i="1"/>
  <c r="AC53" i="1"/>
  <c r="R54" i="1"/>
  <c r="S54" i="1"/>
  <c r="R3" i="1"/>
  <c r="S3" i="1"/>
  <c r="T3" i="1"/>
  <c r="U3" i="1"/>
  <c r="V3" i="1"/>
  <c r="W3" i="1"/>
  <c r="X3" i="1"/>
  <c r="Y3" i="1"/>
  <c r="Z3" i="1"/>
  <c r="AA3" i="1"/>
  <c r="AC3" i="1"/>
  <c r="R4" i="1"/>
  <c r="S4" i="1"/>
  <c r="T4" i="1"/>
  <c r="U4" i="1"/>
  <c r="V4" i="1"/>
  <c r="W4" i="1"/>
  <c r="X4" i="1"/>
  <c r="Y4" i="1"/>
  <c r="Z4" i="1"/>
  <c r="AA4" i="1"/>
  <c r="AB4" i="1"/>
  <c r="AC4" i="1"/>
  <c r="U5" i="1"/>
  <c r="V5" i="1"/>
  <c r="W5" i="1"/>
  <c r="X5" i="1"/>
  <c r="Y5" i="1"/>
  <c r="Z5" i="1"/>
  <c r="AA5" i="1"/>
  <c r="AC5" i="1"/>
  <c r="R6" i="1"/>
  <c r="R9" i="1"/>
  <c r="S9" i="1"/>
  <c r="T9" i="1"/>
  <c r="U9" i="1"/>
  <c r="V9" i="1"/>
  <c r="W9" i="1"/>
  <c r="X9" i="1"/>
  <c r="Y9" i="1"/>
  <c r="Z9" i="1"/>
  <c r="AA9" i="1"/>
  <c r="AC9" i="1"/>
  <c r="AC2" i="1"/>
  <c r="AB2" i="1"/>
  <c r="Z2" i="1"/>
  <c r="Y2" i="1"/>
  <c r="X2" i="1"/>
  <c r="W2" i="1"/>
  <c r="V2" i="1"/>
  <c r="U2" i="1"/>
  <c r="T2" i="1"/>
  <c r="S2" i="1"/>
  <c r="R2" i="1"/>
  <c r="X32" i="1" l="1"/>
  <c r="Y32" i="1"/>
  <c r="Z32" i="1"/>
  <c r="AA32" i="1"/>
  <c r="AB32" i="1"/>
  <c r="AC32" i="1"/>
  <c r="S32" i="1"/>
  <c r="T32" i="1"/>
  <c r="R32" i="1"/>
  <c r="U32" i="1"/>
  <c r="V32" i="1"/>
  <c r="P184" i="2"/>
  <c r="W32" i="1"/>
  <c r="V38" i="1"/>
  <c r="P186" i="2"/>
  <c r="P87" i="2"/>
  <c r="P86" i="2"/>
  <c r="U44" i="1"/>
  <c r="S44" i="1"/>
  <c r="T44" i="1"/>
  <c r="R44" i="1"/>
  <c r="V44" i="1"/>
  <c r="Y44" i="1"/>
  <c r="Z44" i="1"/>
  <c r="AA44" i="1"/>
  <c r="AB44" i="1"/>
  <c r="AC44" i="1"/>
  <c r="W44" i="1"/>
  <c r="P94" i="2"/>
  <c r="W38" i="1"/>
  <c r="Y38" i="1"/>
  <c r="Z38" i="1"/>
  <c r="X38" i="1"/>
  <c r="T38" i="1"/>
  <c r="AA38" i="1"/>
  <c r="AC38" i="1"/>
  <c r="R38" i="1"/>
  <c r="S38" i="1"/>
  <c r="X44" i="1"/>
  <c r="U181" i="1"/>
  <c r="V181" i="1"/>
  <c r="X181" i="1"/>
  <c r="AA181" i="1"/>
  <c r="Z181" i="1"/>
  <c r="R181" i="1"/>
  <c r="W181" i="1"/>
  <c r="S181" i="1"/>
  <c r="T181" i="1"/>
  <c r="Y181" i="1"/>
  <c r="AC7" i="1"/>
  <c r="W42" i="1"/>
  <c r="R36" i="1"/>
  <c r="X211" i="1"/>
  <c r="Z194" i="1"/>
  <c r="S182" i="1"/>
  <c r="V174" i="1"/>
  <c r="U157" i="1"/>
  <c r="AA146" i="1"/>
  <c r="S126" i="1"/>
  <c r="AA108" i="1"/>
  <c r="AC90" i="1"/>
  <c r="W56" i="1"/>
  <c r="P140" i="2"/>
  <c r="P27" i="2"/>
  <c r="Y207" i="1"/>
  <c r="Z207" i="1"/>
  <c r="X207" i="1"/>
  <c r="AA207" i="1"/>
  <c r="AC207" i="1"/>
  <c r="Z188" i="1"/>
  <c r="R188" i="1"/>
  <c r="X188" i="1"/>
  <c r="S188" i="1"/>
  <c r="T188" i="1"/>
  <c r="U188" i="1"/>
  <c r="V188" i="1"/>
  <c r="W188" i="1"/>
  <c r="Y188" i="1"/>
  <c r="AC176" i="1"/>
  <c r="W176" i="1"/>
  <c r="U176" i="1"/>
  <c r="R176" i="1"/>
  <c r="S176" i="1"/>
  <c r="T176" i="1"/>
  <c r="V176" i="1"/>
  <c r="T158" i="1"/>
  <c r="W158" i="1"/>
  <c r="X158" i="1"/>
  <c r="Y158" i="1"/>
  <c r="Z158" i="1"/>
  <c r="AA158" i="1"/>
  <c r="AC158" i="1"/>
  <c r="U128" i="1"/>
  <c r="V128" i="1"/>
  <c r="W128" i="1"/>
  <c r="X128" i="1"/>
  <c r="Y128" i="1"/>
  <c r="Z128" i="1"/>
  <c r="AA128" i="1"/>
  <c r="AB128" i="1"/>
  <c r="R104" i="1"/>
  <c r="S104" i="1"/>
  <c r="T104" i="1"/>
  <c r="V104" i="1"/>
  <c r="U104" i="1"/>
  <c r="W104" i="1"/>
  <c r="X104" i="1"/>
  <c r="Y104" i="1"/>
  <c r="Z104" i="1"/>
  <c r="AA104" i="1"/>
  <c r="AC104" i="1"/>
  <c r="U86" i="1"/>
  <c r="V86" i="1"/>
  <c r="X86" i="1"/>
  <c r="R86" i="1"/>
  <c r="S86" i="1"/>
  <c r="T86" i="1"/>
  <c r="W86" i="1"/>
  <c r="R62" i="1"/>
  <c r="S62" i="1"/>
  <c r="T62" i="1"/>
  <c r="V62" i="1"/>
  <c r="AA62" i="1"/>
  <c r="U62" i="1"/>
  <c r="Y62" i="1"/>
  <c r="W62" i="1"/>
  <c r="X62" i="1"/>
  <c r="Z62" i="1"/>
  <c r="AA8" i="1"/>
  <c r="AC8" i="1"/>
  <c r="S207" i="1"/>
  <c r="W152" i="1"/>
  <c r="W140" i="1"/>
  <c r="P182" i="2"/>
  <c r="Y176" i="1"/>
  <c r="P181" i="2"/>
  <c r="Y213" i="1"/>
  <c r="AC182" i="1"/>
  <c r="X176" i="1"/>
  <c r="T140" i="1"/>
  <c r="P81" i="2"/>
  <c r="X199" i="1"/>
  <c r="Y199" i="1"/>
  <c r="Z199" i="1"/>
  <c r="AA199" i="1"/>
  <c r="AB199" i="1"/>
  <c r="AC199" i="1"/>
  <c r="R175" i="1"/>
  <c r="U175" i="1"/>
  <c r="X175" i="1"/>
  <c r="Y175" i="1"/>
  <c r="Z175" i="1"/>
  <c r="AA175" i="1"/>
  <c r="AC175" i="1"/>
  <c r="V151" i="1"/>
  <c r="W151" i="1"/>
  <c r="X151" i="1"/>
  <c r="Y151" i="1"/>
  <c r="Z151" i="1"/>
  <c r="AC151" i="1"/>
  <c r="T151" i="1"/>
  <c r="R151" i="1"/>
  <c r="S151" i="1"/>
  <c r="R127" i="1"/>
  <c r="Y127" i="1"/>
  <c r="S127" i="1"/>
  <c r="T127" i="1"/>
  <c r="AA127" i="1"/>
  <c r="AC127" i="1"/>
  <c r="U127" i="1"/>
  <c r="V127" i="1"/>
  <c r="W127" i="1"/>
  <c r="X127" i="1"/>
  <c r="Z127" i="1"/>
  <c r="AB127" i="1"/>
  <c r="X103" i="1"/>
  <c r="Y103" i="1"/>
  <c r="Z103" i="1"/>
  <c r="AA103" i="1"/>
  <c r="AC103" i="1"/>
  <c r="W103" i="1"/>
  <c r="R79" i="1"/>
  <c r="S79" i="1"/>
  <c r="U79" i="1"/>
  <c r="AC79" i="1"/>
  <c r="T79" i="1"/>
  <c r="V79" i="1"/>
  <c r="W79" i="1"/>
  <c r="X79" i="1"/>
  <c r="Y79" i="1"/>
  <c r="Z79" i="1"/>
  <c r="AA79" i="1"/>
  <c r="V67" i="1"/>
  <c r="W67" i="1"/>
  <c r="X67" i="1"/>
  <c r="Y67" i="1"/>
  <c r="Z67" i="1"/>
  <c r="AA67" i="1"/>
  <c r="AB67" i="1"/>
  <c r="AC67" i="1"/>
  <c r="W25" i="1"/>
  <c r="R25" i="1"/>
  <c r="S49" i="1"/>
  <c r="R152" i="1"/>
  <c r="S140" i="1"/>
  <c r="Y109" i="1"/>
  <c r="W213" i="1"/>
  <c r="Y205" i="1"/>
  <c r="X109" i="1"/>
  <c r="T25" i="1"/>
  <c r="Y182" i="1"/>
  <c r="T175" i="1"/>
  <c r="U158" i="1"/>
  <c r="P149" i="2"/>
  <c r="V8" i="1"/>
  <c r="X182" i="1"/>
  <c r="P47" i="2"/>
  <c r="W204" i="1"/>
  <c r="X204" i="1"/>
  <c r="S204" i="1"/>
  <c r="T204" i="1"/>
  <c r="U204" i="1"/>
  <c r="V204" i="1"/>
  <c r="Y204" i="1"/>
  <c r="Z204" i="1"/>
  <c r="AA204" i="1"/>
  <c r="AC204" i="1"/>
  <c r="U186" i="1"/>
  <c r="W186" i="1"/>
  <c r="R186" i="1"/>
  <c r="S186" i="1"/>
  <c r="T186" i="1"/>
  <c r="V186" i="1"/>
  <c r="W168" i="1"/>
  <c r="X168" i="1"/>
  <c r="Z168" i="1"/>
  <c r="U218" i="1"/>
  <c r="AC168" i="1"/>
  <c r="S168" i="1"/>
  <c r="T168" i="1"/>
  <c r="U168" i="1"/>
  <c r="V168" i="1"/>
  <c r="Y168" i="1"/>
  <c r="AA168" i="1"/>
  <c r="AB168" i="1"/>
  <c r="R150" i="1"/>
  <c r="U150" i="1"/>
  <c r="V150" i="1"/>
  <c r="W150" i="1"/>
  <c r="X150" i="1"/>
  <c r="Y150" i="1"/>
  <c r="Z150" i="1"/>
  <c r="AA150" i="1"/>
  <c r="AC150" i="1"/>
  <c r="W132" i="1"/>
  <c r="X132" i="1"/>
  <c r="Y132" i="1"/>
  <c r="Z132" i="1"/>
  <c r="AA132" i="1"/>
  <c r="AC132" i="1"/>
  <c r="S132" i="1"/>
  <c r="T132" i="1"/>
  <c r="U132" i="1"/>
  <c r="V132" i="1"/>
  <c r="S121" i="1"/>
  <c r="T121" i="1"/>
  <c r="U121" i="1"/>
  <c r="V121" i="1"/>
  <c r="W121" i="1"/>
  <c r="X121" i="1"/>
  <c r="Y121" i="1"/>
  <c r="Z121" i="1"/>
  <c r="AC121" i="1"/>
  <c r="R102" i="1"/>
  <c r="T102" i="1"/>
  <c r="AA102" i="1"/>
  <c r="AC84" i="1"/>
  <c r="U84" i="1"/>
  <c r="AB84" i="1"/>
  <c r="W78" i="1"/>
  <c r="X78" i="1"/>
  <c r="Y78" i="1"/>
  <c r="Z78" i="1"/>
  <c r="AA78" i="1"/>
  <c r="AC78" i="1"/>
  <c r="R60" i="1"/>
  <c r="T60" i="1"/>
  <c r="AA60" i="1"/>
  <c r="W48" i="1"/>
  <c r="X48" i="1"/>
  <c r="R48" i="1"/>
  <c r="S48" i="1"/>
  <c r="T48" i="1"/>
  <c r="U48" i="1"/>
  <c r="V48" i="1"/>
  <c r="Y48" i="1"/>
  <c r="W18" i="1"/>
  <c r="T18" i="1"/>
  <c r="R18" i="1"/>
  <c r="S18" i="1"/>
  <c r="U8" i="1"/>
  <c r="S150" i="1"/>
  <c r="T128" i="1"/>
  <c r="AC56" i="1"/>
  <c r="AA211" i="1"/>
  <c r="W198" i="1"/>
  <c r="X157" i="1"/>
  <c r="S60" i="1"/>
  <c r="U182" i="1"/>
  <c r="W157" i="1"/>
  <c r="Z56" i="1"/>
  <c r="T126" i="1"/>
  <c r="Y56" i="1"/>
  <c r="AC14" i="1"/>
  <c r="R182" i="1"/>
  <c r="T157" i="1"/>
  <c r="U116" i="1"/>
  <c r="V103" i="1"/>
  <c r="AA90" i="1"/>
  <c r="U78" i="1"/>
  <c r="V56" i="1"/>
  <c r="P139" i="2"/>
  <c r="P26" i="2"/>
  <c r="Z7" i="1"/>
  <c r="AA14" i="1"/>
  <c r="V211" i="1"/>
  <c r="X194" i="1"/>
  <c r="Y187" i="1"/>
  <c r="AC181" i="1"/>
  <c r="T174" i="1"/>
  <c r="S157" i="1"/>
  <c r="Y146" i="1"/>
  <c r="T116" i="1"/>
  <c r="U103" i="1"/>
  <c r="Z90" i="1"/>
  <c r="T78" i="1"/>
  <c r="U67" i="1"/>
  <c r="P4" i="2"/>
  <c r="P136" i="2"/>
  <c r="P25" i="2"/>
  <c r="Y7" i="1"/>
  <c r="Z14" i="1"/>
  <c r="U211" i="1"/>
  <c r="W180" i="1"/>
  <c r="S174" i="1"/>
  <c r="AC164" i="1"/>
  <c r="W134" i="1"/>
  <c r="S116" i="1"/>
  <c r="T103" i="1"/>
  <c r="Y90" i="1"/>
  <c r="S78" i="1"/>
  <c r="T67" i="1"/>
  <c r="P206" i="2"/>
  <c r="P125" i="2"/>
  <c r="P24" i="2"/>
  <c r="U194" i="1"/>
  <c r="AC194" i="1"/>
  <c r="W170" i="1"/>
  <c r="X170" i="1"/>
  <c r="Z170" i="1"/>
  <c r="Y170" i="1"/>
  <c r="AA170" i="1"/>
  <c r="AC170" i="1"/>
  <c r="W146" i="1"/>
  <c r="R146" i="1"/>
  <c r="R98" i="1"/>
  <c r="Y98" i="1"/>
  <c r="Z98" i="1"/>
  <c r="S98" i="1"/>
  <c r="T98" i="1"/>
  <c r="U98" i="1"/>
  <c r="V98" i="1"/>
  <c r="W98" i="1"/>
  <c r="X98" i="1"/>
  <c r="AB98" i="1"/>
  <c r="AA98" i="1"/>
  <c r="R68" i="1"/>
  <c r="S68" i="1"/>
  <c r="T68" i="1"/>
  <c r="U68" i="1"/>
  <c r="V68" i="1"/>
  <c r="W68" i="1"/>
  <c r="X68" i="1"/>
  <c r="Y68" i="1"/>
  <c r="AA68" i="1"/>
  <c r="AB68" i="1"/>
  <c r="Z68" i="1"/>
  <c r="AC68" i="1"/>
  <c r="Y20" i="1"/>
  <c r="R20" i="1"/>
  <c r="S20" i="1"/>
  <c r="V20" i="1"/>
  <c r="X20" i="1"/>
  <c r="T20" i="1"/>
  <c r="U20" i="1"/>
  <c r="W20" i="1"/>
  <c r="AC62" i="1"/>
  <c r="AA213" i="1"/>
  <c r="Z176" i="1"/>
  <c r="U152" i="1"/>
  <c r="Z8" i="1"/>
  <c r="R212" i="1"/>
  <c r="W212" i="1"/>
  <c r="U212" i="1"/>
  <c r="X212" i="1"/>
  <c r="V212" i="1"/>
  <c r="Y212" i="1"/>
  <c r="Z212" i="1"/>
  <c r="AA212" i="1"/>
  <c r="AC212" i="1"/>
  <c r="W187" i="1"/>
  <c r="X187" i="1"/>
  <c r="AC187" i="1"/>
  <c r="AA187" i="1"/>
  <c r="AB187" i="1"/>
  <c r="Y157" i="1"/>
  <c r="Z157" i="1"/>
  <c r="AA157" i="1"/>
  <c r="AC157" i="1"/>
  <c r="R139" i="1"/>
  <c r="S139" i="1"/>
  <c r="T139" i="1"/>
  <c r="V139" i="1"/>
  <c r="AC139" i="1"/>
  <c r="Y139" i="1"/>
  <c r="W139" i="1"/>
  <c r="U139" i="1"/>
  <c r="X139" i="1"/>
  <c r="X122" i="1"/>
  <c r="T122" i="1"/>
  <c r="U122" i="1"/>
  <c r="AC122" i="1"/>
  <c r="V122" i="1"/>
  <c r="W122" i="1"/>
  <c r="Y122" i="1"/>
  <c r="Z122" i="1"/>
  <c r="AA122" i="1"/>
  <c r="AB122" i="1"/>
  <c r="V109" i="1"/>
  <c r="AA109" i="1"/>
  <c r="AC109" i="1"/>
  <c r="U91" i="1"/>
  <c r="V91" i="1"/>
  <c r="W91" i="1"/>
  <c r="X91" i="1"/>
  <c r="Y91" i="1"/>
  <c r="Z91" i="1"/>
  <c r="AA91" i="1"/>
  <c r="T91" i="1"/>
  <c r="AC91" i="1"/>
  <c r="W73" i="1"/>
  <c r="S73" i="1"/>
  <c r="T73" i="1"/>
  <c r="U73" i="1"/>
  <c r="V73" i="1"/>
  <c r="X73" i="1"/>
  <c r="Y73" i="1"/>
  <c r="AB73" i="1"/>
  <c r="Z73" i="1"/>
  <c r="AA73" i="1"/>
  <c r="AC73" i="1"/>
  <c r="T55" i="1"/>
  <c r="U55" i="1"/>
  <c r="V55" i="1"/>
  <c r="W55" i="1"/>
  <c r="X55" i="1"/>
  <c r="Y55" i="1"/>
  <c r="Z55" i="1"/>
  <c r="AA55" i="1"/>
  <c r="AC55" i="1"/>
  <c r="R55" i="1"/>
  <c r="S55" i="1"/>
  <c r="AB55" i="1"/>
  <c r="R19" i="1"/>
  <c r="Y19" i="1"/>
  <c r="Z19" i="1"/>
  <c r="AA19" i="1"/>
  <c r="AC19" i="1"/>
  <c r="S43" i="1"/>
  <c r="AA182" i="1"/>
  <c r="P78" i="2"/>
  <c r="X8" i="1"/>
  <c r="R49" i="1"/>
  <c r="AA151" i="1"/>
  <c r="P150" i="2"/>
  <c r="W8" i="1"/>
  <c r="AB139" i="1"/>
  <c r="W109" i="1"/>
  <c r="S25" i="1"/>
  <c r="W205" i="1"/>
  <c r="S158" i="1"/>
  <c r="AA139" i="1"/>
  <c r="R162" i="1"/>
  <c r="T162" i="1"/>
  <c r="W162" i="1"/>
  <c r="Z54" i="1"/>
  <c r="T54" i="1"/>
  <c r="V54" i="1"/>
  <c r="U54" i="1"/>
  <c r="W54" i="1"/>
  <c r="AC54" i="1"/>
  <c r="X54" i="1"/>
  <c r="Y54" i="1"/>
  <c r="AA54" i="1"/>
  <c r="U12" i="1"/>
  <c r="V12" i="1"/>
  <c r="AA12" i="1"/>
  <c r="AA48" i="1"/>
  <c r="AA42" i="1"/>
  <c r="S30" i="1"/>
  <c r="V18" i="1"/>
  <c r="X198" i="1"/>
  <c r="U60" i="1"/>
  <c r="T8" i="1"/>
  <c r="Z48" i="1"/>
  <c r="U36" i="1"/>
  <c r="U18" i="1"/>
  <c r="V182" i="1"/>
  <c r="S128" i="1"/>
  <c r="X80" i="1"/>
  <c r="S8" i="1"/>
  <c r="T36" i="1"/>
  <c r="R128" i="1"/>
  <c r="S91" i="1"/>
  <c r="W80" i="1"/>
  <c r="AA194" i="1"/>
  <c r="T182" i="1"/>
  <c r="W174" i="1"/>
  <c r="V157" i="1"/>
  <c r="P141" i="2"/>
  <c r="Y194" i="1"/>
  <c r="Y14" i="1"/>
  <c r="T211" i="1"/>
  <c r="V194" i="1"/>
  <c r="U187" i="1"/>
  <c r="V180" i="1"/>
  <c r="V170" i="1"/>
  <c r="AA164" i="1"/>
  <c r="AC156" i="1"/>
  <c r="V146" i="1"/>
  <c r="V134" i="1"/>
  <c r="S103" i="1"/>
  <c r="W90" i="1"/>
  <c r="R78" i="1"/>
  <c r="S67" i="1"/>
  <c r="P205" i="2"/>
  <c r="P108" i="2"/>
  <c r="P23" i="2"/>
  <c r="AA176" i="1"/>
  <c r="X43" i="1"/>
  <c r="Y43" i="1"/>
  <c r="Z43" i="1"/>
  <c r="AA43" i="1"/>
  <c r="AB43" i="1"/>
  <c r="AC43" i="1"/>
  <c r="Z182" i="1"/>
  <c r="V36" i="1"/>
  <c r="AC146" i="1"/>
  <c r="W6" i="1"/>
  <c r="S211" i="1"/>
  <c r="T194" i="1"/>
  <c r="T187" i="1"/>
  <c r="U180" i="1"/>
  <c r="U170" i="1"/>
  <c r="U146" i="1"/>
  <c r="U134" i="1"/>
  <c r="AC115" i="1"/>
  <c r="R103" i="1"/>
  <c r="V90" i="1"/>
  <c r="R67" i="1"/>
  <c r="P204" i="2"/>
  <c r="P106" i="2"/>
  <c r="P22" i="2"/>
  <c r="AC37" i="1"/>
  <c r="R37" i="1"/>
  <c r="AA37" i="1"/>
  <c r="S37" i="1"/>
  <c r="T37" i="1"/>
  <c r="U37" i="1"/>
  <c r="V37" i="1"/>
  <c r="W37" i="1"/>
  <c r="X37" i="1"/>
  <c r="Y37" i="1"/>
  <c r="Z37" i="1"/>
  <c r="S175" i="1"/>
  <c r="W30" i="1"/>
  <c r="X30" i="1"/>
  <c r="Y30" i="1"/>
  <c r="Z30" i="1"/>
  <c r="AA30" i="1"/>
  <c r="AB30" i="1"/>
  <c r="AC30" i="1"/>
  <c r="Z139" i="1"/>
  <c r="Y211" i="1"/>
  <c r="W211" i="1"/>
  <c r="AB115" i="1"/>
  <c r="U140" i="1"/>
  <c r="X31" i="1"/>
  <c r="R31" i="1"/>
  <c r="S31" i="1"/>
  <c r="T31" i="1"/>
  <c r="U42" i="1"/>
  <c r="R42" i="1"/>
  <c r="S42" i="1"/>
  <c r="T42" i="1"/>
  <c r="U26" i="1"/>
  <c r="S146" i="1"/>
  <c r="U213" i="1"/>
  <c r="S213" i="1"/>
  <c r="R213" i="1"/>
  <c r="T213" i="1"/>
  <c r="X134" i="1"/>
  <c r="Y134" i="1"/>
  <c r="Z134" i="1"/>
  <c r="AA134" i="1"/>
  <c r="AC134" i="1"/>
  <c r="R111" i="1"/>
  <c r="S111" i="1"/>
  <c r="T111" i="1"/>
  <c r="U111" i="1"/>
  <c r="V111" i="1"/>
  <c r="W111" i="1"/>
  <c r="X111" i="1"/>
  <c r="Y111" i="1"/>
  <c r="AA111" i="1"/>
  <c r="Z111" i="1"/>
  <c r="AB111" i="1"/>
  <c r="AC111" i="1"/>
  <c r="R92" i="1"/>
  <c r="Y92" i="1"/>
  <c r="Z92" i="1"/>
  <c r="S92" i="1"/>
  <c r="AB92" i="1"/>
  <c r="T92" i="1"/>
  <c r="U92" i="1"/>
  <c r="V92" i="1"/>
  <c r="W92" i="1"/>
  <c r="X92" i="1"/>
  <c r="AA92" i="1"/>
  <c r="S74" i="1"/>
  <c r="T74" i="1"/>
  <c r="U74" i="1"/>
  <c r="V74" i="1"/>
  <c r="W74" i="1"/>
  <c r="X74" i="1"/>
  <c r="Y74" i="1"/>
  <c r="Z74" i="1"/>
  <c r="AC74" i="1"/>
  <c r="R74" i="1"/>
  <c r="X56" i="1"/>
  <c r="U56" i="1"/>
  <c r="S56" i="1"/>
  <c r="R56" i="1"/>
  <c r="T56" i="1"/>
  <c r="X50" i="1"/>
  <c r="R50" i="1"/>
  <c r="S50" i="1"/>
  <c r="T50" i="1"/>
  <c r="U50" i="1"/>
  <c r="V50" i="1"/>
  <c r="W50" i="1"/>
  <c r="Y50" i="1"/>
  <c r="Z50" i="1"/>
  <c r="AA50" i="1"/>
  <c r="V14" i="1"/>
  <c r="W14" i="1"/>
  <c r="AB14" i="1"/>
  <c r="AC213" i="1"/>
  <c r="P183" i="2"/>
  <c r="R207" i="1"/>
  <c r="Z213" i="1"/>
  <c r="P82" i="2"/>
  <c r="P154" i="2"/>
  <c r="Z193" i="1"/>
  <c r="AA193" i="1"/>
  <c r="V193" i="1"/>
  <c r="R193" i="1"/>
  <c r="S193" i="1"/>
  <c r="T193" i="1"/>
  <c r="U193" i="1"/>
  <c r="V163" i="1"/>
  <c r="W163" i="1"/>
  <c r="X163" i="1"/>
  <c r="Y163" i="1"/>
  <c r="Z163" i="1"/>
  <c r="AA163" i="1"/>
  <c r="AC163" i="1"/>
  <c r="R133" i="1"/>
  <c r="S133" i="1"/>
  <c r="U133" i="1"/>
  <c r="AB133" i="1"/>
  <c r="T133" i="1"/>
  <c r="V133" i="1"/>
  <c r="W133" i="1"/>
  <c r="X133" i="1"/>
  <c r="Y133" i="1"/>
  <c r="AA133" i="1"/>
  <c r="Z133" i="1"/>
  <c r="U97" i="1"/>
  <c r="V97" i="1"/>
  <c r="W97" i="1"/>
  <c r="X97" i="1"/>
  <c r="Y97" i="1"/>
  <c r="Z97" i="1"/>
  <c r="AA97" i="1"/>
  <c r="AB97" i="1"/>
  <c r="T97" i="1"/>
  <c r="AC97" i="1"/>
  <c r="X61" i="1"/>
  <c r="Y61" i="1"/>
  <c r="Z61" i="1"/>
  <c r="AA61" i="1"/>
  <c r="AC61" i="1"/>
  <c r="S61" i="1"/>
  <c r="T61" i="1"/>
  <c r="U61" i="1"/>
  <c r="V61" i="1"/>
  <c r="W61" i="1"/>
  <c r="R7" i="1"/>
  <c r="V7" i="1"/>
  <c r="U7" i="1"/>
  <c r="S7" i="1"/>
  <c r="T7" i="1"/>
  <c r="W7" i="1"/>
  <c r="U31" i="1"/>
  <c r="W175" i="1"/>
  <c r="V175" i="1"/>
  <c r="V158" i="1"/>
  <c r="U151" i="1"/>
  <c r="AC128" i="1"/>
  <c r="U109" i="1"/>
  <c r="S198" i="1"/>
  <c r="T198" i="1"/>
  <c r="Y198" i="1"/>
  <c r="R198" i="1"/>
  <c r="Z174" i="1"/>
  <c r="AA174" i="1"/>
  <c r="U144" i="1"/>
  <c r="T144" i="1"/>
  <c r="V144" i="1"/>
  <c r="W144" i="1"/>
  <c r="X144" i="1"/>
  <c r="Y144" i="1"/>
  <c r="Z144" i="1"/>
  <c r="AA144" i="1"/>
  <c r="AC144" i="1"/>
  <c r="U126" i="1"/>
  <c r="V126" i="1"/>
  <c r="W126" i="1"/>
  <c r="X126" i="1"/>
  <c r="Y126" i="1"/>
  <c r="Z126" i="1"/>
  <c r="AA126" i="1"/>
  <c r="AB126" i="1"/>
  <c r="AC126" i="1"/>
  <c r="R108" i="1"/>
  <c r="S108" i="1"/>
  <c r="T108" i="1"/>
  <c r="U108" i="1"/>
  <c r="V108" i="1"/>
  <c r="W108" i="1"/>
  <c r="X108" i="1"/>
  <c r="Z108" i="1"/>
  <c r="R66" i="1"/>
  <c r="S66" i="1"/>
  <c r="T66" i="1"/>
  <c r="U66" i="1"/>
  <c r="V66" i="1"/>
  <c r="W66" i="1"/>
  <c r="X66" i="1"/>
  <c r="Z66" i="1"/>
  <c r="X6" i="1"/>
  <c r="Y6" i="1"/>
  <c r="Z6" i="1"/>
  <c r="AA6" i="1"/>
  <c r="AC6" i="1"/>
  <c r="AC174" i="1"/>
  <c r="R158" i="1"/>
  <c r="U96" i="1"/>
  <c r="P46" i="2"/>
  <c r="Y174" i="1"/>
  <c r="P45" i="2"/>
  <c r="Z211" i="1"/>
  <c r="X174" i="1"/>
  <c r="P142" i="2"/>
  <c r="S36" i="1"/>
  <c r="AC188" i="1"/>
  <c r="AB146" i="1"/>
  <c r="V42" i="1"/>
  <c r="AC50" i="1"/>
  <c r="U14" i="1"/>
  <c r="R211" i="1"/>
  <c r="S194" i="1"/>
  <c r="S187" i="1"/>
  <c r="T180" i="1"/>
  <c r="T170" i="1"/>
  <c r="U163" i="1"/>
  <c r="AC152" i="1"/>
  <c r="U90" i="1"/>
  <c r="AC200" i="1"/>
  <c r="R194" i="1"/>
  <c r="S180" i="1"/>
  <c r="S134" i="1"/>
  <c r="Z102" i="1"/>
  <c r="P198" i="2"/>
  <c r="T6" i="1"/>
  <c r="AA49" i="1"/>
  <c r="Z20" i="1"/>
  <c r="S14" i="1"/>
  <c r="W207" i="1"/>
  <c r="AC193" i="1"/>
  <c r="AC186" i="1"/>
  <c r="R170" i="1"/>
  <c r="S163" i="1"/>
  <c r="AA152" i="1"/>
  <c r="S144" i="1"/>
  <c r="R134" i="1"/>
  <c r="Y102" i="1"/>
  <c r="S90" i="1"/>
  <c r="AA86" i="1"/>
  <c r="Y66" i="1"/>
  <c r="P197" i="2"/>
  <c r="P92" i="2"/>
  <c r="S200" i="1"/>
  <c r="T200" i="1"/>
  <c r="Y200" i="1"/>
  <c r="V200" i="1"/>
  <c r="X200" i="1"/>
  <c r="R200" i="1"/>
  <c r="U200" i="1"/>
  <c r="W200" i="1"/>
  <c r="S164" i="1"/>
  <c r="T164" i="1"/>
  <c r="V164" i="1"/>
  <c r="Y164" i="1"/>
  <c r="X164" i="1"/>
  <c r="U164" i="1"/>
  <c r="R164" i="1"/>
  <c r="W164" i="1"/>
  <c r="Y140" i="1"/>
  <c r="Z140" i="1"/>
  <c r="AA140" i="1"/>
  <c r="AC140" i="1"/>
  <c r="R117" i="1"/>
  <c r="S117" i="1"/>
  <c r="T117" i="1"/>
  <c r="U117" i="1"/>
  <c r="V117" i="1"/>
  <c r="W117" i="1"/>
  <c r="X117" i="1"/>
  <c r="Y117" i="1"/>
  <c r="AA117" i="1"/>
  <c r="Z117" i="1"/>
  <c r="AB117" i="1"/>
  <c r="AC117" i="1"/>
  <c r="Y80" i="1"/>
  <c r="Z80" i="1"/>
  <c r="AA80" i="1"/>
  <c r="AC80" i="1"/>
  <c r="S80" i="1"/>
  <c r="U80" i="1"/>
  <c r="R80" i="1"/>
  <c r="T80" i="1"/>
  <c r="V26" i="1"/>
  <c r="W26" i="1"/>
  <c r="X26" i="1"/>
  <c r="Y26" i="1"/>
  <c r="Z26" i="1"/>
  <c r="AA26" i="1"/>
  <c r="AC26" i="1"/>
  <c r="P85" i="2"/>
  <c r="V152" i="1"/>
  <c r="V140" i="1"/>
  <c r="P83" i="2"/>
  <c r="S152" i="1"/>
  <c r="R205" i="1"/>
  <c r="U205" i="1"/>
  <c r="S205" i="1"/>
  <c r="T205" i="1"/>
  <c r="U169" i="1"/>
  <c r="S169" i="1"/>
  <c r="R169" i="1"/>
  <c r="T169" i="1"/>
  <c r="R145" i="1"/>
  <c r="S145" i="1"/>
  <c r="T145" i="1"/>
  <c r="U145" i="1"/>
  <c r="V145" i="1"/>
  <c r="W145" i="1"/>
  <c r="X145" i="1"/>
  <c r="Y145" i="1"/>
  <c r="AA145" i="1"/>
  <c r="Z145" i="1"/>
  <c r="AC145" i="1"/>
  <c r="V116" i="1"/>
  <c r="W116" i="1"/>
  <c r="X116" i="1"/>
  <c r="Y116" i="1"/>
  <c r="Z116" i="1"/>
  <c r="AA116" i="1"/>
  <c r="AB116" i="1"/>
  <c r="AC116" i="1"/>
  <c r="R85" i="1"/>
  <c r="S85" i="1"/>
  <c r="T85" i="1"/>
  <c r="U85" i="1"/>
  <c r="V85" i="1"/>
  <c r="W85" i="1"/>
  <c r="X85" i="1"/>
  <c r="Z85" i="1"/>
  <c r="Y85" i="1"/>
  <c r="AA85" i="1"/>
  <c r="AB85" i="1"/>
  <c r="AC85" i="1"/>
  <c r="R13" i="1"/>
  <c r="S13" i="1"/>
  <c r="T13" i="1"/>
  <c r="Z13" i="1"/>
  <c r="U13" i="1"/>
  <c r="V13" i="1"/>
  <c r="W13" i="1"/>
  <c r="AB13" i="1"/>
  <c r="X13" i="1"/>
  <c r="Y13" i="1"/>
  <c r="AA13" i="1"/>
  <c r="Y8" i="1"/>
  <c r="V25" i="1"/>
  <c r="Z205" i="1"/>
  <c r="P153" i="2"/>
  <c r="U25" i="1"/>
  <c r="P49" i="2"/>
  <c r="V213" i="1"/>
  <c r="X205" i="1"/>
  <c r="P48" i="2"/>
  <c r="P148" i="2"/>
  <c r="S192" i="1"/>
  <c r="W192" i="1"/>
  <c r="X192" i="1"/>
  <c r="Y192" i="1"/>
  <c r="Z192" i="1"/>
  <c r="AA192" i="1"/>
  <c r="AC192" i="1"/>
  <c r="X180" i="1"/>
  <c r="Y180" i="1"/>
  <c r="Z180" i="1"/>
  <c r="AA180" i="1"/>
  <c r="AC180" i="1"/>
  <c r="R156" i="1"/>
  <c r="U156" i="1"/>
  <c r="Z156" i="1"/>
  <c r="S156" i="1"/>
  <c r="T156" i="1"/>
  <c r="X156" i="1"/>
  <c r="V156" i="1"/>
  <c r="W156" i="1"/>
  <c r="Y156" i="1"/>
  <c r="Y138" i="1"/>
  <c r="Z138" i="1"/>
  <c r="AA138" i="1"/>
  <c r="AB138" i="1"/>
  <c r="AC138" i="1"/>
  <c r="R138" i="1"/>
  <c r="T138" i="1"/>
  <c r="S138" i="1"/>
  <c r="U138" i="1"/>
  <c r="V138" i="1"/>
  <c r="W138" i="1"/>
  <c r="X138" i="1"/>
  <c r="R115" i="1"/>
  <c r="S115" i="1"/>
  <c r="T115" i="1"/>
  <c r="U115" i="1"/>
  <c r="V115" i="1"/>
  <c r="W115" i="1"/>
  <c r="X115" i="1"/>
  <c r="Y115" i="1"/>
  <c r="AA115" i="1"/>
  <c r="R96" i="1"/>
  <c r="Y96" i="1"/>
  <c r="S72" i="1"/>
  <c r="T72" i="1"/>
  <c r="U72" i="1"/>
  <c r="V72" i="1"/>
  <c r="W72" i="1"/>
  <c r="X72" i="1"/>
  <c r="Y72" i="1"/>
  <c r="Z72" i="1"/>
  <c r="AB72" i="1"/>
  <c r="S24" i="1"/>
  <c r="T24" i="1"/>
  <c r="AA24" i="1"/>
  <c r="U24" i="1"/>
  <c r="V24" i="1"/>
  <c r="W24" i="1"/>
  <c r="X24" i="1"/>
  <c r="Y24" i="1"/>
  <c r="Z24" i="1"/>
  <c r="AC24" i="1"/>
  <c r="S212" i="1"/>
  <c r="T109" i="1"/>
  <c r="P144" i="2"/>
  <c r="R204" i="1"/>
  <c r="P143" i="2"/>
  <c r="Y42" i="1"/>
  <c r="V198" i="1"/>
  <c r="R109" i="1"/>
  <c r="S96" i="1"/>
  <c r="P43" i="2"/>
  <c r="R8" i="1"/>
  <c r="X42" i="1"/>
  <c r="AC108" i="1"/>
  <c r="P29" i="2"/>
  <c r="AA7" i="1"/>
  <c r="Z187" i="1"/>
  <c r="U174" i="1"/>
  <c r="Z146" i="1"/>
  <c r="V6" i="1"/>
  <c r="AC20" i="1"/>
  <c r="T146" i="1"/>
  <c r="AC102" i="1"/>
  <c r="P202" i="2"/>
  <c r="U6" i="1"/>
  <c r="AA20" i="1"/>
  <c r="T14" i="1"/>
  <c r="R187" i="1"/>
  <c r="S170" i="1"/>
  <c r="T163" i="1"/>
  <c r="AB152" i="1"/>
  <c r="T90" i="1"/>
  <c r="AC86" i="1"/>
  <c r="AA66" i="1"/>
  <c r="P93" i="2"/>
  <c r="S6" i="1"/>
  <c r="Z49" i="1"/>
  <c r="AC31" i="1"/>
  <c r="S26" i="1"/>
  <c r="X19" i="1"/>
  <c r="R14" i="1"/>
  <c r="V207" i="1"/>
  <c r="Z200" i="1"/>
  <c r="Y193" i="1"/>
  <c r="AB186" i="1"/>
  <c r="AC169" i="1"/>
  <c r="R163" i="1"/>
  <c r="Z152" i="1"/>
  <c r="R144" i="1"/>
  <c r="AC133" i="1"/>
  <c r="X102" i="1"/>
  <c r="R90" i="1"/>
  <c r="Z86" i="1"/>
  <c r="P195" i="2"/>
  <c r="P90" i="2"/>
  <c r="P36" i="2"/>
  <c r="P67" i="2"/>
  <c r="P97" i="2"/>
  <c r="P130" i="2"/>
  <c r="P159" i="2"/>
  <c r="P189" i="2"/>
  <c r="P39" i="2"/>
  <c r="P70" i="2"/>
  <c r="P101" i="2"/>
  <c r="P133" i="2"/>
  <c r="P163" i="2"/>
  <c r="P192" i="2"/>
  <c r="P11" i="2"/>
  <c r="P42" i="2"/>
  <c r="P72" i="2"/>
  <c r="P105" i="2"/>
  <c r="P135" i="2"/>
  <c r="P165" i="2"/>
  <c r="P194" i="2"/>
  <c r="P13" i="2"/>
  <c r="P44" i="2"/>
  <c r="P74" i="2"/>
  <c r="P107" i="2"/>
  <c r="P138" i="2"/>
  <c r="P167" i="2"/>
  <c r="P196" i="2"/>
  <c r="P21" i="2"/>
  <c r="P51" i="2"/>
  <c r="P84" i="2"/>
  <c r="P115" i="2"/>
  <c r="P146" i="2"/>
  <c r="P178" i="2"/>
  <c r="P3" i="2"/>
  <c r="T5" i="1"/>
  <c r="W35" i="1"/>
  <c r="S29" i="1"/>
  <c r="V11" i="1"/>
  <c r="Z210" i="1"/>
  <c r="AA173" i="1"/>
  <c r="Y161" i="1"/>
  <c r="R120" i="1"/>
  <c r="U114" i="1"/>
  <c r="X107" i="1"/>
  <c r="T101" i="1"/>
  <c r="S95" i="1"/>
  <c r="R71" i="1"/>
  <c r="P179" i="2"/>
  <c r="P122" i="2"/>
  <c r="P75" i="2"/>
  <c r="P19" i="2"/>
  <c r="P123" i="2"/>
  <c r="U149" i="1"/>
  <c r="V149" i="1"/>
  <c r="W149" i="1"/>
  <c r="X149" i="1"/>
  <c r="Y149" i="1"/>
  <c r="AA149" i="1"/>
  <c r="R143" i="1"/>
  <c r="S143" i="1"/>
  <c r="T143" i="1"/>
  <c r="U143" i="1"/>
  <c r="V143" i="1"/>
  <c r="W143" i="1"/>
  <c r="Y143" i="1"/>
  <c r="R125" i="1"/>
  <c r="Y125" i="1"/>
  <c r="S89" i="1"/>
  <c r="T89" i="1"/>
  <c r="U89" i="1"/>
  <c r="V89" i="1"/>
  <c r="W89" i="1"/>
  <c r="X89" i="1"/>
  <c r="Y89" i="1"/>
  <c r="Z89" i="1"/>
  <c r="AC89" i="1"/>
  <c r="P18" i="2"/>
  <c r="R5" i="1"/>
  <c r="U35" i="1"/>
  <c r="AC17" i="1"/>
  <c r="T11" i="1"/>
  <c r="X210" i="1"/>
  <c r="AA197" i="1"/>
  <c r="Y173" i="1"/>
  <c r="W161" i="1"/>
  <c r="S114" i="1"/>
  <c r="V107" i="1"/>
  <c r="R101" i="1"/>
  <c r="P173" i="2"/>
  <c r="P120" i="2"/>
  <c r="P63" i="2"/>
  <c r="P16" i="2"/>
  <c r="AC41" i="1"/>
  <c r="T35" i="1"/>
  <c r="AB17" i="1"/>
  <c r="S11" i="1"/>
  <c r="W210" i="1"/>
  <c r="Z197" i="1"/>
  <c r="X173" i="1"/>
  <c r="V161" i="1"/>
  <c r="R114" i="1"/>
  <c r="U107" i="1"/>
  <c r="P171" i="2"/>
  <c r="P118" i="2"/>
  <c r="P61" i="2"/>
  <c r="P15" i="2"/>
  <c r="P77" i="2"/>
  <c r="S179" i="1"/>
  <c r="T179" i="1"/>
  <c r="V179" i="1"/>
  <c r="Y179" i="1"/>
  <c r="R137" i="1"/>
  <c r="S137" i="1"/>
  <c r="T137" i="1"/>
  <c r="V137" i="1"/>
  <c r="AC137" i="1"/>
  <c r="R29" i="1"/>
  <c r="AC197" i="1"/>
  <c r="Z173" i="1"/>
  <c r="AA41" i="1"/>
  <c r="S35" i="1"/>
  <c r="R11" i="1"/>
  <c r="V210" i="1"/>
  <c r="Y197" i="1"/>
  <c r="W173" i="1"/>
  <c r="U161" i="1"/>
  <c r="S107" i="1"/>
  <c r="P170" i="2"/>
  <c r="P116" i="2"/>
  <c r="P59" i="2"/>
  <c r="P14" i="2"/>
  <c r="Z41" i="1"/>
  <c r="R35" i="1"/>
  <c r="Z17" i="1"/>
  <c r="T210" i="1"/>
  <c r="X197" i="1"/>
  <c r="AB185" i="1"/>
  <c r="V173" i="1"/>
  <c r="T161" i="1"/>
  <c r="P169" i="2"/>
  <c r="P114" i="2"/>
  <c r="P58" i="2"/>
  <c r="P12" i="2"/>
  <c r="Y41" i="1"/>
  <c r="Y17" i="1"/>
  <c r="S210" i="1"/>
  <c r="W197" i="1"/>
  <c r="U173" i="1"/>
  <c r="S161" i="1"/>
  <c r="P2" i="2"/>
  <c r="P168" i="2"/>
  <c r="P112" i="2"/>
  <c r="P57" i="2"/>
  <c r="W185" i="1"/>
  <c r="X185" i="1"/>
  <c r="AC185" i="1"/>
  <c r="X155" i="1"/>
  <c r="Y155" i="1"/>
  <c r="Z155" i="1"/>
  <c r="AA155" i="1"/>
  <c r="S131" i="1"/>
  <c r="Z131" i="1"/>
  <c r="AC107" i="1"/>
  <c r="T107" i="1"/>
  <c r="S77" i="1"/>
  <c r="Z77" i="1"/>
  <c r="Y210" i="1"/>
  <c r="W107" i="1"/>
  <c r="P121" i="2"/>
  <c r="R210" i="1"/>
  <c r="V197" i="1"/>
  <c r="Z185" i="1"/>
  <c r="T173" i="1"/>
  <c r="R161" i="1"/>
  <c r="AB155" i="1"/>
  <c r="P8" i="2"/>
  <c r="P166" i="2"/>
  <c r="P111" i="2"/>
  <c r="P54" i="2"/>
  <c r="P33" i="2"/>
  <c r="P180" i="2"/>
  <c r="P20" i="2"/>
  <c r="Y191" i="1"/>
  <c r="Z191" i="1"/>
  <c r="U95" i="1"/>
  <c r="V95" i="1"/>
  <c r="W95" i="1"/>
  <c r="X95" i="1"/>
  <c r="Y95" i="1"/>
  <c r="Z95" i="1"/>
  <c r="AA95" i="1"/>
  <c r="AB95" i="1"/>
  <c r="AC65" i="1"/>
  <c r="T65" i="1"/>
  <c r="V35" i="1"/>
  <c r="X161" i="1"/>
  <c r="P177" i="2"/>
  <c r="AA17" i="1"/>
  <c r="AC47" i="1"/>
  <c r="X41" i="1"/>
  <c r="AA47" i="1"/>
  <c r="W41" i="1"/>
  <c r="W17" i="1"/>
  <c r="U197" i="1"/>
  <c r="Y185" i="1"/>
  <c r="R173" i="1"/>
  <c r="W155" i="1"/>
  <c r="P7" i="2"/>
  <c r="P156" i="2"/>
  <c r="P110" i="2"/>
  <c r="P53" i="2"/>
  <c r="V101" i="1"/>
  <c r="W101" i="1"/>
  <c r="X101" i="1"/>
  <c r="Y101" i="1"/>
  <c r="Z101" i="1"/>
  <c r="AA101" i="1"/>
  <c r="AC101" i="1"/>
  <c r="R83" i="1"/>
  <c r="S83" i="1"/>
  <c r="T83" i="1"/>
  <c r="U83" i="1"/>
  <c r="V83" i="1"/>
  <c r="W83" i="1"/>
  <c r="Y83" i="1"/>
  <c r="V59" i="1"/>
  <c r="W59" i="1"/>
  <c r="X59" i="1"/>
  <c r="Y59" i="1"/>
  <c r="Z59" i="1"/>
  <c r="AA59" i="1"/>
  <c r="AC59" i="1"/>
  <c r="S5" i="1"/>
  <c r="T114" i="1"/>
  <c r="R65" i="1"/>
  <c r="P73" i="2"/>
  <c r="X17" i="1"/>
  <c r="V185" i="1"/>
  <c r="V155" i="1"/>
  <c r="P6" i="2"/>
  <c r="P155" i="2"/>
  <c r="P109" i="2"/>
  <c r="P50" i="2"/>
  <c r="AB107" i="1"/>
  <c r="AC183" i="1"/>
  <c r="W177" i="1"/>
  <c r="AC153" i="1"/>
  <c r="Y147" i="1"/>
  <c r="AA99" i="1"/>
  <c r="AA93" i="1"/>
  <c r="X87" i="1"/>
  <c r="AA57" i="1"/>
  <c r="P193" i="2"/>
  <c r="P164" i="2"/>
  <c r="P134" i="2"/>
  <c r="P102" i="2"/>
  <c r="P71" i="2"/>
  <c r="P40" i="2"/>
  <c r="P10" i="2"/>
  <c r="Y57" i="1"/>
  <c r="P191" i="2"/>
  <c r="P162" i="2"/>
  <c r="P132" i="2"/>
  <c r="P99" i="2"/>
  <c r="P69" i="2"/>
  <c r="P38" i="2"/>
  <c r="P28" i="2"/>
  <c r="X99" i="1"/>
  <c r="X93" i="1"/>
  <c r="U87" i="1"/>
  <c r="X57" i="1"/>
  <c r="P190" i="2"/>
  <c r="P160" i="2"/>
  <c r="P131" i="2"/>
  <c r="P98" i="2"/>
  <c r="P68" i="2"/>
  <c r="P37" i="2"/>
  <c r="Y189" i="1"/>
  <c r="X183" i="1"/>
  <c r="AC159" i="1"/>
  <c r="X153" i="1"/>
  <c r="T147" i="1"/>
  <c r="AA105" i="1"/>
  <c r="V99" i="1"/>
  <c r="V93" i="1"/>
  <c r="S87" i="1"/>
  <c r="AA63" i="1"/>
  <c r="V57" i="1"/>
  <c r="P188" i="2"/>
  <c r="P158" i="2"/>
  <c r="P129" i="2"/>
  <c r="P96" i="2"/>
  <c r="P66" i="2"/>
  <c r="P35" i="2"/>
  <c r="P187" i="2"/>
  <c r="P157" i="2"/>
  <c r="P126" i="2"/>
  <c r="P95" i="2"/>
  <c r="P64" i="2"/>
  <c r="P203" i="2"/>
  <c r="P174" i="2"/>
  <c r="P147" i="2"/>
  <c r="P119" i="2"/>
  <c r="P91" i="2"/>
  <c r="P62" i="2"/>
  <c r="P34" i="2"/>
  <c r="P201" i="2"/>
  <c r="P172" i="2"/>
  <c r="P145" i="2"/>
  <c r="P117" i="2"/>
  <c r="P88" i="2"/>
  <c r="P60" i="2"/>
  <c r="AA2" i="1"/>
  <c r="P5" i="2"/>
  <c r="P185" i="2"/>
  <c r="P161" i="2"/>
  <c r="P137" i="2"/>
  <c r="P113" i="2"/>
  <c r="P89" i="2"/>
  <c r="P65" i="2"/>
  <c r="P41" i="2"/>
  <c r="P17" i="2"/>
  <c r="P9" i="2"/>
  <c r="P200" i="2"/>
  <c r="P176" i="2"/>
  <c r="P152" i="2"/>
  <c r="P128" i="2"/>
  <c r="P104" i="2"/>
  <c r="P80" i="2"/>
  <c r="P56" i="2"/>
  <c r="P32" i="2"/>
  <c r="P199" i="2"/>
  <c r="P175" i="2"/>
  <c r="P151" i="2"/>
  <c r="P127" i="2"/>
  <c r="P103" i="2"/>
  <c r="P79" i="2"/>
  <c r="P55" i="2"/>
  <c r="P31" i="2"/>
  <c r="P124" i="2"/>
  <c r="P100" i="2"/>
  <c r="P76" i="2"/>
  <c r="P52" i="2"/>
  <c r="E2" i="1" l="1"/>
  <c r="F2" i="1"/>
  <c r="G2" i="1"/>
  <c r="H2" i="1"/>
  <c r="I2" i="1"/>
  <c r="J2" i="1"/>
  <c r="K2" i="1"/>
  <c r="L2" i="1"/>
  <c r="M2" i="1"/>
  <c r="N2" i="1"/>
  <c r="O2" i="1"/>
  <c r="P2" i="1"/>
  <c r="Q2" i="1"/>
  <c r="E3" i="1"/>
  <c r="F3" i="1"/>
  <c r="G3" i="1"/>
  <c r="H3" i="1"/>
  <c r="I3" i="1"/>
  <c r="J3" i="1"/>
  <c r="K3" i="1"/>
  <c r="L3" i="1"/>
  <c r="M3" i="1"/>
  <c r="N3" i="1"/>
  <c r="O3" i="1"/>
  <c r="P3" i="1"/>
  <c r="Q3" i="1"/>
  <c r="E4" i="1"/>
  <c r="F4" i="1"/>
  <c r="G4" i="1"/>
  <c r="H4" i="1"/>
  <c r="I4" i="1"/>
  <c r="J4" i="1"/>
  <c r="K4" i="1"/>
  <c r="L4" i="1"/>
  <c r="M4" i="1"/>
  <c r="N4" i="1"/>
  <c r="O4" i="1"/>
  <c r="P4" i="1"/>
  <c r="Q4" i="1"/>
  <c r="E5" i="1"/>
  <c r="F5" i="1"/>
  <c r="G5" i="1"/>
  <c r="H5" i="1"/>
  <c r="I5" i="1"/>
  <c r="J5" i="1"/>
  <c r="K5" i="1"/>
  <c r="L5" i="1"/>
  <c r="M5" i="1"/>
  <c r="N5" i="1"/>
  <c r="O5" i="1"/>
  <c r="P5" i="1"/>
  <c r="Q5" i="1"/>
  <c r="E6" i="1"/>
  <c r="F6" i="1"/>
  <c r="G6" i="1"/>
  <c r="H6" i="1"/>
  <c r="I6" i="1"/>
  <c r="J6" i="1"/>
  <c r="K6" i="1"/>
  <c r="L6" i="1"/>
  <c r="M6" i="1"/>
  <c r="N6" i="1"/>
  <c r="O6" i="1"/>
  <c r="P6" i="1"/>
  <c r="Q6" i="1"/>
  <c r="E7" i="1"/>
  <c r="F7" i="1"/>
  <c r="G7" i="1"/>
  <c r="H7" i="1"/>
  <c r="I7" i="1"/>
  <c r="J7" i="1"/>
  <c r="K7" i="1"/>
  <c r="L7" i="1"/>
  <c r="M7" i="1"/>
  <c r="N7" i="1"/>
  <c r="O7" i="1"/>
  <c r="P7" i="1"/>
  <c r="Q7" i="1"/>
  <c r="E8" i="1"/>
  <c r="F8" i="1"/>
  <c r="G8" i="1"/>
  <c r="H8" i="1"/>
  <c r="I8" i="1"/>
  <c r="J8" i="1"/>
  <c r="K8" i="1"/>
  <c r="L8" i="1"/>
  <c r="M8" i="1"/>
  <c r="N8" i="1"/>
  <c r="O8" i="1"/>
  <c r="P8" i="1"/>
  <c r="Q8" i="1"/>
  <c r="E9" i="1"/>
  <c r="F9" i="1"/>
  <c r="G9" i="1"/>
  <c r="H9" i="1"/>
  <c r="I9" i="1"/>
  <c r="J9" i="1"/>
  <c r="K9" i="1"/>
  <c r="L9" i="1"/>
  <c r="M9" i="1"/>
  <c r="N9" i="1"/>
  <c r="O9" i="1"/>
  <c r="P9" i="1"/>
  <c r="Q9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E47" i="1"/>
  <c r="F47" i="1"/>
  <c r="G47" i="1"/>
  <c r="H47" i="1"/>
  <c r="I47" i="1"/>
  <c r="J47" i="1"/>
  <c r="K47" i="1"/>
  <c r="L47" i="1"/>
  <c r="M47" i="1"/>
  <c r="N47" i="1"/>
  <c r="O47" i="1"/>
  <c r="P47" i="1"/>
  <c r="Q47" i="1"/>
  <c r="E48" i="1"/>
  <c r="F48" i="1"/>
  <c r="G48" i="1"/>
  <c r="H48" i="1"/>
  <c r="I48" i="1"/>
  <c r="J48" i="1"/>
  <c r="K48" i="1"/>
  <c r="L48" i="1"/>
  <c r="M48" i="1"/>
  <c r="N48" i="1"/>
  <c r="O48" i="1"/>
  <c r="P48" i="1"/>
  <c r="Q48" i="1"/>
  <c r="E49" i="1"/>
  <c r="F49" i="1"/>
  <c r="G49" i="1"/>
  <c r="H49" i="1"/>
  <c r="I49" i="1"/>
  <c r="J49" i="1"/>
  <c r="K49" i="1"/>
  <c r="L49" i="1"/>
  <c r="M49" i="1"/>
  <c r="N49" i="1"/>
  <c r="O49" i="1"/>
  <c r="P49" i="1"/>
  <c r="Q49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E84" i="1"/>
  <c r="F84" i="1"/>
  <c r="G84" i="1"/>
  <c r="H84" i="1"/>
  <c r="I84" i="1"/>
  <c r="J84" i="1"/>
  <c r="K84" i="1"/>
  <c r="L84" i="1"/>
  <c r="M84" i="1"/>
  <c r="N84" i="1"/>
  <c r="O84" i="1"/>
  <c r="P84" i="1"/>
  <c r="Q84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E104" i="1"/>
  <c r="F104" i="1"/>
  <c r="G104" i="1"/>
  <c r="H104" i="1"/>
  <c r="I104" i="1"/>
  <c r="J104" i="1"/>
  <c r="K104" i="1"/>
  <c r="L104" i="1"/>
  <c r="M104" i="1"/>
  <c r="N104" i="1"/>
  <c r="O104" i="1"/>
  <c r="P104" i="1"/>
  <c r="Q104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E109" i="1"/>
  <c r="F109" i="1"/>
  <c r="G109" i="1"/>
  <c r="H109" i="1"/>
  <c r="I109" i="1"/>
  <c r="J109" i="1"/>
  <c r="K109" i="1"/>
  <c r="L109" i="1"/>
  <c r="M109" i="1"/>
  <c r="N109" i="1"/>
  <c r="O109" i="1"/>
  <c r="P109" i="1"/>
  <c r="Q109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E112" i="1"/>
  <c r="F112" i="1"/>
  <c r="G112" i="1"/>
  <c r="H112" i="1"/>
  <c r="I112" i="1"/>
  <c r="J112" i="1"/>
  <c r="K112" i="1"/>
  <c r="L112" i="1"/>
  <c r="M112" i="1"/>
  <c r="N112" i="1"/>
  <c r="O112" i="1"/>
  <c r="P112" i="1"/>
  <c r="Q112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E116" i="1"/>
  <c r="F116" i="1"/>
  <c r="G116" i="1"/>
  <c r="H116" i="1"/>
  <c r="I116" i="1"/>
  <c r="J116" i="1"/>
  <c r="K116" i="1"/>
  <c r="L116" i="1"/>
  <c r="M116" i="1"/>
  <c r="N116" i="1"/>
  <c r="O116" i="1"/>
  <c r="P116" i="1"/>
  <c r="Q116" i="1"/>
  <c r="E117" i="1"/>
  <c r="F117" i="1"/>
  <c r="G117" i="1"/>
  <c r="H117" i="1"/>
  <c r="I117" i="1"/>
  <c r="J117" i="1"/>
  <c r="K117" i="1"/>
  <c r="L117" i="1"/>
  <c r="M117" i="1"/>
  <c r="N117" i="1"/>
  <c r="O117" i="1"/>
  <c r="P117" i="1"/>
  <c r="Q117" i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E120" i="1"/>
  <c r="F120" i="1"/>
  <c r="G120" i="1"/>
  <c r="H120" i="1"/>
  <c r="I120" i="1"/>
  <c r="J120" i="1"/>
  <c r="K120" i="1"/>
  <c r="L120" i="1"/>
  <c r="M120" i="1"/>
  <c r="N120" i="1"/>
  <c r="O120" i="1"/>
  <c r="P120" i="1"/>
  <c r="Q120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E1" i="1"/>
  <c r="F1" i="1"/>
  <c r="G1" i="1"/>
  <c r="H1" i="1"/>
  <c r="I1" i="1"/>
  <c r="J1" i="1"/>
  <c r="K1" i="1"/>
  <c r="L1" i="1"/>
  <c r="M1" i="1"/>
  <c r="N1" i="1"/>
  <c r="O1" i="1"/>
  <c r="P1" i="1"/>
  <c r="Q1" i="1"/>
  <c r="AB26" i="1"/>
  <c r="AB91" i="1"/>
  <c r="AB90" i="1"/>
  <c r="AB183" i="1"/>
  <c r="AB108" i="1"/>
  <c r="AB149" i="1"/>
  <c r="AB131" i="1"/>
  <c r="AB211" i="1"/>
  <c r="AB52" i="1"/>
  <c r="AB64" i="1"/>
  <c r="AB24" i="1"/>
  <c r="AB87" i="1"/>
  <c r="AB38" i="1"/>
  <c r="AB10" i="1"/>
  <c r="AB163" i="1"/>
  <c r="AB37" i="1"/>
  <c r="AB50" i="1"/>
  <c r="AB82" i="1"/>
  <c r="AB61" i="1"/>
  <c r="AB207" i="1"/>
  <c r="AB178" i="1"/>
  <c r="AB35" i="1"/>
  <c r="AB60" i="1"/>
  <c r="AB191" i="1"/>
  <c r="AB48" i="1"/>
  <c r="AB160" i="1"/>
  <c r="AB34" i="1"/>
  <c r="AB6" i="1"/>
  <c r="AB19" i="1"/>
  <c r="AB76" i="1"/>
  <c r="AB175" i="1"/>
  <c r="AB18" i="1"/>
  <c r="AB189" i="1"/>
  <c r="AB156" i="1"/>
  <c r="AB5" i="1"/>
  <c r="AB100" i="1"/>
  <c r="AB33" i="1"/>
  <c r="AB188" i="1"/>
  <c r="AB56" i="1"/>
  <c r="AB15" i="1"/>
  <c r="AB81" i="1" l="1"/>
  <c r="AB203" i="1"/>
  <c r="AB77" i="1"/>
  <c r="AB195" i="1"/>
  <c r="AB53" i="1"/>
  <c r="AB164" i="1"/>
  <c r="AB12" i="1"/>
  <c r="AB204" i="1"/>
  <c r="AB173" i="1"/>
  <c r="AB22" i="1"/>
  <c r="AB9" i="1"/>
  <c r="AB80" i="1"/>
  <c r="AB105" i="1"/>
  <c r="AB65" i="1"/>
  <c r="AB212" i="1"/>
  <c r="AB190" i="1"/>
  <c r="AB132" i="1"/>
  <c r="AB205" i="1"/>
  <c r="AB208" i="1"/>
  <c r="AB179" i="1"/>
  <c r="AB101" i="1"/>
  <c r="AB197" i="1"/>
  <c r="AB59" i="1"/>
  <c r="AB162" i="1"/>
  <c r="AB106" i="1"/>
  <c r="AB89" i="1"/>
  <c r="AB74" i="1"/>
  <c r="AB142" i="1"/>
  <c r="AB47" i="1"/>
  <c r="AB180" i="1"/>
  <c r="AB166" i="1"/>
  <c r="AB11" i="1"/>
  <c r="AB103" i="1"/>
  <c r="AB102" i="1"/>
  <c r="AB172" i="1"/>
  <c r="AB119" i="1"/>
  <c r="AB7" i="1"/>
  <c r="AB109" i="1"/>
  <c r="AB159" i="1"/>
  <c r="AB202" i="1"/>
  <c r="AB210" i="1"/>
  <c r="AB3" i="1"/>
  <c r="AB161" i="1"/>
  <c r="AB174" i="1"/>
  <c r="AB167" i="1"/>
  <c r="AB121" i="1"/>
  <c r="AB78" i="1"/>
  <c r="AB144" i="1"/>
  <c r="AB75" i="1"/>
  <c r="AB20" i="1"/>
  <c r="AB104" i="1"/>
  <c r="AB200" i="1"/>
  <c r="AB134" i="1"/>
  <c r="AB181" i="1"/>
  <c r="AB147" i="1"/>
  <c r="AB63" i="1"/>
  <c r="AB79" i="1"/>
  <c r="AB88" i="1"/>
  <c r="AB192" i="1"/>
  <c r="AB143" i="1"/>
  <c r="AB62" i="1"/>
  <c r="AB177" i="1"/>
  <c r="AB165" i="1"/>
  <c r="AB66" i="1"/>
  <c r="AB46" i="1"/>
  <c r="AB86" i="1"/>
  <c r="AB83" i="1"/>
  <c r="AB201" i="1"/>
  <c r="AB141" i="1"/>
  <c r="AB170" i="1"/>
  <c r="AB58" i="1"/>
  <c r="AB193" i="1"/>
  <c r="AB25" i="1"/>
  <c r="AB154" i="1"/>
  <c r="AB148" i="1"/>
  <c r="AB196" i="1"/>
  <c r="AB151" i="1"/>
  <c r="AB158" i="1"/>
  <c r="AB69" i="1"/>
  <c r="AB41" i="1"/>
  <c r="AB145" i="1"/>
  <c r="AB130" i="1"/>
  <c r="AB54" i="1"/>
  <c r="AB182" i="1"/>
  <c r="AB150" i="1"/>
  <c r="AB194" i="1"/>
  <c r="AB140" i="1"/>
  <c r="AB176" i="1"/>
  <c r="AB39" i="1"/>
  <c r="AB51" i="1"/>
  <c r="AB21" i="1"/>
  <c r="AB49" i="1"/>
  <c r="AB36" i="1"/>
  <c r="AB124" i="1"/>
  <c r="AB8" i="1"/>
  <c r="AB40" i="1"/>
  <c r="AB157" i="1"/>
  <c r="AB213" i="1" l="1"/>
  <c r="AB206" i="1"/>
</calcChain>
</file>

<file path=xl/sharedStrings.xml><?xml version="1.0" encoding="utf-8"?>
<sst xmlns="http://schemas.openxmlformats.org/spreadsheetml/2006/main" count="1913" uniqueCount="467">
  <si>
    <t>Field</t>
  </si>
  <si>
    <t>Data_Type</t>
  </si>
  <si>
    <t>Flight</t>
  </si>
  <si>
    <t>Path</t>
  </si>
  <si>
    <t>DIVERSITY_OATS</t>
  </si>
  <si>
    <t>3D</t>
  </si>
  <si>
    <t>20240528 DIVERSITY_OATS M3M 20m 3D 80 85</t>
  </si>
  <si>
    <t>P:\PhenoCrop\1_flights\DIVERSITY_OATS\3D\20240528 DIVERSITY_OATS M3M 20m 3D 80 85</t>
  </si>
  <si>
    <t>20240603 DIVERSITY_OATS M3M 20m 3D 80 85</t>
  </si>
  <si>
    <t>P:\PhenoCrop\1_flights\DIVERSITY_OATS\3D\20240603 DIVERSITY_OATS M3M 20m 3D 80 85</t>
  </si>
  <si>
    <t>20240610 DIVERSITY_OATS M3M 20m 3D 80 85</t>
  </si>
  <si>
    <t>P:\PhenoCrop\1_flights\DIVERSITY_OATS\3D\20240610 DIVERSITY_OATS M3M 20m 3D 80 85</t>
  </si>
  <si>
    <t>20240617 DIVERSITY_OATS M3M 20m 3D 80 85</t>
  </si>
  <si>
    <t>P:\PhenoCrop\1_flights\DIVERSITY_OATS\3D\20240617 DIVERSITY_OATS M3M 20m 3D 80 85</t>
  </si>
  <si>
    <t>20240624 DIVERSITY_OATS M3M 20m 3D 80 85</t>
  </si>
  <si>
    <t>P:\PhenoCrop\1_flights\DIVERSITY_OATS\3D\20240624 DIVERSITY_OATS M3M 20m 3D 80 85</t>
  </si>
  <si>
    <t>20240702 DIVERSITY_OATS M3M 20m 3D 80 85</t>
  </si>
  <si>
    <t>P:\PhenoCrop\1_flights\DIVERSITY_OATS\3D\20240702 DIVERSITY_OATS M3M 20m 3D 80 85</t>
  </si>
  <si>
    <t>20240709 DIVERSITY_OATS M3M 20m 3D 80 85</t>
  </si>
  <si>
    <t>P:\PhenoCrop\1_flights\DIVERSITY_OATS\3D\20240709 DIVERSITY_OATS M3M 20m 3D 80 85</t>
  </si>
  <si>
    <t>20240716 DIVERSITY_OATS M3M 20m 3D 80 85</t>
  </si>
  <si>
    <t>P:\PhenoCrop\1_flights\DIVERSITY_OATS\3D\20240716 DIVERSITY_OATS M3M 20m 3D 80 85</t>
  </si>
  <si>
    <t>20240723 DIVERSITY_OATS M3M 20m 3D 80 85</t>
  </si>
  <si>
    <t>P:\PhenoCrop\1_flights\DIVERSITY_OATS\3D\20240723 DIVERSITY_OATS M3M 20m 3D 80 85</t>
  </si>
  <si>
    <t>20240730 DIVERSITY_OATS M3M 20m 3D 80 85</t>
  </si>
  <si>
    <t>P:\PhenoCrop\1_flights\DIVERSITY_OATS\3D\20240730 DIVERSITY_OATS M3M 20m 3D 80 85</t>
  </si>
  <si>
    <t>20240805 DIVERSITY_OATS M3M 20m 3D 80 85</t>
  </si>
  <si>
    <t>P:\PhenoCrop\1_flights\DIVERSITY_OATS\3D\20240805 DIVERSITY_OATS M3M 20m 3D 80 85</t>
  </si>
  <si>
    <t>20240813 DIVERSITY_OATS M3M 20m 3D 80 85</t>
  </si>
  <si>
    <t>P:\PhenoCrop\1_flights\DIVERSITY_OATS\3D\20240813 DIVERSITY_OATS M3M 20m 3D 80 85</t>
  </si>
  <si>
    <t>20240820 DIVERSITY_OATS M3M 20m 3D 80 85</t>
  </si>
  <si>
    <t>P:\PhenoCrop\1_flights\DIVERSITY_OATS\3D\20240820 DIVERSITY_OATS M3M 20m 3D 80 85</t>
  </si>
  <si>
    <t>MS</t>
  </si>
  <si>
    <t>20240603 DIVERSITY_OATS M3M 30m MS 80 85</t>
  </si>
  <si>
    <t>P:\PhenoCrop\1_flights\DIVERSITY_OATS\MS\20240603 DIVERSITY_OATS M3M 30m MS 80 85</t>
  </si>
  <si>
    <t>20240607 DIVERSITY_OATS M3M 30m MS 80 85</t>
  </si>
  <si>
    <t>P:\PhenoCrop\1_flights\DIVERSITY_OATS\MS\20240607 DIVERSITY_OATS M3M 30m MS 80 85</t>
  </si>
  <si>
    <t>20240611 DIVERSITY_OATS M3M 30m MS 80 85</t>
  </si>
  <si>
    <t>P:\PhenoCrop\1_flights\DIVERSITY_OATS\MS\20240611 DIVERSITY_OATS M3M 30m MS 80 85</t>
  </si>
  <si>
    <t>20240619 DIVERSITY_OATS M3M 30m MS 80 85</t>
  </si>
  <si>
    <t>P:\PhenoCrop\1_flights\DIVERSITY_OATS\MS\20240619 DIVERSITY_OATS M3M 30m MS 80 85</t>
  </si>
  <si>
    <t>20240624 DIVERSITY_OATS M3M 30m MS 80 85</t>
  </si>
  <si>
    <t>P:\PhenoCrop\1_flights\DIVERSITY_OATS\MS\20240624 DIVERSITY_OATS M3M 30m MS 80 85</t>
  </si>
  <si>
    <t>20240703 DIVERSITY_OATS M3M 30m MS 80 85</t>
  </si>
  <si>
    <t>P:\PhenoCrop\1_flights\DIVERSITY_OATS\MS\20240703 DIVERSITY_OATS M3M 30m MS 80 85</t>
  </si>
  <si>
    <t>20240708 DIVERSITY_OATS M3M 30m MS 80 85</t>
  </si>
  <si>
    <t>P:\PhenoCrop\1_flights\DIVERSITY_OATS\MS\20240708 DIVERSITY_OATS M3M 30m MS 80 85</t>
  </si>
  <si>
    <t>20240718 DIVERSITY_OATS M3M 30m MS 80 85</t>
  </si>
  <si>
    <t>P:\PhenoCrop\1_flights\DIVERSITY_OATS\MS\20240718 DIVERSITY_OATS M3M 30m MS 80 85</t>
  </si>
  <si>
    <t>20240724 DIVERSITY_OATS M3M 30m MS 80 85</t>
  </si>
  <si>
    <t>P:\PhenoCrop\1_flights\DIVERSITY_OATS\MS\20240724 DIVERSITY_OATS M3M 30m MS 80 85</t>
  </si>
  <si>
    <t>20240729 DIVERSITY_OATS M3M 30m MS 80 85</t>
  </si>
  <si>
    <t>P:\PhenoCrop\1_flights\DIVERSITY_OATS\MS\20240729 DIVERSITY_OATS M3M 30m MS 80 85</t>
  </si>
  <si>
    <t>20240806 DIVERSITY_OATS M3M 30m MS 80 85</t>
  </si>
  <si>
    <t>P:\PhenoCrop\1_flights\DIVERSITY_OATS\MS\20240806 DIVERSITY_OATS M3M 30m MS 80 85</t>
  </si>
  <si>
    <t>20240812 DIVERSITY_OATS M3M 30m MS 80 85</t>
  </si>
  <si>
    <t>P:\PhenoCrop\1_flights\DIVERSITY_OATS\MS\20240812 DIVERSITY_OATS M3M 30m MS 80 85</t>
  </si>
  <si>
    <t>20240819 DIVERSITY_OATS M3M 30m MS 80 85</t>
  </si>
  <si>
    <t>P:\PhenoCrop\1_flights\DIVERSITY_OATS\MS\20240819 DIVERSITY_OATS M3M 30m MS 80 85</t>
  </si>
  <si>
    <t>20240826 DIVERSITY_OATS M3M 30m MS 80 85</t>
  </si>
  <si>
    <t>P:\PhenoCrop\1_flights\DIVERSITY_OATS\MS\20240826 DIVERSITY_OATS M3M 30m MS 80 85</t>
  </si>
  <si>
    <t>E166</t>
  </si>
  <si>
    <t>20240523 E166 M3M 20m 3D 80 85</t>
  </si>
  <si>
    <t>P:\PhenoCrop\1_flights\E166\3D\20240523 E166 M3M 20m 3D 80 85</t>
  </si>
  <si>
    <t>20240530 E166 M3M 20m 3D 80 85</t>
  </si>
  <si>
    <t>P:\PhenoCrop\1_flights\E166\3D\20240530 E166 M3M 20m 3D 80 85</t>
  </si>
  <si>
    <t>20240607 E166 M3M 20m 3D 80 85</t>
  </si>
  <si>
    <t>P:\PhenoCrop\1_flights\E166\3D\20240607 E166 M3M 20m 3D 80 85</t>
  </si>
  <si>
    <t>20240610 E166 M3M 20m 3D 80 85</t>
  </si>
  <si>
    <t>P:\PhenoCrop\1_flights\E166\3D\20240610 E166 M3M 20m 3D 80 85</t>
  </si>
  <si>
    <t>20240617 E166 M3M 20m 3D 80 85</t>
  </si>
  <si>
    <t>P:\PhenoCrop\1_flights\E166\3D\20240617 E166 M3M 20m 3D 80 85</t>
  </si>
  <si>
    <t>20240625 E166 M3M 20m 3D 80 85</t>
  </si>
  <si>
    <t>P:\PhenoCrop\1_flights\E166\3D\20240625 E166 M3M 20m 3D 80 85</t>
  </si>
  <si>
    <t>20240703 E166 M3M 20m 3D 80 85</t>
  </si>
  <si>
    <t>P:\PhenoCrop\1_flights\E166\3D\20240703 E166 M3M 20m 3D 80 85</t>
  </si>
  <si>
    <t>20240708 E166 M3M 20m 3D 80 85</t>
  </si>
  <si>
    <t>P:\PhenoCrop\1_flights\E166\3D\20240708 E166 M3M 20m 3D 80 85</t>
  </si>
  <si>
    <t>20240718 E166 M3M 20m 3D 80 85</t>
  </si>
  <si>
    <t>P:\PhenoCrop\1_flights\E166\3D\20240718 E166 M3M 20m 3D 80 85</t>
  </si>
  <si>
    <t>20240723 E166 M3M 20m 3D 80 85</t>
  </si>
  <si>
    <t>P:\PhenoCrop\1_flights\E166\3D\20240723 E166 M3M 20m 3D 80 85</t>
  </si>
  <si>
    <t>20240729 E166 M3M 20m 3D 80 85</t>
  </si>
  <si>
    <t>P:\PhenoCrop\1_flights\E166\3D\20240729 E166 M3M 20m 3D 80 85</t>
  </si>
  <si>
    <t>20240807 E166 M3M 20m 3D 80 85</t>
  </si>
  <si>
    <t>P:\PhenoCrop\1_flights\E166\3D\20240807 E166 M3M 20m 3D 80 85</t>
  </si>
  <si>
    <t>20240813 E166 M3M 20m 3D 80 85</t>
  </si>
  <si>
    <t>P:\PhenoCrop\1_flights\E166\3D\20240813 E166 M3M 20m 3D 80 85</t>
  </si>
  <si>
    <t>20240523 E166 M3M 30m MS 80 85</t>
  </si>
  <si>
    <t>P:\PhenoCrop\1_flights\E166\MS\20240523 E166 M3M 30m MS 80 85</t>
  </si>
  <si>
    <t>20240530 E166 M3M 30m MS 80 85</t>
  </si>
  <si>
    <t>P:\PhenoCrop\1_flights\E166\MS\20240530 E166 M3M 30m MS 80 85</t>
  </si>
  <si>
    <t>20240607 E166 M3M 30m MS 80 85</t>
  </si>
  <si>
    <t>P:\PhenoCrop\1_flights\E166\MS\20240607 E166 M3M 30m MS 80 85</t>
  </si>
  <si>
    <t>20240611 E166 M3M 30m MS 80 85</t>
  </si>
  <si>
    <t>P:\PhenoCrop\1_flights\E166\MS\20240611 E166 M3M 30m MS 80 85</t>
  </si>
  <si>
    <t>20240619 E166 M3M 30m MS 80 85</t>
  </si>
  <si>
    <t>P:\PhenoCrop\1_flights\E166\MS\20240619 E166 M3M 30m MS 80 85</t>
  </si>
  <si>
    <t>20240624 E166 M3M 30m MS 80 85</t>
  </si>
  <si>
    <t>P:\PhenoCrop\1_flights\E166\MS\20240624 E166 M3M 30m MS 80 85</t>
  </si>
  <si>
    <t>20240701 E166 M3M 30m MS 80 85</t>
  </si>
  <si>
    <t>P:\PhenoCrop\1_flights\E166\MS\20240701 E166 M3M 30m MS 80 85</t>
  </si>
  <si>
    <t>20240708 E166 M3M 30m MS 80 85</t>
  </si>
  <si>
    <t>P:\PhenoCrop\1_flights\E166\MS\20240708 E166 M3M 30m MS 80 85</t>
  </si>
  <si>
    <t>20240718 E166 M3M 30m MS 80 85</t>
  </si>
  <si>
    <t>P:\PhenoCrop\1_flights\E166\MS\20240718 E166 M3M 30m MS 80 85</t>
  </si>
  <si>
    <t>20240724 E166 M3M 30m MS 80 85</t>
  </si>
  <si>
    <t>P:\PhenoCrop\1_flights\E166\MS\20240724 E166 M3M 30m MS 80 85</t>
  </si>
  <si>
    <t>20240730 E166 M3M 30m MS 80 85</t>
  </si>
  <si>
    <t>P:\PhenoCrop\1_flights\E166\MS\20240730 E166 M3M 30m MS 80 85</t>
  </si>
  <si>
    <t>20240806 E166 M3M 30m MS 80 85</t>
  </si>
  <si>
    <t>P:\PhenoCrop\1_flights\E166\MS\20240806 E166 M3M 30m MS 80 85</t>
  </si>
  <si>
    <t>20240812 E166 M3M 30m MS 80 85</t>
  </si>
  <si>
    <t>P:\PhenoCrop\1_flights\E166\MS\20240812 E166 M3M 30m MS 80 85</t>
  </si>
  <si>
    <t>OAT_FRONTIERS</t>
  </si>
  <si>
    <t>20240528 OAT_FRONTIERS M3M 20m 3D 80 85</t>
  </si>
  <si>
    <t>P:\PhenoCrop\1_flights\OAT_FRONTIERS\3D\20240528 OAT_FRONTIERS M3M 20m 3D 80 85</t>
  </si>
  <si>
    <t>20240603 OAT_FRONTIERS M3M 20m 3D 80 85</t>
  </si>
  <si>
    <t>P:\PhenoCrop\1_flights\OAT_FRONTIERS\3D\20240603 OAT_FRONTIERS M3M 20m 3D 80 85</t>
  </si>
  <si>
    <t>20240610 OAT_FRONTIERS M3M 20m 3D 80 85</t>
  </si>
  <si>
    <t>P:\PhenoCrop\1_flights\OAT_FRONTIERS\3D\20240610 OAT_FRONTIERS M3M 20m 3D 80 85</t>
  </si>
  <si>
    <t>20240619 OAT_FRONTIERS M3M 20m 3D 80 85</t>
  </si>
  <si>
    <t>P:\PhenoCrop\1_flights\OAT_FRONTIERS\3D\20240619 OAT_FRONTIERS M3M 20m 3D 80 85</t>
  </si>
  <si>
    <t>20240625 OAT_FRONTIERS M3M 20m 3D 80 85</t>
  </si>
  <si>
    <t>P:\PhenoCrop\1_flights\OAT_FRONTIERS\3D\20240625 OAT_FRONTIERS M3M 20m 3D 80 85</t>
  </si>
  <si>
    <t>20240703 OAT_FRONTIERS M3M 20m 3D 80 85</t>
  </si>
  <si>
    <t>P:\PhenoCrop\1_flights\OAT_FRONTIERS\3D\20240703 OAT_FRONTIERS M3M 20m 3D 80 85</t>
  </si>
  <si>
    <t>20240709 OAT_FRONTIERS M3M 20m 3D 80 85</t>
  </si>
  <si>
    <t>P:\PhenoCrop\1_flights\OAT_FRONTIERS\3D\20240709 OAT_FRONTIERS M3M 20m 3D 80 85</t>
  </si>
  <si>
    <t>20240716 OAT_FRONTIERS M3M 20m 3D 80 85</t>
  </si>
  <si>
    <t>P:\PhenoCrop\1_flights\OAT_FRONTIERS\3D\20240716 OAT_FRONTIERS M3M 20m 3D 80 85</t>
  </si>
  <si>
    <t>20240723 OAT_FRONTIERS M3M 20m 3D 80 85</t>
  </si>
  <si>
    <t>P:\PhenoCrop\1_flights\OAT_FRONTIERS\3D\20240723 OAT_FRONTIERS M3M 20m 3D 80 85</t>
  </si>
  <si>
    <t>20240730 OAT_FRONTIERS M3M 20m 3D 80 85</t>
  </si>
  <si>
    <t>P:\PhenoCrop\1_flights\OAT_FRONTIERS\3D\20240730 OAT_FRONTIERS M3M 20m 3D 80 85</t>
  </si>
  <si>
    <t>20240805 OAT_FRONTIERS M3M 20m 3D 80 85</t>
  </si>
  <si>
    <t>P:\PhenoCrop\1_flights\OAT_FRONTIERS\3D\20240805 OAT_FRONTIERS M3M 20m 3D 80 85</t>
  </si>
  <si>
    <t>20240812 OAT_FRONTIERS M3M 20m 3D 80 85</t>
  </si>
  <si>
    <t>P:\PhenoCrop\1_flights\OAT_FRONTIERS\3D\20240812 OAT_FRONTIERS M3M 20m 3D 80 85</t>
  </si>
  <si>
    <t>20240819 OAT_FRONTIERS M3M 20m 3D 80 85</t>
  </si>
  <si>
    <t>P:\PhenoCrop\1_flights\OAT_FRONTIERS\3D\20240819 OAT_FRONTIERS M3M 20m 3D 80 85</t>
  </si>
  <si>
    <t>20240603 OAT_FRONTIERS M3M 20m MS 80 85</t>
  </si>
  <si>
    <t>P:\PhenoCrop\1_flights\OAT_FRONTIERS\MS\20240603 OAT_FRONTIERS M3M 20m MS 80 85</t>
  </si>
  <si>
    <t>20240603 OAT_FRONTIERS M3M 30m MS 80 85</t>
  </si>
  <si>
    <t>P:\PhenoCrop\1_flights\OAT_FRONTIERS\MS\20240603 OAT_FRONTIERS M3M 30m MS 80 85</t>
  </si>
  <si>
    <t>20240607 OAT_FRONTIERS M3M 20m MS 80 85</t>
  </si>
  <si>
    <t>P:\PhenoCrop\1_flights\OAT_FRONTIERS\MS\20240607 OAT_FRONTIERS M3M 20m MS 80 85</t>
  </si>
  <si>
    <t>20240607 OAT_FRONTIERS M3M 30m MS 80 85</t>
  </si>
  <si>
    <t>P:\PhenoCrop\1_flights\OAT_FRONTIERS\MS\20240607 OAT_FRONTIERS M3M 30m MS 80 85</t>
  </si>
  <si>
    <t>20240611 OAT_FRONTIERS M3M 20m MS 80 85</t>
  </si>
  <si>
    <t>P:\PhenoCrop\1_flights\OAT_FRONTIERS\MS\20240611 OAT_FRONTIERS M3M 20m MS 80 85</t>
  </si>
  <si>
    <t>20240611 OAT_FRONTIERS M3M 30m MS 80 85</t>
  </si>
  <si>
    <t>P:\PhenoCrop\1_flights\OAT_FRONTIERS\MS\20240611 OAT_FRONTIERS M3M 30m MS 80 85</t>
  </si>
  <si>
    <t>20240620 OAT_FRONTIERS M3M 30m MS 80 85</t>
  </si>
  <si>
    <t>P:\PhenoCrop\1_flights\OAT_FRONTIERS\MS\20240620 OAT_FRONTIERS M3M 30m MS 80 85</t>
  </si>
  <si>
    <t>20240621 OAT_FRONTIERS M3M 20m MS 80 85</t>
  </si>
  <si>
    <t>P:\PhenoCrop\1_flights\OAT_FRONTIERS\MS\20240621 OAT_FRONTIERS M3M 20m MS 80 85</t>
  </si>
  <si>
    <t>20240624 OAT_FRONTIERS M3M 20m MS 80 85</t>
  </si>
  <si>
    <t>P:\PhenoCrop\1_flights\OAT_FRONTIERS\MS\20240624 OAT_FRONTIERS M3M 20m MS 80 85</t>
  </si>
  <si>
    <t>20240624 OAT_FRONTIERS M3M 30m MS 80 85</t>
  </si>
  <si>
    <t>P:\PhenoCrop\1_flights\OAT_FRONTIERS\MS\20240624 OAT_FRONTIERS M3M 30m MS 80 85</t>
  </si>
  <si>
    <t>20240702 OAT_FRONTIERS M3M 20m MS 80 85</t>
  </si>
  <si>
    <t>P:\PhenoCrop\1_flights\OAT_FRONTIERS\MS\20240702 OAT_FRONTIERS M3M 20m MS 80 85</t>
  </si>
  <si>
    <t>20240703 OAT_FRONTIERS M3M 30m MS 80 85</t>
  </si>
  <si>
    <t>P:\PhenoCrop\1_flights\OAT_FRONTIERS\MS\20240703 OAT_FRONTIERS M3M 30m MS 80 85</t>
  </si>
  <si>
    <t>20240708 OAT_FRONTIERS M3M 20m MS 80 85</t>
  </si>
  <si>
    <t>P:\PhenoCrop\1_flights\OAT_FRONTIERS\MS\20240708 OAT_FRONTIERS M3M 20m MS 80 85</t>
  </si>
  <si>
    <t>20240708 OAT_FRONTIERS M3M 30m MS 80 85</t>
  </si>
  <si>
    <t>P:\PhenoCrop\1_flights\OAT_FRONTIERS\MS\20240708 OAT_FRONTIERS M3M 30m MS 80 85</t>
  </si>
  <si>
    <t>20240718 OAT_FRONTIERS M3M 20m MS 80 85</t>
  </si>
  <si>
    <t>P:\PhenoCrop\1_flights\OAT_FRONTIERS\MS\20240718 OAT_FRONTIERS M3M 20m MS 80 85</t>
  </si>
  <si>
    <t>20240718 OAT_FRONTIERS M3M 30m MS 80 85</t>
  </si>
  <si>
    <t>P:\PhenoCrop\1_flights\OAT_FRONTIERS\MS\20240718 OAT_FRONTIERS M3M 30m MS 80 85</t>
  </si>
  <si>
    <t>20240724 OAT_FRONTIERS M3M 20m MS 80 85</t>
  </si>
  <si>
    <t>P:\PhenoCrop\1_flights\OAT_FRONTIERS\MS\20240724 OAT_FRONTIERS M3M 20m MS 80 85</t>
  </si>
  <si>
    <t>20240724 OAT_FRONTIERS M3M 30m MS 80 85</t>
  </si>
  <si>
    <t>P:\PhenoCrop\1_flights\OAT_FRONTIERS\MS\20240724 OAT_FRONTIERS M3M 30m MS 80 85</t>
  </si>
  <si>
    <t>20240729 OAT_FRONTIERS M3M 20m MS 80 85</t>
  </si>
  <si>
    <t>P:\PhenoCrop\1_flights\OAT_FRONTIERS\MS\20240729 OAT_FRONTIERS M3M 20m MS 80 85</t>
  </si>
  <si>
    <t>20240729 OAT_FRONTIERS M3M 30m MS 80 85</t>
  </si>
  <si>
    <t>P:\PhenoCrop\1_flights\OAT_FRONTIERS\MS\20240729 OAT_FRONTIERS M3M 30m MS 80 85</t>
  </si>
  <si>
    <t>20240805 OAT_FRONTIERS M3M 20m MS 80 85</t>
  </si>
  <si>
    <t>P:\PhenoCrop\1_flights\OAT_FRONTIERS\MS\20240805 OAT_FRONTIERS M3M 20m MS 80 85</t>
  </si>
  <si>
    <t>20240806 OAT_FRONTIERS M3M 30m MS 80 85</t>
  </si>
  <si>
    <t>P:\PhenoCrop\1_flights\OAT_FRONTIERS\MS\20240806 OAT_FRONTIERS M3M 30m MS 80 85</t>
  </si>
  <si>
    <t>20240812 OAT_FRONTIERS M3M 20m MS 80 85</t>
  </si>
  <si>
    <t>P:\PhenoCrop\1_flights\OAT_FRONTIERS\MS\20240812 OAT_FRONTIERS M3M 20m MS 80 85</t>
  </si>
  <si>
    <t>20240812 OAT_FRONTIERS M3M 30m MS 80 85</t>
  </si>
  <si>
    <t>P:\PhenoCrop\1_flights\OAT_FRONTIERS\MS\20240812 OAT_FRONTIERS M3M 30m MS 80 85</t>
  </si>
  <si>
    <t>20240819 OAT_FRONTIERS M3M 20m MS 80 85</t>
  </si>
  <si>
    <t>P:\PhenoCrop\1_flights\OAT_FRONTIERS\MS\20240819 OAT_FRONTIERS M3M 20m MS 80 85</t>
  </si>
  <si>
    <t>20240819 OAT_FRONTIERS M3M 30m MS 80 85</t>
  </si>
  <si>
    <t>P:\PhenoCrop\1_flights\OAT_FRONTIERS\MS\20240819 OAT_FRONTIERS M3M 30m MS 80 85</t>
  </si>
  <si>
    <t>20240826 OAT_FRONTIERS M3M 20m MS 80 85</t>
  </si>
  <si>
    <t>P:\PhenoCrop\1_flights\OAT_FRONTIERS\MS\20240826 OAT_FRONTIERS M3M 20m MS 80 85</t>
  </si>
  <si>
    <t>PHENO_CROP</t>
  </si>
  <si>
    <t>20240516 PHENO_CROP M3M 20m 3D Auto Auto</t>
  </si>
  <si>
    <t>P:\PhenoCrop\1_flights\PHENO_CROP\3D\20240516 PHENO_CROP M3M 20m 3D Auto Auto</t>
  </si>
  <si>
    <t>20240521 PHENO_CROP M3M 20m 3D 80 85</t>
  </si>
  <si>
    <t>P:\PhenoCrop\1_flights\PHENO_CROP\3D\20240521 PHENO_CROP M3M 20m 3D 80 85</t>
  </si>
  <si>
    <t>20240531 PHENO_CROP M3M 20m 3D 80 85</t>
  </si>
  <si>
    <t>P:\PhenoCrop\1_flights\PHENO_CROP\3D\20240531 PHENO_CROP M3M 20m 3D 80 85</t>
  </si>
  <si>
    <t>20240610 PHENO_CROP M3M 20m 3D 80 85</t>
  </si>
  <si>
    <t>P:\PhenoCrop\1_flights\PHENO_CROP\3D\20240610 PHENO_CROP M3M 20m 3D 80 85</t>
  </si>
  <si>
    <t>20240612 PHENO_CROP M3M 20m 3D 80 85</t>
  </si>
  <si>
    <t>P:\PhenoCrop\1_flights\PHENO_CROP\3D\20240612 PHENO_CROP M3M 20m 3D 80 85</t>
  </si>
  <si>
    <t>20240617 PHENO_CROP M3M 20m 3D 80 85</t>
  </si>
  <si>
    <t>P:\PhenoCrop\1_flights\PHENO_CROP\3D\20240617 PHENO_CROP M3M 20m 3D 80 85</t>
  </si>
  <si>
    <t>20240625 PHENO_CROP M3M 20m 3D 80 85</t>
  </si>
  <si>
    <t>P:\PhenoCrop\1_flights\PHENO_CROP\3D\20240625 PHENO_CROP M3M 20m 3D 80 85</t>
  </si>
  <si>
    <t>20240701 PHENO_CROP M3M 20m 3D 80 85</t>
  </si>
  <si>
    <t>P:\PhenoCrop\1_flights\PHENO_CROP\3D\20240701 PHENO_CROP M3M 20m 3D 80 85</t>
  </si>
  <si>
    <t>20240709 PHENO_CROP M3M 20m 3D 80 85</t>
  </si>
  <si>
    <t>P:\PhenoCrop\1_flights\PHENO_CROP\3D\20240709 PHENO_CROP M3M 20m 3D 80 85</t>
  </si>
  <si>
    <t>20240716 PHENO_CROP M3M 20m 3D 80 85</t>
  </si>
  <si>
    <t>P:\PhenoCrop\1_flights\PHENO_CROP\3D\20240716 PHENO_CROP M3M 20m 3D 80 85</t>
  </si>
  <si>
    <t>20240723 PHENO_CROP M3M 20m 3D 80 85</t>
  </si>
  <si>
    <t>P:\PhenoCrop\1_flights\PHENO_CROP\3D\20240723 PHENO_CROP M3M 20m 3D 80 85</t>
  </si>
  <si>
    <t>20240729 PHENO_CROP M3M 20m 3D 80 85</t>
  </si>
  <si>
    <t>P:\PhenoCrop\1_flights\PHENO_CROP\3D\20240729 PHENO_CROP M3M 20m 3D 80 85</t>
  </si>
  <si>
    <t>20240806 PHENO_CROP M3M 20m 3D 80 85</t>
  </si>
  <si>
    <t>P:\PhenoCrop\1_flights\PHENO_CROP\3D\20240806 PHENO_CROP M3M 20m 3D 80 85</t>
  </si>
  <si>
    <t>20240812 PHENO_CROP M3M 20m 3D 80 85</t>
  </si>
  <si>
    <t>P:\PhenoCrop\1_flights\PHENO_CROP\3D\20240812 PHENO_CROP M3M 20m 3D 80 85</t>
  </si>
  <si>
    <t>20240819 PHENO_CROP M3M 20m 3D 80 85</t>
  </si>
  <si>
    <t>20240603 PHENO_CROP P4M 20m MS 80 85</t>
  </si>
  <si>
    <t>P:\PhenoCrop\1_flights\PHENO_CROP\MS\20240603 PHENO_CROP P4M 20m MS 80 85</t>
  </si>
  <si>
    <t>20240606 PHENO_CROP M3M 20m MS 80 85</t>
  </si>
  <si>
    <t>P:\PhenoCrop\1_flights\PHENO_CROP\MS\20240606 PHENO_CROP M3M 20m MS 80 85</t>
  </si>
  <si>
    <t>20240607 PHENO_CROP M3M 30m MS 80 85</t>
  </si>
  <si>
    <t>P:\PhenoCrop\1_flights\PHENO_CROP\MS\20240607 PHENO_CROP M3M 30m MS 80 85</t>
  </si>
  <si>
    <t>20240611 PHENO_CROP M3M 30m MS 80 85</t>
  </si>
  <si>
    <t>P:\PhenoCrop\1_flights\PHENO_CROP\MS\20240611 PHENO_CROP M3M 30m MS 80 85</t>
  </si>
  <si>
    <t>20240611 PHENO_CROP P4M 20m MS 80 85</t>
  </si>
  <si>
    <t>P:\PhenoCrop\1_flights\PHENO_CROP\MS\20240611 PHENO_CROP P4M 20m MS 80 85</t>
  </si>
  <si>
    <t>20240613 PHENO_CROP P4M 20m MS 70 70</t>
  </si>
  <si>
    <t>P:\PhenoCrop\1_flights\PHENO_CROP\MS\20240613 PHENO_CROP P4M 20m MS 70 70</t>
  </si>
  <si>
    <t>20240619 PHENO_CROP P4M 20m MS 70 75</t>
  </si>
  <si>
    <t>P:\PhenoCrop\1_flights\PHENO_CROP\MS\20240619 PHENO_CROP P4M 20m MS 70 75</t>
  </si>
  <si>
    <t>20240621 PHENO_CROP M3M 30m MS 80 85</t>
  </si>
  <si>
    <t>P:\PhenoCrop\1_flights\PHENO_CROP\MS\20240621 PHENO_CROP M3M 30m MS 80 85</t>
  </si>
  <si>
    <t>20240624 PHENO_CROP P4M 20m MS 70 75</t>
  </si>
  <si>
    <t>P:\PhenoCrop\1_flights\PHENO_CROP\MS\20240624 PHENO_CROP P4M 20m MS 70 75</t>
  </si>
  <si>
    <t>20240625 PHENO_CROP M3M 30m MS 80 85</t>
  </si>
  <si>
    <t>P:\PhenoCrop\1_flights\PHENO_CROP\MS\20240625 PHENO_CROP M3M 30m MS 80 85</t>
  </si>
  <si>
    <t>20240701 PHENO_CROP P4M 20m MS 70 75</t>
  </si>
  <si>
    <t>P:\PhenoCrop\1_flights\PHENO_CROP\MS\20240701 PHENO_CROP P4M 20m MS 70 75</t>
  </si>
  <si>
    <t>20240705 PHENO_CROP M3M 30m MS 70 75</t>
  </si>
  <si>
    <t>P:\PhenoCrop\1_flights\PHENO_CROP\MS\20240705 PHENO_CROP M3M 30m MS 70 75</t>
  </si>
  <si>
    <t>20240708 PHENO_CROP M3M 30m MS 70 75</t>
  </si>
  <si>
    <t>P:\PhenoCrop\1_flights\PHENO_CROP\MS\20240708 PHENO_CROP M3M 30m MS 70 75</t>
  </si>
  <si>
    <t>20240708 PHENO_CROP P4M 20m MS 70 75</t>
  </si>
  <si>
    <t>P:\PhenoCrop\1_flights\PHENO_CROP\MS\20240708 PHENO_CROP P4M 20m MS 70 75</t>
  </si>
  <si>
    <t>20240718 PHENO_CROP M3M 30m MS 70 75</t>
  </si>
  <si>
    <t>P:\PhenoCrop\1_flights\PHENO_CROP\MS\20240718 PHENO_CROP M3M 30m MS 70 75</t>
  </si>
  <si>
    <t>20240718 PHENO_CROP P4M 20m MS 70 75</t>
  </si>
  <si>
    <t>P:\PhenoCrop\1_flights\PHENO_CROP\MS\20240718 PHENO_CROP P4M 20m MS 70 75</t>
  </si>
  <si>
    <t>20240724 PHENO_CROP M3M 30m MS 70 75</t>
  </si>
  <si>
    <t>P:\PhenoCrop\1_flights\PHENO_CROP\MS\20240724 PHENO_CROP M3M 30m MS 70 75</t>
  </si>
  <si>
    <t>20240724 PHENO_CROP P4M 20m MS 70 75</t>
  </si>
  <si>
    <t>P:\PhenoCrop\1_flights\PHENO_CROP\MS\20240724 PHENO_CROP P4M 20m MS 70 75</t>
  </si>
  <si>
    <t>20240729 PHENO_CROP M3M 30m MS 70 75</t>
  </si>
  <si>
    <t>P:\PhenoCrop\1_flights\PHENO_CROP\MS\20240729 PHENO_CROP M3M 30m MS 70 75</t>
  </si>
  <si>
    <t>20240729 PHENO_CROP P4M 20m MS 70 75</t>
  </si>
  <si>
    <t>P:\PhenoCrop\1_flights\PHENO_CROP\MS\20240729 PHENO_CROP P4M 20m MS 70 75</t>
  </si>
  <si>
    <t>20240806 PHENO_CROP M3M 30m MS 80 85</t>
  </si>
  <si>
    <t>P:\PhenoCrop\1_flights\PHENO_CROP\MS\20240806 PHENO_CROP M3M 30m MS 80 85</t>
  </si>
  <si>
    <t>20240806 PHENO_CROP P4M 20m MS 70 75</t>
  </si>
  <si>
    <t>P:\PhenoCrop\1_flights\PHENO_CROP\MS\20240806 PHENO_CROP P4M 20m MS 70 75</t>
  </si>
  <si>
    <t>20240812 PHENO_CROP M3M 30m MS 70 75</t>
  </si>
  <si>
    <t>P:\PhenoCrop\1_flights\PHENO_CROP\MS\20240812 PHENO_CROP M3M 30m MS 70 75</t>
  </si>
  <si>
    <t>20240812 PHENO_CROP P4M 20m MS 70 75</t>
  </si>
  <si>
    <t>P:\PhenoCrop\1_flights\PHENO_CROP\MS\20240812 PHENO_CROP P4M 20m MS 70 75</t>
  </si>
  <si>
    <t>20240819 PHENO_CROP M3M 30m MS 70 75</t>
  </si>
  <si>
    <t>P:\PhenoCrop\1_flights\PHENO_CROP\MS\20240819 PHENO_CROP M3M 30m MS 70 75</t>
  </si>
  <si>
    <t>20240819 PHENO_CROP P4M 20m MS 70 75</t>
  </si>
  <si>
    <t>P:\PhenoCrop\1_flights\PHENO_CROP\MS\20240819 PHENO_CROP P4M 20m MS 70 75</t>
  </si>
  <si>
    <t>PILOT</t>
  </si>
  <si>
    <t>20240530 PILOT M3M 30m MS 80 85</t>
  </si>
  <si>
    <t>P:\PhenoCrop\1_flights\PILOT\MS\20240530 PILOT M3M 30m MS 80 85</t>
  </si>
  <si>
    <t>20240606 PILOT M3M 30m MS 80 85</t>
  </si>
  <si>
    <t>P:\PhenoCrop\1_flights\PILOT\MS\20240606 PILOT M3M 30m MS 80 85</t>
  </si>
  <si>
    <t>20240613 PILOT M3M 30m MS 80 85 MS REFLECTANCE IMG MISSING</t>
  </si>
  <si>
    <t>P:\PhenoCrop\1_flights\PILOT\MS\20240613 PILOT M3M 30m MS 80 85 MS REFLECTANCE IMG MISSING</t>
  </si>
  <si>
    <t>20240619 PILOT M3M 30m MS 80 85</t>
  </si>
  <si>
    <t>P:\PhenoCrop\1_flights\PILOT\MS\20240619 PILOT M3M 30m MS 80 85</t>
  </si>
  <si>
    <t>20240620 PILOT M3M 30m MS 80 85</t>
  </si>
  <si>
    <t>P:\PhenoCrop\1_flights\PILOT\MS\20240620 PILOT M3M 30m MS 80 85</t>
  </si>
  <si>
    <t>20240624 PILOT M3M 30m MS 80 85</t>
  </si>
  <si>
    <t>P:\PhenoCrop\1_flights\PILOT\MS\20240624 PILOT M3M 30m MS 80 85</t>
  </si>
  <si>
    <t>20240627 PILOT M3M 20m MS 80 85</t>
  </si>
  <si>
    <t>P:\PhenoCrop\1_flights\PILOT\MS\20240627 PILOT M3M 20m MS 80 85</t>
  </si>
  <si>
    <t>20240701 PILOT M3M 30m MS 80 85</t>
  </si>
  <si>
    <t>P:\PhenoCrop\1_flights\PILOT\MS\20240701 PILOT M3M 30m MS 80 85</t>
  </si>
  <si>
    <t>20240708 PILOT M3M 30m MS 70 75</t>
  </si>
  <si>
    <t>P:\PhenoCrop\1_flights\PILOT\MS\20240708 PILOT M3M 30m MS 70 75</t>
  </si>
  <si>
    <t>20240718 PILOT M3M 30m MS 70 75 MS REFLECTANCE IMG MISSING</t>
  </si>
  <si>
    <t>P:\PhenoCrop\1_flights\PILOT\MS\20240718 PILOT M3M 30m MS 70 75 MS REFLECTANCE IMG MISSING</t>
  </si>
  <si>
    <t>20240724 PILOT M3M 30m MS 70 75</t>
  </si>
  <si>
    <t>P:\PhenoCrop\1_flights\PILOT\MS\20240724 PILOT M3M 30m MS 70 75</t>
  </si>
  <si>
    <t>20240729 PILOT M3M 30m MS 70 75</t>
  </si>
  <si>
    <t>P:\PhenoCrop\1_flights\PILOT\MS\20240729 PILOT M3M 30m MS 70 75</t>
  </si>
  <si>
    <t>20240806 PILOT M3M 30m MS 70 75</t>
  </si>
  <si>
    <t>P:\PhenoCrop\1_flights\PILOT\MS\20240806 PILOT M3M 30m MS 70 75</t>
  </si>
  <si>
    <t>20240807 PILOT M3M 30m MS 70 75</t>
  </si>
  <si>
    <t>P:\PhenoCrop\1_flights\PILOT\MS\20240807 PILOT M3M 30m MS 70 75</t>
  </si>
  <si>
    <t>20240812 PILOT M3M 30m MS 70 75</t>
  </si>
  <si>
    <t>P:\PhenoCrop\1_flights\PILOT\MS\20240812 PILOT M3M 30m MS 70 75</t>
  </si>
  <si>
    <t>PRO_BAR_VOLL</t>
  </si>
  <si>
    <t>20240521 PRO_BAR_VOLL M3M 20m 3D 80 85</t>
  </si>
  <si>
    <t>P:\PhenoCrop\1_flights\PRO_BAR_VOLL\3D\20240521 PRO_BAR_VOLL M3M 20m 3D 80 85</t>
  </si>
  <si>
    <t>20240527 PRO_BAR_VOLL M3M 20m 3D 80 85</t>
  </si>
  <si>
    <t>P:\PhenoCrop\1_flights\PRO_BAR_VOLL\3D\20240527 PRO_BAR_VOLL M3M 20m 3D 80 85</t>
  </si>
  <si>
    <t>20240531 PRO_BAR_VOLL M3M 20m 3D 80 85</t>
  </si>
  <si>
    <t>P:\PhenoCrop\1_flights\PRO_BAR_VOLL\3D\20240531 PRO_BAR_VOLL M3M 20m 3D 80 85</t>
  </si>
  <si>
    <t>20240607 PRO_BAR_VOLL M3M 20m 3D 80 85</t>
  </si>
  <si>
    <t>P:\PhenoCrop\1_flights\PRO_BAR_VOLL\3D\20240607 PRO_BAR_VOLL M3M 20m 3D 80 85</t>
  </si>
  <si>
    <t>20240612 PRO_BAR_VOLL M3M 20m 3D 80 85</t>
  </si>
  <si>
    <t>P:\PhenoCrop\1_flights\PRO_BAR_VOLL\3D\20240612 PRO_BAR_VOLL M3M 20m 3D 80 85</t>
  </si>
  <si>
    <t>20240619 PRO_BAR_VOLL M3M 20m 3D 80 85</t>
  </si>
  <si>
    <t>P:\PhenoCrop\1_flights\PRO_BAR_VOLL\3D\20240619 PRO_BAR_VOLL M3M 20m 3D 80 85</t>
  </si>
  <si>
    <t>20240624 PRO_BAR_VOLL M3M 20m 3D 80 85</t>
  </si>
  <si>
    <t>P:\PhenoCrop\1_flights\PRO_BAR_VOLL\3D\20240624 PRO_BAR_VOLL M3M 20m 3D 80 85</t>
  </si>
  <si>
    <t>20240701 PRO_BAR_VOLL M3M 20m 3D 80 85</t>
  </si>
  <si>
    <t>P:\PhenoCrop\1_flights\PRO_BAR_VOLL\3D\20240701 PRO_BAR_VOLL M3M 20m 3D 80 85</t>
  </si>
  <si>
    <t>20240709 PRO_BAR_VOLL M3M 20m 3D 80 85</t>
  </si>
  <si>
    <t>P:\PhenoCrop\1_flights\PRO_BAR_VOLL\3D\20240709 PRO_BAR_VOLL M3M 20m 3D 80 85</t>
  </si>
  <si>
    <t>20240716 PRO_BAR_VOLL M3M 20m 3D 80 85</t>
  </si>
  <si>
    <t>P:\PhenoCrop\1_flights\PRO_BAR_VOLL\3D\20240716 PRO_BAR_VOLL M3M 20m 3D 80 85</t>
  </si>
  <si>
    <t>20240723 PRO_BAR_VOLL M3M 20m 3D 80 85</t>
  </si>
  <si>
    <t>P:\PhenoCrop\1_flights\PRO_BAR_VOLL\3D\20240723 PRO_BAR_VOLL M3M 20m 3D 80 85</t>
  </si>
  <si>
    <t>20240730 PRO_BAR_VOLL M3M 20m 3D 80 85</t>
  </si>
  <si>
    <t>P:\PhenoCrop\1_flights\PRO_BAR_VOLL\3D\20240730 PRO_BAR_VOLL M3M 20m 3D 80 85</t>
  </si>
  <si>
    <t>20240806 PRO_BAR_VOLL M3M 20m 3D 80 85</t>
  </si>
  <si>
    <t>P:\PhenoCrop\1_flights\PRO_BAR_VOLL\3D\20240806 PRO_BAR_VOLL M3M 20m 3D 80 85</t>
  </si>
  <si>
    <t>20240812 PRO_BAR_VOLL M3M 20m 3D 80 85</t>
  </si>
  <si>
    <t>P:\PhenoCrop\1_flights\PRO_BAR_VOLL\3D\20240812 PRO_BAR_VOLL M3M 20m 3D 80 85</t>
  </si>
  <si>
    <t>20240531 PRO_BAR_VOLL M3M 30m MS 80 85</t>
  </si>
  <si>
    <t>P:\PhenoCrop\1_flights\PRO_BAR_VOLL\MS\20240531 PRO_BAR_VOLL M3M 30m MS 80 85</t>
  </si>
  <si>
    <t>20240607 PRO_BAR_VOLL M3M 30m MS 80 85</t>
  </si>
  <si>
    <t>P:\PhenoCrop\1_flights\PRO_BAR_VOLL\MS\20240607 PRO_BAR_VOLL M3M 30m MS 80 85</t>
  </si>
  <si>
    <t>20240611 PRO_BAR_VOLL M3M 30m MS 80 85</t>
  </si>
  <si>
    <t>P:\PhenoCrop\1_flights\PRO_BAR_VOLL\MS\20240611 PRO_BAR_VOLL M3M 30m MS 80 85</t>
  </si>
  <si>
    <t>20240612 PRO_BAR_VOLL M3M 20m MS 80 85</t>
  </si>
  <si>
    <t>P:\PhenoCrop\1_flights\PRO_BAR_VOLL\MS\20240612 PRO_BAR_VOLL M3M 20m MS 80 85</t>
  </si>
  <si>
    <t>20240620 PRO_BAR_VOLL M3M 30m MS 80 85</t>
  </si>
  <si>
    <t>P:\PhenoCrop\1_flights\PRO_BAR_VOLL\MS\20240620 PRO_BAR_VOLL M3M 30m MS 80 85</t>
  </si>
  <si>
    <t>20240621 PRO_BAR_VOLL M3M 30m MS 80 85</t>
  </si>
  <si>
    <t>P:\PhenoCrop\1_flights\PRO_BAR_VOLL\MS\20240621 PRO_BAR_VOLL M3M 30m MS 80 85</t>
  </si>
  <si>
    <t>20240624 PRO_BAR_VOLL M3M 30m MS 80 85</t>
  </si>
  <si>
    <t>P:\PhenoCrop\1_flights\PRO_BAR_VOLL\MS\20240624 PRO_BAR_VOLL M3M 30m MS 80 85</t>
  </si>
  <si>
    <t>20240703 PRO_BAR_VOLL M3M 20m MS 80 85</t>
  </si>
  <si>
    <t>P:\PhenoCrop\1_flights\PRO_BAR_VOLL\MS\20240703 PRO_BAR_VOLL M3M 20m MS 80 85</t>
  </si>
  <si>
    <t>20240708 PRO_BAR_VOLL M3M 20m MS 80 85</t>
  </si>
  <si>
    <t>P:\PhenoCrop\1_flights\PRO_BAR_VOLL\MS\20240708 PRO_BAR_VOLL M3M 20m MS 80 85</t>
  </si>
  <si>
    <t>20240718 PRO_BAR_VOLL M3M 30m MS 80 85</t>
  </si>
  <si>
    <t>P:\PhenoCrop\1_flights\PRO_BAR_VOLL\MS\20240718 PRO_BAR_VOLL M3M 30m MS 80 85</t>
  </si>
  <si>
    <t>20240724 PRO_BAR_VOLL M3M 30m MS 80 85</t>
  </si>
  <si>
    <t>P:\PhenoCrop\1_flights\PRO_BAR_VOLL\MS\20240724 PRO_BAR_VOLL M3M 30m MS 80 85</t>
  </si>
  <si>
    <t>20240730 PRO_BAR_VOLL M3M 30m MS 80 85</t>
  </si>
  <si>
    <t>P:\PhenoCrop\1_flights\PRO_BAR_VOLL\MS\20240730 PRO_BAR_VOLL M3M 30m MS 80 85</t>
  </si>
  <si>
    <t>20240806 PRO_BAR_VOLL M3M 30m MS 80 85</t>
  </si>
  <si>
    <t>P:\PhenoCrop\1_flights\PRO_BAR_VOLL\MS\20240806 PRO_BAR_VOLL M3M 30m MS 80 85</t>
  </si>
  <si>
    <t>20240812 PRO_BAR_VOLL M3M 30m MS 80 85</t>
  </si>
  <si>
    <t>P:\PhenoCrop\1_flights\PRO_BAR_VOLL\MS\20240812 PRO_BAR_VOLL M3M 30m MS 80 85</t>
  </si>
  <si>
    <t>_TRASHCAN</t>
  </si>
  <si>
    <t>20240703 PRO_BAR_VOLL M3M 30m MS 80 85</t>
  </si>
  <si>
    <t>P:\PhenoCrop\1_flights\_TRASHCAN\PRO_BAR_VOLL\20240703 PRO_BAR_VOLL M3M 30m MS 80 85</t>
  </si>
  <si>
    <t>#</t>
  </si>
  <si>
    <t>Pix4d (GB)</t>
  </si>
  <si>
    <t>Images (GB)</t>
  </si>
  <si>
    <t>JPG</t>
  </si>
  <si>
    <t>TIF</t>
  </si>
  <si>
    <t>TOTAL</t>
  </si>
  <si>
    <t>Date</t>
  </si>
  <si>
    <t>Drove</t>
  </si>
  <si>
    <t>Height</t>
  </si>
  <si>
    <t>Type</t>
  </si>
  <si>
    <t>Overlap1</t>
  </si>
  <si>
    <t>Overlap2</t>
  </si>
  <si>
    <t>M3M</t>
  </si>
  <si>
    <t>20m</t>
  </si>
  <si>
    <t>30m</t>
  </si>
  <si>
    <t>NA</t>
  </si>
  <si>
    <t>20240523 PRO_BAR_SØRÅS M3M 20m 3D 80 85</t>
  </si>
  <si>
    <t>PRO_BAR_SØRÅS</t>
  </si>
  <si>
    <t>20240604 PRO_BAR_SØRÅS M3M 20m 3D 80 85</t>
  </si>
  <si>
    <t>20240606 PRO_BAR_SØRÅS M3M 20m 3D 80 85</t>
  </si>
  <si>
    <t>20240610 PRO_BAR_SØRÅS M3M 20m 3D 80 85</t>
  </si>
  <si>
    <t>20240617 PRO_BAR_SØRÅS M3M 20m 3D 80 85</t>
  </si>
  <si>
    <t>20240621 PRO_BAR_SØRÅS M3M 20m 3D 80 85</t>
  </si>
  <si>
    <t>20240625 PRO_BAR_SØRÅS M3M 20m 3D 70 75</t>
  </si>
  <si>
    <t>20240625 PRO_BAR_SØRÅS M3M 20m 3D 80 85</t>
  </si>
  <si>
    <t>20240701 PRO_BAR_SØRÅS M3M 20m 3D 80 85</t>
  </si>
  <si>
    <t>20240709 PRO_BAR_SØRÅS M3M 20m 3D 70 75</t>
  </si>
  <si>
    <t>20240719 PRO_BAR_SØRÅS M3M 20m 3D 80 85</t>
  </si>
  <si>
    <t>20240723 PRO_BAR_SØRÅS M3M 20m 3D 80 85</t>
  </si>
  <si>
    <t>20240729 PRO_BAR_SØRÅS M3M 20m 3D 80 85</t>
  </si>
  <si>
    <t>20240805 PRO_BAR_SØRÅS M3M 20m 3D 80 85</t>
  </si>
  <si>
    <t>20240812 PRO_BAR_SØRÅS M3M 20m 3D 80 85</t>
  </si>
  <si>
    <t>20240604 PRO_BAR_SØRÅS M3M 30m MS 80 85</t>
  </si>
  <si>
    <t>20240606 PRO_BAR_SØRÅS M3M 30m MS 80 85</t>
  </si>
  <si>
    <t>20240611 PRO_BAR_SØRÅS M3M 30m MS 80 85</t>
  </si>
  <si>
    <t>20240620 PRO_BAR_SØRÅS M3M 30m MS 70 70</t>
  </si>
  <si>
    <t>20240620 PRO_BAR_SØRÅS M3M 30m MS 80 85</t>
  </si>
  <si>
    <t>20240621 PRO_BAR_SØRÅS M3M 30m MS 70 70</t>
  </si>
  <si>
    <t>20240621 PRO_BAR_SØRÅS M3M 30m MS 80 85</t>
  </si>
  <si>
    <t>20240624 PRO_BAR_SØRÅS M3M 30m MS 80 85</t>
  </si>
  <si>
    <t>20240701 PRO_BAR_SØRÅS M3M 30m MS 80 85</t>
  </si>
  <si>
    <t>20240708 PRO_BAR_SØRÅS M3M 30m MS 70 75</t>
  </si>
  <si>
    <t>20240718 PRO_BAR_SØRÅS M3M 30m MS 70 75</t>
  </si>
  <si>
    <t>20240724 PRO_BAR_SØRÅS M3M 30m MS 70 75</t>
  </si>
  <si>
    <t>20240729 PRO_BAR_SØRÅS M3M 30m MS 70 75</t>
  </si>
  <si>
    <t>20240807 PRO_BAR_SØRÅS M3M 30m MS 70 75</t>
  </si>
  <si>
    <t>20240812 PRO_BAR_SØRÅS M3M 30m MS 70 75</t>
  </si>
  <si>
    <t>Auto</t>
  </si>
  <si>
    <t>20240723 PHENO_CROP M3M 20m 3D 80 85 LAPTOP I9</t>
  </si>
  <si>
    <t>P4M</t>
  </si>
  <si>
    <t>P:\PhenoCrop\1_flights\PRO_BAR_SØRÅS\3D\20240523 PRO_BAR_SØRÅS M3M 20m 3D 80 85</t>
  </si>
  <si>
    <t>P:\PhenoCrop\1_flights\PRO_BAR_SØRÅS\3D\20240604 PRO_BAR_SØRÅS M3M 20m 3D 80 85</t>
  </si>
  <si>
    <t>P:\PhenoCrop\1_flights\PRO_BAR_SØRÅS\3D\20240606 PRO_BAR_SØRÅS M3M 20m 3D 80 85</t>
  </si>
  <si>
    <t>P:\PhenoCrop\1_flights\PRO_BAR_SØRÅS\3D\20240610 PRO_BAR_SØRÅS M3M 20m 3D 80 85</t>
  </si>
  <si>
    <t>P:\PhenoCrop\1_flights\PRO_BAR_SØRÅS\3D\20240617 PRO_BAR_SØRÅS M3M 20m 3D 80 85</t>
  </si>
  <si>
    <t>20240619 PRO_BAR_SØRÅS M3M 20m 3D 70 70</t>
  </si>
  <si>
    <t>P:\PhenoCrop\1_flights\PRO_BAR_SØRÅS\3D\20240619 PRO_BAR_SØRÅS M3M 20m 3D 70 70</t>
  </si>
  <si>
    <t>P:\PhenoCrop\1_flights\PRO_BAR_SØRÅS\3D\20240621 PRO_BAR_SØRÅS M3M 20m 3D 80 85</t>
  </si>
  <si>
    <t>P:\PhenoCrop\1_flights\PRO_BAR_SØRÅS\3D\20240625 PRO_BAR_SØRÅS M3M 20m 3D 70 75</t>
  </si>
  <si>
    <t>P:\PhenoCrop\1_flights\PRO_BAR_SØRÅS\3D\20240625 PRO_BAR_SØRÅS M3M 20m 3D 80 85</t>
  </si>
  <si>
    <t>P:\PhenoCrop\1_flights\PRO_BAR_SØRÅS\3D\20240701 PRO_BAR_SØRÅS M3M 20m 3D 80 85</t>
  </si>
  <si>
    <t>P:\PhenoCrop\1_flights\PRO_BAR_SØRÅS\3D\20240709 PRO_BAR_SØRÅS M3M 20m 3D 70 75</t>
  </si>
  <si>
    <t>P:\PhenoCrop\1_flights\PRO_BAR_SØRÅS\3D\20240719 PRO_BAR_SØRÅS M3M 20m 3D 80 85</t>
  </si>
  <si>
    <t>P:\PhenoCrop\1_flights\PRO_BAR_SØRÅS\3D\20240723 PRO_BAR_SØRÅS M3M 20m 3D 80 85</t>
  </si>
  <si>
    <t>P:\PhenoCrop\1_flights\PRO_BAR_SØRÅS\3D\20240729 PRO_BAR_SØRÅS M3M 20m 3D 80 85</t>
  </si>
  <si>
    <t>P:\PhenoCrop\1_flights\PRO_BAR_SØRÅS\3D\20240805 PRO_BAR_SØRÅS M3M 20m 3D 80 85</t>
  </si>
  <si>
    <t>P:\PhenoCrop\1_flights\PRO_BAR_SØRÅS\3D\20240812 PRO_BAR_SØRÅS M3M 20m 3D 80 85</t>
  </si>
  <si>
    <t>20240523 PRO_BAR_SØRÅS M3M 30m MS 80 85</t>
  </si>
  <si>
    <t>P:\PhenoCrop\1_flights\PRO_BAR_SØRÅS\MS\20240523 PRO_BAR_SØRÅS M3M 30m MS 80 85</t>
  </si>
  <si>
    <t>P:\PhenoCrop\1_flights\PRO_BAR_SØRÅS\MS\20240604 PRO_BAR_SØRÅS M3M 30m MS 80 85</t>
  </si>
  <si>
    <t>P:\PhenoCrop\1_flights\PRO_BAR_SØRÅS\MS\20240606 PRO_BAR_SØRÅS M3M 30m MS 80 85</t>
  </si>
  <si>
    <t>P:\PhenoCrop\1_flights\PRO_BAR_SØRÅS\MS\20240611 PRO_BAR_SØRÅS M3M 30m MS 80 85</t>
  </si>
  <si>
    <t>P:\PhenoCrop\1_flights\PRO_BAR_SØRÅS\MS\20240620 PRO_BAR_SØRÅS M3M 30m MS 70 70</t>
  </si>
  <si>
    <t>P:\PhenoCrop\1_flights\PRO_BAR_SØRÅS\MS\20240620 PRO_BAR_SØRÅS M3M 30m MS 80 85</t>
  </si>
  <si>
    <t>P:\PhenoCrop\1_flights\PRO_BAR_SØRÅS\MS\20240621 PRO_BAR_SØRÅS M3M 30m MS 70 70</t>
  </si>
  <si>
    <t>P:\PhenoCrop\1_flights\PRO_BAR_SØRÅS\MS\20240621 PRO_BAR_SØRÅS M3M 30m MS 80 85</t>
  </si>
  <si>
    <t>P:\PhenoCrop\1_flights\PRO_BAR_SØRÅS\MS\20240624 PRO_BAR_SØRÅS M3M 30m MS 80 85</t>
  </si>
  <si>
    <t>P:\PhenoCrop\1_flights\PRO_BAR_SØRÅS\MS\20240701 PRO_BAR_SØRÅS M3M 30m MS 80 85</t>
  </si>
  <si>
    <t>P:\PhenoCrop\1_flights\PRO_BAR_SØRÅS\MS\20240708 PRO_BAR_SØRÅS M3M 30m MS 70 75</t>
  </si>
  <si>
    <t>P:\PhenoCrop\1_flights\PRO_BAR_SØRÅS\MS\20240718 PRO_BAR_SØRÅS M3M 30m MS 70 75</t>
  </si>
  <si>
    <t>P:\PhenoCrop\1_flights\PRO_BAR_SØRÅS\MS\20240724 PRO_BAR_SØRÅS M3M 30m MS 70 75</t>
  </si>
  <si>
    <t>P:\PhenoCrop\1_flights\PRO_BAR_SØRÅS\MS\20240729 PRO_BAR_SØRÅS M3M 30m MS 70 75</t>
  </si>
  <si>
    <t>P:\PhenoCrop\1_flights\PRO_BAR_SØRÅS\MS\20240807 PRO_BAR_SØRÅS M3M 30m MS 70 75</t>
  </si>
  <si>
    <t>P:\PhenoCrop\1_flights\PRO_BAR_SØRÅS\MS\20240812 PRO_BAR_SØRÅS M3M 30m MS 70 75</t>
  </si>
  <si>
    <t>Workable Data</t>
  </si>
  <si>
    <t>Pix4D Status</t>
  </si>
  <si>
    <t>Processed by</t>
  </si>
  <si>
    <t>Coordinates fixed in QGIS</t>
  </si>
  <si>
    <t>QGIS</t>
  </si>
  <si>
    <t>QGIS person</t>
  </si>
  <si>
    <t>Drone Model</t>
  </si>
  <si>
    <t>Drone Pilot</t>
  </si>
  <si>
    <t>Reflectance Panel (New/Old)</t>
  </si>
  <si>
    <t>Wind (m/s)</t>
  </si>
  <si>
    <t>Drone type</t>
  </si>
  <si>
    <t>Comments</t>
  </si>
  <si>
    <t>Folder</t>
  </si>
  <si>
    <t>20240805 PHENO_CROP M3M 20m 3D 80 85 EXTRA</t>
  </si>
  <si>
    <t>P:\PhenoCrop\1_flights\PHENO_CROP\3D\20240805 PHENO_CROP M3M 20m 3D 80 85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</si>
</sst>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6" fillId="35" borderId="0" xfId="0" applyFont="1" applyFill="1" applyAlignment="1">
      <alignment wrapText="1"/>
    </xf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6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duumb-my.sharepoint.com/personal/muhammad_fahad_ijaz_nmbu_no/Documents/Drone%20Flying%20Schedule.xlsx" TargetMode="External"/><Relationship Id="rId1" Type="http://schemas.openxmlformats.org/officeDocument/2006/relationships/externalLinkPath" Target="/personal/muhammad_fahad_ijaz_nmbu_no/Documents/Drone%20Flying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ields"/>
      <sheetName val="Summary EOS"/>
      <sheetName val="FlightOverview"/>
      <sheetName val="Pix4d Corrections"/>
      <sheetName val="Flight Types"/>
      <sheetName val="Flight Log"/>
      <sheetName val="Flight Log Morten"/>
      <sheetName val="Shirin"/>
      <sheetName val="Processing Stats"/>
      <sheetName val="Gene2Bread"/>
      <sheetName val="E166"/>
      <sheetName val="DiversityOats"/>
      <sheetName val="Map"/>
      <sheetName val="PhenoCrop"/>
      <sheetName val="OatFrontiers"/>
      <sheetName val="Proteinbar"/>
      <sheetName val="Søråsjordet"/>
      <sheetName val="Drones"/>
      <sheetName val="lists"/>
      <sheetName val="Good to know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J1" t="str">
            <v>Workable Data</v>
          </cell>
          <cell r="K1" t="str">
            <v>Pix4D Status</v>
          </cell>
          <cell r="L1" t="str">
            <v>Processed by</v>
          </cell>
          <cell r="M1" t="str">
            <v>Coordinates fixed in QGIS</v>
          </cell>
          <cell r="N1" t="str">
            <v>QGIS</v>
          </cell>
          <cell r="O1" t="str">
            <v>QGIS person</v>
          </cell>
          <cell r="P1" t="str">
            <v>Drone Model</v>
          </cell>
          <cell r="Q1" t="str">
            <v>Drone Pilot</v>
          </cell>
          <cell r="R1" t="str">
            <v>Reflectance Panel (New/Old)</v>
          </cell>
          <cell r="S1" t="str">
            <v>Wind (m/s)</v>
          </cell>
          <cell r="T1" t="str">
            <v>Drone type</v>
          </cell>
          <cell r="U1" t="str">
            <v>Comments</v>
          </cell>
          <cell r="V1" t="str">
            <v>Folder</v>
          </cell>
          <cell r="W1" t="str">
            <v>Image type</v>
          </cell>
          <cell r="Z1" t="str">
            <v>New folder name</v>
          </cell>
        </row>
        <row r="2">
          <cell r="J2" t="str">
            <v>No</v>
          </cell>
          <cell r="K2" t="str">
            <v>Yes</v>
          </cell>
          <cell r="L2" t="str">
            <v>Fahad</v>
          </cell>
          <cell r="M2" t="str">
            <v>not necessary</v>
          </cell>
          <cell r="N2" t="str">
            <v>No</v>
          </cell>
          <cell r="P2" t="str">
            <v>M3M-2</v>
          </cell>
          <cell r="Q2" t="str">
            <v>Fahad</v>
          </cell>
          <cell r="S2" t="str">
            <v>-</v>
          </cell>
          <cell r="T2" t="str">
            <v>M3M</v>
          </cell>
          <cell r="U2" t="str">
            <v>Default settings</v>
          </cell>
          <cell r="V2" t="str">
            <v>PHENO_CROP</v>
          </cell>
          <cell r="W2" t="str">
            <v>3D</v>
          </cell>
          <cell r="Z2" t="str">
            <v>20240516 PHENO_CROP M3M 20m 3D Auto Auto</v>
          </cell>
        </row>
        <row r="3">
          <cell r="J3" t="str">
            <v>Yes</v>
          </cell>
          <cell r="K3" t="str">
            <v>Yes</v>
          </cell>
          <cell r="L3" t="str">
            <v>Fahad</v>
          </cell>
          <cell r="N3" t="str">
            <v>No</v>
          </cell>
          <cell r="S3" t="str">
            <v>-</v>
          </cell>
          <cell r="T3" t="str">
            <v>M3M</v>
          </cell>
          <cell r="U3" t="str">
            <v>MS Data Not captured</v>
          </cell>
          <cell r="V3" t="str">
            <v>PRO_BAR_VOLL</v>
          </cell>
          <cell r="W3" t="str">
            <v>3D</v>
          </cell>
          <cell r="Z3" t="str">
            <v>20240521 PRO_BAR_VOLL M3M 20m 3D 80 85</v>
          </cell>
        </row>
        <row r="4">
          <cell r="J4" t="str">
            <v>-</v>
          </cell>
          <cell r="K4" t="str">
            <v>Yes</v>
          </cell>
          <cell r="L4" t="str">
            <v>Fahad</v>
          </cell>
          <cell r="M4" t="str">
            <v>not necessary</v>
          </cell>
          <cell r="N4" t="str">
            <v>No</v>
          </cell>
          <cell r="S4" t="str">
            <v>-</v>
          </cell>
          <cell r="T4" t="str">
            <v>M3M</v>
          </cell>
          <cell r="V4" t="str">
            <v>PRO_BAR_SØRÅS</v>
          </cell>
          <cell r="W4" t="str">
            <v>3D</v>
          </cell>
          <cell r="Z4" t="str">
            <v>20240523 PRO_BAR_SØRÅS M3M 20m 3D 80 85</v>
          </cell>
        </row>
        <row r="5">
          <cell r="J5" t="str">
            <v>No</v>
          </cell>
          <cell r="K5" t="str">
            <v>Ongoing</v>
          </cell>
          <cell r="L5" t="str">
            <v>Laptop i9</v>
          </cell>
          <cell r="M5" t="str">
            <v>To prepare</v>
          </cell>
          <cell r="N5" t="str">
            <v>No</v>
          </cell>
          <cell r="S5" t="str">
            <v>-</v>
          </cell>
          <cell r="T5" t="str">
            <v>M3M</v>
          </cell>
          <cell r="U5" t="str">
            <v>Reflectance panel images from the flight itself</v>
          </cell>
          <cell r="V5" t="str">
            <v>PRO_BAR_SØRÅS</v>
          </cell>
          <cell r="W5" t="str">
            <v>MS</v>
          </cell>
          <cell r="Z5" t="str">
            <v>20240523 PRO_BAR_SØRÅS M3M 30m MS 80 85</v>
          </cell>
        </row>
        <row r="6">
          <cell r="J6" t="str">
            <v>-</v>
          </cell>
          <cell r="K6" t="str">
            <v>Yes</v>
          </cell>
          <cell r="L6" t="str">
            <v>Fahad</v>
          </cell>
          <cell r="M6" t="str">
            <v>not necessary</v>
          </cell>
          <cell r="N6" t="str">
            <v>No</v>
          </cell>
          <cell r="S6" t="str">
            <v>-</v>
          </cell>
          <cell r="T6" t="str">
            <v>M3M</v>
          </cell>
          <cell r="V6" t="str">
            <v>E166</v>
          </cell>
          <cell r="W6" t="str">
            <v>3D</v>
          </cell>
          <cell r="Z6" t="str">
            <v>20240523 E166 M3M 20m 3D 80 85</v>
          </cell>
        </row>
        <row r="7">
          <cell r="J7" t="str">
            <v>Yes</v>
          </cell>
          <cell r="K7" t="str">
            <v>Yes</v>
          </cell>
          <cell r="L7" t="str">
            <v>Fahad</v>
          </cell>
          <cell r="M7" t="str">
            <v>not necessary</v>
          </cell>
          <cell r="N7" t="str">
            <v>Yes</v>
          </cell>
          <cell r="O7" t="str">
            <v>COPY AGAIN</v>
          </cell>
          <cell r="S7" t="str">
            <v>-</v>
          </cell>
          <cell r="T7" t="str">
            <v>M3M</v>
          </cell>
          <cell r="U7" t="str">
            <v>Gave a red warning about "Radiometric calibration with reflectance target".</v>
          </cell>
          <cell r="V7" t="str">
            <v>E166</v>
          </cell>
          <cell r="W7" t="str">
            <v>MS</v>
          </cell>
          <cell r="Z7" t="str">
            <v>20240523 E166 M3M 30m MS 80 85</v>
          </cell>
        </row>
        <row r="8">
          <cell r="J8" t="str">
            <v>-</v>
          </cell>
          <cell r="K8" t="str">
            <v>No</v>
          </cell>
          <cell r="L8" t="str">
            <v>NA</v>
          </cell>
          <cell r="M8" t="str">
            <v>NA</v>
          </cell>
          <cell r="N8" t="str">
            <v>No</v>
          </cell>
          <cell r="S8" t="str">
            <v>-</v>
          </cell>
          <cell r="T8" t="str">
            <v>M3M</v>
          </cell>
          <cell r="V8" t="str">
            <v>PILOT</v>
          </cell>
          <cell r="W8" t="str">
            <v>3D</v>
          </cell>
          <cell r="Z8" t="str">
            <v>20240524 PILOT M3M 20m 3D 85 80</v>
          </cell>
        </row>
        <row r="9">
          <cell r="J9" t="str">
            <v>No</v>
          </cell>
          <cell r="K9" t="str">
            <v>No</v>
          </cell>
          <cell r="L9" t="str">
            <v>NA</v>
          </cell>
          <cell r="M9" t="str">
            <v>NA</v>
          </cell>
          <cell r="N9" t="str">
            <v>No</v>
          </cell>
          <cell r="S9" t="str">
            <v>-</v>
          </cell>
          <cell r="T9" t="str">
            <v>M3M</v>
          </cell>
          <cell r="U9" t="str">
            <v>wrong date or missing data</v>
          </cell>
          <cell r="V9" t="str">
            <v>PRO_BAR_VOLL</v>
          </cell>
          <cell r="W9" t="str">
            <v>3D</v>
          </cell>
          <cell r="Z9" t="str">
            <v>20240524 PRO_BAR_VOLL M3M 20m 3D 80 85</v>
          </cell>
        </row>
        <row r="10">
          <cell r="J10" t="str">
            <v>Yes</v>
          </cell>
          <cell r="K10" t="str">
            <v>Yes</v>
          </cell>
          <cell r="L10" t="str">
            <v>Fahad</v>
          </cell>
          <cell r="N10" t="str">
            <v>No</v>
          </cell>
          <cell r="P10" t="str">
            <v>M3M-2</v>
          </cell>
          <cell r="Q10" t="str">
            <v>Fahad</v>
          </cell>
          <cell r="S10" t="str">
            <v>-</v>
          </cell>
          <cell r="T10" t="str">
            <v>M3M</v>
          </cell>
          <cell r="U10" t="str">
            <v>MS Data Not captured. THE IMAGE COUNT IMPLIES THAT THE FLIGHT SPEED WAS ACTUALLY 0.8, SO TYPO??</v>
          </cell>
          <cell r="V10" t="str">
            <v>PHENO_CROP</v>
          </cell>
          <cell r="W10" t="str">
            <v>3D</v>
          </cell>
          <cell r="Z10" t="str">
            <v>20240521 PHENO_CROP M3M 20m 3D 80 85</v>
          </cell>
        </row>
        <row r="11">
          <cell r="J11" t="str">
            <v>-</v>
          </cell>
          <cell r="K11" t="str">
            <v>No</v>
          </cell>
          <cell r="L11" t="str">
            <v>NA</v>
          </cell>
          <cell r="M11" t="str">
            <v>NA</v>
          </cell>
          <cell r="N11" t="str">
            <v>No</v>
          </cell>
          <cell r="S11" t="str">
            <v>-</v>
          </cell>
          <cell r="T11" t="str">
            <v>M3M</v>
          </cell>
          <cell r="U11" t="str">
            <v>wrong date or missing data</v>
          </cell>
          <cell r="V11" t="str">
            <v>PHENO_CROP</v>
          </cell>
          <cell r="W11" t="str">
            <v>3D</v>
          </cell>
          <cell r="Z11" t="str">
            <v>20240524 PHENO_CROP M3M 20m 3D 80 85</v>
          </cell>
        </row>
        <row r="12">
          <cell r="J12" t="str">
            <v>Yes</v>
          </cell>
          <cell r="K12" t="str">
            <v>Yes</v>
          </cell>
          <cell r="L12" t="str">
            <v>Fahad</v>
          </cell>
          <cell r="N12" t="str">
            <v>No</v>
          </cell>
          <cell r="S12" t="str">
            <v>-</v>
          </cell>
          <cell r="T12" t="str">
            <v>M3M</v>
          </cell>
          <cell r="U12" t="str">
            <v>MS Data Not captured</v>
          </cell>
          <cell r="V12" t="str">
            <v>PRO_BAR_VOLL</v>
          </cell>
          <cell r="W12" t="str">
            <v>3D</v>
          </cell>
          <cell r="Z12" t="str">
            <v>20240527 PRO_BAR_VOLL M3M 20m 3D 80 85</v>
          </cell>
        </row>
        <row r="13">
          <cell r="J13" t="str">
            <v>Yes</v>
          </cell>
          <cell r="K13" t="str">
            <v>Yes</v>
          </cell>
          <cell r="L13" t="str">
            <v>Fahad</v>
          </cell>
          <cell r="M13" t="str">
            <v>CHECK PIX4D FILE</v>
          </cell>
          <cell r="N13" t="str">
            <v>No</v>
          </cell>
          <cell r="S13" t="str">
            <v>-</v>
          </cell>
          <cell r="T13" t="str">
            <v>M3M</v>
          </cell>
          <cell r="U13" t="str">
            <v>MS Data Not captured</v>
          </cell>
          <cell r="V13" t="str">
            <v>DIVERSITY_OATS</v>
          </cell>
          <cell r="W13" t="str">
            <v>3D</v>
          </cell>
          <cell r="Z13" t="str">
            <v>20240528 DIVERSITY_OATS M3M 20m 3D 80 85</v>
          </cell>
        </row>
        <row r="14">
          <cell r="J14" t="str">
            <v>Yes</v>
          </cell>
          <cell r="K14" t="str">
            <v>Yes</v>
          </cell>
          <cell r="L14" t="str">
            <v>Isak</v>
          </cell>
          <cell r="M14" t="str">
            <v>not necessary</v>
          </cell>
          <cell r="N14" t="str">
            <v>No</v>
          </cell>
          <cell r="S14" t="str">
            <v>-</v>
          </cell>
          <cell r="T14" t="str">
            <v>M3M</v>
          </cell>
          <cell r="U14" t="str">
            <v>MS Data Not captured</v>
          </cell>
          <cell r="V14" t="str">
            <v>OAT_FRONTIERS</v>
          </cell>
          <cell r="W14" t="str">
            <v>3D</v>
          </cell>
          <cell r="Z14" t="str">
            <v>20240528 OAT_FRONTIERS M3M 20m 3D 80 85</v>
          </cell>
        </row>
        <row r="15">
          <cell r="J15" t="str">
            <v>-</v>
          </cell>
          <cell r="K15" t="str">
            <v>Yes</v>
          </cell>
          <cell r="L15" t="str">
            <v>Fahad</v>
          </cell>
          <cell r="M15" t="str">
            <v>not necessary</v>
          </cell>
          <cell r="N15" t="str">
            <v>No</v>
          </cell>
          <cell r="S15" t="str">
            <v>-</v>
          </cell>
          <cell r="T15" t="str">
            <v>M3M</v>
          </cell>
          <cell r="V15" t="str">
            <v>PILOT</v>
          </cell>
          <cell r="W15" t="str">
            <v>MS</v>
          </cell>
          <cell r="Z15" t="str">
            <v>20240530 PILOT M3M 30m MS 80 85</v>
          </cell>
        </row>
        <row r="16">
          <cell r="J16" t="str">
            <v>-</v>
          </cell>
          <cell r="K16" t="str">
            <v>Yes</v>
          </cell>
          <cell r="L16" t="str">
            <v>Fahad</v>
          </cell>
          <cell r="M16" t="str">
            <v>not necessary</v>
          </cell>
          <cell r="N16" t="str">
            <v>No</v>
          </cell>
          <cell r="S16" t="str">
            <v>-</v>
          </cell>
          <cell r="T16" t="str">
            <v>M3M</v>
          </cell>
          <cell r="V16" t="str">
            <v>E166</v>
          </cell>
          <cell r="W16" t="str">
            <v>3D</v>
          </cell>
          <cell r="Z16" t="str">
            <v>20240530 E166 M3M 20m 3D 80 85</v>
          </cell>
        </row>
        <row r="17">
          <cell r="J17" t="str">
            <v>Yes</v>
          </cell>
          <cell r="K17" t="str">
            <v>Yes</v>
          </cell>
          <cell r="L17" t="str">
            <v>Fahad</v>
          </cell>
          <cell r="M17" t="str">
            <v>not necessary</v>
          </cell>
          <cell r="N17" t="str">
            <v>Yes</v>
          </cell>
          <cell r="O17" t="str">
            <v>COPY AGAIN</v>
          </cell>
          <cell r="S17" t="str">
            <v>-</v>
          </cell>
          <cell r="T17" t="str">
            <v>M3M</v>
          </cell>
          <cell r="V17" t="str">
            <v>E166</v>
          </cell>
          <cell r="W17" t="str">
            <v>MS</v>
          </cell>
          <cell r="Z17" t="str">
            <v>20240530 E166 M3M 30m MS 80 85</v>
          </cell>
        </row>
        <row r="18">
          <cell r="J18" t="str">
            <v>Yes</v>
          </cell>
          <cell r="K18" t="str">
            <v>Yes</v>
          </cell>
          <cell r="L18" t="str">
            <v>Fahad</v>
          </cell>
          <cell r="N18" t="str">
            <v>No</v>
          </cell>
          <cell r="S18" t="str">
            <v>-</v>
          </cell>
          <cell r="T18" t="str">
            <v>M3M</v>
          </cell>
          <cell r="V18" t="str">
            <v>PRO_BAR_VOLL</v>
          </cell>
          <cell r="W18" t="str">
            <v>3D</v>
          </cell>
          <cell r="Z18" t="str">
            <v>20240531 PRO_BAR_VOLL M3M 20m 3D 80 85</v>
          </cell>
        </row>
        <row r="19">
          <cell r="J19" t="str">
            <v>Yes</v>
          </cell>
          <cell r="K19" t="str">
            <v>Yes</v>
          </cell>
          <cell r="L19" t="str">
            <v>Fahad (drone user, Laptop)</v>
          </cell>
          <cell r="M19" t="str">
            <v>not necessary</v>
          </cell>
          <cell r="N19" t="str">
            <v>No</v>
          </cell>
          <cell r="S19" t="str">
            <v>-</v>
          </cell>
          <cell r="T19" t="str">
            <v>M3M</v>
          </cell>
          <cell r="V19" t="str">
            <v>PRO_BAR_VOLL</v>
          </cell>
          <cell r="W19" t="str">
            <v>MS</v>
          </cell>
          <cell r="Z19" t="str">
            <v>20240531 PRO_BAR_VOLL M3M 30m MS 80 85</v>
          </cell>
        </row>
        <row r="20">
          <cell r="J20" t="str">
            <v>-</v>
          </cell>
          <cell r="K20" t="str">
            <v>Yes</v>
          </cell>
          <cell r="L20" t="str">
            <v>Fahad</v>
          </cell>
          <cell r="M20" t="str">
            <v>not necessary</v>
          </cell>
          <cell r="N20" t="str">
            <v>No</v>
          </cell>
          <cell r="S20" t="str">
            <v>-</v>
          </cell>
          <cell r="T20" t="str">
            <v>M3M</v>
          </cell>
          <cell r="V20" t="str">
            <v>PHENO_CROP</v>
          </cell>
          <cell r="W20" t="str">
            <v>3D</v>
          </cell>
          <cell r="Z20" t="str">
            <v>20240531 PHENO_CROP M3M 20m 3D 80 85</v>
          </cell>
        </row>
        <row r="21">
          <cell r="J21" t="str">
            <v>-</v>
          </cell>
          <cell r="K21" t="str">
            <v>Yes</v>
          </cell>
          <cell r="L21" t="str">
            <v>Fahad</v>
          </cell>
          <cell r="M21" t="str">
            <v>not necessary</v>
          </cell>
          <cell r="N21" t="str">
            <v>Yes</v>
          </cell>
          <cell r="P21" t="str">
            <v>P4M</v>
          </cell>
          <cell r="T21" t="str">
            <v>P4M</v>
          </cell>
          <cell r="U21" t="str">
            <v>Processing took too long</v>
          </cell>
          <cell r="V21" t="str">
            <v>PHENO_CROP</v>
          </cell>
          <cell r="W21" t="str">
            <v>MS</v>
          </cell>
          <cell r="Z21" t="str">
            <v>20240603 PHENO_CROP P4M 20m MS 80 85</v>
          </cell>
        </row>
        <row r="22">
          <cell r="J22" t="str">
            <v>-</v>
          </cell>
          <cell r="K22" t="str">
            <v>Yes</v>
          </cell>
          <cell r="L22" t="str">
            <v>Fahad</v>
          </cell>
          <cell r="M22" t="str">
            <v>CHECK PIX4D FILE</v>
          </cell>
          <cell r="N22" t="str">
            <v>No</v>
          </cell>
          <cell r="S22" t="str">
            <v>-</v>
          </cell>
          <cell r="T22" t="str">
            <v>M3M</v>
          </cell>
          <cell r="V22" t="str">
            <v>DIVERSITY_OATS</v>
          </cell>
          <cell r="W22" t="str">
            <v>3D</v>
          </cell>
          <cell r="Z22" t="str">
            <v>20240603 DIVERSITY_OATS M3M 20m 3D 80 85</v>
          </cell>
        </row>
        <row r="23">
          <cell r="J23" t="str">
            <v>-</v>
          </cell>
          <cell r="K23" t="str">
            <v>Yes</v>
          </cell>
          <cell r="L23" t="str">
            <v>isak</v>
          </cell>
          <cell r="M23" t="str">
            <v>NEED ADJUSTMENT.REDONE BY ME</v>
          </cell>
          <cell r="N23" t="str">
            <v>No</v>
          </cell>
          <cell r="S23" t="str">
            <v>-</v>
          </cell>
          <cell r="T23" t="str">
            <v>M3M</v>
          </cell>
          <cell r="V23" t="str">
            <v>DIVERSITY_OATS</v>
          </cell>
          <cell r="W23" t="str">
            <v>MS</v>
          </cell>
          <cell r="Z23" t="str">
            <v>20240603 DIVERSITY_OATS M3M 30m MS 80 85</v>
          </cell>
        </row>
        <row r="24">
          <cell r="J24" t="str">
            <v>Yes</v>
          </cell>
          <cell r="K24" t="str">
            <v>Yes</v>
          </cell>
          <cell r="L24" t="str">
            <v>Isak</v>
          </cell>
          <cell r="M24" t="str">
            <v>not necessary</v>
          </cell>
          <cell r="N24" t="str">
            <v>No</v>
          </cell>
          <cell r="S24" t="str">
            <v>-</v>
          </cell>
          <cell r="T24" t="str">
            <v>M3M</v>
          </cell>
          <cell r="V24" t="str">
            <v>OAT_FRONTIERS</v>
          </cell>
          <cell r="W24" t="str">
            <v>3D</v>
          </cell>
          <cell r="Z24" t="str">
            <v>20240603 OAT_FRONTIERS M3M 20m 3D 80 85</v>
          </cell>
        </row>
        <row r="25">
          <cell r="J25" t="str">
            <v>-</v>
          </cell>
          <cell r="K25" t="str">
            <v>yes</v>
          </cell>
          <cell r="L25" t="str">
            <v>isak</v>
          </cell>
          <cell r="M25" t="str">
            <v>indices fixed</v>
          </cell>
          <cell r="N25" t="str">
            <v>No</v>
          </cell>
          <cell r="S25" t="str">
            <v>-</v>
          </cell>
          <cell r="T25" t="str">
            <v>M3M</v>
          </cell>
          <cell r="V25" t="str">
            <v>OAT_FRONTIERS</v>
          </cell>
          <cell r="W25" t="str">
            <v>MS</v>
          </cell>
          <cell r="Z25" t="str">
            <v>20240603 OAT_FRONTIERS M3M 30m MS 80 85</v>
          </cell>
        </row>
        <row r="26">
          <cell r="J26" t="str">
            <v>Yes</v>
          </cell>
          <cell r="K26" t="str">
            <v>Yes</v>
          </cell>
          <cell r="L26" t="str">
            <v>Sindre</v>
          </cell>
          <cell r="M26" t="str">
            <v>NEED ADJUSTMENT</v>
          </cell>
          <cell r="S26" t="str">
            <v>-</v>
          </cell>
          <cell r="T26" t="str">
            <v>M3M</v>
          </cell>
          <cell r="V26" t="str">
            <v>OAT_FRONTIERS</v>
          </cell>
          <cell r="W26" t="str">
            <v>MS</v>
          </cell>
          <cell r="Z26" t="str">
            <v>20240603 OAT_FRONTIERS M3M 20m MS 80 85</v>
          </cell>
        </row>
        <row r="27">
          <cell r="J27" t="str">
            <v>-</v>
          </cell>
          <cell r="K27" t="str">
            <v>Yes</v>
          </cell>
          <cell r="L27" t="str">
            <v>Fahad</v>
          </cell>
          <cell r="M27" t="str">
            <v>not necessary</v>
          </cell>
          <cell r="N27" t="str">
            <v>No</v>
          </cell>
          <cell r="S27" t="str">
            <v>9,1</v>
          </cell>
          <cell r="T27" t="str">
            <v>M3M</v>
          </cell>
          <cell r="V27" t="str">
            <v>PRO_BAR_SØRÅS</v>
          </cell>
          <cell r="W27" t="str">
            <v>3D</v>
          </cell>
          <cell r="Z27" t="str">
            <v>20240604 PRO_BAR_SØRÅS M3M 20m 3D 80 85</v>
          </cell>
        </row>
        <row r="28">
          <cell r="J28" t="str">
            <v>-</v>
          </cell>
          <cell r="K28" t="str">
            <v>Yes</v>
          </cell>
          <cell r="L28" t="str">
            <v>Fahad</v>
          </cell>
          <cell r="M28" t="str">
            <v>not necessary</v>
          </cell>
          <cell r="N28" t="str">
            <v>No</v>
          </cell>
          <cell r="S28" t="str">
            <v>7,3-11</v>
          </cell>
          <cell r="T28" t="str">
            <v>M3M</v>
          </cell>
          <cell r="U28" t="str">
            <v>cloudy conditions</v>
          </cell>
          <cell r="V28" t="str">
            <v>PRO_BAR_SØRÅS</v>
          </cell>
          <cell r="W28" t="str">
            <v>MS</v>
          </cell>
          <cell r="Z28" t="str">
            <v>20240604 PRO_BAR_SØRÅS M3M 30m MS 80 85</v>
          </cell>
        </row>
        <row r="29">
          <cell r="J29" t="str">
            <v>-</v>
          </cell>
          <cell r="K29" t="str">
            <v>Yes</v>
          </cell>
          <cell r="L29" t="str">
            <v>Fahad</v>
          </cell>
          <cell r="M29" t="str">
            <v>not necessary</v>
          </cell>
          <cell r="N29" t="str">
            <v>No</v>
          </cell>
          <cell r="S29" t="str">
            <v>9,4</v>
          </cell>
          <cell r="T29" t="str">
            <v>M3M</v>
          </cell>
          <cell r="V29" t="str">
            <v>PRO_BAR_SØRÅS</v>
          </cell>
          <cell r="W29" t="str">
            <v>3D</v>
          </cell>
          <cell r="Z29" t="str">
            <v>20240606 PRO_BAR_SØRÅS M3M 20m 3D 80 85</v>
          </cell>
        </row>
        <row r="30">
          <cell r="J30" t="str">
            <v>-</v>
          </cell>
          <cell r="K30" t="str">
            <v>Yes</v>
          </cell>
          <cell r="L30" t="str">
            <v>Fahad</v>
          </cell>
          <cell r="M30" t="str">
            <v>not necessary</v>
          </cell>
          <cell r="N30" t="str">
            <v>No</v>
          </cell>
          <cell r="S30" t="str">
            <v>6,6</v>
          </cell>
          <cell r="T30" t="str">
            <v>M3M</v>
          </cell>
          <cell r="V30" t="str">
            <v>PRO_BAR_SØRÅS</v>
          </cell>
          <cell r="W30" t="str">
            <v>MS</v>
          </cell>
          <cell r="Z30" t="str">
            <v>20240606 PRO_BAR_SØRÅS M3M 30m MS 80 85</v>
          </cell>
        </row>
        <row r="31">
          <cell r="J31" t="str">
            <v>Yes</v>
          </cell>
          <cell r="K31" t="str">
            <v>Yes</v>
          </cell>
          <cell r="L31" t="str">
            <v>Fahad</v>
          </cell>
          <cell r="M31" t="str">
            <v>not necessary</v>
          </cell>
          <cell r="N31" t="str">
            <v>No</v>
          </cell>
          <cell r="S31" t="str">
            <v>9,6</v>
          </cell>
          <cell r="T31" t="str">
            <v>M3M</v>
          </cell>
          <cell r="U31" t="str">
            <v>two missing files, sd card full</v>
          </cell>
          <cell r="V31" t="str">
            <v>PILOT</v>
          </cell>
          <cell r="W31" t="str">
            <v>MS</v>
          </cell>
          <cell r="Z31" t="str">
            <v>20240606 PILOT M3M 30m MS 80 85</v>
          </cell>
        </row>
        <row r="32">
          <cell r="J32" t="str">
            <v>Yes</v>
          </cell>
          <cell r="K32" t="str">
            <v>Yes</v>
          </cell>
          <cell r="L32" t="str">
            <v>Fahad</v>
          </cell>
          <cell r="N32" t="str">
            <v>No</v>
          </cell>
          <cell r="S32" t="str">
            <v>7,7</v>
          </cell>
          <cell r="T32" t="str">
            <v>M3M</v>
          </cell>
          <cell r="V32" t="str">
            <v>PRO_BAR_VOLL</v>
          </cell>
          <cell r="W32" t="str">
            <v>3D</v>
          </cell>
          <cell r="Z32" t="str">
            <v>20240607 PRO_BAR_VOLL M3M 20m 3D 80 85</v>
          </cell>
        </row>
        <row r="33">
          <cell r="J33" t="str">
            <v>no</v>
          </cell>
          <cell r="K33" t="str">
            <v>yes</v>
          </cell>
          <cell r="L33" t="str">
            <v>Isak? HOW without reflectance imaged</v>
          </cell>
          <cell r="N33" t="str">
            <v>yes</v>
          </cell>
          <cell r="S33" t="str">
            <v>9,0</v>
          </cell>
          <cell r="T33" t="str">
            <v>M3M</v>
          </cell>
          <cell r="U33" t="str">
            <v>The calibration images lacks the ms bands.</v>
          </cell>
          <cell r="V33" t="str">
            <v>PRO_BAR_VOLL</v>
          </cell>
          <cell r="W33" t="str">
            <v>MS</v>
          </cell>
          <cell r="Z33" t="str">
            <v>20240607 PRO_BAR_VOLL M3M 30m MS 80 85</v>
          </cell>
        </row>
        <row r="34">
          <cell r="J34" t="str">
            <v>-</v>
          </cell>
          <cell r="K34" t="str">
            <v>Yes</v>
          </cell>
          <cell r="L34" t="str">
            <v>Fahad</v>
          </cell>
          <cell r="M34" t="str">
            <v>not necessary</v>
          </cell>
          <cell r="N34" t="str">
            <v>No</v>
          </cell>
          <cell r="S34" t="str">
            <v>8,0-10</v>
          </cell>
          <cell r="T34" t="str">
            <v>M3M</v>
          </cell>
          <cell r="V34" t="str">
            <v>E166</v>
          </cell>
          <cell r="W34" t="str">
            <v>3D</v>
          </cell>
          <cell r="Z34" t="str">
            <v>20240607 E166 M3M 20m 3D 80 85</v>
          </cell>
        </row>
        <row r="35">
          <cell r="J35" t="str">
            <v>Yes</v>
          </cell>
          <cell r="K35" t="str">
            <v>Yes</v>
          </cell>
          <cell r="L35" t="str">
            <v>Fahad</v>
          </cell>
          <cell r="M35" t="str">
            <v>not necessary</v>
          </cell>
          <cell r="N35" t="str">
            <v>Yes</v>
          </cell>
          <cell r="O35" t="str">
            <v>COPY AGAIN</v>
          </cell>
          <cell r="S35" t="str">
            <v>8,0-10,0</v>
          </cell>
          <cell r="T35" t="str">
            <v>M3M</v>
          </cell>
          <cell r="U35" t="str">
            <v>We finally found the right settings in Pix4DMapper to process step 3 without errors.</v>
          </cell>
          <cell r="V35" t="str">
            <v>E166</v>
          </cell>
          <cell r="W35" t="str">
            <v>MS</v>
          </cell>
          <cell r="Z35" t="str">
            <v>20240607 E166 M3M 30m MS 80 85</v>
          </cell>
        </row>
        <row r="36">
          <cell r="J36" t="str">
            <v>Yes</v>
          </cell>
          <cell r="K36" t="str">
            <v>Yes</v>
          </cell>
          <cell r="L36" t="str">
            <v>Fahad</v>
          </cell>
          <cell r="M36" t="str">
            <v>NEED ADJUSTMENT</v>
          </cell>
          <cell r="N36" t="str">
            <v>No</v>
          </cell>
          <cell r="S36" t="str">
            <v>7,7</v>
          </cell>
          <cell r="T36" t="str">
            <v>M3M</v>
          </cell>
          <cell r="V36" t="str">
            <v>DIVERSITY_OATS</v>
          </cell>
          <cell r="W36" t="str">
            <v>MS</v>
          </cell>
          <cell r="Z36" t="str">
            <v>20240607 DIVERSITY_OATS M3M 30m MS 80 85</v>
          </cell>
        </row>
        <row r="37">
          <cell r="J37" t="str">
            <v>yes</v>
          </cell>
          <cell r="K37" t="str">
            <v>yes</v>
          </cell>
          <cell r="L37" t="str">
            <v>isak</v>
          </cell>
          <cell r="N37" t="str">
            <v>No</v>
          </cell>
          <cell r="S37" t="str">
            <v>7,7</v>
          </cell>
          <cell r="T37" t="str">
            <v>M3M</v>
          </cell>
          <cell r="V37" t="str">
            <v>OAT_FRONTIERS</v>
          </cell>
          <cell r="W37" t="str">
            <v>MS</v>
          </cell>
          <cell r="Z37" t="str">
            <v>20240607 OAT_FRONTIERS M3M 30m MS 80 85</v>
          </cell>
        </row>
        <row r="38">
          <cell r="J38" t="str">
            <v>Yes</v>
          </cell>
          <cell r="K38" t="str">
            <v>yes</v>
          </cell>
          <cell r="N38" t="str">
            <v>No</v>
          </cell>
          <cell r="S38" t="str">
            <v>7,7</v>
          </cell>
          <cell r="T38" t="str">
            <v>M3M</v>
          </cell>
          <cell r="V38" t="str">
            <v>OAT_FRONTIERS</v>
          </cell>
          <cell r="W38" t="str">
            <v>MS</v>
          </cell>
          <cell r="Z38" t="str">
            <v>20240607 OAT_FRONTIERS M3M 20m MS 80 85</v>
          </cell>
        </row>
        <row r="39">
          <cell r="J39" t="str">
            <v>No</v>
          </cell>
          <cell r="K39" t="str">
            <v>Yes</v>
          </cell>
          <cell r="L39" t="str">
            <v>Fahad</v>
          </cell>
          <cell r="M39" t="str">
            <v>not necessary</v>
          </cell>
          <cell r="N39" t="str">
            <v>Yes</v>
          </cell>
          <cell r="P39" t="str">
            <v>M3M</v>
          </cell>
          <cell r="S39" t="str">
            <v>8,5</v>
          </cell>
          <cell r="T39" t="str">
            <v>M3M</v>
          </cell>
          <cell r="U39" t="str">
            <v>wrong camera angle &amp; high wind speed</v>
          </cell>
          <cell r="V39" t="str">
            <v>PHENO_CROP</v>
          </cell>
          <cell r="W39" t="str">
            <v>MS</v>
          </cell>
          <cell r="Z39" t="str">
            <v>20240606 PHENO_CROP M3M 20m MS 80 85</v>
          </cell>
        </row>
        <row r="40">
          <cell r="J40" t="str">
            <v>No</v>
          </cell>
          <cell r="K40" t="str">
            <v>Yes</v>
          </cell>
          <cell r="L40" t="str">
            <v>Fahad</v>
          </cell>
          <cell r="M40" t="str">
            <v>not necessary</v>
          </cell>
          <cell r="N40" t="str">
            <v>Yes</v>
          </cell>
          <cell r="P40" t="str">
            <v>M3M</v>
          </cell>
          <cell r="S40">
            <v>9</v>
          </cell>
          <cell r="T40" t="str">
            <v>M3M</v>
          </cell>
          <cell r="U40" t="str">
            <v>wrong camera angle &amp; high wind speed</v>
          </cell>
          <cell r="V40" t="str">
            <v>PHENO_CROP</v>
          </cell>
          <cell r="W40" t="str">
            <v>MS</v>
          </cell>
          <cell r="Z40" t="str">
            <v>20240607 PHENO_CROP M3M 30m MS 80 85</v>
          </cell>
        </row>
        <row r="41">
          <cell r="J41" t="str">
            <v>-</v>
          </cell>
          <cell r="K41" t="str">
            <v>Yes</v>
          </cell>
          <cell r="L41" t="str">
            <v>Fahad</v>
          </cell>
          <cell r="M41" t="str">
            <v>not necessary</v>
          </cell>
          <cell r="N41" t="str">
            <v>No</v>
          </cell>
          <cell r="S41" t="str">
            <v>-</v>
          </cell>
          <cell r="T41" t="str">
            <v>M3M</v>
          </cell>
          <cell r="V41" t="str">
            <v>E166</v>
          </cell>
          <cell r="W41" t="str">
            <v>3D</v>
          </cell>
          <cell r="Z41" t="str">
            <v>20240610 E166 M3M 20m 3D 80 85</v>
          </cell>
        </row>
        <row r="42">
          <cell r="J42" t="str">
            <v>-</v>
          </cell>
          <cell r="K42" t="str">
            <v>Yes</v>
          </cell>
          <cell r="L42" t="str">
            <v>Fahad</v>
          </cell>
          <cell r="M42" t="str">
            <v>not necessary</v>
          </cell>
          <cell r="N42" t="str">
            <v>No</v>
          </cell>
          <cell r="S42" t="str">
            <v>-</v>
          </cell>
          <cell r="T42" t="str">
            <v>M3M</v>
          </cell>
          <cell r="V42" t="str">
            <v>PRO_BAR_SØRÅS</v>
          </cell>
          <cell r="W42" t="str">
            <v>3D</v>
          </cell>
          <cell r="Z42" t="str">
            <v>20240610 PRO_BAR_SØRÅS M3M 20m 3D 80 85</v>
          </cell>
        </row>
        <row r="43">
          <cell r="J43" t="str">
            <v>No</v>
          </cell>
          <cell r="K43" t="str">
            <v>Yes</v>
          </cell>
          <cell r="L43" t="str">
            <v>Fahad</v>
          </cell>
          <cell r="M43" t="str">
            <v>not necessary</v>
          </cell>
          <cell r="N43" t="str">
            <v>No</v>
          </cell>
          <cell r="S43" t="str">
            <v>-</v>
          </cell>
          <cell r="T43" t="str">
            <v>M3M</v>
          </cell>
          <cell r="U43" t="str">
            <v>Bad quality, missing vertical; skewed ortho</v>
          </cell>
          <cell r="V43" t="str">
            <v>PHENO_CROP</v>
          </cell>
          <cell r="W43" t="str">
            <v>3D</v>
          </cell>
          <cell r="Z43" t="str">
            <v>20240610 PHENO_CROP M3M 20m 3D 80 85</v>
          </cell>
        </row>
        <row r="44">
          <cell r="J44" t="str">
            <v>Yes</v>
          </cell>
          <cell r="K44" t="str">
            <v>Yes</v>
          </cell>
          <cell r="L44" t="str">
            <v>Fahad</v>
          </cell>
          <cell r="M44" t="str">
            <v>CHECK PIX4D FILE</v>
          </cell>
          <cell r="N44" t="str">
            <v>No</v>
          </cell>
          <cell r="S44" t="str">
            <v>-</v>
          </cell>
          <cell r="T44" t="str">
            <v>M3M</v>
          </cell>
          <cell r="V44" t="str">
            <v>DIVERSITY_OATS</v>
          </cell>
          <cell r="W44" t="str">
            <v>3D</v>
          </cell>
          <cell r="Z44" t="str">
            <v>20240610 DIVERSITY_OATS M3M 20m 3D 80 85</v>
          </cell>
        </row>
        <row r="45">
          <cell r="J45" t="str">
            <v>Yes</v>
          </cell>
          <cell r="K45" t="str">
            <v>Yes</v>
          </cell>
          <cell r="L45" t="str">
            <v>Isak</v>
          </cell>
          <cell r="M45" t="str">
            <v>not necessary</v>
          </cell>
          <cell r="N45" t="str">
            <v>No</v>
          </cell>
          <cell r="S45" t="str">
            <v>-</v>
          </cell>
          <cell r="T45" t="str">
            <v>M3M</v>
          </cell>
          <cell r="V45" t="str">
            <v>OAT_FRONTIERS</v>
          </cell>
          <cell r="W45" t="str">
            <v>3D</v>
          </cell>
          <cell r="Z45" t="str">
            <v>20240610 OAT_FRONTIERS M3M 20m 3D 80 85</v>
          </cell>
        </row>
        <row r="46">
          <cell r="J46" t="str">
            <v>Yes</v>
          </cell>
          <cell r="K46" t="str">
            <v>Yes</v>
          </cell>
          <cell r="L46" t="str">
            <v>Fahad</v>
          </cell>
          <cell r="M46" t="str">
            <v>not necessary</v>
          </cell>
          <cell r="N46" t="str">
            <v>Yes</v>
          </cell>
          <cell r="P46" t="str">
            <v>M3M</v>
          </cell>
          <cell r="S46" t="str">
            <v>-</v>
          </cell>
          <cell r="T46" t="str">
            <v>M3M</v>
          </cell>
          <cell r="U46" t="str">
            <v>check quality raport</v>
          </cell>
          <cell r="V46" t="str">
            <v>PHENO_CROP</v>
          </cell>
          <cell r="W46" t="str">
            <v>MS</v>
          </cell>
          <cell r="Z46" t="str">
            <v>20240611 PHENO_CROP M3M 30m MS 80 85</v>
          </cell>
        </row>
        <row r="47">
          <cell r="J47" t="str">
            <v>Yes</v>
          </cell>
          <cell r="K47" t="str">
            <v>Yes</v>
          </cell>
          <cell r="L47" t="str">
            <v>Fahad</v>
          </cell>
          <cell r="M47" t="str">
            <v>NEED ADJUSTMENT</v>
          </cell>
          <cell r="N47" t="str">
            <v>No</v>
          </cell>
          <cell r="S47" t="str">
            <v>-</v>
          </cell>
          <cell r="T47" t="str">
            <v>M3M</v>
          </cell>
          <cell r="U47" t="str">
            <v>Reflectance panel images from PhenoCrop</v>
          </cell>
          <cell r="V47" t="str">
            <v>DIVERSITY_OATS</v>
          </cell>
          <cell r="W47" t="str">
            <v>MS</v>
          </cell>
          <cell r="Z47" t="str">
            <v>20240611 DIVERSITY_OATS M3M 30m MS 80 85</v>
          </cell>
        </row>
        <row r="48">
          <cell r="J48" t="str">
            <v>No</v>
          </cell>
          <cell r="K48" t="str">
            <v>Yes</v>
          </cell>
          <cell r="L48" t="str">
            <v>Sindre</v>
          </cell>
          <cell r="M48" t="str">
            <v>NEED ADJUSTMENT</v>
          </cell>
          <cell r="N48" t="str">
            <v>No</v>
          </cell>
          <cell r="S48" t="str">
            <v>-</v>
          </cell>
          <cell r="T48" t="str">
            <v>M3M</v>
          </cell>
          <cell r="U48" t="str">
            <v>Reflectance panel images from PhenoCrop</v>
          </cell>
          <cell r="V48" t="str">
            <v>OAT_FRONTIERS</v>
          </cell>
          <cell r="W48" t="str">
            <v>MS</v>
          </cell>
          <cell r="Z48" t="str">
            <v>20240611 OAT_FRONTIERS M3M 20m MS 80 85</v>
          </cell>
        </row>
        <row r="49">
          <cell r="J49" t="str">
            <v>Yes</v>
          </cell>
          <cell r="K49" t="str">
            <v>Yes</v>
          </cell>
          <cell r="L49" t="str">
            <v>Sindre &amp; Fahad</v>
          </cell>
          <cell r="M49" t="str">
            <v>NEED ADJUSTMENT</v>
          </cell>
          <cell r="N49" t="str">
            <v>No</v>
          </cell>
          <cell r="S49" t="str">
            <v>-</v>
          </cell>
          <cell r="T49" t="str">
            <v>M3M</v>
          </cell>
          <cell r="U49" t="str">
            <v>Reflectance panel images from PhenoCrop</v>
          </cell>
          <cell r="V49" t="str">
            <v>OAT_FRONTIERS</v>
          </cell>
          <cell r="W49" t="str">
            <v>MS</v>
          </cell>
          <cell r="Z49" t="str">
            <v>20240611 OAT_FRONTIERS M3M 30m MS 80 85</v>
          </cell>
        </row>
        <row r="50">
          <cell r="J50" t="str">
            <v>No</v>
          </cell>
          <cell r="K50" t="str">
            <v>Yes</v>
          </cell>
          <cell r="L50" t="str">
            <v>Sindre</v>
          </cell>
          <cell r="M50" t="str">
            <v>not necessary</v>
          </cell>
          <cell r="N50" t="str">
            <v>No</v>
          </cell>
          <cell r="P50" t="str">
            <v>P4M</v>
          </cell>
          <cell r="T50" t="str">
            <v>P4M</v>
          </cell>
          <cell r="U50" t="str">
            <v>The RGB images look strange. Slow processing. The orthomosaics has a distorted area. However, many plots can still be used.</v>
          </cell>
          <cell r="V50" t="str">
            <v>PHENO_CROP</v>
          </cell>
          <cell r="W50" t="str">
            <v>MS</v>
          </cell>
          <cell r="Z50" t="str">
            <v>20240611 PHENO_CROP P4M 20m MS 80 85</v>
          </cell>
        </row>
        <row r="51">
          <cell r="J51" t="str">
            <v>Yes</v>
          </cell>
          <cell r="K51" t="str">
            <v>Yes</v>
          </cell>
          <cell r="L51" t="str">
            <v>Fahad</v>
          </cell>
          <cell r="M51" t="str">
            <v>not necessary</v>
          </cell>
          <cell r="N51" t="str">
            <v>Yes</v>
          </cell>
          <cell r="O51" t="str">
            <v>COPY AGAIN</v>
          </cell>
          <cell r="S51" t="str">
            <v>-</v>
          </cell>
          <cell r="T51" t="str">
            <v>M3M</v>
          </cell>
          <cell r="U51" t="str">
            <v>Processing step 3 failed (Exif error), but then succeded when doing it again with the same settings.</v>
          </cell>
          <cell r="V51" t="str">
            <v>E166</v>
          </cell>
          <cell r="W51" t="str">
            <v>MS</v>
          </cell>
          <cell r="Z51" t="str">
            <v>20240611 E166 M3M 30m MS 80 85</v>
          </cell>
        </row>
        <row r="52">
          <cell r="J52" t="str">
            <v>-</v>
          </cell>
          <cell r="K52" t="str">
            <v>Yes</v>
          </cell>
          <cell r="L52" t="str">
            <v>Fahad</v>
          </cell>
          <cell r="M52" t="str">
            <v>not necessary</v>
          </cell>
          <cell r="N52" t="str">
            <v>No</v>
          </cell>
          <cell r="T52" t="str">
            <v>M3M</v>
          </cell>
          <cell r="U52" t="str">
            <v>Had to pause imaging ∞ times. Had to process step 1 again because opening the previous processing project gave the error "Some of the image paths stored in the project cannot be found".</v>
          </cell>
          <cell r="V52" t="str">
            <v>PRO_BAR_SØRÅS</v>
          </cell>
          <cell r="W52" t="str">
            <v>MS</v>
          </cell>
          <cell r="Z52" t="str">
            <v>20240611 PRO_BAR_SØRÅS M3M 30m MS 80 85</v>
          </cell>
        </row>
        <row r="53">
          <cell r="J53" t="str">
            <v>No</v>
          </cell>
          <cell r="K53" t="str">
            <v>Yes</v>
          </cell>
          <cell r="L53" t="str">
            <v>Fahad</v>
          </cell>
          <cell r="M53" t="str">
            <v>not necessary</v>
          </cell>
          <cell r="N53" t="str">
            <v>No</v>
          </cell>
          <cell r="T53" t="str">
            <v>M3M</v>
          </cell>
          <cell r="U53" t="str">
            <v>Reflectance panel images from PhenoCrop</v>
          </cell>
          <cell r="V53" t="str">
            <v>PRO_BAR_VOLL</v>
          </cell>
          <cell r="W53" t="str">
            <v>MS</v>
          </cell>
          <cell r="Z53" t="str">
            <v>20240611 PRO_BAR_VOLL M3M 30m MS 80 85</v>
          </cell>
        </row>
        <row r="54">
          <cell r="J54" t="str">
            <v>Yes</v>
          </cell>
          <cell r="K54" t="str">
            <v>Yes</v>
          </cell>
          <cell r="L54" t="str">
            <v>Sindre</v>
          </cell>
          <cell r="M54" t="str">
            <v>Indices done by Sindre. Later found indices to be wrong. Only 2 images used for calibration which was not good enough and resulted in mispositened ortho</v>
          </cell>
          <cell r="N54" t="str">
            <v>yes</v>
          </cell>
          <cell r="T54" t="str">
            <v>M3M</v>
          </cell>
          <cell r="V54" t="str">
            <v>PRO_BAR_VOLL</v>
          </cell>
          <cell r="W54" t="str">
            <v>MS</v>
          </cell>
          <cell r="Z54" t="str">
            <v>20240612 PRO_BAR_VOLL M3M 20m MS 80 85</v>
          </cell>
        </row>
        <row r="55">
          <cell r="J55" t="str">
            <v>Yes</v>
          </cell>
          <cell r="K55" t="str">
            <v>Yes</v>
          </cell>
          <cell r="L55" t="str">
            <v>Fahad</v>
          </cell>
          <cell r="N55" t="str">
            <v>No</v>
          </cell>
          <cell r="T55" t="str">
            <v>M3M</v>
          </cell>
          <cell r="V55" t="str">
            <v>PRO_BAR_VOLL</v>
          </cell>
          <cell r="W55" t="str">
            <v>3D</v>
          </cell>
          <cell r="Z55" t="str">
            <v>20240612 PRO_BAR_VOLL M3M 20m 3D 80 85</v>
          </cell>
        </row>
        <row r="56">
          <cell r="J56" t="str">
            <v>Yes</v>
          </cell>
          <cell r="K56" t="str">
            <v>Yes</v>
          </cell>
          <cell r="L56" t="str">
            <v>Fahad</v>
          </cell>
          <cell r="M56" t="str">
            <v>REDO DESKTOP</v>
          </cell>
          <cell r="N56" t="str">
            <v>No</v>
          </cell>
          <cell r="S56" t="str">
            <v>1,9</v>
          </cell>
          <cell r="T56" t="str">
            <v>M3M</v>
          </cell>
          <cell r="V56" t="str">
            <v>PHENO_CROP</v>
          </cell>
          <cell r="W56" t="str">
            <v>3D</v>
          </cell>
          <cell r="Z56" t="str">
            <v>20240612 PHENO_CROP M3M 20m 3D 80 85</v>
          </cell>
        </row>
        <row r="57">
          <cell r="J57" t="str">
            <v>Yes</v>
          </cell>
          <cell r="K57" t="str">
            <v>Yes</v>
          </cell>
          <cell r="L57" t="str">
            <v>Sindre</v>
          </cell>
          <cell r="M57" t="str">
            <v>not necessary</v>
          </cell>
          <cell r="N57" t="str">
            <v>Yes</v>
          </cell>
          <cell r="P57" t="str">
            <v>P4M</v>
          </cell>
          <cell r="T57" t="str">
            <v>P4M</v>
          </cell>
          <cell r="V57" t="str">
            <v>PHENO_CROP</v>
          </cell>
          <cell r="W57" t="str">
            <v>MS</v>
          </cell>
          <cell r="Z57" t="str">
            <v>20240613 PHENO_CROP P4M 20m MS 70 70</v>
          </cell>
        </row>
        <row r="58">
          <cell r="J58" t="str">
            <v>Yes</v>
          </cell>
          <cell r="K58" t="str">
            <v>No</v>
          </cell>
          <cell r="M58" t="str">
            <v>REFLECTANCE MISSING</v>
          </cell>
          <cell r="N58" t="str">
            <v>No</v>
          </cell>
          <cell r="S58" t="str">
            <v>4,3-6</v>
          </cell>
          <cell r="T58" t="str">
            <v>M3M</v>
          </cell>
          <cell r="V58" t="str">
            <v>PILOT</v>
          </cell>
          <cell r="W58" t="str">
            <v>MS</v>
          </cell>
          <cell r="Z58" t="str">
            <v>20240613 PILOT M3M 30m MS 80 85</v>
          </cell>
        </row>
        <row r="59">
          <cell r="J59" t="str">
            <v>-</v>
          </cell>
          <cell r="K59" t="str">
            <v>Yes</v>
          </cell>
          <cell r="L59" t="str">
            <v>Fahad</v>
          </cell>
          <cell r="M59" t="str">
            <v>not necessary</v>
          </cell>
          <cell r="N59" t="str">
            <v>No</v>
          </cell>
          <cell r="T59" t="str">
            <v>M3M</v>
          </cell>
          <cell r="V59" t="str">
            <v>E166</v>
          </cell>
          <cell r="W59" t="str">
            <v>3D</v>
          </cell>
          <cell r="Z59" t="str">
            <v>20240617 E166 M3M 20m 3D 80 85</v>
          </cell>
        </row>
        <row r="60">
          <cell r="J60" t="str">
            <v>Yes</v>
          </cell>
          <cell r="K60" t="str">
            <v>Yes</v>
          </cell>
          <cell r="L60" t="str">
            <v>Fahad</v>
          </cell>
          <cell r="M60" t="str">
            <v>LAPTOP, UNCHECK SKYLINE IMAGE</v>
          </cell>
          <cell r="N60" t="str">
            <v>No</v>
          </cell>
          <cell r="S60" t="str">
            <v>6,4-9,4</v>
          </cell>
          <cell r="T60" t="str">
            <v>M3M</v>
          </cell>
          <cell r="U60" t="str">
            <v>FAILED Cannot compute the average ground sampling distance (GSD).</v>
          </cell>
          <cell r="V60" t="str">
            <v>PHENO_CROP</v>
          </cell>
          <cell r="W60" t="str">
            <v>3D</v>
          </cell>
          <cell r="Z60" t="str">
            <v>20240617 PHENO_CROP M3M 20m 3D 80 85</v>
          </cell>
        </row>
        <row r="61">
          <cell r="J61" t="str">
            <v>Yes</v>
          </cell>
          <cell r="K61" t="str">
            <v>Yes</v>
          </cell>
          <cell r="L61" t="str">
            <v>Fahad</v>
          </cell>
          <cell r="M61" t="str">
            <v>CHECK PIX4D FILE</v>
          </cell>
          <cell r="N61" t="str">
            <v>No</v>
          </cell>
          <cell r="S61">
            <v>7.4</v>
          </cell>
          <cell r="T61" t="str">
            <v>M3M</v>
          </cell>
          <cell r="V61" t="str">
            <v>DIVERSITY_OATS</v>
          </cell>
          <cell r="W61" t="str">
            <v>3D</v>
          </cell>
          <cell r="Z61" t="str">
            <v>20240617 DIVERSITY_OATS M3M 20m 3D 80 85</v>
          </cell>
        </row>
        <row r="62">
          <cell r="J62" t="str">
            <v>Yes</v>
          </cell>
          <cell r="K62" t="str">
            <v>Yes</v>
          </cell>
          <cell r="L62" t="str">
            <v>Fahad</v>
          </cell>
          <cell r="M62" t="str">
            <v>not necessary</v>
          </cell>
          <cell r="N62" t="str">
            <v>No</v>
          </cell>
          <cell r="S62">
            <v>7.511111111111112</v>
          </cell>
          <cell r="T62" t="str">
            <v>M3M</v>
          </cell>
          <cell r="V62" t="str">
            <v>PRO_BAR_SØRÅS</v>
          </cell>
          <cell r="W62" t="str">
            <v>3D</v>
          </cell>
          <cell r="Z62" t="str">
            <v>20240617 PRO_BAR_SØRÅS M3M 20m 3D 80 85</v>
          </cell>
        </row>
        <row r="63">
          <cell r="J63" t="str">
            <v>-</v>
          </cell>
          <cell r="K63" t="str">
            <v>Yes</v>
          </cell>
          <cell r="L63" t="str">
            <v>Fahad</v>
          </cell>
          <cell r="N63" t="str">
            <v>No</v>
          </cell>
          <cell r="P63" t="str">
            <v>M3M-2</v>
          </cell>
          <cell r="S63">
            <v>2.4</v>
          </cell>
          <cell r="T63" t="str">
            <v>M3M</v>
          </cell>
          <cell r="V63" t="str">
            <v>PRO_BAR_VOLL</v>
          </cell>
          <cell r="W63" t="str">
            <v>3D</v>
          </cell>
          <cell r="Z63" t="str">
            <v>20240619 PRO_BAR_VOLL M3M 20m 3D 80 85</v>
          </cell>
        </row>
        <row r="64">
          <cell r="J64" t="str">
            <v>Yes</v>
          </cell>
          <cell r="K64" t="str">
            <v>Yes</v>
          </cell>
          <cell r="L64" t="str">
            <v>Fahad</v>
          </cell>
          <cell r="M64" t="str">
            <v>Missing</v>
          </cell>
          <cell r="N64" t="str">
            <v>No</v>
          </cell>
          <cell r="P64" t="str">
            <v>M3M-2</v>
          </cell>
          <cell r="T64" t="str">
            <v>M3M</v>
          </cell>
          <cell r="U64" t="str">
            <v>PROBLEMS WITH PIX4D PROJECT FOLDER. haS TWO FOLDERS WITH SAME NAME</v>
          </cell>
          <cell r="V64" t="str">
            <v>PRO_BAR_SØRÅS</v>
          </cell>
          <cell r="W64" t="str">
            <v>3D</v>
          </cell>
          <cell r="Z64" t="str">
            <v>20240619 PRO_BAR_SØRÅS M3M 20m 3D 70 70</v>
          </cell>
        </row>
        <row r="65">
          <cell r="J65" t="str">
            <v>Yes</v>
          </cell>
          <cell r="K65" t="str">
            <v>Yes</v>
          </cell>
          <cell r="L65" t="str">
            <v>Fahad</v>
          </cell>
          <cell r="M65" t="str">
            <v>not necessary</v>
          </cell>
          <cell r="N65" t="str">
            <v>Yes</v>
          </cell>
          <cell r="O65" t="str">
            <v>COPY AGAIN</v>
          </cell>
          <cell r="P65" t="str">
            <v>P4M-3</v>
          </cell>
          <cell r="T65" t="str">
            <v>P4M</v>
          </cell>
          <cell r="V65" t="str">
            <v>PHENO_CROP</v>
          </cell>
          <cell r="W65" t="str">
            <v>MS</v>
          </cell>
          <cell r="Z65" t="str">
            <v>20240619 PHENO_CROP P4M 20m MS 70 75</v>
          </cell>
        </row>
        <row r="66">
          <cell r="J66" t="str">
            <v>yes</v>
          </cell>
          <cell r="K66" t="str">
            <v>Yes</v>
          </cell>
          <cell r="M66" t="str">
            <v>NEED ADJUSTMENT.REDONE BY ME</v>
          </cell>
          <cell r="N66" t="str">
            <v>No</v>
          </cell>
          <cell r="P66" t="str">
            <v>M3M-1</v>
          </cell>
          <cell r="S66">
            <v>2.4</v>
          </cell>
          <cell r="T66" t="str">
            <v>M3M</v>
          </cell>
          <cell r="V66" t="str">
            <v>DIVERSITY_OATS</v>
          </cell>
          <cell r="W66" t="str">
            <v>MS</v>
          </cell>
          <cell r="Z66" t="str">
            <v>20240619 DIVERSITY_OATS M3M 30m MS 80 85</v>
          </cell>
        </row>
        <row r="67">
          <cell r="J67" t="str">
            <v>Yes</v>
          </cell>
          <cell r="K67" t="str">
            <v>Yes</v>
          </cell>
          <cell r="L67" t="str">
            <v>Isak</v>
          </cell>
          <cell r="M67" t="str">
            <v>not necessary</v>
          </cell>
          <cell r="N67" t="str">
            <v>No</v>
          </cell>
          <cell r="P67" t="str">
            <v>M3M-1</v>
          </cell>
          <cell r="T67" t="str">
            <v>M3M</v>
          </cell>
          <cell r="V67" t="str">
            <v>OAT_FRONTIERS</v>
          </cell>
          <cell r="W67" t="str">
            <v>3D</v>
          </cell>
          <cell r="Z67" t="str">
            <v>20240619 OAT_FRONTIERS M3M 20m 3D 80 85</v>
          </cell>
        </row>
        <row r="68">
          <cell r="J68" t="str">
            <v>No</v>
          </cell>
          <cell r="K68" t="str">
            <v>Yes</v>
          </cell>
          <cell r="L68" t="str">
            <v>Fahad</v>
          </cell>
          <cell r="M68" t="str">
            <v>not necessary</v>
          </cell>
          <cell r="N68" t="str">
            <v>No</v>
          </cell>
          <cell r="P68" t="str">
            <v>M3M-2</v>
          </cell>
          <cell r="T68" t="str">
            <v>M3M</v>
          </cell>
          <cell r="U68" t="str">
            <v>Only 77% complete due to weather.</v>
          </cell>
          <cell r="V68" t="str">
            <v>PILOT</v>
          </cell>
          <cell r="W68" t="str">
            <v>MS</v>
          </cell>
          <cell r="Z68" t="str">
            <v>20240619 PILOT M3M 30m MS 80 85</v>
          </cell>
        </row>
        <row r="69">
          <cell r="J69" t="str">
            <v>Yes</v>
          </cell>
          <cell r="K69" t="str">
            <v>Yes</v>
          </cell>
          <cell r="L69" t="str">
            <v>Isak and Sindre?</v>
          </cell>
          <cell r="M69" t="str">
            <v>not necessary</v>
          </cell>
          <cell r="N69" t="str">
            <v>Yes</v>
          </cell>
          <cell r="O69" t="str">
            <v>COPY AGAIN</v>
          </cell>
          <cell r="P69" t="str">
            <v>M3M-2</v>
          </cell>
          <cell r="T69" t="str">
            <v>M3M</v>
          </cell>
          <cell r="U69" t="str">
            <v>"Error: Failed to write to Exif!" on step 3. Trying again.</v>
          </cell>
          <cell r="V69" t="str">
            <v>E166</v>
          </cell>
          <cell r="W69" t="str">
            <v>MS</v>
          </cell>
          <cell r="Z69" t="str">
            <v>20240619 E166 M3M 30m MS 80 85</v>
          </cell>
        </row>
        <row r="70">
          <cell r="J70" t="str">
            <v>Yes</v>
          </cell>
          <cell r="K70" t="str">
            <v>Yes</v>
          </cell>
          <cell r="L70" t="str">
            <v>Fahad</v>
          </cell>
          <cell r="M70" t="str">
            <v>not necessary</v>
          </cell>
          <cell r="N70" t="str">
            <v>No</v>
          </cell>
          <cell r="P70" t="str">
            <v>M3M-2</v>
          </cell>
          <cell r="S70">
            <v>5.4</v>
          </cell>
          <cell r="T70" t="str">
            <v>M3M</v>
          </cell>
          <cell r="V70" t="str">
            <v>PILOT</v>
          </cell>
          <cell r="W70" t="str">
            <v>MS</v>
          </cell>
          <cell r="Z70" t="str">
            <v>20240620 PILOT M3M 30m MS 80 85</v>
          </cell>
        </row>
        <row r="71">
          <cell r="J71" t="str">
            <v>Yes</v>
          </cell>
          <cell r="K71" t="str">
            <v>Yes</v>
          </cell>
          <cell r="L71" t="str">
            <v>Isak?How without reflectance</v>
          </cell>
          <cell r="M71" t="str">
            <v>Used images from some other flight</v>
          </cell>
          <cell r="N71" t="str">
            <v>yes</v>
          </cell>
          <cell r="P71" t="str">
            <v>M3M-1</v>
          </cell>
          <cell r="S71">
            <v>10</v>
          </cell>
          <cell r="T71" t="str">
            <v>M3M</v>
          </cell>
          <cell r="U71" t="str">
            <v>Missing image of calibration panel</v>
          </cell>
          <cell r="V71" t="str">
            <v>PRO_BAR_VOLL</v>
          </cell>
          <cell r="W71" t="str">
            <v>MS</v>
          </cell>
          <cell r="Z71" t="str">
            <v>20240620 PRO_BAR_VOLL M3M 30m MS 80 85</v>
          </cell>
        </row>
        <row r="72">
          <cell r="J72" t="str">
            <v>Yes</v>
          </cell>
          <cell r="K72" t="str">
            <v>Yes</v>
          </cell>
          <cell r="L72" t="str">
            <v>isak</v>
          </cell>
          <cell r="N72" t="str">
            <v>No</v>
          </cell>
          <cell r="P72" t="str">
            <v>M3M-1</v>
          </cell>
          <cell r="S72">
            <v>10</v>
          </cell>
          <cell r="T72" t="str">
            <v>M3M</v>
          </cell>
          <cell r="V72" t="str">
            <v>OAT_FRONTIERS</v>
          </cell>
          <cell r="W72" t="str">
            <v>MS</v>
          </cell>
          <cell r="Z72" t="str">
            <v>20240620 OAT_FRONTIERS M3M 30m MS 80 85</v>
          </cell>
        </row>
        <row r="73">
          <cell r="J73" t="str">
            <v>Yes</v>
          </cell>
          <cell r="K73" t="str">
            <v>Yes</v>
          </cell>
          <cell r="L73" t="str">
            <v>Fahad</v>
          </cell>
          <cell r="M73" t="str">
            <v>not necessary</v>
          </cell>
          <cell r="N73" t="str">
            <v>No</v>
          </cell>
          <cell r="P73" t="str">
            <v>M3M-2</v>
          </cell>
          <cell r="S73">
            <v>7.9</v>
          </cell>
          <cell r="T73" t="str">
            <v>M3M</v>
          </cell>
          <cell r="U73" t="str">
            <v>Reflectance images from another flight on the same day</v>
          </cell>
          <cell r="V73" t="str">
            <v>PRO_BAR_SØRÅS</v>
          </cell>
          <cell r="W73" t="str">
            <v>MS</v>
          </cell>
          <cell r="Z73" t="str">
            <v>20240620 PRO_BAR_SØRÅS M3M 30m MS 80 85</v>
          </cell>
        </row>
        <row r="74">
          <cell r="J74" t="str">
            <v>Yes</v>
          </cell>
          <cell r="K74" t="str">
            <v>Yes</v>
          </cell>
          <cell r="L74" t="str">
            <v>Fahad</v>
          </cell>
          <cell r="M74" t="str">
            <v>not necessary</v>
          </cell>
          <cell r="N74" t="str">
            <v>No</v>
          </cell>
          <cell r="P74" t="str">
            <v>M3M-2</v>
          </cell>
          <cell r="S74">
            <v>7.1</v>
          </cell>
          <cell r="T74" t="str">
            <v>M3M</v>
          </cell>
          <cell r="U74" t="str">
            <v>Reflectance images from another flight on the same day</v>
          </cell>
          <cell r="V74" t="str">
            <v>PRO_BAR_SØRÅS</v>
          </cell>
          <cell r="W74" t="str">
            <v>MS</v>
          </cell>
          <cell r="Z74" t="str">
            <v>20240620 PRO_BAR_SØRÅS M3M 30m MS 70 70</v>
          </cell>
        </row>
        <row r="75">
          <cell r="J75" t="str">
            <v>Yes</v>
          </cell>
          <cell r="K75" t="str">
            <v>Yes</v>
          </cell>
          <cell r="L75" t="str">
            <v>Isak</v>
          </cell>
          <cell r="N75" t="str">
            <v>No</v>
          </cell>
          <cell r="P75" t="str">
            <v>M3M-1</v>
          </cell>
          <cell r="Q75" t="str">
            <v>Isak</v>
          </cell>
          <cell r="S75">
            <v>4.8</v>
          </cell>
          <cell r="T75" t="str">
            <v>M3M</v>
          </cell>
          <cell r="V75" t="str">
            <v>OAT_FRONTIERS</v>
          </cell>
          <cell r="W75" t="str">
            <v>MS</v>
          </cell>
          <cell r="Z75" t="str">
            <v>20240621 OAT_FRONTIERS M3M 20m MS 80 85</v>
          </cell>
        </row>
        <row r="76">
          <cell r="J76" t="str">
            <v>Yes</v>
          </cell>
          <cell r="K76" t="str">
            <v>Yes</v>
          </cell>
          <cell r="L76" t="str">
            <v>Fahad</v>
          </cell>
          <cell r="M76" t="str">
            <v>not necessary</v>
          </cell>
          <cell r="N76" t="str">
            <v>No</v>
          </cell>
          <cell r="P76" t="str">
            <v>M3M-1</v>
          </cell>
          <cell r="Q76" t="str">
            <v>Isak</v>
          </cell>
          <cell r="S76">
            <v>3.1</v>
          </cell>
          <cell r="T76" t="str">
            <v>M3M</v>
          </cell>
          <cell r="V76" t="str">
            <v>PRO_BAR_SØRÅS</v>
          </cell>
          <cell r="W76" t="str">
            <v>MS</v>
          </cell>
          <cell r="Z76" t="str">
            <v>20240621 PRO_BAR_SØRÅS M3M 30m MS 80 85</v>
          </cell>
        </row>
        <row r="77">
          <cell r="J77" t="str">
            <v>Yes</v>
          </cell>
          <cell r="K77" t="str">
            <v>Yes</v>
          </cell>
          <cell r="L77" t="str">
            <v>Fahad</v>
          </cell>
          <cell r="M77" t="str">
            <v>not necessary</v>
          </cell>
          <cell r="N77" t="str">
            <v>No</v>
          </cell>
          <cell r="P77" t="str">
            <v>M3M-2</v>
          </cell>
          <cell r="Q77" t="str">
            <v>Sindre</v>
          </cell>
          <cell r="S77">
            <v>4.0200000000000005</v>
          </cell>
          <cell r="T77" t="str">
            <v>M3M</v>
          </cell>
          <cell r="V77" t="str">
            <v>PRO_BAR_SØRÅS</v>
          </cell>
          <cell r="W77" t="str">
            <v>3D</v>
          </cell>
          <cell r="Z77" t="str">
            <v>20240621 PRO_BAR_SØRÅS M3M 20m 3D 80 85</v>
          </cell>
        </row>
        <row r="78">
          <cell r="J78" t="str">
            <v>Yes</v>
          </cell>
          <cell r="K78" t="str">
            <v>Yes</v>
          </cell>
          <cell r="L78" t="str">
            <v>Fahad</v>
          </cell>
          <cell r="M78" t="str">
            <v>not necessary</v>
          </cell>
          <cell r="N78" t="str">
            <v>No</v>
          </cell>
          <cell r="P78" t="str">
            <v>M3M-2</v>
          </cell>
          <cell r="Q78" t="str">
            <v>Sindre</v>
          </cell>
          <cell r="S78">
            <v>3.1</v>
          </cell>
          <cell r="T78" t="str">
            <v>M3M</v>
          </cell>
          <cell r="U78" t="str">
            <v>Error e0046: Processing failed. Cannot compute the average ground sampling distance (GSD).</v>
          </cell>
          <cell r="V78" t="str">
            <v>PRO_BAR_SØRÅS</v>
          </cell>
          <cell r="W78" t="str">
            <v>MS</v>
          </cell>
          <cell r="Z78" t="str">
            <v>20240621 PRO_BAR_SØRÅS M3M 30m MS 70 70</v>
          </cell>
        </row>
        <row r="79">
          <cell r="J79" t="str">
            <v>Yes</v>
          </cell>
          <cell r="K79" t="str">
            <v>Yes</v>
          </cell>
          <cell r="L79" t="str">
            <v>Sindre</v>
          </cell>
          <cell r="N79" t="str">
            <v>No</v>
          </cell>
          <cell r="P79" t="str">
            <v>M3M-1</v>
          </cell>
          <cell r="Q79" t="str">
            <v>Isak</v>
          </cell>
          <cell r="S79" t="str">
            <v>-</v>
          </cell>
          <cell r="T79" t="str">
            <v>M3M</v>
          </cell>
          <cell r="V79" t="str">
            <v>PRO_BAR_VOLL</v>
          </cell>
          <cell r="W79" t="str">
            <v>MS</v>
          </cell>
          <cell r="Z79" t="str">
            <v>20240621 PRO_BAR_VOLL M3M 30m MS 80 85</v>
          </cell>
        </row>
        <row r="80">
          <cell r="K80" t="str">
            <v>Yes</v>
          </cell>
          <cell r="L80" t="str">
            <v>Sindre</v>
          </cell>
          <cell r="M80" t="str">
            <v>not necessary</v>
          </cell>
          <cell r="N80" t="str">
            <v>Yes</v>
          </cell>
          <cell r="P80" t="str">
            <v>M3M</v>
          </cell>
          <cell r="T80" t="str">
            <v>M3M</v>
          </cell>
          <cell r="U80" t="str">
            <v>This flight has been lacking an excel entry until I (Sindre) added it now (26.07.2024) as I went through the flight image folders. It's location matches the "Ish new folder name" column.</v>
          </cell>
          <cell r="V80" t="str">
            <v>PHENO_CROP</v>
          </cell>
          <cell r="W80" t="str">
            <v>MS</v>
          </cell>
          <cell r="Z80" t="str">
            <v>20240621 PHENO_CROP M3M 30m MS 80 85</v>
          </cell>
        </row>
        <row r="81">
          <cell r="J81" t="str">
            <v>No</v>
          </cell>
          <cell r="K81" t="str">
            <v>Yes</v>
          </cell>
          <cell r="L81" t="str">
            <v>Fahad</v>
          </cell>
          <cell r="M81" t="str">
            <v>not necessary</v>
          </cell>
          <cell r="N81" t="str">
            <v>No</v>
          </cell>
          <cell r="P81" t="str">
            <v>M3M-2</v>
          </cell>
          <cell r="Q81" t="str">
            <v>Sindre</v>
          </cell>
          <cell r="T81" t="str">
            <v>M3M</v>
          </cell>
          <cell r="U81" t="str">
            <v>Hole in the orthomosaic.</v>
          </cell>
          <cell r="V81" t="str">
            <v>PILOT</v>
          </cell>
          <cell r="W81" t="str">
            <v>MS</v>
          </cell>
          <cell r="Z81" t="str">
            <v>20240624 PILOT M3M 30m MS 80 85</v>
          </cell>
        </row>
        <row r="82">
          <cell r="J82" t="str">
            <v>Yes</v>
          </cell>
          <cell r="K82" t="str">
            <v>Yes</v>
          </cell>
          <cell r="L82" t="str">
            <v>Fahad</v>
          </cell>
          <cell r="M82" t="str">
            <v>not necessary</v>
          </cell>
          <cell r="N82" t="str">
            <v>No</v>
          </cell>
          <cell r="P82" t="str">
            <v>M3M-2</v>
          </cell>
          <cell r="Q82" t="str">
            <v>Sindre</v>
          </cell>
          <cell r="T82" t="str">
            <v>M3M</v>
          </cell>
          <cell r="U82" t="str">
            <v>NEED TO INPUT CALIBRATION VALUES.</v>
          </cell>
          <cell r="V82" t="str">
            <v>PRO_BAR_SØRÅS</v>
          </cell>
          <cell r="W82" t="str">
            <v>MS</v>
          </cell>
          <cell r="Z82" t="str">
            <v>20240624 PRO_BAR_SØRÅS M3M 30m MS 80 85</v>
          </cell>
        </row>
        <row r="83">
          <cell r="J83" t="str">
            <v>Yes</v>
          </cell>
          <cell r="K83" t="str">
            <v>Yes</v>
          </cell>
          <cell r="L83" t="str">
            <v>Sindre</v>
          </cell>
          <cell r="M83" t="str">
            <v>NEED ADJUSTMENT</v>
          </cell>
          <cell r="N83" t="str">
            <v>No</v>
          </cell>
          <cell r="P83" t="str">
            <v>M3M-1</v>
          </cell>
          <cell r="Q83" t="str">
            <v>Isak</v>
          </cell>
          <cell r="T83" t="str">
            <v>M3M</v>
          </cell>
          <cell r="U83" t="str">
            <v>Reflectance images from Søråsjordet  flight on the same day</v>
          </cell>
          <cell r="V83" t="str">
            <v>OAT_FRONTIERS</v>
          </cell>
          <cell r="W83" t="str">
            <v>MS</v>
          </cell>
          <cell r="Z83" t="str">
            <v>20240624 OAT_FRONTIERS M3M 30m MS 80 85</v>
          </cell>
        </row>
        <row r="84">
          <cell r="K84" t="str">
            <v>Yes</v>
          </cell>
          <cell r="L84" t="str">
            <v>Fahad</v>
          </cell>
          <cell r="M84" t="str">
            <v>NEED ADJUSTMENT</v>
          </cell>
          <cell r="N84" t="str">
            <v>No</v>
          </cell>
          <cell r="P84" t="str">
            <v>M3M-1</v>
          </cell>
          <cell r="Q84" t="str">
            <v>Isak</v>
          </cell>
          <cell r="T84" t="str">
            <v>M3M</v>
          </cell>
          <cell r="U84" t="str">
            <v>Reflectance images from Søråsjordet  flight on the same day</v>
          </cell>
          <cell r="V84" t="str">
            <v>OAT_FRONTIERS</v>
          </cell>
          <cell r="W84" t="str">
            <v>MS</v>
          </cell>
          <cell r="Z84" t="str">
            <v>20240624 OAT_FRONTIERS M3M 20m MS 80 85</v>
          </cell>
        </row>
        <row r="85">
          <cell r="J85" t="str">
            <v>Yes</v>
          </cell>
          <cell r="K85" t="str">
            <v>Yes</v>
          </cell>
          <cell r="L85" t="str">
            <v>Fahad</v>
          </cell>
          <cell r="M85" t="str">
            <v>not necessary</v>
          </cell>
          <cell r="N85" t="str">
            <v>Yes</v>
          </cell>
          <cell r="O85" t="str">
            <v>COPY AGAIN</v>
          </cell>
          <cell r="P85" t="str">
            <v>P4M-3</v>
          </cell>
          <cell r="Q85" t="str">
            <v>Isak</v>
          </cell>
          <cell r="T85" t="str">
            <v>P4M</v>
          </cell>
          <cell r="V85" t="str">
            <v>PHENO_CROP</v>
          </cell>
          <cell r="W85" t="str">
            <v>MS</v>
          </cell>
          <cell r="Z85" t="str">
            <v>20240624 PHENO_CROP P4M 20m MS 70 75</v>
          </cell>
        </row>
        <row r="86">
          <cell r="J86" t="str">
            <v>Yes</v>
          </cell>
          <cell r="K86" t="str">
            <v>Yes</v>
          </cell>
          <cell r="L86" t="str">
            <v>Sindre</v>
          </cell>
          <cell r="M86" t="str">
            <v>NEED ADJUSTMENT</v>
          </cell>
          <cell r="N86" t="str">
            <v>No</v>
          </cell>
          <cell r="P86" t="str">
            <v>M3M-1</v>
          </cell>
          <cell r="Q86" t="str">
            <v>Isak</v>
          </cell>
          <cell r="T86" t="str">
            <v>M3M</v>
          </cell>
          <cell r="U86" t="str">
            <v>DO STEP 3 AGAIN WITH CALIBRATION VALUES!</v>
          </cell>
          <cell r="V86" t="str">
            <v>DIVERSITY_OATS</v>
          </cell>
          <cell r="W86" t="str">
            <v>MS</v>
          </cell>
          <cell r="Z86" t="str">
            <v>20240624 DIVERSITY_OATS M3M 30m MS 80 85</v>
          </cell>
        </row>
        <row r="87">
          <cell r="J87" t="str">
            <v>Yes</v>
          </cell>
          <cell r="K87" t="str">
            <v>Yes</v>
          </cell>
          <cell r="L87" t="str">
            <v>Fahad</v>
          </cell>
          <cell r="M87" t="str">
            <v>CHECK PIX4D FILE</v>
          </cell>
          <cell r="N87" t="str">
            <v>No</v>
          </cell>
          <cell r="P87" t="str">
            <v>M3M-1</v>
          </cell>
          <cell r="Q87" t="str">
            <v>Isak</v>
          </cell>
          <cell r="T87" t="str">
            <v>M3M</v>
          </cell>
          <cell r="U87" t="str">
            <v>NEED TO INPUT CALIBRATION VALUES.</v>
          </cell>
          <cell r="V87" t="str">
            <v>DIVERSITY_OATS</v>
          </cell>
          <cell r="W87" t="str">
            <v>3D</v>
          </cell>
          <cell r="Z87" t="str">
            <v>20240624 DIVERSITY_OATS M3M 20m 3D 80 85</v>
          </cell>
        </row>
        <row r="88">
          <cell r="J88" t="str">
            <v>Yes</v>
          </cell>
          <cell r="K88" t="str">
            <v>Yes</v>
          </cell>
          <cell r="L88" t="str">
            <v>Fahad</v>
          </cell>
          <cell r="M88" t="str">
            <v>not necessary</v>
          </cell>
          <cell r="N88" t="str">
            <v>Yes</v>
          </cell>
          <cell r="O88" t="str">
            <v>COPY AGAIN</v>
          </cell>
          <cell r="P88" t="str">
            <v>M3M-2</v>
          </cell>
          <cell r="Q88" t="str">
            <v>Sindre</v>
          </cell>
          <cell r="T88" t="str">
            <v>M3M</v>
          </cell>
          <cell r="V88" t="str">
            <v>E166</v>
          </cell>
          <cell r="W88" t="str">
            <v>MS</v>
          </cell>
          <cell r="Z88" t="str">
            <v>20240624 E166 M3M 30m MS 80 85</v>
          </cell>
        </row>
        <row r="89">
          <cell r="J89" t="str">
            <v>Yes</v>
          </cell>
          <cell r="K89" t="str">
            <v>yes</v>
          </cell>
          <cell r="L89" t="str">
            <v>Fahad</v>
          </cell>
          <cell r="N89" t="str">
            <v>yes</v>
          </cell>
          <cell r="P89" t="str">
            <v>M3M-1</v>
          </cell>
          <cell r="Q89" t="str">
            <v>Isak</v>
          </cell>
          <cell r="T89" t="str">
            <v>M3M</v>
          </cell>
          <cell r="V89" t="str">
            <v>PRO_BAR_VOLL</v>
          </cell>
          <cell r="W89" t="str">
            <v>MS</v>
          </cell>
          <cell r="Z89" t="str">
            <v>20240624 PRO_BAR_VOLL M3M 30m MS 80 85</v>
          </cell>
        </row>
        <row r="90">
          <cell r="J90" t="str">
            <v>Yes</v>
          </cell>
          <cell r="K90" t="str">
            <v>Yes</v>
          </cell>
          <cell r="L90" t="str">
            <v>Fahad</v>
          </cell>
          <cell r="N90" t="str">
            <v>No</v>
          </cell>
          <cell r="P90" t="str">
            <v>M3M-1</v>
          </cell>
          <cell r="Q90" t="str">
            <v>Isak</v>
          </cell>
          <cell r="T90" t="str">
            <v>M3M</v>
          </cell>
          <cell r="V90" t="str">
            <v>PRO_BAR_VOLL</v>
          </cell>
          <cell r="W90" t="str">
            <v>3D</v>
          </cell>
          <cell r="Z90" t="str">
            <v>20240624 PRO_BAR_VOLL M3M 20m 3D 80 85</v>
          </cell>
        </row>
        <row r="91">
          <cell r="J91" t="str">
            <v>Yes</v>
          </cell>
          <cell r="K91" t="str">
            <v>Yes</v>
          </cell>
          <cell r="L91" t="str">
            <v>Fahad</v>
          </cell>
          <cell r="M91" t="str">
            <v>not necessary</v>
          </cell>
          <cell r="N91" t="str">
            <v>Yes</v>
          </cell>
          <cell r="P91" t="str">
            <v>M3M-1</v>
          </cell>
          <cell r="Q91" t="str">
            <v>Isak</v>
          </cell>
          <cell r="T91" t="str">
            <v>M3M</v>
          </cell>
          <cell r="U91" t="str">
            <v>NEED TO INPUT CALIBRATION VALUES.</v>
          </cell>
          <cell r="V91" t="str">
            <v>PHENO_CROP</v>
          </cell>
          <cell r="W91" t="str">
            <v>MS</v>
          </cell>
          <cell r="Z91" t="str">
            <v>20240625 PHENO_CROP M3M 30m MS 80 85</v>
          </cell>
        </row>
        <row r="92">
          <cell r="J92" t="str">
            <v>Yes</v>
          </cell>
          <cell r="K92" t="str">
            <v>Yes</v>
          </cell>
          <cell r="L92" t="str">
            <v>Fahad</v>
          </cell>
          <cell r="M92" t="str">
            <v>LAPTOP</v>
          </cell>
          <cell r="N92" t="str">
            <v>No</v>
          </cell>
          <cell r="P92" t="str">
            <v>M3M-1</v>
          </cell>
          <cell r="Q92" t="str">
            <v>Isak</v>
          </cell>
          <cell r="T92" t="str">
            <v>M3M</v>
          </cell>
          <cell r="U92" t="str">
            <v>FAILED Cannot compute the average ground sampling distance (GSD).</v>
          </cell>
          <cell r="V92" t="str">
            <v>PHENO_CROP</v>
          </cell>
          <cell r="W92" t="str">
            <v>3D</v>
          </cell>
          <cell r="Z92" t="str">
            <v>20240625 PHENO_CROP M3M 20m 3D 80 85</v>
          </cell>
        </row>
        <row r="93">
          <cell r="J93" t="str">
            <v>Yes</v>
          </cell>
          <cell r="K93" t="str">
            <v>Yes</v>
          </cell>
          <cell r="L93" t="str">
            <v>Isak</v>
          </cell>
          <cell r="M93" t="str">
            <v>not necessary</v>
          </cell>
          <cell r="N93" t="str">
            <v>No</v>
          </cell>
          <cell r="P93" t="str">
            <v>M3M-1</v>
          </cell>
          <cell r="Q93" t="str">
            <v>Isak</v>
          </cell>
          <cell r="T93" t="str">
            <v>M3M</v>
          </cell>
          <cell r="V93" t="str">
            <v>OAT_FRONTIERS</v>
          </cell>
          <cell r="W93" t="str">
            <v>3D</v>
          </cell>
          <cell r="Z93" t="str">
            <v>20240625 OAT_FRONTIERS M3M 20m 3D 80 85</v>
          </cell>
        </row>
        <row r="94">
          <cell r="J94" t="str">
            <v>-</v>
          </cell>
          <cell r="K94" t="str">
            <v>Yes</v>
          </cell>
          <cell r="L94" t="str">
            <v>Fahad</v>
          </cell>
          <cell r="M94" t="str">
            <v>not necessary</v>
          </cell>
          <cell r="N94" t="str">
            <v>No</v>
          </cell>
          <cell r="P94" t="str">
            <v>M3M-1</v>
          </cell>
          <cell r="Q94" t="str">
            <v>Isak</v>
          </cell>
          <cell r="T94" t="str">
            <v>M3M</v>
          </cell>
          <cell r="V94" t="str">
            <v>E166</v>
          </cell>
          <cell r="W94" t="str">
            <v>3D</v>
          </cell>
          <cell r="Z94" t="str">
            <v>20240625 E166 M3M 20m 3D 80 85</v>
          </cell>
        </row>
        <row r="95">
          <cell r="J95" t="str">
            <v>Yes</v>
          </cell>
          <cell r="K95" t="str">
            <v>Yes</v>
          </cell>
          <cell r="L95" t="str">
            <v>Fahad</v>
          </cell>
          <cell r="M95" t="str">
            <v>not necessary</v>
          </cell>
          <cell r="N95" t="str">
            <v>No</v>
          </cell>
          <cell r="P95" t="str">
            <v>M3M-2</v>
          </cell>
          <cell r="Q95" t="str">
            <v>Sindre</v>
          </cell>
          <cell r="T95" t="str">
            <v>M3M</v>
          </cell>
          <cell r="V95" t="str">
            <v>PRO_BAR_SØRÅS</v>
          </cell>
          <cell r="W95" t="str">
            <v>3D</v>
          </cell>
          <cell r="Z95" t="str">
            <v>20240625 PRO_BAR_SØRÅS M3M 20m 3D 80 85</v>
          </cell>
        </row>
        <row r="96">
          <cell r="J96" t="str">
            <v>Yes</v>
          </cell>
          <cell r="K96" t="str">
            <v>Yes</v>
          </cell>
          <cell r="L96" t="str">
            <v>Fahad</v>
          </cell>
          <cell r="M96" t="str">
            <v>not necessary</v>
          </cell>
          <cell r="N96" t="str">
            <v>No</v>
          </cell>
          <cell r="P96" t="str">
            <v>M3M-2</v>
          </cell>
          <cell r="Q96" t="str">
            <v>Sindre</v>
          </cell>
          <cell r="T96" t="str">
            <v>M3M</v>
          </cell>
          <cell r="U96" t="str">
            <v>NEED TO INPUT CALIBRATION VALUES.</v>
          </cell>
          <cell r="V96" t="str">
            <v>PRO_BAR_SØRÅS</v>
          </cell>
          <cell r="W96" t="str">
            <v>3D</v>
          </cell>
          <cell r="Z96" t="str">
            <v>20240625 PRO_BAR_SØRÅS M3M 20m 3D 70 75</v>
          </cell>
        </row>
        <row r="97">
          <cell r="J97" t="str">
            <v>Yes</v>
          </cell>
          <cell r="K97" t="str">
            <v>Yes</v>
          </cell>
          <cell r="L97" t="str">
            <v>Fahad</v>
          </cell>
          <cell r="M97" t="str">
            <v>not necessary</v>
          </cell>
          <cell r="N97" t="str">
            <v>No</v>
          </cell>
          <cell r="P97" t="str">
            <v>M3M-2</v>
          </cell>
          <cell r="Q97" t="str">
            <v>Sindre Stokke</v>
          </cell>
          <cell r="T97" t="str">
            <v>M3M</v>
          </cell>
          <cell r="U97" t="str">
            <v xml:space="preserve">The "Computed Image/GCPs/Manual Tie Points Positions" contains some unusual rings. Failed to Process step 2 and 3. </v>
          </cell>
          <cell r="V97" t="str">
            <v>PILOT</v>
          </cell>
          <cell r="W97" t="str">
            <v>MS</v>
          </cell>
          <cell r="Z97" t="str">
            <v>20240627 PILOT M3M 20m MS 80 85</v>
          </cell>
        </row>
        <row r="98">
          <cell r="K98" t="str">
            <v>Yes</v>
          </cell>
          <cell r="L98" t="str">
            <v>Fahad</v>
          </cell>
          <cell r="M98" t="str">
            <v>not necessary</v>
          </cell>
          <cell r="N98" t="str">
            <v>No</v>
          </cell>
          <cell r="O98" t="str">
            <v>COPY AGAIN</v>
          </cell>
          <cell r="P98" t="str">
            <v>PM4-2</v>
          </cell>
          <cell r="Q98" t="str">
            <v>Isak</v>
          </cell>
          <cell r="T98" t="str">
            <v>P4M</v>
          </cell>
          <cell r="V98" t="str">
            <v>PHENO_CROP</v>
          </cell>
          <cell r="W98" t="str">
            <v>MS</v>
          </cell>
          <cell r="Z98" t="str">
            <v>20240701 PHENO_CROP P4M 20m MS 70 75</v>
          </cell>
        </row>
        <row r="99">
          <cell r="K99" t="str">
            <v>Yes</v>
          </cell>
          <cell r="L99" t="str">
            <v>Fahad</v>
          </cell>
          <cell r="M99" t="str">
            <v>not necessary</v>
          </cell>
          <cell r="N99" t="str">
            <v>No</v>
          </cell>
          <cell r="P99" t="str">
            <v>M3M-1</v>
          </cell>
          <cell r="Q99" t="str">
            <v>Sindre Stokke</v>
          </cell>
          <cell r="T99" t="str">
            <v>M3M</v>
          </cell>
          <cell r="U99" t="str">
            <v>Had to stop processing step 1 after 24 hours as it had just reached 13% on step 2/8.</v>
          </cell>
          <cell r="V99" t="str">
            <v>PILOT</v>
          </cell>
          <cell r="W99" t="str">
            <v>MS</v>
          </cell>
          <cell r="Z99" t="str">
            <v>20240701 PILOT M3M 30m MS 80 85</v>
          </cell>
        </row>
        <row r="100">
          <cell r="J100" t="str">
            <v>Yes</v>
          </cell>
          <cell r="K100" t="str">
            <v>Yes</v>
          </cell>
          <cell r="L100" t="str">
            <v>Fahad</v>
          </cell>
          <cell r="M100" t="str">
            <v>not necessary</v>
          </cell>
          <cell r="N100" t="str">
            <v>Yes</v>
          </cell>
          <cell r="O100" t="str">
            <v>COPY AGAIN</v>
          </cell>
          <cell r="P100" t="str">
            <v>M3M-1</v>
          </cell>
          <cell r="Q100" t="str">
            <v>Sindre Stokke</v>
          </cell>
          <cell r="T100" t="str">
            <v>M3M</v>
          </cell>
          <cell r="U100" t="str">
            <v>DO STEP 3 AGAIN WITH CALIBRATION VALUES! Unsure if a cloud came in front of the sun before it was done.</v>
          </cell>
          <cell r="V100" t="str">
            <v>E166</v>
          </cell>
          <cell r="W100" t="str">
            <v>MS</v>
          </cell>
          <cell r="Z100" t="str">
            <v>20240701 E166 M3M 30m MS 80 85</v>
          </cell>
        </row>
        <row r="101">
          <cell r="J101" t="str">
            <v>Yes</v>
          </cell>
          <cell r="K101" t="str">
            <v>Yes</v>
          </cell>
          <cell r="L101" t="str">
            <v>Fahad</v>
          </cell>
          <cell r="M101" t="str">
            <v>not necessary</v>
          </cell>
          <cell r="N101" t="str">
            <v>No</v>
          </cell>
          <cell r="P101" t="str">
            <v>M3M-1</v>
          </cell>
          <cell r="Q101" t="str">
            <v>Sindre Stokke</v>
          </cell>
          <cell r="T101" t="str">
            <v>M3M</v>
          </cell>
          <cell r="V101" t="str">
            <v>PRO_BAR_SØRÅS</v>
          </cell>
          <cell r="W101" t="str">
            <v>MS</v>
          </cell>
          <cell r="Z101" t="str">
            <v>20240701 PRO_BAR_SØRÅS M3M 30m MS 80 85</v>
          </cell>
        </row>
        <row r="102">
          <cell r="J102" t="str">
            <v>Yes</v>
          </cell>
          <cell r="K102" t="str">
            <v>Yes</v>
          </cell>
          <cell r="L102" t="str">
            <v>Fahad</v>
          </cell>
          <cell r="M102" t="str">
            <v>not necessary</v>
          </cell>
          <cell r="N102" t="str">
            <v>No</v>
          </cell>
          <cell r="P102" t="str">
            <v>M3M-1</v>
          </cell>
          <cell r="Q102" t="str">
            <v>Sindre Stokke</v>
          </cell>
          <cell r="T102" t="str">
            <v>M3M</v>
          </cell>
          <cell r="U102" t="str">
            <v>Redone with correct template</v>
          </cell>
          <cell r="V102" t="str">
            <v>PRO_BAR_SØRÅS</v>
          </cell>
          <cell r="W102" t="str">
            <v>3D</v>
          </cell>
          <cell r="Z102" t="str">
            <v>20240701 PRO_BAR_SØRÅS M3M 20m 3D 80 85</v>
          </cell>
        </row>
        <row r="103">
          <cell r="K103" t="str">
            <v>Yes</v>
          </cell>
          <cell r="L103" t="str">
            <v>Fahad</v>
          </cell>
          <cell r="N103" t="str">
            <v>No</v>
          </cell>
          <cell r="P103" t="str">
            <v>M3M-2</v>
          </cell>
          <cell r="Q103" t="str">
            <v>Isak Vartdal-Gjerde</v>
          </cell>
          <cell r="T103" t="str">
            <v>M3M</v>
          </cell>
          <cell r="U103" t="str">
            <v>Failes step 2 and 3 with error: [Error]: Dense matching failed!
[Error]: &gt;&gt;&gt;Dense matching&lt;&lt;&lt; failed with error (failed to run a step!)!
[Error]: &gt;&gt;&gt;Dense matching&lt;&lt;&lt; failed with error (failed to run a step!)!</v>
          </cell>
          <cell r="V103" t="str">
            <v>PRO_BAR_VOLL</v>
          </cell>
          <cell r="W103" t="str">
            <v>3D</v>
          </cell>
          <cell r="Z103" t="str">
            <v>20240701 PRO_BAR_VOLL M3M 20m 3D 80 85</v>
          </cell>
        </row>
        <row r="104">
          <cell r="K104" t="str">
            <v>Yes</v>
          </cell>
          <cell r="L104" t="str">
            <v>Fahad</v>
          </cell>
          <cell r="M104" t="str">
            <v>LAPTOP</v>
          </cell>
          <cell r="N104" t="str">
            <v>No</v>
          </cell>
          <cell r="P104" t="str">
            <v>M3M-2</v>
          </cell>
          <cell r="Q104" t="str">
            <v>Isak Vartdal-Gjerde</v>
          </cell>
          <cell r="T104" t="str">
            <v>M3M</v>
          </cell>
          <cell r="U104" t="str">
            <v>FAILED Cannot compute the average ground sampling distance (GSD).</v>
          </cell>
          <cell r="V104" t="str">
            <v>PHENO_CROP</v>
          </cell>
          <cell r="W104" t="str">
            <v>3D</v>
          </cell>
          <cell r="Z104" t="str">
            <v>20240701 PHENO_CROP M3M 20m 3D 80 85</v>
          </cell>
        </row>
        <row r="105">
          <cell r="K105" t="str">
            <v>Yes</v>
          </cell>
          <cell r="L105" t="str">
            <v>Sindre</v>
          </cell>
          <cell r="M105" t="str">
            <v>NEED ADJUSTMENT</v>
          </cell>
          <cell r="N105" t="str">
            <v>No</v>
          </cell>
          <cell r="P105" t="str">
            <v>M3M-1</v>
          </cell>
          <cell r="Q105" t="str">
            <v>Sindre Stokke</v>
          </cell>
          <cell r="T105" t="str">
            <v>M3M</v>
          </cell>
          <cell r="U105" t="str">
            <v>Some rain drops were falling while imaging. However, no drops on the crops.</v>
          </cell>
          <cell r="V105" t="str">
            <v>OAT_FRONTIERS</v>
          </cell>
          <cell r="W105" t="str">
            <v>MS</v>
          </cell>
          <cell r="Z105" t="str">
            <v>20240702 OAT_FRONTIERS M3M 20m MS 80 85</v>
          </cell>
        </row>
        <row r="106">
          <cell r="K106" t="str">
            <v>Yes</v>
          </cell>
          <cell r="L106" t="str">
            <v>Fahad</v>
          </cell>
          <cell r="M106" t="str">
            <v>CHECK PIX4D FILE</v>
          </cell>
          <cell r="N106" t="str">
            <v>No</v>
          </cell>
          <cell r="P106" t="str">
            <v>M3M-2</v>
          </cell>
          <cell r="Q106" t="str">
            <v>Isak Vartdal-Gjerde</v>
          </cell>
          <cell r="T106" t="str">
            <v>M3M</v>
          </cell>
          <cell r="V106" t="str">
            <v>DIVERSITY_OATS</v>
          </cell>
          <cell r="W106" t="str">
            <v>3D</v>
          </cell>
          <cell r="Z106" t="str">
            <v>20240702 DIVERSITY_OATS M3M 20m 3D 80 85</v>
          </cell>
        </row>
        <row r="107">
          <cell r="K107" t="str">
            <v>Yes</v>
          </cell>
          <cell r="L107" t="str">
            <v>Fahad</v>
          </cell>
          <cell r="M107" t="str">
            <v>not necessary</v>
          </cell>
          <cell r="P107" t="str">
            <v>M3M-2</v>
          </cell>
          <cell r="Q107" t="str">
            <v>Isak Vartdal-Gjerde</v>
          </cell>
          <cell r="T107" t="str">
            <v>M3M</v>
          </cell>
          <cell r="V107" t="str">
            <v>OAT_FRONTIERS</v>
          </cell>
          <cell r="W107" t="str">
            <v>3D</v>
          </cell>
          <cell r="Z107" t="str">
            <v>20240703 OAT_FRONTIERS M3M 20m 3D 80 85</v>
          </cell>
        </row>
        <row r="108">
          <cell r="J108" t="str">
            <v>Yes</v>
          </cell>
          <cell r="K108" t="str">
            <v>Yes</v>
          </cell>
          <cell r="L108" t="str">
            <v>Fahad</v>
          </cell>
          <cell r="M108" t="str">
            <v>NEED ADJUSTMENT</v>
          </cell>
          <cell r="N108" t="str">
            <v>No</v>
          </cell>
          <cell r="P108" t="str">
            <v>M3M-2</v>
          </cell>
          <cell r="Q108" t="str">
            <v>Isak Vartdal-Gjerde</v>
          </cell>
          <cell r="T108" t="str">
            <v>M3M</v>
          </cell>
          <cell r="U108" t="str">
            <v>failed step 3 with error: [Error]: &gt;&gt;&gt;Generating Contour Lines from DTM&lt;&lt;&lt; failed with error (failed to run a step!)!</v>
          </cell>
          <cell r="V108" t="str">
            <v>DIVERSITY_OATS</v>
          </cell>
          <cell r="W108" t="str">
            <v>MS</v>
          </cell>
          <cell r="Z108" t="str">
            <v>20240703 DIVERSITY_OATS M3M 30m MS 80 85</v>
          </cell>
        </row>
        <row r="109">
          <cell r="J109" t="str">
            <v>Yes</v>
          </cell>
          <cell r="K109" t="str">
            <v>yes</v>
          </cell>
          <cell r="L109" t="str">
            <v>Sindre</v>
          </cell>
          <cell r="M109" t="str">
            <v>Indices was correct</v>
          </cell>
          <cell r="N109" t="str">
            <v>yes</v>
          </cell>
          <cell r="P109" t="str">
            <v>M3M-1</v>
          </cell>
          <cell r="Q109" t="str">
            <v>Sindre Stokke</v>
          </cell>
          <cell r="T109" t="str">
            <v>M3M</v>
          </cell>
          <cell r="V109" t="str">
            <v>PRO_BAR_VOLL</v>
          </cell>
          <cell r="W109" t="str">
            <v>MS</v>
          </cell>
          <cell r="Z109" t="str">
            <v>20240703 PRO_BAR_VOLL M3M 30m MS 80 85</v>
          </cell>
        </row>
        <row r="110">
          <cell r="J110" t="str">
            <v>Yes</v>
          </cell>
          <cell r="K110" t="str">
            <v>Yes</v>
          </cell>
          <cell r="P110" t="str">
            <v>M3M-1</v>
          </cell>
          <cell r="Q110" t="str">
            <v>Sindre Stokke</v>
          </cell>
          <cell r="T110" t="str">
            <v>M3M</v>
          </cell>
          <cell r="V110" t="str">
            <v>PRO_BAR_VOLL</v>
          </cell>
          <cell r="W110" t="str">
            <v>MS</v>
          </cell>
          <cell r="Z110" t="str">
            <v>20240703 PRO_BAR_VOLL M3M 20m MS 80 85</v>
          </cell>
        </row>
        <row r="111">
          <cell r="J111" t="str">
            <v>yes</v>
          </cell>
          <cell r="K111" t="str">
            <v>Yes</v>
          </cell>
          <cell r="L111" t="str">
            <v>FAHAD</v>
          </cell>
          <cell r="M111" t="str">
            <v>NEED ADJUSTMENT</v>
          </cell>
          <cell r="P111" t="str">
            <v>M3M-1</v>
          </cell>
          <cell r="Q111" t="str">
            <v>Sindre Stokke</v>
          </cell>
          <cell r="T111" t="str">
            <v>M3M</v>
          </cell>
          <cell r="U111" t="str">
            <v>I realized while making it ready for the next processing steps that I previously hasn't inputed the calibration values. Some very light and diffuse cloud coverage at the end.</v>
          </cell>
          <cell r="V111" t="str">
            <v>OAT_FRONTIERS</v>
          </cell>
          <cell r="W111" t="str">
            <v>MS</v>
          </cell>
          <cell r="Z111" t="str">
            <v>20240703 OAT_FRONTIERS M3M 30m MS 80 85</v>
          </cell>
        </row>
        <row r="112">
          <cell r="J112" t="str">
            <v>-</v>
          </cell>
          <cell r="K112" t="str">
            <v>Yes</v>
          </cell>
          <cell r="L112" t="str">
            <v>Fahad</v>
          </cell>
          <cell r="M112" t="str">
            <v>not necessary</v>
          </cell>
          <cell r="P112" t="str">
            <v>M3M-1</v>
          </cell>
          <cell r="Q112" t="str">
            <v>Sindre Stokke</v>
          </cell>
          <cell r="T112" t="str">
            <v>M3M</v>
          </cell>
          <cell r="V112" t="str">
            <v>E166</v>
          </cell>
          <cell r="W112" t="str">
            <v>3D</v>
          </cell>
          <cell r="Z112" t="str">
            <v>20240703 E166 M3M 20m 3D 80 85</v>
          </cell>
        </row>
        <row r="113">
          <cell r="K113" t="str">
            <v>Yes</v>
          </cell>
          <cell r="L113" t="str">
            <v>Sindre</v>
          </cell>
          <cell r="M113" t="str">
            <v>not necessary</v>
          </cell>
          <cell r="N113" t="str">
            <v>Yes</v>
          </cell>
          <cell r="P113" t="str">
            <v>M3M-1</v>
          </cell>
          <cell r="Q113" t="str">
            <v>Sindre Stokke</v>
          </cell>
          <cell r="T113" t="str">
            <v>M3M</v>
          </cell>
          <cell r="U113" t="str">
            <v>Processed on desktop's drone user.</v>
          </cell>
          <cell r="V113" t="str">
            <v>PHENO_CROP</v>
          </cell>
          <cell r="W113" t="str">
            <v>MS</v>
          </cell>
          <cell r="Z113" t="str">
            <v>20240705 PHENO_CROP M3M 30m MS 70 75</v>
          </cell>
        </row>
        <row r="114">
          <cell r="J114" t="str">
            <v>Yes</v>
          </cell>
          <cell r="K114" t="str">
            <v>Yes</v>
          </cell>
          <cell r="L114" t="str">
            <v>Harri</v>
          </cell>
          <cell r="M114" t="str">
            <v>indices done</v>
          </cell>
          <cell r="N114" t="str">
            <v>Yes</v>
          </cell>
          <cell r="O114" t="str">
            <v>COPY AGAIN</v>
          </cell>
          <cell r="P114" t="str">
            <v>M3M-2</v>
          </cell>
          <cell r="Q114" t="str">
            <v>Sindre Stokke</v>
          </cell>
          <cell r="T114" t="str">
            <v>M3M</v>
          </cell>
          <cell r="V114" t="str">
            <v>E166</v>
          </cell>
          <cell r="W114" t="str">
            <v>MS</v>
          </cell>
          <cell r="Z114" t="str">
            <v>20240708 E166 M3M 30m MS 80 85</v>
          </cell>
        </row>
        <row r="115">
          <cell r="K115" t="str">
            <v>Yes</v>
          </cell>
          <cell r="L115" t="str">
            <v>Fahad</v>
          </cell>
          <cell r="M115" t="str">
            <v>not necessary</v>
          </cell>
          <cell r="P115" t="str">
            <v>M3M-2</v>
          </cell>
          <cell r="Q115" t="str">
            <v>Sindre Stokke</v>
          </cell>
          <cell r="T115" t="str">
            <v>M3M</v>
          </cell>
          <cell r="V115" t="str">
            <v>E166</v>
          </cell>
          <cell r="W115" t="str">
            <v>3D</v>
          </cell>
          <cell r="Z115" t="str">
            <v>20240708 E166 M3M 20m 3D 80 85</v>
          </cell>
        </row>
        <row r="116">
          <cell r="J116" t="str">
            <v>Errors with gcp</v>
          </cell>
          <cell r="K116" t="str">
            <v>Yes</v>
          </cell>
          <cell r="L116" t="str">
            <v>Fahad</v>
          </cell>
          <cell r="M116" t="str">
            <v>not necessary</v>
          </cell>
          <cell r="P116" t="str">
            <v>M3M-2</v>
          </cell>
          <cell r="Q116" t="str">
            <v>Sindre Stokke</v>
          </cell>
          <cell r="T116" t="str">
            <v>M3M</v>
          </cell>
          <cell r="V116" t="str">
            <v>PILOT</v>
          </cell>
          <cell r="W116" t="str">
            <v>MS</v>
          </cell>
          <cell r="Z116" t="str">
            <v>20240708 PILOT M3M 30m MS 70 75</v>
          </cell>
        </row>
        <row r="117">
          <cell r="J117" t="str">
            <v>Yes</v>
          </cell>
          <cell r="K117" t="str">
            <v>Yes</v>
          </cell>
          <cell r="L117" t="str">
            <v>Fahad</v>
          </cell>
          <cell r="M117" t="str">
            <v>not necessary</v>
          </cell>
          <cell r="P117" t="str">
            <v>M3M-2</v>
          </cell>
          <cell r="Q117" t="str">
            <v>Sindre Stokke</v>
          </cell>
          <cell r="T117" t="str">
            <v>M3M</v>
          </cell>
          <cell r="V117" t="str">
            <v>PRO_BAR_SØRÅS</v>
          </cell>
          <cell r="W117" t="str">
            <v>MS</v>
          </cell>
          <cell r="Z117" t="str">
            <v>20240708 PRO_BAR_SØRÅS M3M 30m MS 70 75</v>
          </cell>
        </row>
        <row r="118">
          <cell r="J118" t="str">
            <v>Yes</v>
          </cell>
          <cell r="K118" t="str">
            <v>Yes</v>
          </cell>
          <cell r="L118" t="str">
            <v>Fahad</v>
          </cell>
          <cell r="M118" t="str">
            <v>not necessary</v>
          </cell>
          <cell r="N118" t="str">
            <v>Yes</v>
          </cell>
          <cell r="P118" t="str">
            <v>P4M-3</v>
          </cell>
          <cell r="Q118" t="str">
            <v>Isak Vartdal-Gjerde</v>
          </cell>
          <cell r="T118" t="str">
            <v>P4M</v>
          </cell>
          <cell r="V118" t="str">
            <v>PHENO_CROP</v>
          </cell>
          <cell r="W118" t="str">
            <v>MS</v>
          </cell>
          <cell r="Z118" t="str">
            <v>20240708 PHENO_CROP P4M 20m MS 70 75</v>
          </cell>
        </row>
        <row r="119">
          <cell r="K119" t="str">
            <v>Yes</v>
          </cell>
          <cell r="L119" t="str">
            <v>Sindre</v>
          </cell>
          <cell r="M119" t="str">
            <v>not necessary</v>
          </cell>
          <cell r="N119" t="str">
            <v>Yes</v>
          </cell>
          <cell r="P119" t="str">
            <v>M3M-1</v>
          </cell>
          <cell r="Q119" t="str">
            <v>Isak Vartdal-Gjerde</v>
          </cell>
          <cell r="T119" t="str">
            <v>M3M</v>
          </cell>
          <cell r="U119" t="str">
            <v>Processed on desktop's drone user.</v>
          </cell>
          <cell r="V119" t="str">
            <v>PHENO_CROP</v>
          </cell>
          <cell r="W119" t="str">
            <v>MS</v>
          </cell>
          <cell r="Z119" t="str">
            <v>20240708 PHENO_CROP M3M 30m MS 70 75</v>
          </cell>
        </row>
        <row r="120">
          <cell r="J120" t="str">
            <v>yes</v>
          </cell>
          <cell r="K120" t="str">
            <v>yes</v>
          </cell>
          <cell r="L120" t="str">
            <v>isak</v>
          </cell>
          <cell r="M120" t="str">
            <v>NEED ADJUSTMENT.REDONE BY ME</v>
          </cell>
          <cell r="N120" t="str">
            <v>No</v>
          </cell>
          <cell r="P120" t="str">
            <v>M3M-1</v>
          </cell>
          <cell r="Q120" t="str">
            <v>Isak Vartdal-Gjerde</v>
          </cell>
          <cell r="T120" t="str">
            <v>M3M</v>
          </cell>
          <cell r="V120" t="str">
            <v>DIVERSITY_OATS</v>
          </cell>
          <cell r="W120" t="str">
            <v>MS</v>
          </cell>
          <cell r="Z120" t="str">
            <v>20240708 DIVERSITY_OATS M3M 30m MS 80 85</v>
          </cell>
        </row>
        <row r="121">
          <cell r="J121" t="str">
            <v>yes</v>
          </cell>
          <cell r="K121" t="str">
            <v>Yes</v>
          </cell>
          <cell r="L121" t="str">
            <v>isak</v>
          </cell>
          <cell r="M121" t="str">
            <v>NEED ADJUSTMENT</v>
          </cell>
          <cell r="P121" t="str">
            <v>M3M-1</v>
          </cell>
          <cell r="Q121" t="str">
            <v>Isak Vartdal-Gjerde</v>
          </cell>
          <cell r="T121" t="str">
            <v>M3M</v>
          </cell>
          <cell r="V121" t="str">
            <v>OAT_FRONTIERS</v>
          </cell>
          <cell r="W121" t="str">
            <v>MS</v>
          </cell>
          <cell r="Z121" t="str">
            <v>20240708 OAT_FRONTIERS M3M 30m MS 80 85</v>
          </cell>
        </row>
        <row r="122">
          <cell r="J122" t="str">
            <v>yes</v>
          </cell>
          <cell r="K122" t="str">
            <v>Yes</v>
          </cell>
          <cell r="L122" t="str">
            <v>isak</v>
          </cell>
          <cell r="P122" t="str">
            <v>M3M-1</v>
          </cell>
          <cell r="Q122" t="str">
            <v>Isak Vartdal-Gjerde</v>
          </cell>
          <cell r="T122" t="str">
            <v>M3M</v>
          </cell>
          <cell r="V122" t="str">
            <v>OAT_FRONTIERS</v>
          </cell>
          <cell r="W122" t="str">
            <v>MS</v>
          </cell>
          <cell r="Z122" t="str">
            <v>20240708 OAT_FRONTIERS M3M 20m MS 80 85</v>
          </cell>
        </row>
        <row r="123">
          <cell r="J123" t="str">
            <v>Yes</v>
          </cell>
          <cell r="K123" t="str">
            <v>Yes</v>
          </cell>
          <cell r="L123" t="str">
            <v>Harri</v>
          </cell>
          <cell r="M123" t="str">
            <v>Indices done. But 20241022 Coordinates were wrong and found no coordinates in the pix4d file</v>
          </cell>
          <cell r="N123" t="str">
            <v>yes</v>
          </cell>
          <cell r="P123" t="str">
            <v>M3M-1</v>
          </cell>
          <cell r="Q123" t="str">
            <v>Isak Vartdal-Gjerde</v>
          </cell>
          <cell r="T123" t="str">
            <v>M3M</v>
          </cell>
          <cell r="V123" t="str">
            <v>PRO_BAR_VOLL</v>
          </cell>
          <cell r="W123" t="str">
            <v>MS</v>
          </cell>
          <cell r="Z123" t="str">
            <v>20240708 PRO_BAR_VOLL M3M 20m MS 80 85</v>
          </cell>
        </row>
        <row r="124">
          <cell r="K124" t="str">
            <v>Yes</v>
          </cell>
          <cell r="L124" t="str">
            <v>Fahad</v>
          </cell>
          <cell r="M124" t="str">
            <v>not necessary</v>
          </cell>
          <cell r="P124" t="str">
            <v>M3M-1</v>
          </cell>
          <cell r="Q124" t="str">
            <v>Isak Vartdal-Gjerde</v>
          </cell>
          <cell r="T124" t="str">
            <v>M3M</v>
          </cell>
          <cell r="V124" t="str">
            <v>OAT_FRONTIERS</v>
          </cell>
          <cell r="W124" t="str">
            <v>3D</v>
          </cell>
          <cell r="Z124" t="str">
            <v>20240709 OAT_FRONTIERS M3M 20m 3D 80 85</v>
          </cell>
        </row>
        <row r="125">
          <cell r="K125" t="str">
            <v>Yes</v>
          </cell>
          <cell r="L125" t="str">
            <v>Fahad</v>
          </cell>
          <cell r="M125" t="str">
            <v>not necessary</v>
          </cell>
          <cell r="P125" t="str">
            <v>M3M-1</v>
          </cell>
          <cell r="Q125" t="str">
            <v>Isak Vartdal-Gjerde</v>
          </cell>
          <cell r="T125" t="str">
            <v>M3M</v>
          </cell>
          <cell r="U125" t="str">
            <v>Maybe Duplicate</v>
          </cell>
          <cell r="V125" t="str">
            <v>OAT_FRONTIERS</v>
          </cell>
          <cell r="W125" t="str">
            <v>3D</v>
          </cell>
          <cell r="Z125" t="str">
            <v>20240709 OAT_FRONTIERS M3M 20m 3D 80 85</v>
          </cell>
        </row>
        <row r="126">
          <cell r="K126" t="str">
            <v>Yes</v>
          </cell>
          <cell r="L126" t="str">
            <v>Fahad</v>
          </cell>
          <cell r="M126" t="str">
            <v>LAPTOP</v>
          </cell>
          <cell r="P126" t="str">
            <v>M3M-1</v>
          </cell>
          <cell r="Q126" t="str">
            <v>Isak Vartdal-Gjerde</v>
          </cell>
          <cell r="T126" t="str">
            <v>M3M</v>
          </cell>
          <cell r="U126" t="str">
            <v>FAILED Cannot compute the average ground sampling distance (GSD).</v>
          </cell>
          <cell r="V126" t="str">
            <v>PHENO_CROP</v>
          </cell>
          <cell r="W126" t="str">
            <v>3D</v>
          </cell>
          <cell r="Z126" t="str">
            <v>20240709 PHENO_CROP M3M 20m 3D 80 85</v>
          </cell>
        </row>
        <row r="127">
          <cell r="J127" t="str">
            <v>Yes</v>
          </cell>
          <cell r="K127" t="str">
            <v>Yes</v>
          </cell>
          <cell r="L127" t="str">
            <v>Fahad</v>
          </cell>
          <cell r="M127" t="str">
            <v>CHECK PIX4D FILE</v>
          </cell>
          <cell r="N127" t="str">
            <v>No</v>
          </cell>
          <cell r="P127" t="str">
            <v>M3M-1</v>
          </cell>
          <cell r="Q127" t="str">
            <v>Isak Vartdal-Gjerde</v>
          </cell>
          <cell r="T127" t="str">
            <v>M3M</v>
          </cell>
          <cell r="V127" t="str">
            <v>DIVERSITY_OATS</v>
          </cell>
          <cell r="W127" t="str">
            <v>3D</v>
          </cell>
          <cell r="Z127" t="str">
            <v>20240709 DIVERSITY_OATS M3M 20m 3D 80 85</v>
          </cell>
        </row>
        <row r="128">
          <cell r="K128" t="str">
            <v>Yes</v>
          </cell>
          <cell r="L128" t="str">
            <v>Fahad</v>
          </cell>
          <cell r="P128" t="str">
            <v>M3M-1</v>
          </cell>
          <cell r="Q128" t="str">
            <v>Isak Vartdal-Gjerde</v>
          </cell>
          <cell r="T128" t="str">
            <v>M3M</v>
          </cell>
          <cell r="V128" t="str">
            <v>PRO_BAR_VOLL</v>
          </cell>
          <cell r="W128" t="str">
            <v>3D</v>
          </cell>
          <cell r="Z128" t="str">
            <v>20240709 PRO_BAR_VOLL M3M 20m 3D 80 85</v>
          </cell>
        </row>
        <row r="129">
          <cell r="J129" t="str">
            <v>Yes</v>
          </cell>
          <cell r="K129" t="str">
            <v>Yes</v>
          </cell>
          <cell r="L129" t="str">
            <v>Fahad</v>
          </cell>
          <cell r="M129" t="str">
            <v>not necessary</v>
          </cell>
          <cell r="P129" t="str">
            <v>M3M-2</v>
          </cell>
          <cell r="Q129" t="str">
            <v>Sindre Stokke</v>
          </cell>
          <cell r="T129" t="str">
            <v>M3M</v>
          </cell>
          <cell r="V129" t="str">
            <v>PRO_BAR_SØRÅS</v>
          </cell>
          <cell r="W129" t="str">
            <v>3D</v>
          </cell>
          <cell r="Z129" t="str">
            <v>20240709 PRO_BAR_SØRÅS M3M 20m 3D 70 75</v>
          </cell>
        </row>
        <row r="130">
          <cell r="K130" t="str">
            <v>Yes</v>
          </cell>
          <cell r="L130" t="str">
            <v>Fahad</v>
          </cell>
          <cell r="M130" t="str">
            <v>DESKTOP</v>
          </cell>
          <cell r="P130" t="str">
            <v>M3M-2</v>
          </cell>
          <cell r="Q130" t="str">
            <v>Isak Vartdal-Gjerde</v>
          </cell>
          <cell r="T130" t="str">
            <v>M3M</v>
          </cell>
          <cell r="V130" t="str">
            <v>PHENO_CROP</v>
          </cell>
          <cell r="W130" t="str">
            <v>3D</v>
          </cell>
          <cell r="Z130" t="str">
            <v>20240716 PHENO_CROP M3M 20m 3D 80 85</v>
          </cell>
        </row>
        <row r="131">
          <cell r="K131" t="str">
            <v>Yes</v>
          </cell>
          <cell r="L131" t="str">
            <v>Fahad</v>
          </cell>
          <cell r="P131" t="str">
            <v>M3M-2</v>
          </cell>
          <cell r="Q131" t="str">
            <v>Isak Vartdal-Gjerde</v>
          </cell>
          <cell r="T131" t="str">
            <v>M3M</v>
          </cell>
          <cell r="V131" t="str">
            <v>PRO_BAR_VOLL</v>
          </cell>
          <cell r="W131" t="str">
            <v>3D</v>
          </cell>
          <cell r="Z131" t="str">
            <v>20240716 PRO_BAR_VOLL M3M 20m 3D 80 85</v>
          </cell>
        </row>
        <row r="132">
          <cell r="J132" t="str">
            <v>Yes</v>
          </cell>
          <cell r="K132" t="str">
            <v>Yes</v>
          </cell>
          <cell r="L132" t="str">
            <v>Fahad</v>
          </cell>
          <cell r="M132" t="str">
            <v>CHECK PIX4D FILE</v>
          </cell>
          <cell r="N132" t="str">
            <v>No</v>
          </cell>
          <cell r="P132" t="str">
            <v>M3M-1</v>
          </cell>
          <cell r="Q132" t="str">
            <v>Harri</v>
          </cell>
          <cell r="T132" t="str">
            <v>M3M</v>
          </cell>
          <cell r="V132" t="str">
            <v>DIVERSITY_OATS</v>
          </cell>
          <cell r="W132" t="str">
            <v>3D</v>
          </cell>
          <cell r="Z132" t="str">
            <v>20240716 DIVERSITY_OATS M3M 20m 3D 80 85</v>
          </cell>
        </row>
        <row r="133">
          <cell r="K133" t="str">
            <v>Yes</v>
          </cell>
          <cell r="L133" t="str">
            <v>Fahad</v>
          </cell>
          <cell r="M133" t="str">
            <v>not necessary</v>
          </cell>
          <cell r="P133" t="str">
            <v>M3M-1</v>
          </cell>
          <cell r="Q133" t="str">
            <v>Harri</v>
          </cell>
          <cell r="T133" t="str">
            <v>M3M</v>
          </cell>
          <cell r="V133" t="str">
            <v>OAT_FRONTIERS</v>
          </cell>
          <cell r="W133" t="str">
            <v>3D</v>
          </cell>
          <cell r="Z133" t="str">
            <v>20240716 OAT_FRONTIERS M3M 20m 3D 80 85</v>
          </cell>
        </row>
        <row r="134">
          <cell r="J134" t="str">
            <v>Yes</v>
          </cell>
          <cell r="K134" t="str">
            <v>Yes</v>
          </cell>
          <cell r="L134" t="str">
            <v>isak</v>
          </cell>
          <cell r="N134" t="str">
            <v>No</v>
          </cell>
          <cell r="P134" t="str">
            <v>M3M-2</v>
          </cell>
          <cell r="Q134" t="str">
            <v>Harri</v>
          </cell>
          <cell r="T134" t="str">
            <v>M3M</v>
          </cell>
          <cell r="V134" t="str">
            <v>OAT_FRONTIERS</v>
          </cell>
          <cell r="W134" t="str">
            <v>MS</v>
          </cell>
          <cell r="Z134" t="str">
            <v>20240718 OAT_FRONTIERS M3M 20m MS 80 85</v>
          </cell>
        </row>
        <row r="135">
          <cell r="K135" t="str">
            <v>Yes</v>
          </cell>
          <cell r="L135" t="str">
            <v>isak</v>
          </cell>
          <cell r="M135" t="str">
            <v>NEED ADJUSTMENT</v>
          </cell>
          <cell r="P135" t="str">
            <v>M3M-2</v>
          </cell>
          <cell r="Q135" t="str">
            <v>Harri</v>
          </cell>
          <cell r="T135" t="str">
            <v>M3M</v>
          </cell>
          <cell r="V135" t="str">
            <v>OAT_FRONTIERS</v>
          </cell>
          <cell r="W135" t="str">
            <v>MS</v>
          </cell>
          <cell r="Z135" t="str">
            <v>20240718 OAT_FRONTIERS M3M 30m MS 80 85</v>
          </cell>
        </row>
        <row r="136">
          <cell r="K136" t="str">
            <v>yes</v>
          </cell>
          <cell r="M136" t="str">
            <v>NEED ADJUSTMENT.REDONE BY ME</v>
          </cell>
          <cell r="N136" t="str">
            <v>No</v>
          </cell>
          <cell r="P136" t="str">
            <v>M3M-2</v>
          </cell>
          <cell r="Q136" t="str">
            <v>Harri</v>
          </cell>
          <cell r="T136" t="str">
            <v>M3M</v>
          </cell>
          <cell r="V136" t="str">
            <v>DIVERSITY_OATS</v>
          </cell>
          <cell r="W136" t="str">
            <v>MS</v>
          </cell>
          <cell r="Z136" t="str">
            <v>20240718 DIVERSITY_OATS M3M 30m MS 80 85</v>
          </cell>
        </row>
        <row r="137">
          <cell r="K137" t="str">
            <v>Yes</v>
          </cell>
          <cell r="L137" t="str">
            <v>Sindre</v>
          </cell>
          <cell r="M137" t="str">
            <v>not necessary</v>
          </cell>
          <cell r="N137" t="str">
            <v>Yes</v>
          </cell>
          <cell r="P137" t="str">
            <v>M3M-2</v>
          </cell>
          <cell r="Q137" t="str">
            <v>Harri</v>
          </cell>
          <cell r="T137" t="str">
            <v>M3M</v>
          </cell>
          <cell r="U137" t="str">
            <v>This was originally written down with an overlap of 70 75, but I assume that was a typo.</v>
          </cell>
          <cell r="V137" t="str">
            <v>PHENO_CROP</v>
          </cell>
          <cell r="W137" t="str">
            <v>MS</v>
          </cell>
          <cell r="Z137" t="str">
            <v>20240718 PHENO_CROP M3M 30m MS 70 75</v>
          </cell>
        </row>
        <row r="138">
          <cell r="J138" t="str">
            <v>Yes</v>
          </cell>
          <cell r="K138" t="str">
            <v>Yes</v>
          </cell>
          <cell r="L138" t="str">
            <v>isak</v>
          </cell>
          <cell r="N138" t="str">
            <v>yes</v>
          </cell>
          <cell r="P138" t="str">
            <v>M3M-2</v>
          </cell>
          <cell r="Q138" t="str">
            <v>Isak Vartdal-Gjerde</v>
          </cell>
          <cell r="T138" t="str">
            <v>M3M</v>
          </cell>
          <cell r="V138" t="str">
            <v>PRO_BAR_VOLL</v>
          </cell>
          <cell r="W138" t="str">
            <v>MS</v>
          </cell>
          <cell r="Z138" t="str">
            <v>20240718 PRO_BAR_VOLL M3M 30m MS 80 85</v>
          </cell>
        </row>
        <row r="139">
          <cell r="J139" t="str">
            <v>Yes</v>
          </cell>
          <cell r="K139" t="str">
            <v>Yes</v>
          </cell>
          <cell r="L139" t="str">
            <v>Fahad</v>
          </cell>
          <cell r="M139" t="str">
            <v>not necessary</v>
          </cell>
          <cell r="N139" t="str">
            <v>Yes</v>
          </cell>
          <cell r="P139" t="str">
            <v>P4M-3</v>
          </cell>
          <cell r="Q139" t="str">
            <v>Isak Vartdal-Gjerde</v>
          </cell>
          <cell r="T139" t="str">
            <v>P4M</v>
          </cell>
          <cell r="V139" t="str">
            <v>PHENO_CROP</v>
          </cell>
          <cell r="W139" t="str">
            <v>MS</v>
          </cell>
          <cell r="Z139" t="str">
            <v>20240718 PHENO_CROP P4M 20m MS 70 75</v>
          </cell>
        </row>
        <row r="140">
          <cell r="J140" t="str">
            <v>Yes</v>
          </cell>
          <cell r="K140" t="str">
            <v>Yes</v>
          </cell>
          <cell r="L140" t="str">
            <v>Harri</v>
          </cell>
          <cell r="M140" t="str">
            <v>indices done</v>
          </cell>
          <cell r="N140" t="str">
            <v>Yes</v>
          </cell>
          <cell r="O140" t="str">
            <v>COPY AGAIN</v>
          </cell>
          <cell r="P140" t="str">
            <v>M3M-1</v>
          </cell>
          <cell r="Q140" t="str">
            <v>Mathias</v>
          </cell>
          <cell r="T140" t="str">
            <v>M3M</v>
          </cell>
          <cell r="V140" t="str">
            <v>E166</v>
          </cell>
          <cell r="W140" t="str">
            <v>MS</v>
          </cell>
          <cell r="Z140" t="str">
            <v>20240718 E166 M3M 30m MS 80 85</v>
          </cell>
        </row>
        <row r="141">
          <cell r="K141" t="str">
            <v>Yes</v>
          </cell>
          <cell r="L141" t="str">
            <v>Fahad</v>
          </cell>
          <cell r="M141" t="str">
            <v>not necessary</v>
          </cell>
          <cell r="P141" t="str">
            <v>M3M-1</v>
          </cell>
          <cell r="Q141" t="str">
            <v>Mathias</v>
          </cell>
          <cell r="T141" t="str">
            <v>M3M</v>
          </cell>
          <cell r="V141" t="str">
            <v>E166</v>
          </cell>
          <cell r="W141" t="str">
            <v>3D</v>
          </cell>
          <cell r="Z141" t="str">
            <v>20240718 E166 M3M 20m 3D 80 85</v>
          </cell>
        </row>
        <row r="142">
          <cell r="J142" t="str">
            <v>Yes</v>
          </cell>
          <cell r="K142" t="str">
            <v>Yes</v>
          </cell>
          <cell r="L142" t="str">
            <v>isak</v>
          </cell>
          <cell r="M142" t="str">
            <v>REFLECTANCE MISSING</v>
          </cell>
          <cell r="P142" t="str">
            <v>M3M-1</v>
          </cell>
          <cell r="Q142" t="str">
            <v>Mathias</v>
          </cell>
          <cell r="T142" t="str">
            <v>M3M</v>
          </cell>
          <cell r="U142" t="str">
            <v>Mathias had written 75 70 as overlap. I (Sindre) assume he ment 70 75 so I changed it to that.</v>
          </cell>
          <cell r="V142" t="str">
            <v>PILOT</v>
          </cell>
          <cell r="W142" t="str">
            <v>MS</v>
          </cell>
          <cell r="Z142" t="str">
            <v>20240718 PILOT M3M 30m MS 70 75</v>
          </cell>
        </row>
        <row r="143">
          <cell r="J143" t="str">
            <v>Yes</v>
          </cell>
          <cell r="K143" t="str">
            <v>Yes</v>
          </cell>
          <cell r="L143" t="str">
            <v>Fahad</v>
          </cell>
          <cell r="M143" t="str">
            <v>not necessary</v>
          </cell>
          <cell r="P143" t="str">
            <v>M3M-1</v>
          </cell>
          <cell r="Q143" t="str">
            <v>Mathias</v>
          </cell>
          <cell r="T143" t="str">
            <v>M3M</v>
          </cell>
          <cell r="V143" t="str">
            <v>PRO_BAR_SØRÅS</v>
          </cell>
          <cell r="W143" t="str">
            <v>MS</v>
          </cell>
          <cell r="Z143" t="str">
            <v>20240718 PRO_BAR_SØRÅS M3M 30m MS 70 75</v>
          </cell>
        </row>
        <row r="144">
          <cell r="J144" t="str">
            <v>NO</v>
          </cell>
          <cell r="K144" t="str">
            <v>No</v>
          </cell>
          <cell r="L144" t="str">
            <v>NA</v>
          </cell>
          <cell r="M144" t="str">
            <v>NA</v>
          </cell>
          <cell r="P144" t="str">
            <v>M3M-1</v>
          </cell>
          <cell r="Q144" t="str">
            <v>Mathias</v>
          </cell>
          <cell r="T144" t="str">
            <v>M3M</v>
          </cell>
          <cell r="U144" t="str">
            <v xml:space="preserve"> _TRASHCAN Incompleate vertical run. data in _TRASHCAN</v>
          </cell>
          <cell r="V144" t="str">
            <v>PRO_BAR_SØRÅS</v>
          </cell>
          <cell r="W144" t="str">
            <v>3D</v>
          </cell>
          <cell r="Z144" t="str">
            <v>20240718 PRO_BAR_SØRÅS M3M 20m 3D 80 85</v>
          </cell>
        </row>
        <row r="145">
          <cell r="J145" t="str">
            <v>Yes</v>
          </cell>
          <cell r="K145" t="str">
            <v>Yes</v>
          </cell>
          <cell r="L145" t="str">
            <v>Fahad</v>
          </cell>
          <cell r="M145" t="str">
            <v>not necessary</v>
          </cell>
          <cell r="P145" t="str">
            <v>M3M-2</v>
          </cell>
          <cell r="Q145" t="str">
            <v>Harri</v>
          </cell>
          <cell r="T145" t="str">
            <v>M3M</v>
          </cell>
          <cell r="V145" t="str">
            <v>PRO_BAR_SØRÅS</v>
          </cell>
          <cell r="W145" t="str">
            <v>3D</v>
          </cell>
          <cell r="Z145" t="str">
            <v>20240719 PRO_BAR_SØRÅS M3M 20m 3D 80 85</v>
          </cell>
        </row>
        <row r="146">
          <cell r="K146" t="str">
            <v>Yes</v>
          </cell>
          <cell r="L146" t="str">
            <v>Fahad</v>
          </cell>
          <cell r="M146" t="str">
            <v>LAPTOP</v>
          </cell>
          <cell r="P146" t="str">
            <v>M3M-2</v>
          </cell>
          <cell r="Q146" t="str">
            <v>Isak Vartdal-Gjerde</v>
          </cell>
          <cell r="T146" t="str">
            <v>M3M</v>
          </cell>
          <cell r="V146" t="str">
            <v>PHENO_CROP</v>
          </cell>
          <cell r="W146" t="str">
            <v>3D</v>
          </cell>
          <cell r="Z146" t="str">
            <v>20240723 PHENO_CROP M3M 20m 3D 80 85</v>
          </cell>
        </row>
        <row r="147">
          <cell r="K147" t="str">
            <v>Yes</v>
          </cell>
          <cell r="L147" t="str">
            <v>Fahad</v>
          </cell>
          <cell r="M147" t="str">
            <v>not necessary</v>
          </cell>
          <cell r="P147" t="str">
            <v>M3M-2</v>
          </cell>
          <cell r="Q147" t="str">
            <v>Isak Vartdal-Gjerde</v>
          </cell>
          <cell r="T147" t="str">
            <v>M3M</v>
          </cell>
          <cell r="V147" t="str">
            <v>OAT_FRONTIERS</v>
          </cell>
          <cell r="W147" t="str">
            <v>3D</v>
          </cell>
          <cell r="Z147" t="str">
            <v>20240723 OAT_FRONTIERS M3M 20m 3D 80 85</v>
          </cell>
        </row>
        <row r="148">
          <cell r="J148" t="str">
            <v>Yes</v>
          </cell>
          <cell r="K148" t="str">
            <v>Yes</v>
          </cell>
          <cell r="L148" t="str">
            <v>Fahad</v>
          </cell>
          <cell r="M148" t="str">
            <v>CHECK PIX4D FILE</v>
          </cell>
          <cell r="N148" t="str">
            <v>No</v>
          </cell>
          <cell r="P148" t="str">
            <v>M3M-1</v>
          </cell>
          <cell r="Q148" t="str">
            <v>Mathias</v>
          </cell>
          <cell r="T148" t="str">
            <v>M3M</v>
          </cell>
          <cell r="V148" t="str">
            <v>DIVERSITY_OATS</v>
          </cell>
          <cell r="W148" t="str">
            <v>3D</v>
          </cell>
          <cell r="Z148" t="str">
            <v>20240723 DIVERSITY_OATS M3M 20m 3D 80 85</v>
          </cell>
        </row>
        <row r="149">
          <cell r="J149" t="str">
            <v>Yes</v>
          </cell>
          <cell r="K149" t="str">
            <v>Yes</v>
          </cell>
          <cell r="L149" t="str">
            <v>Fahad</v>
          </cell>
          <cell r="M149" t="str">
            <v>not necessary</v>
          </cell>
          <cell r="P149" t="str">
            <v>M3M-1</v>
          </cell>
          <cell r="Q149" t="str">
            <v>Mathias</v>
          </cell>
          <cell r="T149" t="str">
            <v>M3M</v>
          </cell>
          <cell r="V149" t="str">
            <v>PRO_BAR_SØRÅS</v>
          </cell>
          <cell r="W149" t="str">
            <v>3D</v>
          </cell>
          <cell r="Z149" t="str">
            <v>20240723 PRO_BAR_SØRÅS M3M 20m 3D 80 85</v>
          </cell>
        </row>
        <row r="150">
          <cell r="K150" t="str">
            <v>Yes</v>
          </cell>
          <cell r="L150" t="str">
            <v>Fahad</v>
          </cell>
          <cell r="M150" t="str">
            <v>not necessary</v>
          </cell>
          <cell r="P150" t="str">
            <v>M3M-1</v>
          </cell>
          <cell r="Q150" t="str">
            <v>Mathias</v>
          </cell>
          <cell r="T150" t="str">
            <v>M3M</v>
          </cell>
          <cell r="V150" t="str">
            <v>E166</v>
          </cell>
          <cell r="W150" t="str">
            <v>3D</v>
          </cell>
          <cell r="Z150" t="str">
            <v>20240723 E166 M3M 20m 3D 80 85</v>
          </cell>
        </row>
        <row r="151">
          <cell r="K151" t="str">
            <v>Yes</v>
          </cell>
          <cell r="L151" t="str">
            <v>Fahad</v>
          </cell>
          <cell r="P151" t="str">
            <v>M3M-2</v>
          </cell>
          <cell r="Q151" t="str">
            <v>Isak Vartdal-Gjerde</v>
          </cell>
          <cell r="T151" t="str">
            <v>M3M</v>
          </cell>
          <cell r="V151" t="str">
            <v>PRO_BAR_VOLL</v>
          </cell>
          <cell r="W151" t="str">
            <v>3D</v>
          </cell>
          <cell r="Z151" t="str">
            <v>20240723 PRO_BAR_VOLL M3M 20m 3D 80 85</v>
          </cell>
        </row>
        <row r="152">
          <cell r="J152" t="str">
            <v>Yes</v>
          </cell>
          <cell r="K152" t="str">
            <v>Yes</v>
          </cell>
          <cell r="L152" t="str">
            <v>Fahad</v>
          </cell>
          <cell r="M152" t="str">
            <v>not necessary</v>
          </cell>
          <cell r="P152" t="str">
            <v>M3M-1</v>
          </cell>
          <cell r="Q152" t="str">
            <v>Sindre Stokke</v>
          </cell>
          <cell r="T152" t="str">
            <v>M3M</v>
          </cell>
          <cell r="V152" t="str">
            <v>PILOT</v>
          </cell>
          <cell r="W152" t="str">
            <v>MS</v>
          </cell>
          <cell r="Z152" t="str">
            <v>20240724 PILOT M3M 30m MS 70 75</v>
          </cell>
        </row>
        <row r="153">
          <cell r="J153" t="str">
            <v>Yes</v>
          </cell>
          <cell r="K153" t="str">
            <v>Yes</v>
          </cell>
          <cell r="M153" t="str">
            <v>indices done</v>
          </cell>
          <cell r="N153" t="str">
            <v>Yes</v>
          </cell>
          <cell r="O153" t="str">
            <v>COPY AGAIN</v>
          </cell>
          <cell r="P153" t="str">
            <v>M3M-1</v>
          </cell>
          <cell r="Q153" t="str">
            <v>Sindre Stokke</v>
          </cell>
          <cell r="T153" t="str">
            <v>M3M</v>
          </cell>
          <cell r="V153" t="str">
            <v>E166</v>
          </cell>
          <cell r="W153" t="str">
            <v>MS</v>
          </cell>
          <cell r="Z153" t="str">
            <v>20240724 E166 M3M 30m MS 80 85</v>
          </cell>
        </row>
        <row r="154">
          <cell r="J154" t="str">
            <v>Yes</v>
          </cell>
          <cell r="K154" t="str">
            <v>Yes</v>
          </cell>
          <cell r="L154" t="str">
            <v>Fahad</v>
          </cell>
          <cell r="M154" t="str">
            <v>not necessary</v>
          </cell>
          <cell r="P154" t="str">
            <v>M3M-1</v>
          </cell>
          <cell r="Q154" t="str">
            <v>Sindre Stokke</v>
          </cell>
          <cell r="T154" t="str">
            <v>M3M</v>
          </cell>
          <cell r="U154" t="str">
            <v>Failed on step 3. Log file sent to Fahad.</v>
          </cell>
          <cell r="V154" t="str">
            <v>PRO_BAR_SØRÅS</v>
          </cell>
          <cell r="W154" t="str">
            <v>MS</v>
          </cell>
          <cell r="Z154" t="str">
            <v>20240724 PRO_BAR_SØRÅS M3M 30m MS 70 75</v>
          </cell>
        </row>
        <row r="155">
          <cell r="K155" t="str">
            <v>Yes</v>
          </cell>
          <cell r="L155" t="str">
            <v>Sindre</v>
          </cell>
          <cell r="M155" t="str">
            <v>not necessary</v>
          </cell>
          <cell r="N155" t="str">
            <v>Yes</v>
          </cell>
          <cell r="P155" t="str">
            <v>M3M</v>
          </cell>
          <cell r="T155" t="str">
            <v>M3M</v>
          </cell>
          <cell r="U155" t="str">
            <v>Processed on laptop's drone user.</v>
          </cell>
          <cell r="V155" t="str">
            <v>PHENO_CROP</v>
          </cell>
          <cell r="W155" t="str">
            <v>MS</v>
          </cell>
          <cell r="Z155" t="str">
            <v>20240724 PHENO_CROP M3M 30m MS 70 75</v>
          </cell>
        </row>
        <row r="156">
          <cell r="J156" t="str">
            <v>No</v>
          </cell>
          <cell r="K156" t="str">
            <v>Yes</v>
          </cell>
          <cell r="L156" t="str">
            <v>Fahad</v>
          </cell>
          <cell r="M156" t="str">
            <v>not necessary</v>
          </cell>
          <cell r="N156" t="str">
            <v>No</v>
          </cell>
          <cell r="O156" t="str">
            <v>COPY AGAIN</v>
          </cell>
          <cell r="P156" t="str">
            <v>P4M</v>
          </cell>
          <cell r="T156" t="str">
            <v>P4M</v>
          </cell>
          <cell r="U156" t="str">
            <v>IMAGES NOT STITCHHED PROPERLY</v>
          </cell>
          <cell r="V156" t="str">
            <v>PHENO_CROP</v>
          </cell>
          <cell r="W156" t="str">
            <v>MS</v>
          </cell>
          <cell r="Z156" t="str">
            <v>20240724 PHENO_CROP P4M 20m MS 70 75</v>
          </cell>
        </row>
        <row r="157">
          <cell r="K157" t="str">
            <v>Yes</v>
          </cell>
          <cell r="L157" t="str">
            <v>FAHAD</v>
          </cell>
          <cell r="M157" t="str">
            <v>not necessary</v>
          </cell>
          <cell r="N157" t="str">
            <v>No</v>
          </cell>
          <cell r="P157" t="str">
            <v>M3M</v>
          </cell>
          <cell r="T157" t="str">
            <v>M3M</v>
          </cell>
          <cell r="U157" t="str">
            <v>MISSING IN THE RECORD. ENTRY NOT ENTERED</v>
          </cell>
          <cell r="V157" t="str">
            <v>DIVERSITY_OATS</v>
          </cell>
          <cell r="W157" t="str">
            <v>MS</v>
          </cell>
          <cell r="Z157" t="str">
            <v>20240724 DIVERSITY_OATS M3M 30m MS 80 85</v>
          </cell>
        </row>
        <row r="158">
          <cell r="J158" t="str">
            <v>Yes</v>
          </cell>
          <cell r="K158" t="str">
            <v>Yes</v>
          </cell>
          <cell r="L158" t="str">
            <v>Sindre</v>
          </cell>
          <cell r="M158" t="str">
            <v>DESKTOP</v>
          </cell>
          <cell r="P158" t="str">
            <v>M3M-2</v>
          </cell>
          <cell r="Q158" t="str">
            <v>Sindre Stokke</v>
          </cell>
          <cell r="T158" t="str">
            <v>M3M</v>
          </cell>
          <cell r="V158" t="str">
            <v>OAT_FRONTIERS</v>
          </cell>
          <cell r="W158" t="str">
            <v>MS</v>
          </cell>
          <cell r="Z158" t="str">
            <v>20240729 OAT_FRONTIERS M3M 20m MS 80 85</v>
          </cell>
        </row>
        <row r="159">
          <cell r="J159" t="str">
            <v>Yes</v>
          </cell>
          <cell r="K159" t="str">
            <v>Yes</v>
          </cell>
          <cell r="L159" t="str">
            <v>Mathias</v>
          </cell>
          <cell r="M159" t="str">
            <v>NEED ADJUSTMENT</v>
          </cell>
          <cell r="P159" t="str">
            <v>M3M-2</v>
          </cell>
          <cell r="Q159" t="str">
            <v>Sindre Stokke</v>
          </cell>
          <cell r="T159" t="str">
            <v>M3M</v>
          </cell>
          <cell r="V159" t="str">
            <v>OAT_FRONTIERS</v>
          </cell>
          <cell r="W159" t="str">
            <v>MS</v>
          </cell>
          <cell r="Z159" t="str">
            <v>20240729 OAT_FRONTIERS M3M 30m MS 80 85</v>
          </cell>
        </row>
        <row r="160">
          <cell r="K160" t="str">
            <v>Yes</v>
          </cell>
          <cell r="L160" t="str">
            <v>Fahad</v>
          </cell>
          <cell r="M160" t="str">
            <v>DESKTOP</v>
          </cell>
          <cell r="P160" t="str">
            <v>M3M-2</v>
          </cell>
          <cell r="Q160" t="str">
            <v>Sindre Stokke</v>
          </cell>
          <cell r="T160" t="str">
            <v>M3M</v>
          </cell>
          <cell r="V160" t="str">
            <v>PHENO_CROP</v>
          </cell>
          <cell r="W160" t="str">
            <v>3D</v>
          </cell>
          <cell r="Z160" t="str">
            <v>20240729 PHENO_CROP M3M 20m 3D 80 85</v>
          </cell>
        </row>
        <row r="161">
          <cell r="K161" t="str">
            <v>Yes</v>
          </cell>
          <cell r="L161" t="str">
            <v>Mathias</v>
          </cell>
          <cell r="M161" t="str">
            <v>NEED ADJUSTMENT.REDONE BY ME</v>
          </cell>
          <cell r="N161" t="str">
            <v>No</v>
          </cell>
          <cell r="P161" t="str">
            <v>M3M-2</v>
          </cell>
          <cell r="Q161" t="str">
            <v>Sindre Stokke</v>
          </cell>
          <cell r="T161" t="str">
            <v>M3M</v>
          </cell>
          <cell r="V161" t="str">
            <v>DIVERSITY_OATS</v>
          </cell>
          <cell r="W161" t="str">
            <v>MS</v>
          </cell>
          <cell r="Z161" t="str">
            <v>20240729 DIVERSITY_OATS M3M 30m MS 80 85</v>
          </cell>
        </row>
        <row r="162">
          <cell r="K162" t="str">
            <v>Yes</v>
          </cell>
          <cell r="L162" t="str">
            <v>Fahad</v>
          </cell>
          <cell r="M162" t="str">
            <v>not necessary</v>
          </cell>
          <cell r="N162" t="str">
            <v>Yes</v>
          </cell>
          <cell r="O162" t="str">
            <v>COPY AGAIN</v>
          </cell>
          <cell r="P162" t="str">
            <v>M3M-2</v>
          </cell>
          <cell r="Q162" t="str">
            <v>Sindre Stokke</v>
          </cell>
          <cell r="T162" t="str">
            <v>M3M</v>
          </cell>
          <cell r="U162" t="str">
            <v>This was originally written down as P4M, but the flight folder is in the format of M3M. Mathias tried to process this but got error.</v>
          </cell>
          <cell r="V162" t="str">
            <v>PHENO_CROP</v>
          </cell>
          <cell r="W162" t="str">
            <v>MS</v>
          </cell>
          <cell r="Z162" t="str">
            <v>20240729 PHENO_CROP M3M 30m MS 70 75</v>
          </cell>
        </row>
        <row r="163">
          <cell r="J163" t="str">
            <v>Yes</v>
          </cell>
          <cell r="K163" t="str">
            <v>Yes</v>
          </cell>
          <cell r="L163" t="str">
            <v>Fahad</v>
          </cell>
          <cell r="M163" t="str">
            <v>not necessary</v>
          </cell>
          <cell r="P163" t="str">
            <v>M3M-1</v>
          </cell>
          <cell r="Q163" t="str">
            <v>Mathias</v>
          </cell>
          <cell r="T163" t="str">
            <v>M3M</v>
          </cell>
          <cell r="U163" t="str">
            <v>WHY DOES IT HAVE DSM AND NOT INDICES?</v>
          </cell>
          <cell r="V163" t="str">
            <v>PILOT</v>
          </cell>
          <cell r="W163" t="str">
            <v>MS</v>
          </cell>
          <cell r="Z163" t="str">
            <v>20240729 PILOT M3M 30m MS 70 75</v>
          </cell>
        </row>
        <row r="164">
          <cell r="K164" t="str">
            <v>Yes</v>
          </cell>
          <cell r="L164" t="str">
            <v>FAHAD PLEAS HAVE A LOOK mathias</v>
          </cell>
          <cell r="M164" t="str">
            <v>not necessary</v>
          </cell>
          <cell r="P164" t="str">
            <v>M3M-1</v>
          </cell>
          <cell r="Q164" t="str">
            <v>Mathias</v>
          </cell>
          <cell r="T164" t="str">
            <v>M3M</v>
          </cell>
          <cell r="V164" t="str">
            <v>E166</v>
          </cell>
          <cell r="W164" t="str">
            <v>3D</v>
          </cell>
          <cell r="Z164" t="str">
            <v>20240729 E166 M3M 20m 3D 80 85</v>
          </cell>
        </row>
        <row r="165">
          <cell r="J165" t="str">
            <v>Yes</v>
          </cell>
          <cell r="K165" t="str">
            <v>Yes</v>
          </cell>
          <cell r="L165" t="str">
            <v>Fahad</v>
          </cell>
          <cell r="M165" t="str">
            <v>not necessary</v>
          </cell>
          <cell r="P165" t="str">
            <v>M3M-1</v>
          </cell>
          <cell r="Q165" t="str">
            <v>Mathias</v>
          </cell>
          <cell r="T165" t="str">
            <v>M3M</v>
          </cell>
          <cell r="V165" t="str">
            <v>PRO_BAR_SØRÅS</v>
          </cell>
          <cell r="W165" t="str">
            <v>MS</v>
          </cell>
          <cell r="Z165" t="str">
            <v>20240729 PRO_BAR_SØRÅS M3M 30m MS 70 75</v>
          </cell>
        </row>
        <row r="166">
          <cell r="J166" t="str">
            <v>Yes</v>
          </cell>
          <cell r="K166" t="str">
            <v>Yes</v>
          </cell>
          <cell r="L166" t="str">
            <v>Fahad</v>
          </cell>
          <cell r="M166" t="str">
            <v>not necessary</v>
          </cell>
          <cell r="P166" t="str">
            <v>M3M-1</v>
          </cell>
          <cell r="Q166" t="str">
            <v>Mathias</v>
          </cell>
          <cell r="T166" t="str">
            <v>M3M</v>
          </cell>
          <cell r="U166" t="str">
            <v>Redo PIX4D with correct template</v>
          </cell>
          <cell r="V166" t="str">
            <v>PRO_BAR_SØRÅS</v>
          </cell>
          <cell r="W166" t="str">
            <v>3D</v>
          </cell>
          <cell r="Z166" t="str">
            <v>20240729 PRO_BAR_SØRÅS M3M 20m 3D 80 85</v>
          </cell>
        </row>
        <row r="167">
          <cell r="J167" t="str">
            <v>Yes</v>
          </cell>
          <cell r="K167" t="str">
            <v>Yes</v>
          </cell>
          <cell r="L167" t="str">
            <v>Fahad</v>
          </cell>
          <cell r="M167" t="str">
            <v>not necessary</v>
          </cell>
          <cell r="N167" t="str">
            <v>Yes</v>
          </cell>
          <cell r="P167" t="str">
            <v>P4M-3</v>
          </cell>
          <cell r="Q167" t="str">
            <v>Sindre Stokke</v>
          </cell>
          <cell r="T167" t="str">
            <v>P4M</v>
          </cell>
          <cell r="U167" t="str">
            <v>Failed with step 3 twice.</v>
          </cell>
          <cell r="V167" t="str">
            <v>PHENO_CROP</v>
          </cell>
          <cell r="W167" t="str">
            <v>MS</v>
          </cell>
          <cell r="Z167" t="str">
            <v>20240729 PHENO_CROP P4M 20m MS 70 75</v>
          </cell>
        </row>
        <row r="168">
          <cell r="K168" t="str">
            <v>Yes</v>
          </cell>
          <cell r="L168" t="str">
            <v>Sindre</v>
          </cell>
          <cell r="P168" t="str">
            <v>M3M-2</v>
          </cell>
          <cell r="Q168" t="str">
            <v>Sindre Stokke</v>
          </cell>
          <cell r="T168" t="str">
            <v>M3M</v>
          </cell>
          <cell r="V168" t="str">
            <v>OAT_FRONTIERS</v>
          </cell>
          <cell r="W168" t="str">
            <v>3D</v>
          </cell>
          <cell r="Z168" t="str">
            <v>20240730 OAT_FRONTIERS M3M 20m 3D 80 85</v>
          </cell>
        </row>
        <row r="169">
          <cell r="J169" t="str">
            <v>Yes</v>
          </cell>
          <cell r="K169" t="str">
            <v>Yes</v>
          </cell>
          <cell r="L169" t="str">
            <v>Fahad</v>
          </cell>
          <cell r="M169" t="str">
            <v>CHECK PIX4D FILE</v>
          </cell>
          <cell r="N169" t="str">
            <v>No</v>
          </cell>
          <cell r="P169" t="str">
            <v>M3M-2</v>
          </cell>
          <cell r="Q169" t="str">
            <v>Sindre Stokke</v>
          </cell>
          <cell r="T169" t="str">
            <v>M3M</v>
          </cell>
          <cell r="V169" t="str">
            <v>DIVERSITY_OATS</v>
          </cell>
          <cell r="W169" t="str">
            <v>3D</v>
          </cell>
          <cell r="Z169" t="str">
            <v>20240730 DIVERSITY_OATS M3M 20m 3D 80 85</v>
          </cell>
        </row>
        <row r="170">
          <cell r="K170" t="str">
            <v>Yes</v>
          </cell>
          <cell r="L170" t="str">
            <v>Fahad</v>
          </cell>
          <cell r="P170" t="str">
            <v>M3M-1</v>
          </cell>
          <cell r="Q170" t="str">
            <v>Mathias</v>
          </cell>
          <cell r="T170" t="str">
            <v>M3M</v>
          </cell>
          <cell r="V170" t="str">
            <v>PRO_BAR_VOLL</v>
          </cell>
          <cell r="W170" t="str">
            <v>3D</v>
          </cell>
          <cell r="Z170" t="str">
            <v>20240730 PRO_BAR_VOLL M3M 20m 3D 80 85</v>
          </cell>
        </row>
        <row r="171">
          <cell r="J171" t="str">
            <v>Yes</v>
          </cell>
          <cell r="K171" t="str">
            <v>Yes</v>
          </cell>
          <cell r="L171" t="str">
            <v>Sindre</v>
          </cell>
          <cell r="P171" t="str">
            <v>M3M-1</v>
          </cell>
          <cell r="Q171" t="str">
            <v>Mathias</v>
          </cell>
          <cell r="T171" t="str">
            <v>M3M</v>
          </cell>
          <cell r="U171" t="str">
            <v>"Failed to write to exif" for step 3</v>
          </cell>
          <cell r="V171" t="str">
            <v>PRO_BAR_VOLL</v>
          </cell>
          <cell r="W171" t="str">
            <v>MS</v>
          </cell>
          <cell r="Z171" t="str">
            <v>20240730 PRO_BAR_VOLL M3M 30m MS 80 85</v>
          </cell>
        </row>
        <row r="172">
          <cell r="J172" t="str">
            <v>Yes</v>
          </cell>
          <cell r="K172" t="str">
            <v>Yes</v>
          </cell>
          <cell r="L172" t="str">
            <v>Sindre</v>
          </cell>
          <cell r="M172" t="str">
            <v>not necessary</v>
          </cell>
          <cell r="N172" t="str">
            <v>Yes</v>
          </cell>
          <cell r="O172" t="str">
            <v>COPY AGAIN</v>
          </cell>
          <cell r="P172" t="str">
            <v>M3M-1</v>
          </cell>
          <cell r="Q172" t="str">
            <v>Mathias</v>
          </cell>
          <cell r="T172" t="str">
            <v>M3M</v>
          </cell>
          <cell r="V172" t="str">
            <v>E166</v>
          </cell>
          <cell r="W172" t="str">
            <v>MS</v>
          </cell>
          <cell r="Z172" t="str">
            <v>20240730 E166 M3M 30m MS 80 85</v>
          </cell>
        </row>
        <row r="173">
          <cell r="K173" t="str">
            <v>No</v>
          </cell>
          <cell r="P173" t="str">
            <v>Matrice</v>
          </cell>
          <cell r="Q173" t="str">
            <v>Sindre Stokke</v>
          </cell>
          <cell r="T173" t="str">
            <v>M3M</v>
          </cell>
          <cell r="U173" t="str">
            <v>Subroute 4 and 5</v>
          </cell>
          <cell r="V173" t="str">
            <v>PHENO_CROP</v>
          </cell>
          <cell r="W173" t="str">
            <v>3D</v>
          </cell>
          <cell r="Z173" t="str">
            <v>20240731 PHENO_CROP M3M 20m 3D 80 85</v>
          </cell>
        </row>
        <row r="174">
          <cell r="K174" t="str">
            <v>No</v>
          </cell>
          <cell r="P174" t="str">
            <v>Matrice</v>
          </cell>
          <cell r="Q174" t="str">
            <v>Sindre Stokke</v>
          </cell>
          <cell r="T174" t="str">
            <v>M3M</v>
          </cell>
          <cell r="U174" t="str">
            <v>Subroute 1</v>
          </cell>
          <cell r="V174" t="str">
            <v>PHENO_CROP</v>
          </cell>
          <cell r="W174" t="str">
            <v>3D</v>
          </cell>
          <cell r="Z174" t="str">
            <v>20240801 PHENO_CROP M3M 20m 3D 80 85</v>
          </cell>
        </row>
        <row r="175">
          <cell r="K175" t="str">
            <v>Yes</v>
          </cell>
          <cell r="L175" t="str">
            <v>Fahad</v>
          </cell>
          <cell r="M175" t="str">
            <v>LAPTOP BIG</v>
          </cell>
          <cell r="P175" t="str">
            <v>M3M-2</v>
          </cell>
          <cell r="Q175" t="str">
            <v>Harri</v>
          </cell>
          <cell r="T175" t="str">
            <v>M3M</v>
          </cell>
          <cell r="V175" t="str">
            <v>PHENO_CROP</v>
          </cell>
          <cell r="W175" t="str">
            <v>3D</v>
          </cell>
          <cell r="Z175" t="str">
            <v>20240805 PHENO_CROP M3M 20m 3D 80 85</v>
          </cell>
        </row>
        <row r="176">
          <cell r="J176" t="str">
            <v>Yes</v>
          </cell>
          <cell r="K176" t="str">
            <v>Yes</v>
          </cell>
          <cell r="L176" t="str">
            <v>Fahad</v>
          </cell>
          <cell r="M176" t="str">
            <v>CHECK PIX4D FILE</v>
          </cell>
          <cell r="N176" t="str">
            <v>No</v>
          </cell>
          <cell r="P176" t="str">
            <v>M3M-2</v>
          </cell>
          <cell r="Q176" t="str">
            <v>Harri</v>
          </cell>
          <cell r="T176" t="str">
            <v>M3M</v>
          </cell>
          <cell r="V176" t="str">
            <v>DIVERSITY_OATS</v>
          </cell>
          <cell r="W176" t="str">
            <v>3D</v>
          </cell>
          <cell r="Z176" t="str">
            <v>20240805 DIVERSITY_OATS M3M 20m 3D 80 85</v>
          </cell>
        </row>
        <row r="177">
          <cell r="J177" t="str">
            <v>Yes</v>
          </cell>
          <cell r="K177" t="str">
            <v>Yes</v>
          </cell>
          <cell r="L177" t="str">
            <v>Sindre</v>
          </cell>
          <cell r="M177" t="str">
            <v>NEED ADJUSTMENT</v>
          </cell>
          <cell r="P177" t="str">
            <v>M3M-2</v>
          </cell>
          <cell r="Q177" t="str">
            <v>Harri</v>
          </cell>
          <cell r="T177" t="str">
            <v>M3M</v>
          </cell>
          <cell r="U177" t="str">
            <v>Failed on step 3: "Unable to write Exif"</v>
          </cell>
          <cell r="V177" t="str">
            <v>OAT_FRONTIERS</v>
          </cell>
          <cell r="W177" t="str">
            <v>MS</v>
          </cell>
          <cell r="Z177" t="str">
            <v>20240805 OAT_FRONTIERS M3M 20m MS 80 85</v>
          </cell>
        </row>
        <row r="178">
          <cell r="K178" t="str">
            <v>Yes</v>
          </cell>
          <cell r="L178" t="str">
            <v>Fahad</v>
          </cell>
          <cell r="M178" t="str">
            <v>not necessary</v>
          </cell>
          <cell r="P178" t="str">
            <v>M3M-2</v>
          </cell>
          <cell r="Q178" t="str">
            <v>Harri</v>
          </cell>
          <cell r="T178" t="str">
            <v>M3M</v>
          </cell>
          <cell r="U178" t="str">
            <v>Hor+Hor flights</v>
          </cell>
          <cell r="V178" t="str">
            <v>OAT_FRONTIERS</v>
          </cell>
          <cell r="W178" t="str">
            <v>3D</v>
          </cell>
          <cell r="Z178" t="str">
            <v>20240805 OAT_FRONTIERS M3M 20m 3D 80 85</v>
          </cell>
        </row>
        <row r="179">
          <cell r="K179" t="str">
            <v>No</v>
          </cell>
          <cell r="P179" t="str">
            <v>Matrice</v>
          </cell>
          <cell r="Q179" t="str">
            <v>Sindre Stokke</v>
          </cell>
          <cell r="T179" t="str">
            <v>Matrice</v>
          </cell>
          <cell r="V179" t="str">
            <v>PHENO_CROP</v>
          </cell>
          <cell r="W179" t="str">
            <v>3D</v>
          </cell>
          <cell r="Z179" t="str">
            <v>20240805 PHENO_CROP Matrice 12m 3D 70 70</v>
          </cell>
        </row>
        <row r="180">
          <cell r="J180" t="str">
            <v>Yes</v>
          </cell>
          <cell r="K180" t="str">
            <v>Yes</v>
          </cell>
          <cell r="L180" t="str">
            <v>Sindre+Fahad</v>
          </cell>
          <cell r="M180" t="str">
            <v>not necessary</v>
          </cell>
          <cell r="P180" t="str">
            <v>M3M-1</v>
          </cell>
          <cell r="Q180" t="str">
            <v>Mathias</v>
          </cell>
          <cell r="T180" t="str">
            <v>M3M</v>
          </cell>
          <cell r="V180" t="str">
            <v>PRO_BAR_SØRÅS</v>
          </cell>
          <cell r="W180" t="str">
            <v>3D</v>
          </cell>
          <cell r="Z180" t="str">
            <v>20240805 PRO_BAR_SØRÅS M3M 20m 3D 80 85</v>
          </cell>
        </row>
        <row r="181">
          <cell r="J181" t="str">
            <v>NO</v>
          </cell>
          <cell r="K181" t="str">
            <v>No</v>
          </cell>
          <cell r="L181" t="str">
            <v>NA</v>
          </cell>
          <cell r="M181" t="str">
            <v>NA</v>
          </cell>
          <cell r="P181" t="str">
            <v>M3M-1</v>
          </cell>
          <cell r="Q181" t="str">
            <v>Mathias</v>
          </cell>
          <cell r="T181" t="str">
            <v>M3M</v>
          </cell>
          <cell r="U181" t="str">
            <v xml:space="preserve"> _TRASHCAN Lacks images of reflectance panel. </v>
          </cell>
          <cell r="V181" t="str">
            <v>PRO_BAR_SØRÅS</v>
          </cell>
          <cell r="W181" t="str">
            <v>MS</v>
          </cell>
          <cell r="Z181" t="str">
            <v>20240805 PRO_BAR_SØRÅS M3M 30m MS 70 75</v>
          </cell>
        </row>
        <row r="182">
          <cell r="J182" t="str">
            <v>Yes</v>
          </cell>
          <cell r="K182" t="str">
            <v>Yes</v>
          </cell>
          <cell r="L182" t="str">
            <v>Sindre</v>
          </cell>
          <cell r="N182" t="str">
            <v>yes</v>
          </cell>
          <cell r="P182" t="str">
            <v>M3M-2</v>
          </cell>
          <cell r="Q182" t="str">
            <v>Harri</v>
          </cell>
          <cell r="T182" t="str">
            <v>M3M</v>
          </cell>
          <cell r="V182" t="str">
            <v>PRO_BAR_VOLL</v>
          </cell>
          <cell r="W182" t="str">
            <v>MS</v>
          </cell>
          <cell r="Z182" t="str">
            <v>20240806 PRO_BAR_VOLL M3M 30m MS 80 85</v>
          </cell>
        </row>
        <row r="183">
          <cell r="K183" t="str">
            <v>Yes</v>
          </cell>
          <cell r="L183" t="str">
            <v>Fahad</v>
          </cell>
          <cell r="P183" t="str">
            <v>M3M-2</v>
          </cell>
          <cell r="Q183" t="str">
            <v>Harri</v>
          </cell>
          <cell r="T183" t="str">
            <v>M3M</v>
          </cell>
          <cell r="V183" t="str">
            <v>PRO_BAR_VOLL</v>
          </cell>
          <cell r="W183" t="str">
            <v>3D</v>
          </cell>
          <cell r="Z183" t="str">
            <v>20240806 PRO_BAR_VOLL M3M 20m 3D 80 85</v>
          </cell>
        </row>
        <row r="184">
          <cell r="J184" t="str">
            <v>Yes</v>
          </cell>
          <cell r="K184" t="str">
            <v>Yes</v>
          </cell>
          <cell r="L184" t="str">
            <v>Sindre</v>
          </cell>
          <cell r="M184" t="str">
            <v>NEED ADJUSTMENT</v>
          </cell>
          <cell r="P184" t="str">
            <v>M3M-2</v>
          </cell>
          <cell r="Q184" t="str">
            <v>Harri</v>
          </cell>
          <cell r="T184" t="str">
            <v>M3M</v>
          </cell>
          <cell r="V184" t="str">
            <v>OAT_FRONTIERS</v>
          </cell>
          <cell r="W184" t="str">
            <v>MS</v>
          </cell>
          <cell r="Z184" t="str">
            <v>20240806 OAT_FRONTIERS M3M 30m MS 80 85</v>
          </cell>
        </row>
        <row r="185">
          <cell r="K185" t="str">
            <v>Ongoing</v>
          </cell>
          <cell r="L185" t="str">
            <v>Fahad</v>
          </cell>
          <cell r="M185" t="str">
            <v>DESKTOP</v>
          </cell>
          <cell r="N185" t="str">
            <v>Yes</v>
          </cell>
          <cell r="O185" t="str">
            <v>REDO</v>
          </cell>
          <cell r="P185" t="str">
            <v>M3M-2</v>
          </cell>
          <cell r="Q185" t="str">
            <v>Harri</v>
          </cell>
          <cell r="T185" t="str">
            <v>M3M</v>
          </cell>
          <cell r="V185" t="str">
            <v>PHENO_CROP</v>
          </cell>
          <cell r="W185" t="str">
            <v>MS</v>
          </cell>
          <cell r="Z185" t="str">
            <v>20240806 PHENO_CROP M3M 30m MS 80 85</v>
          </cell>
        </row>
        <row r="186">
          <cell r="K186" t="str">
            <v>Yes</v>
          </cell>
          <cell r="L186" t="str">
            <v>Fahad</v>
          </cell>
          <cell r="M186" t="str">
            <v>not necessary</v>
          </cell>
          <cell r="N186" t="str">
            <v>Yes</v>
          </cell>
          <cell r="O186" t="str">
            <v>COPY AGAIN</v>
          </cell>
          <cell r="P186" t="str">
            <v>P4M-2</v>
          </cell>
          <cell r="Q186" t="str">
            <v>Harri</v>
          </cell>
          <cell r="T186" t="str">
            <v>P4M</v>
          </cell>
          <cell r="U186" t="str">
            <v>Was fully processed without the blue band.</v>
          </cell>
          <cell r="V186" t="str">
            <v>PHENO_CROP</v>
          </cell>
          <cell r="W186" t="str">
            <v>MS</v>
          </cell>
          <cell r="Z186" t="str">
            <v>20240806 PHENO_CROP P4M 20m MS 70 75</v>
          </cell>
        </row>
        <row r="187">
          <cell r="J187" t="str">
            <v>Yes</v>
          </cell>
          <cell r="K187" t="str">
            <v>Yes</v>
          </cell>
          <cell r="L187" t="str">
            <v>Sindre</v>
          </cell>
          <cell r="M187" t="str">
            <v>NEED ADJUSTMENT</v>
          </cell>
          <cell r="N187" t="str">
            <v>No</v>
          </cell>
          <cell r="P187" t="str">
            <v>M3M-2</v>
          </cell>
          <cell r="Q187" t="str">
            <v>Harri</v>
          </cell>
          <cell r="T187" t="str">
            <v>M3M</v>
          </cell>
          <cell r="V187" t="str">
            <v>DIVERSITY_OATS</v>
          </cell>
          <cell r="W187" t="str">
            <v>MS</v>
          </cell>
          <cell r="Z187" t="str">
            <v>20240806 DIVERSITY_OATS M3M 30m MS 80 85</v>
          </cell>
        </row>
        <row r="188">
          <cell r="J188" t="str">
            <v>Yes</v>
          </cell>
          <cell r="K188" t="str">
            <v>Yes</v>
          </cell>
          <cell r="L188" t="str">
            <v>Sindre</v>
          </cell>
          <cell r="M188" t="str">
            <v>not necessary</v>
          </cell>
          <cell r="N188" t="str">
            <v>Yes</v>
          </cell>
          <cell r="O188" t="str">
            <v>COPY AGAIN</v>
          </cell>
          <cell r="P188" t="str">
            <v>M3M-1</v>
          </cell>
          <cell r="Q188" t="str">
            <v>Sindre Stokke</v>
          </cell>
          <cell r="T188" t="str">
            <v>M3M</v>
          </cell>
          <cell r="U188" t="str">
            <v>Processed locally on the laptop.</v>
          </cell>
          <cell r="V188" t="str">
            <v>E166</v>
          </cell>
          <cell r="W188" t="str">
            <v>MS</v>
          </cell>
          <cell r="Z188" t="str">
            <v>20240806 E166 M3M 30m MS 80 85</v>
          </cell>
        </row>
        <row r="189">
          <cell r="K189" t="str">
            <v>Yes</v>
          </cell>
          <cell r="L189" t="str">
            <v>Fahad</v>
          </cell>
          <cell r="M189" t="str">
            <v>not necessary</v>
          </cell>
          <cell r="P189" t="str">
            <v>M3M-1</v>
          </cell>
          <cell r="Q189" t="str">
            <v>Sindre Stokke</v>
          </cell>
          <cell r="T189" t="str">
            <v>M3M</v>
          </cell>
          <cell r="U189" t="str">
            <v>Flying went on for maybe 2 hours due to inconsistent clouds</v>
          </cell>
          <cell r="V189" t="str">
            <v>PILOT</v>
          </cell>
          <cell r="W189" t="str">
            <v>MS</v>
          </cell>
          <cell r="Z189" t="str">
            <v>20240806 PILOT M3M 30m MS 70 75</v>
          </cell>
        </row>
        <row r="190">
          <cell r="J190" t="str">
            <v>Yes</v>
          </cell>
          <cell r="K190" t="str">
            <v>Yes</v>
          </cell>
          <cell r="L190" t="str">
            <v>Fahad</v>
          </cell>
          <cell r="M190" t="str">
            <v>Ortho and DSM done</v>
          </cell>
          <cell r="P190" t="str">
            <v>M3M-1</v>
          </cell>
          <cell r="Q190" t="str">
            <v>Sindre Stokke</v>
          </cell>
          <cell r="T190" t="str">
            <v>M3M</v>
          </cell>
          <cell r="V190" t="str">
            <v>PHENO_CROP</v>
          </cell>
          <cell r="W190" t="str">
            <v>3D</v>
          </cell>
          <cell r="Z190" t="str">
            <v>20240806 PHENO_CROP M3M 20m 3D 80 85</v>
          </cell>
        </row>
        <row r="191">
          <cell r="J191" t="str">
            <v>-</v>
          </cell>
          <cell r="K191" t="str">
            <v>Yes</v>
          </cell>
          <cell r="L191" t="str">
            <v>Fahad</v>
          </cell>
          <cell r="M191" t="str">
            <v>not necessary</v>
          </cell>
          <cell r="P191" t="str">
            <v>M3M-1</v>
          </cell>
          <cell r="Q191" t="str">
            <v>Harri</v>
          </cell>
          <cell r="T191" t="str">
            <v>M3M</v>
          </cell>
          <cell r="U191" t="str">
            <v>Processed locally on the laptop.</v>
          </cell>
          <cell r="V191" t="str">
            <v>E166</v>
          </cell>
          <cell r="W191" t="str">
            <v>3D</v>
          </cell>
          <cell r="Z191" t="str">
            <v>20240807 E166 M3M 20m 3D 80 85</v>
          </cell>
        </row>
        <row r="192">
          <cell r="J192" t="str">
            <v>Yes</v>
          </cell>
          <cell r="K192" t="str">
            <v>Yes</v>
          </cell>
          <cell r="L192" t="str">
            <v>Fahad</v>
          </cell>
          <cell r="M192" t="str">
            <v>not necessary</v>
          </cell>
          <cell r="P192" t="str">
            <v>M3M-1</v>
          </cell>
          <cell r="Q192" t="str">
            <v>Harri</v>
          </cell>
          <cell r="T192" t="str">
            <v>M3M</v>
          </cell>
          <cell r="U192" t="str">
            <v>Processed on local machine (dektop PC). Failed on step 3, maybe due to insufficient storage space on the C drive.</v>
          </cell>
          <cell r="V192" t="str">
            <v>PILOT</v>
          </cell>
          <cell r="W192" t="str">
            <v>MS</v>
          </cell>
          <cell r="Z192" t="str">
            <v>20240807 PILOT M3M 30m MS 70 75</v>
          </cell>
        </row>
        <row r="193">
          <cell r="J193" t="str">
            <v>Yes</v>
          </cell>
          <cell r="K193" t="str">
            <v>Yes</v>
          </cell>
          <cell r="L193" t="str">
            <v>Sindre</v>
          </cell>
          <cell r="P193" t="str">
            <v>M3M-2</v>
          </cell>
          <cell r="Q193" t="str">
            <v>Sindre Stokke</v>
          </cell>
          <cell r="T193" t="str">
            <v>M3M</v>
          </cell>
          <cell r="V193" t="str">
            <v>PRO_BAR_SØRÅS</v>
          </cell>
          <cell r="W193" t="str">
            <v>MS</v>
          </cell>
          <cell r="Z193" t="str">
            <v>20240807 PRO_BAR_SØRÅS M3M 30m MS 70 75</v>
          </cell>
        </row>
        <row r="194">
          <cell r="K194" t="str">
            <v>Yes</v>
          </cell>
          <cell r="L194" t="str">
            <v>Fahad</v>
          </cell>
          <cell r="M194" t="str">
            <v>not necessary</v>
          </cell>
          <cell r="P194" t="str">
            <v>M3M-1</v>
          </cell>
          <cell r="Q194" t="str">
            <v>Sindre Stokke</v>
          </cell>
          <cell r="T194" t="str">
            <v>M3M</v>
          </cell>
          <cell r="V194" t="str">
            <v>PILOT</v>
          </cell>
          <cell r="W194" t="str">
            <v>MS</v>
          </cell>
          <cell r="Z194" t="str">
            <v>20240812 PILOT M3M 30m MS 70 75</v>
          </cell>
        </row>
        <row r="195">
          <cell r="J195" t="str">
            <v>Yes</v>
          </cell>
          <cell r="K195" t="str">
            <v>Yes</v>
          </cell>
          <cell r="L195" t="str">
            <v>Fahad</v>
          </cell>
          <cell r="M195" t="str">
            <v>not necessary</v>
          </cell>
          <cell r="N195" t="str">
            <v>Yes</v>
          </cell>
          <cell r="O195" t="str">
            <v>COPY AGAIN</v>
          </cell>
          <cell r="P195" t="str">
            <v>M3M-1</v>
          </cell>
          <cell r="Q195" t="str">
            <v>Sindre Stokke</v>
          </cell>
          <cell r="T195" t="str">
            <v>M3M</v>
          </cell>
          <cell r="V195" t="str">
            <v>E166</v>
          </cell>
          <cell r="W195" t="str">
            <v>MS</v>
          </cell>
          <cell r="Z195" t="str">
            <v>20240812 E166 M3M 30m MS 80 85</v>
          </cell>
        </row>
        <row r="196">
          <cell r="J196" t="str">
            <v>Yes</v>
          </cell>
          <cell r="K196" t="str">
            <v>Yes</v>
          </cell>
          <cell r="L196" t="str">
            <v>Fahad</v>
          </cell>
          <cell r="M196" t="str">
            <v>not necessary</v>
          </cell>
          <cell r="P196" t="str">
            <v>M3M-1</v>
          </cell>
          <cell r="Q196" t="str">
            <v>Sindre Stokke</v>
          </cell>
          <cell r="T196" t="str">
            <v>M3M</v>
          </cell>
          <cell r="V196" t="str">
            <v>PRO_BAR_SØRÅS</v>
          </cell>
          <cell r="W196" t="str">
            <v>MS</v>
          </cell>
          <cell r="Z196" t="str">
            <v>20240812 PRO_BAR_SØRÅS M3M 30m MS 70 75</v>
          </cell>
        </row>
        <row r="197">
          <cell r="J197" t="str">
            <v>Yes</v>
          </cell>
          <cell r="K197" t="str">
            <v>Yes</v>
          </cell>
          <cell r="L197" t="str">
            <v>Fahad</v>
          </cell>
          <cell r="M197" t="str">
            <v>not necessary</v>
          </cell>
          <cell r="P197" t="str">
            <v>M3M-1</v>
          </cell>
          <cell r="Q197" t="str">
            <v>Sindre Stokke</v>
          </cell>
          <cell r="T197" t="str">
            <v>M3M</v>
          </cell>
          <cell r="V197" t="str">
            <v>PRO_BAR_SØRÅS</v>
          </cell>
          <cell r="W197" t="str">
            <v>3D</v>
          </cell>
          <cell r="Z197" t="str">
            <v>20240812 PRO_BAR_SØRÅS M3M 20m 3D 80 85</v>
          </cell>
        </row>
        <row r="198">
          <cell r="K198" t="str">
            <v>Yes</v>
          </cell>
          <cell r="L198" t="str">
            <v>Sindre</v>
          </cell>
          <cell r="M198" t="str">
            <v>NEED ADJUSTMENT</v>
          </cell>
          <cell r="P198" t="str">
            <v>M3M-2</v>
          </cell>
          <cell r="Q198" t="str">
            <v>Isak</v>
          </cell>
          <cell r="T198" t="str">
            <v>M3M</v>
          </cell>
          <cell r="V198" t="str">
            <v>OAT_FRONTIERS</v>
          </cell>
          <cell r="W198" t="str">
            <v>MS</v>
          </cell>
          <cell r="Z198" t="str">
            <v>20240812 OAT_FRONTIERS M3M 20m MS 80 85</v>
          </cell>
        </row>
        <row r="199">
          <cell r="J199" t="str">
            <v>Yes</v>
          </cell>
          <cell r="K199" t="str">
            <v>Yes</v>
          </cell>
          <cell r="L199" t="str">
            <v>Sindre</v>
          </cell>
          <cell r="M199" t="str">
            <v>NEED ADJUSTMENT</v>
          </cell>
          <cell r="P199" t="str">
            <v>M3M-2</v>
          </cell>
          <cell r="Q199" t="str">
            <v>Isak</v>
          </cell>
          <cell r="T199" t="str">
            <v>M3M</v>
          </cell>
          <cell r="V199" t="str">
            <v>OAT_FRONTIERS</v>
          </cell>
          <cell r="W199" t="str">
            <v>MS</v>
          </cell>
          <cell r="Z199" t="str">
            <v>20240812 OAT_FRONTIERS M3M 30m MS 80 85</v>
          </cell>
        </row>
        <row r="200">
          <cell r="K200" t="str">
            <v>Yes</v>
          </cell>
          <cell r="L200" t="str">
            <v>Fahad</v>
          </cell>
          <cell r="M200" t="str">
            <v>not necessary</v>
          </cell>
          <cell r="P200" t="str">
            <v>M3M-2</v>
          </cell>
          <cell r="Q200" t="str">
            <v>Isak</v>
          </cell>
          <cell r="T200" t="str">
            <v>M3M</v>
          </cell>
          <cell r="V200" t="str">
            <v>OAT_FRONTIERS</v>
          </cell>
          <cell r="W200" t="str">
            <v>3D</v>
          </cell>
          <cell r="Z200" t="str">
            <v>20240812 OAT_FRONTIERS M3M 20m 3D 80 85</v>
          </cell>
        </row>
        <row r="201">
          <cell r="J201" t="str">
            <v>Yes</v>
          </cell>
          <cell r="K201" t="str">
            <v>Yes</v>
          </cell>
          <cell r="L201" t="str">
            <v>Fahad</v>
          </cell>
          <cell r="M201" t="str">
            <v>not necessary</v>
          </cell>
          <cell r="N201" t="str">
            <v>Yes</v>
          </cell>
          <cell r="P201" t="str">
            <v>M3M-2</v>
          </cell>
          <cell r="Q201" t="str">
            <v>Isak</v>
          </cell>
          <cell r="T201" t="str">
            <v>M3M</v>
          </cell>
          <cell r="U201" t="str">
            <v>This was originally written down as P4M, but the flight folder is in the format of M3M.</v>
          </cell>
          <cell r="V201" t="str">
            <v>PHENO_CROP</v>
          </cell>
          <cell r="W201" t="str">
            <v>MS</v>
          </cell>
          <cell r="Z201" t="str">
            <v>20240812 PHENO_CROP M3M 30m MS 70 75</v>
          </cell>
        </row>
        <row r="202">
          <cell r="J202" t="str">
            <v>Yes</v>
          </cell>
          <cell r="K202" t="str">
            <v>Yes</v>
          </cell>
          <cell r="L202" t="str">
            <v>Fahad</v>
          </cell>
          <cell r="M202" t="str">
            <v>not necessary</v>
          </cell>
          <cell r="N202" t="str">
            <v>Yes</v>
          </cell>
          <cell r="P202" t="str">
            <v>P4M-3</v>
          </cell>
          <cell r="Q202" t="str">
            <v>Isak</v>
          </cell>
          <cell r="T202" t="str">
            <v>P4M</v>
          </cell>
          <cell r="V202" t="str">
            <v>PHENO_CROP</v>
          </cell>
          <cell r="W202" t="str">
            <v>MS</v>
          </cell>
          <cell r="Z202" t="str">
            <v>20240812 PHENO_CROP P4M 20m MS 70 75</v>
          </cell>
        </row>
        <row r="203">
          <cell r="K203" t="str">
            <v>Yes</v>
          </cell>
          <cell r="L203" t="str">
            <v>Fahad</v>
          </cell>
          <cell r="M203" t="str">
            <v>LAPTOP BIG</v>
          </cell>
          <cell r="P203" t="str">
            <v>M3M-2</v>
          </cell>
          <cell r="Q203" t="str">
            <v>Isak</v>
          </cell>
          <cell r="T203" t="str">
            <v>M3M</v>
          </cell>
          <cell r="V203" t="str">
            <v>PHENO_CROP</v>
          </cell>
          <cell r="W203" t="str">
            <v>3D</v>
          </cell>
          <cell r="Z203" t="str">
            <v>20240812 PHENO_CROP M3M 20m 3D 80 85</v>
          </cell>
        </row>
        <row r="204">
          <cell r="J204" t="str">
            <v>Yes</v>
          </cell>
          <cell r="K204" t="str">
            <v>Yes</v>
          </cell>
          <cell r="L204" t="str">
            <v>Fahad</v>
          </cell>
          <cell r="M204" t="str">
            <v>NEED ADJUSTMENT</v>
          </cell>
          <cell r="N204" t="str">
            <v>No</v>
          </cell>
          <cell r="P204" t="str">
            <v>M3M-2</v>
          </cell>
          <cell r="Q204" t="str">
            <v>Isak</v>
          </cell>
          <cell r="T204" t="str">
            <v>M3M</v>
          </cell>
          <cell r="V204" t="str">
            <v>DIVERSITY_OATS</v>
          </cell>
          <cell r="W204" t="str">
            <v>MS</v>
          </cell>
          <cell r="Z204" t="str">
            <v>20240812 DIVERSITY_OATS M3M 30m MS 80 85</v>
          </cell>
        </row>
        <row r="205">
          <cell r="J205" t="str">
            <v>Yes</v>
          </cell>
          <cell r="K205" t="str">
            <v>Yes</v>
          </cell>
          <cell r="L205" t="str">
            <v>Isak</v>
          </cell>
          <cell r="N205" t="str">
            <v>yes</v>
          </cell>
          <cell r="P205" t="str">
            <v>M3M-2</v>
          </cell>
          <cell r="Q205" t="str">
            <v>Isak</v>
          </cell>
          <cell r="T205" t="str">
            <v>M3M</v>
          </cell>
          <cell r="V205" t="str">
            <v>PRO_BAR_VOLL</v>
          </cell>
          <cell r="W205" t="str">
            <v>MS</v>
          </cell>
          <cell r="Z205" t="str">
            <v>20240812 PRO_BAR_VOLL M3M 30m MS 80 85</v>
          </cell>
        </row>
        <row r="206">
          <cell r="K206" t="str">
            <v>Yes</v>
          </cell>
          <cell r="L206" t="str">
            <v>Fahad</v>
          </cell>
          <cell r="P206" t="str">
            <v>M3M-2</v>
          </cell>
          <cell r="Q206" t="str">
            <v>Isak</v>
          </cell>
          <cell r="T206" t="str">
            <v>M3M</v>
          </cell>
          <cell r="V206" t="str">
            <v>PRO_BAR_VOLL</v>
          </cell>
          <cell r="W206" t="str">
            <v>3D</v>
          </cell>
          <cell r="Z206" t="str">
            <v>20240812 PRO_BAR_VOLL M3M 20m 3D 80 85</v>
          </cell>
        </row>
        <row r="207">
          <cell r="K207" t="str">
            <v>No</v>
          </cell>
          <cell r="P207" t="str">
            <v>Matrice</v>
          </cell>
          <cell r="Q207" t="str">
            <v>Isak</v>
          </cell>
          <cell r="T207" t="str">
            <v>M3M</v>
          </cell>
          <cell r="V207" t="str">
            <v>PHENO_CROP</v>
          </cell>
          <cell r="W207" t="str">
            <v>3D</v>
          </cell>
          <cell r="Z207" t="str">
            <v>20240813 PHENO_CROP M3M 12m 3D 70 70</v>
          </cell>
        </row>
        <row r="208">
          <cell r="J208" t="str">
            <v>Yes</v>
          </cell>
          <cell r="K208" t="str">
            <v>Yes</v>
          </cell>
          <cell r="L208" t="str">
            <v>Fahad</v>
          </cell>
          <cell r="M208" t="str">
            <v>CHECK PIX4D FILE</v>
          </cell>
          <cell r="N208" t="str">
            <v>No</v>
          </cell>
          <cell r="U208" t="str">
            <v>MISSING ENTRY IN LOG</v>
          </cell>
        </row>
        <row r="209">
          <cell r="K209" t="str">
            <v>Yes</v>
          </cell>
          <cell r="L209" t="str">
            <v>Fahad</v>
          </cell>
          <cell r="M209" t="str">
            <v>not necessary</v>
          </cell>
          <cell r="P209" t="str">
            <v>M3M-2</v>
          </cell>
          <cell r="Q209" t="str">
            <v>Sindre Stokke</v>
          </cell>
          <cell r="T209" t="str">
            <v>M3M</v>
          </cell>
          <cell r="V209" t="str">
            <v>E166</v>
          </cell>
          <cell r="W209" t="str">
            <v>3D</v>
          </cell>
          <cell r="Z209" t="str">
            <v>20240813 E166 M3M 20m 3D 80 85</v>
          </cell>
        </row>
        <row r="210">
          <cell r="J210" t="str">
            <v>Yes</v>
          </cell>
          <cell r="K210" t="str">
            <v>Yes</v>
          </cell>
          <cell r="L210" t="str">
            <v>Fahad</v>
          </cell>
          <cell r="M210" t="str">
            <v>not necessary</v>
          </cell>
          <cell r="N210" t="str">
            <v>Yes</v>
          </cell>
          <cell r="P210" t="str">
            <v>P4M-3</v>
          </cell>
          <cell r="Q210" t="str">
            <v>Sindre</v>
          </cell>
          <cell r="T210" t="str">
            <v>P4M</v>
          </cell>
          <cell r="V210" t="str">
            <v>PHENO_CROP</v>
          </cell>
          <cell r="W210" t="str">
            <v>MS</v>
          </cell>
          <cell r="Z210" t="str">
            <v>20240819 PHENO_CROP P4M 20m MS 70 75</v>
          </cell>
        </row>
        <row r="211">
          <cell r="J211" t="str">
            <v>Yes</v>
          </cell>
          <cell r="K211" t="str">
            <v>Yes</v>
          </cell>
          <cell r="L211" t="str">
            <v>Fahad</v>
          </cell>
          <cell r="M211" t="str">
            <v>NEED ADJUSTMENT</v>
          </cell>
          <cell r="N211" t="str">
            <v>No</v>
          </cell>
          <cell r="P211" t="str">
            <v>M3M-2</v>
          </cell>
          <cell r="Q211" t="str">
            <v>Sindre</v>
          </cell>
          <cell r="T211" t="str">
            <v>M3M</v>
          </cell>
          <cell r="V211" t="str">
            <v>DIVERSITY_OATS</v>
          </cell>
          <cell r="W211" t="str">
            <v>MS</v>
          </cell>
          <cell r="Z211" t="str">
            <v>20240819 DIVERSITY_OATS M3M 30m MS 80 85</v>
          </cell>
        </row>
        <row r="212">
          <cell r="J212" t="str">
            <v>Yes</v>
          </cell>
          <cell r="K212" t="str">
            <v>Yes</v>
          </cell>
          <cell r="L212" t="str">
            <v>Sindre</v>
          </cell>
          <cell r="M212" t="str">
            <v>NEED ADJUSTMENT</v>
          </cell>
          <cell r="P212" t="str">
            <v>M3M-2</v>
          </cell>
          <cell r="Q212" t="str">
            <v>Sindre</v>
          </cell>
          <cell r="T212" t="str">
            <v>M3M</v>
          </cell>
          <cell r="V212" t="str">
            <v>OAT_FRONTIERS</v>
          </cell>
          <cell r="W212" t="str">
            <v>MS</v>
          </cell>
          <cell r="Z212" t="str">
            <v>20240819 OAT_FRONTIERS M3M 20m MS 80 85</v>
          </cell>
        </row>
        <row r="213">
          <cell r="K213" t="str">
            <v>Yes</v>
          </cell>
          <cell r="L213" t="str">
            <v>Sindre</v>
          </cell>
          <cell r="M213" t="str">
            <v>NEED ADJUSTMENT</v>
          </cell>
          <cell r="P213" t="str">
            <v>M3M-2</v>
          </cell>
          <cell r="Q213" t="str">
            <v>Sindre</v>
          </cell>
          <cell r="T213" t="str">
            <v>M3M</v>
          </cell>
          <cell r="U213" t="str">
            <v>Reflectance panel images from 20240819 OAT_FRONTIERS M3M 20m MS 80 85</v>
          </cell>
          <cell r="V213" t="str">
            <v>OAT_FRONTIERS</v>
          </cell>
          <cell r="W213" t="str">
            <v>MS</v>
          </cell>
          <cell r="Z213" t="str">
            <v>20240819 OAT_FRONTIERS M3M 30m MS 80 85</v>
          </cell>
        </row>
        <row r="214">
          <cell r="J214" t="str">
            <v>Yes</v>
          </cell>
          <cell r="K214" t="str">
            <v>Yes</v>
          </cell>
          <cell r="L214" t="str">
            <v>Fahad</v>
          </cell>
          <cell r="M214" t="str">
            <v>not necessary</v>
          </cell>
          <cell r="N214" t="str">
            <v>Yes</v>
          </cell>
          <cell r="P214" t="str">
            <v>M3M-2</v>
          </cell>
          <cell r="Q214" t="str">
            <v>Sindre</v>
          </cell>
          <cell r="T214" t="str">
            <v>M3M</v>
          </cell>
          <cell r="V214" t="str">
            <v>PHENO_CROP</v>
          </cell>
          <cell r="W214" t="str">
            <v>MS</v>
          </cell>
          <cell r="Z214" t="str">
            <v>20240819 PHENO_CROP M3M 30m MS 70 75</v>
          </cell>
        </row>
        <row r="215">
          <cell r="K215" t="str">
            <v>Yes</v>
          </cell>
          <cell r="L215" t="str">
            <v>Fahad</v>
          </cell>
          <cell r="M215" t="str">
            <v>LAPTOP</v>
          </cell>
          <cell r="P215" t="str">
            <v>M3M-2</v>
          </cell>
          <cell r="Q215" t="str">
            <v>Sindre</v>
          </cell>
          <cell r="T215" t="str">
            <v>M3M</v>
          </cell>
          <cell r="U215" t="str">
            <v>Why  2 flights</v>
          </cell>
          <cell r="V215" t="str">
            <v>PHENO_CROP</v>
          </cell>
          <cell r="W215" t="str">
            <v>3D</v>
          </cell>
          <cell r="Z215" t="str">
            <v>20240819 PHENO_CROP M3M 20m 3D 80 85</v>
          </cell>
        </row>
        <row r="216">
          <cell r="K216" t="str">
            <v>Yes</v>
          </cell>
          <cell r="L216" t="str">
            <v>Fahad</v>
          </cell>
          <cell r="M216" t="str">
            <v>not necessary</v>
          </cell>
          <cell r="P216" t="str">
            <v>M3M-2</v>
          </cell>
          <cell r="Q216" t="str">
            <v>Sindre</v>
          </cell>
          <cell r="T216" t="str">
            <v>M3M</v>
          </cell>
          <cell r="U216" t="str">
            <v>Why 2 flights</v>
          </cell>
          <cell r="V216" t="str">
            <v>OAT_FRONTIERS</v>
          </cell>
          <cell r="W216" t="str">
            <v>3D</v>
          </cell>
          <cell r="Z216" t="str">
            <v>20240819 OAT_FRONTIERS M3M 20m 3D 80 85</v>
          </cell>
        </row>
        <row r="217">
          <cell r="J217" t="str">
            <v>Yes</v>
          </cell>
          <cell r="K217" t="str">
            <v>Yes</v>
          </cell>
          <cell r="L217" t="str">
            <v>Fahad</v>
          </cell>
          <cell r="M217" t="str">
            <v>CHECK PIX4D FILE</v>
          </cell>
          <cell r="N217" t="str">
            <v>No</v>
          </cell>
          <cell r="P217" t="str">
            <v>a</v>
          </cell>
          <cell r="Q217" t="str">
            <v>Sindre</v>
          </cell>
          <cell r="T217" t="str">
            <v>M3M</v>
          </cell>
          <cell r="V217" t="str">
            <v>DIVERSITY_OATS</v>
          </cell>
          <cell r="W217" t="str">
            <v>3D</v>
          </cell>
          <cell r="Z217" t="str">
            <v>20240820 DIVERSITY_OATS M3M 20m 3D 80 85</v>
          </cell>
        </row>
        <row r="218">
          <cell r="J218" t="str">
            <v>Yes</v>
          </cell>
          <cell r="K218" t="str">
            <v>Yes</v>
          </cell>
          <cell r="L218" t="str">
            <v>Fahad</v>
          </cell>
          <cell r="M218" t="str">
            <v>NEED ADJUSTMENT</v>
          </cell>
          <cell r="N218" t="str">
            <v>No</v>
          </cell>
          <cell r="P218" t="str">
            <v>M3M-1</v>
          </cell>
          <cell r="Q218" t="str">
            <v>Sindre</v>
          </cell>
          <cell r="T218" t="str">
            <v>M3M</v>
          </cell>
          <cell r="V218" t="str">
            <v>DIVERSITY_OATS</v>
          </cell>
          <cell r="W218" t="str">
            <v>MS</v>
          </cell>
          <cell r="Z218" t="str">
            <v>20240826 DIVERSITY_OATS M3M 30m MS 80 85</v>
          </cell>
        </row>
        <row r="219">
          <cell r="J219" t="str">
            <v>Yes</v>
          </cell>
          <cell r="K219" t="str">
            <v>Yes</v>
          </cell>
          <cell r="L219" t="str">
            <v>Fahad</v>
          </cell>
          <cell r="M219" t="str">
            <v>NEED ADJUSTMENT</v>
          </cell>
          <cell r="P219" t="str">
            <v>M3M-1</v>
          </cell>
          <cell r="Q219" t="str">
            <v>Sindre</v>
          </cell>
          <cell r="T219" t="str">
            <v>M3M</v>
          </cell>
          <cell r="V219" t="str">
            <v>OAT_FRONTIERS</v>
          </cell>
          <cell r="W219" t="str">
            <v>MS</v>
          </cell>
          <cell r="Z219" t="str">
            <v>20240826 OAT_FRONTIERS M3M 20m MS 80 85</v>
          </cell>
        </row>
        <row r="220">
          <cell r="V220" t="str">
            <v/>
          </cell>
          <cell r="W220" t="str">
            <v/>
          </cell>
          <cell r="Z220" t="str">
            <v/>
          </cell>
        </row>
        <row r="221">
          <cell r="V221" t="str">
            <v/>
          </cell>
          <cell r="W221" t="str">
            <v/>
          </cell>
          <cell r="Z221" t="str">
            <v/>
          </cell>
        </row>
        <row r="222">
          <cell r="V222" t="str">
            <v/>
          </cell>
          <cell r="W222" t="str">
            <v/>
          </cell>
          <cell r="Z222" t="str">
            <v/>
          </cell>
        </row>
        <row r="223">
          <cell r="V223" t="str">
            <v/>
          </cell>
          <cell r="W223" t="str">
            <v/>
          </cell>
          <cell r="Z223" t="str">
            <v/>
          </cell>
        </row>
        <row r="224">
          <cell r="V224" t="str">
            <v/>
          </cell>
          <cell r="W224" t="str">
            <v/>
          </cell>
          <cell r="Z224" t="str">
            <v/>
          </cell>
        </row>
        <row r="225">
          <cell r="V225" t="str">
            <v/>
          </cell>
          <cell r="W225" t="str">
            <v/>
          </cell>
          <cell r="Z225" t="str">
            <v/>
          </cell>
        </row>
        <row r="226">
          <cell r="V226" t="str">
            <v/>
          </cell>
          <cell r="W226" t="str">
            <v/>
          </cell>
          <cell r="Z226" t="str">
            <v/>
          </cell>
        </row>
        <row r="227">
          <cell r="V227" t="str">
            <v/>
          </cell>
          <cell r="W227" t="str">
            <v/>
          </cell>
          <cell r="Z227" t="str">
            <v/>
          </cell>
        </row>
        <row r="228">
          <cell r="V228" t="str">
            <v/>
          </cell>
          <cell r="W228" t="str">
            <v/>
          </cell>
          <cell r="Z228" t="str">
            <v/>
          </cell>
        </row>
        <row r="229">
          <cell r="V229" t="str">
            <v/>
          </cell>
          <cell r="W229" t="str">
            <v/>
          </cell>
          <cell r="Z229" t="str">
            <v/>
          </cell>
        </row>
        <row r="230">
          <cell r="V230" t="str">
            <v/>
          </cell>
          <cell r="W230" t="str">
            <v/>
          </cell>
          <cell r="Z230" t="str">
            <v/>
          </cell>
        </row>
        <row r="231">
          <cell r="V231" t="str">
            <v/>
          </cell>
          <cell r="W231" t="str">
            <v/>
          </cell>
          <cell r="Z231" t="str">
            <v/>
          </cell>
        </row>
        <row r="232">
          <cell r="V232" t="str">
            <v/>
          </cell>
          <cell r="W232" t="str">
            <v/>
          </cell>
          <cell r="Z232" t="str">
            <v/>
          </cell>
        </row>
        <row r="233">
          <cell r="V233" t="str">
            <v/>
          </cell>
          <cell r="W233" t="str">
            <v/>
          </cell>
          <cell r="Z233" t="str">
            <v/>
          </cell>
        </row>
        <row r="234">
          <cell r="V234" t="str">
            <v/>
          </cell>
          <cell r="W234" t="str">
            <v/>
          </cell>
          <cell r="Z234" t="str">
            <v/>
          </cell>
        </row>
        <row r="235">
          <cell r="V235" t="str">
            <v/>
          </cell>
          <cell r="W235" t="str">
            <v/>
          </cell>
          <cell r="Z235" t="str">
            <v/>
          </cell>
        </row>
        <row r="236">
          <cell r="V236" t="str">
            <v/>
          </cell>
          <cell r="W236" t="str">
            <v/>
          </cell>
          <cell r="Z236" t="str">
            <v/>
          </cell>
        </row>
        <row r="237">
          <cell r="V237" t="str">
            <v/>
          </cell>
          <cell r="W237" t="str">
            <v/>
          </cell>
          <cell r="Z237" t="str">
            <v/>
          </cell>
        </row>
        <row r="238">
          <cell r="V238" t="str">
            <v/>
          </cell>
          <cell r="W238" t="str">
            <v/>
          </cell>
          <cell r="Z238" t="str">
            <v/>
          </cell>
        </row>
        <row r="239">
          <cell r="V239" t="str">
            <v/>
          </cell>
          <cell r="W239" t="str">
            <v/>
          </cell>
          <cell r="Z239" t="str">
            <v/>
          </cell>
        </row>
        <row r="240">
          <cell r="V240" t="str">
            <v/>
          </cell>
          <cell r="W240" t="str">
            <v/>
          </cell>
          <cell r="Z240" t="str">
            <v/>
          </cell>
        </row>
        <row r="241">
          <cell r="V241" t="str">
            <v/>
          </cell>
          <cell r="W241" t="str">
            <v/>
          </cell>
          <cell r="Z241" t="str">
            <v/>
          </cell>
        </row>
        <row r="242">
          <cell r="V242" t="str">
            <v/>
          </cell>
          <cell r="W242" t="str">
            <v/>
          </cell>
          <cell r="Z242" t="str">
            <v/>
          </cell>
        </row>
        <row r="243">
          <cell r="V243" t="str">
            <v/>
          </cell>
          <cell r="W243" t="str">
            <v/>
          </cell>
          <cell r="Z243" t="str">
            <v/>
          </cell>
        </row>
        <row r="244">
          <cell r="V244" t="str">
            <v/>
          </cell>
          <cell r="W244" t="str">
            <v/>
          </cell>
          <cell r="Z244" t="str">
            <v/>
          </cell>
        </row>
        <row r="245">
          <cell r="V245" t="str">
            <v/>
          </cell>
          <cell r="W245" t="str">
            <v/>
          </cell>
          <cell r="Z245" t="str">
            <v/>
          </cell>
        </row>
        <row r="246">
          <cell r="V246" t="str">
            <v/>
          </cell>
          <cell r="W246" t="str">
            <v/>
          </cell>
          <cell r="Z246" t="str">
            <v/>
          </cell>
        </row>
        <row r="247">
          <cell r="V247" t="str">
            <v/>
          </cell>
          <cell r="W247" t="str">
            <v/>
          </cell>
          <cell r="Z247" t="str">
            <v/>
          </cell>
        </row>
        <row r="248">
          <cell r="V248" t="str">
            <v/>
          </cell>
          <cell r="W248" t="str">
            <v/>
          </cell>
          <cell r="Z248" t="str">
            <v/>
          </cell>
        </row>
        <row r="249">
          <cell r="V249" t="str">
            <v/>
          </cell>
          <cell r="W249" t="str">
            <v/>
          </cell>
          <cell r="Z249" t="str">
            <v/>
          </cell>
        </row>
        <row r="250">
          <cell r="V250" t="str">
            <v/>
          </cell>
          <cell r="W250" t="str">
            <v/>
          </cell>
          <cell r="Z250" t="str">
            <v/>
          </cell>
        </row>
        <row r="251">
          <cell r="V251" t="str">
            <v/>
          </cell>
          <cell r="W251" t="str">
            <v/>
          </cell>
          <cell r="Z251" t="str">
            <v/>
          </cell>
        </row>
        <row r="252">
          <cell r="V252" t="str">
            <v/>
          </cell>
          <cell r="W252" t="str">
            <v/>
          </cell>
          <cell r="Z252" t="str">
            <v/>
          </cell>
        </row>
        <row r="253">
          <cell r="V253" t="str">
            <v/>
          </cell>
          <cell r="W253" t="str">
            <v/>
          </cell>
          <cell r="Z253" t="str">
            <v/>
          </cell>
        </row>
        <row r="254">
          <cell r="V254" t="str">
            <v/>
          </cell>
          <cell r="W254" t="str">
            <v/>
          </cell>
          <cell r="Z254" t="str">
            <v/>
          </cell>
        </row>
        <row r="255">
          <cell r="V255" t="str">
            <v/>
          </cell>
          <cell r="W255" t="str">
            <v/>
          </cell>
          <cell r="Z255" t="str">
            <v/>
          </cell>
        </row>
        <row r="256">
          <cell r="V256" t="str">
            <v/>
          </cell>
          <cell r="W256" t="str">
            <v/>
          </cell>
          <cell r="Z256" t="str">
            <v/>
          </cell>
        </row>
        <row r="257">
          <cell r="V257" t="str">
            <v/>
          </cell>
          <cell r="W257" t="str">
            <v/>
          </cell>
          <cell r="Z257" t="str">
            <v/>
          </cell>
        </row>
        <row r="258">
          <cell r="V258" t="str">
            <v/>
          </cell>
          <cell r="W258" t="str">
            <v/>
          </cell>
          <cell r="Z258" t="str">
            <v/>
          </cell>
        </row>
        <row r="259">
          <cell r="V259" t="str">
            <v/>
          </cell>
          <cell r="W259" t="str">
            <v/>
          </cell>
          <cell r="Z259" t="str">
            <v/>
          </cell>
        </row>
        <row r="260">
          <cell r="V260" t="str">
            <v/>
          </cell>
          <cell r="W260" t="str">
            <v/>
          </cell>
          <cell r="Z260" t="str">
            <v/>
          </cell>
        </row>
        <row r="261">
          <cell r="V261" t="str">
            <v/>
          </cell>
          <cell r="W261" t="str">
            <v/>
          </cell>
          <cell r="Z261" t="str">
            <v/>
          </cell>
        </row>
        <row r="262">
          <cell r="V262" t="str">
            <v/>
          </cell>
          <cell r="W262" t="str">
            <v/>
          </cell>
          <cell r="Z262" t="str">
            <v/>
          </cell>
        </row>
        <row r="263">
          <cell r="V263" t="str">
            <v/>
          </cell>
          <cell r="W263" t="str">
            <v/>
          </cell>
          <cell r="Z263" t="str">
            <v/>
          </cell>
        </row>
        <row r="264">
          <cell r="Z264" t="str">
            <v/>
          </cell>
        </row>
        <row r="265">
          <cell r="Z265" t="str">
            <v/>
          </cell>
        </row>
        <row r="266">
          <cell r="Z266" t="str">
            <v/>
          </cell>
        </row>
        <row r="267">
          <cell r="Z267" t="str">
            <v/>
          </cell>
        </row>
        <row r="268">
          <cell r="Z268" t="str">
            <v/>
          </cell>
        </row>
        <row r="269">
          <cell r="Z269" t="str">
            <v/>
          </cell>
        </row>
        <row r="270">
          <cell r="Z270" t="str">
            <v/>
          </cell>
        </row>
        <row r="271">
          <cell r="Z271" t="str">
            <v/>
          </cell>
        </row>
        <row r="272">
          <cell r="Z272" t="str">
            <v/>
          </cell>
        </row>
        <row r="273">
          <cell r="Z273" t="str">
            <v/>
          </cell>
        </row>
        <row r="274">
          <cell r="Z274" t="str">
            <v/>
          </cell>
        </row>
        <row r="275">
          <cell r="Z275" t="str">
            <v/>
          </cell>
        </row>
        <row r="276">
          <cell r="Z276" t="str">
            <v/>
          </cell>
        </row>
        <row r="277">
          <cell r="Z277" t="str">
            <v/>
          </cell>
        </row>
        <row r="278">
          <cell r="Z278" t="str">
            <v/>
          </cell>
        </row>
        <row r="279">
          <cell r="Z279" t="str">
            <v/>
          </cell>
        </row>
        <row r="280">
          <cell r="Z280" t="str">
            <v/>
          </cell>
        </row>
        <row r="281">
          <cell r="Z281" t="str">
            <v/>
          </cell>
        </row>
        <row r="282">
          <cell r="Z282" t="str">
            <v/>
          </cell>
        </row>
        <row r="283">
          <cell r="Z283" t="str">
            <v/>
          </cell>
        </row>
        <row r="284">
          <cell r="Z284" t="str">
            <v/>
          </cell>
        </row>
        <row r="285">
          <cell r="Z285" t="str">
            <v/>
          </cell>
        </row>
        <row r="286">
          <cell r="Z286" t="str">
            <v/>
          </cell>
        </row>
        <row r="287">
          <cell r="Z287" t="str">
            <v/>
          </cell>
        </row>
        <row r="288">
          <cell r="Z288" t="str">
            <v/>
          </cell>
        </row>
        <row r="289">
          <cell r="Z289" t="str">
            <v/>
          </cell>
        </row>
        <row r="290">
          <cell r="Z290" t="str">
            <v/>
          </cell>
        </row>
        <row r="291">
          <cell r="Z291" t="str">
            <v/>
          </cell>
        </row>
        <row r="292">
          <cell r="Z292" t="str">
            <v/>
          </cell>
        </row>
        <row r="293">
          <cell r="Z293" t="str">
            <v/>
          </cell>
        </row>
        <row r="294">
          <cell r="Z294" t="str">
            <v/>
          </cell>
        </row>
        <row r="295">
          <cell r="Z295" t="str">
            <v/>
          </cell>
        </row>
        <row r="296">
          <cell r="Z296" t="str">
            <v/>
          </cell>
        </row>
        <row r="297">
          <cell r="Z297" t="str">
            <v/>
          </cell>
        </row>
        <row r="298">
          <cell r="Z298" t="str">
            <v/>
          </cell>
        </row>
        <row r="299">
          <cell r="Z299" t="str">
            <v/>
          </cell>
        </row>
        <row r="300">
          <cell r="Z300" t="str">
            <v/>
          </cell>
        </row>
        <row r="301">
          <cell r="Z301" t="str">
            <v/>
          </cell>
        </row>
        <row r="302">
          <cell r="Z302" t="str">
            <v/>
          </cell>
        </row>
        <row r="303">
          <cell r="Z303" t="str">
            <v/>
          </cell>
        </row>
        <row r="304">
          <cell r="Z304" t="str">
            <v/>
          </cell>
        </row>
        <row r="305">
          <cell r="Z305" t="str">
            <v/>
          </cell>
        </row>
        <row r="306">
          <cell r="Z306" t="str">
            <v/>
          </cell>
        </row>
        <row r="307">
          <cell r="Z307" t="str">
            <v/>
          </cell>
        </row>
        <row r="308">
          <cell r="Z308" t="str">
            <v/>
          </cell>
        </row>
        <row r="309">
          <cell r="Z309" t="str">
            <v/>
          </cell>
        </row>
        <row r="310">
          <cell r="Z310" t="str">
            <v/>
          </cell>
        </row>
        <row r="311">
          <cell r="Z311" t="str">
            <v/>
          </cell>
        </row>
        <row r="312">
          <cell r="Z312" t="str">
            <v/>
          </cell>
        </row>
        <row r="313">
          <cell r="Z313" t="str">
            <v/>
          </cell>
        </row>
        <row r="314">
          <cell r="Z314" t="str">
            <v/>
          </cell>
        </row>
        <row r="315">
          <cell r="Z315" t="str">
            <v/>
          </cell>
        </row>
        <row r="316">
          <cell r="Z316" t="str">
            <v/>
          </cell>
        </row>
        <row r="317">
          <cell r="Z317" t="str">
            <v/>
          </cell>
        </row>
        <row r="318">
          <cell r="Z318" t="str">
            <v/>
          </cell>
        </row>
        <row r="319">
          <cell r="Z319" t="str">
            <v/>
          </cell>
        </row>
        <row r="320">
          <cell r="Z320" t="str">
            <v/>
          </cell>
        </row>
        <row r="321">
          <cell r="Z321" t="str">
            <v/>
          </cell>
        </row>
        <row r="322">
          <cell r="Z322" t="str">
            <v/>
          </cell>
        </row>
        <row r="323">
          <cell r="Z323" t="str">
            <v/>
          </cell>
        </row>
        <row r="324">
          <cell r="Z324" t="str">
            <v/>
          </cell>
        </row>
        <row r="325">
          <cell r="Z325" t="str">
            <v/>
          </cell>
        </row>
        <row r="326">
          <cell r="Z326" t="str">
            <v/>
          </cell>
        </row>
        <row r="327">
          <cell r="Z327" t="str">
            <v/>
          </cell>
        </row>
        <row r="328">
          <cell r="Z328" t="str">
            <v/>
          </cell>
        </row>
        <row r="329">
          <cell r="Z329" t="str">
            <v/>
          </cell>
        </row>
        <row r="330">
          <cell r="Z330" t="str">
            <v/>
          </cell>
        </row>
        <row r="331">
          <cell r="Z331" t="str">
            <v/>
          </cell>
        </row>
        <row r="332">
          <cell r="Z332" t="str">
            <v/>
          </cell>
        </row>
        <row r="333">
          <cell r="Z333" t="str">
            <v/>
          </cell>
        </row>
        <row r="334">
          <cell r="Z334" t="str">
            <v/>
          </cell>
        </row>
        <row r="335">
          <cell r="Z335" t="str">
            <v/>
          </cell>
        </row>
        <row r="336">
          <cell r="Z336" t="str">
            <v/>
          </cell>
        </row>
        <row r="337">
          <cell r="Z337" t="str">
            <v/>
          </cell>
        </row>
        <row r="338">
          <cell r="Z338" t="str">
            <v/>
          </cell>
        </row>
        <row r="339">
          <cell r="Z339" t="str">
            <v/>
          </cell>
        </row>
        <row r="340">
          <cell r="Z340" t="str">
            <v/>
          </cell>
        </row>
        <row r="341">
          <cell r="Z341" t="str">
            <v/>
          </cell>
        </row>
        <row r="342">
          <cell r="Z342" t="str">
            <v/>
          </cell>
        </row>
        <row r="343">
          <cell r="Z343" t="str">
            <v/>
          </cell>
        </row>
        <row r="344">
          <cell r="Z344" t="str">
            <v/>
          </cell>
        </row>
        <row r="345">
          <cell r="Z345" t="str">
            <v/>
          </cell>
        </row>
        <row r="346">
          <cell r="Z346" t="str">
            <v/>
          </cell>
        </row>
        <row r="347">
          <cell r="Z347" t="str">
            <v/>
          </cell>
        </row>
        <row r="348">
          <cell r="Z348" t="str">
            <v/>
          </cell>
        </row>
        <row r="349">
          <cell r="Z349" t="str">
            <v/>
          </cell>
        </row>
        <row r="350">
          <cell r="Z350" t="str">
            <v/>
          </cell>
        </row>
        <row r="351">
          <cell r="Z351" t="str">
            <v/>
          </cell>
        </row>
        <row r="352">
          <cell r="Z352" t="str">
            <v/>
          </cell>
        </row>
        <row r="353">
          <cell r="Z353" t="str">
            <v/>
          </cell>
        </row>
        <row r="354">
          <cell r="Z354" t="str">
            <v/>
          </cell>
        </row>
        <row r="355">
          <cell r="Z355" t="str">
            <v/>
          </cell>
        </row>
        <row r="356">
          <cell r="Z356" t="str">
            <v/>
          </cell>
        </row>
        <row r="357">
          <cell r="Z357" t="str">
            <v/>
          </cell>
        </row>
        <row r="358">
          <cell r="Z358" t="str">
            <v/>
          </cell>
        </row>
        <row r="359">
          <cell r="Z359" t="str">
            <v/>
          </cell>
        </row>
        <row r="360">
          <cell r="Z360" t="str">
            <v/>
          </cell>
        </row>
        <row r="361">
          <cell r="Z361" t="str">
            <v/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5ACA-52D0-49B9-ACD8-037FA80C0CBD}">
  <dimension ref="A1:AC218"/>
  <sheetViews>
    <sheetView tabSelected="1" zoomScaleNormal="100" workbookViewId="0">
      <selection activeCell="B9" sqref="B9"/>
    </sheetView>
  </sheetViews>
  <sheetFormatPr defaultRowHeight="14.4" x14ac:dyDescent="0.3"/>
  <cols>
    <col min="1" max="1" width="17.5546875" bestFit="1" customWidth="1"/>
    <col min="2" max="2" width="13.77734375" bestFit="1" customWidth="1"/>
    <col min="3" max="3" width="56.5546875" bestFit="1" customWidth="1"/>
    <col min="4" max="4" width="11.88671875" customWidth="1"/>
    <col min="5" max="6" width="12" bestFit="1" customWidth="1"/>
    <col min="7" max="8" width="5.109375" bestFit="1" customWidth="1"/>
    <col min="9" max="9" width="6.109375" bestFit="1" customWidth="1"/>
    <col min="10" max="10" width="9" bestFit="1" customWidth="1"/>
    <col min="11" max="11" width="14.44140625" bestFit="1" customWidth="1"/>
    <col min="12" max="12" width="5.6640625" bestFit="1" customWidth="1"/>
    <col min="13" max="13" width="6.21875" bestFit="1" customWidth="1"/>
    <col min="14" max="14" width="5.109375" bestFit="1" customWidth="1"/>
    <col min="15" max="16" width="8.21875" bestFit="1" customWidth="1"/>
    <col min="17" max="17" width="5.109375" bestFit="1" customWidth="1"/>
    <col min="18" max="18" width="12.77734375" bestFit="1" customWidth="1"/>
    <col min="19" max="19" width="7.5546875" bestFit="1" customWidth="1"/>
    <col min="20" max="20" width="39.6640625" bestFit="1" customWidth="1"/>
    <col min="21" max="21" width="124.44140625" bestFit="1" customWidth="1"/>
    <col min="22" max="22" width="5.33203125" bestFit="1" customWidth="1"/>
    <col min="23" max="23" width="11.33203125" bestFit="1" customWidth="1"/>
    <col min="24" max="24" width="6.5546875" bestFit="1" customWidth="1"/>
    <col min="25" max="25" width="16.5546875" bestFit="1" customWidth="1"/>
    <col min="27" max="27" width="12" bestFit="1" customWidth="1"/>
    <col min="28" max="28" width="5.88671875" bestFit="1" customWidth="1"/>
    <col min="29" max="29" width="164.44140625" bestFit="1" customWidth="1"/>
  </cols>
  <sheetData>
    <row r="1" spans="1:29" ht="57.6" x14ac:dyDescent="0.3">
      <c r="A1" t="s">
        <v>0</v>
      </c>
      <c r="B1" t="s">
        <v>1</v>
      </c>
      <c r="C1" t="s">
        <v>2</v>
      </c>
      <c r="D1" t="s">
        <v>3</v>
      </c>
      <c r="E1" s="2" t="str">
        <f>VLOOKUP($C1,Storage!$B:$P,2,FALSE)</f>
        <v>Pix4d (GB)</v>
      </c>
      <c r="F1" s="2" t="str">
        <f>VLOOKUP($C1,Storage!$B:$OP,3,FALSE)</f>
        <v>Images (GB)</v>
      </c>
      <c r="G1" s="2" t="str">
        <f>VLOOKUP($C1,Storage!$B:$P,4,FALSE)</f>
        <v>JPG</v>
      </c>
      <c r="H1" s="2" t="str">
        <f>VLOOKUP($C1,Storage!$B:$P,5,FALSE)</f>
        <v>TIF</v>
      </c>
      <c r="I1" s="2" t="str">
        <f>VLOOKUP($C1,Storage!$B:$P,6,FALSE)</f>
        <v>TOTAL</v>
      </c>
      <c r="J1" s="2" t="str">
        <f>VLOOKUP($C1,Storage!$B:$P,7,FALSE)</f>
        <v>Date</v>
      </c>
      <c r="K1" s="2" t="str">
        <f>VLOOKUP($C1,Storage!$B:$P,8,FALSE)</f>
        <v>Field</v>
      </c>
      <c r="L1" s="2" t="str">
        <f>VLOOKUP($C1,Storage!$B:$P,9,FALSE)</f>
        <v>Drove</v>
      </c>
      <c r="M1" s="2" t="str">
        <f>VLOOKUP($C1,Storage!$B:$P,10,FALSE)</f>
        <v>Height</v>
      </c>
      <c r="N1" s="2" t="str">
        <f>VLOOKUP($C1,Storage!$B:$P,11,FALSE)</f>
        <v>Type</v>
      </c>
      <c r="O1" s="2" t="str">
        <f>VLOOKUP($C1,Storage!$B:$P,12,FALSE)</f>
        <v>Overlap1</v>
      </c>
      <c r="P1" s="2" t="str">
        <f>VLOOKUP($C1,Storage!$B:$P,13,FALSE)</f>
        <v>Overlap2</v>
      </c>
      <c r="Q1" s="2">
        <f>VLOOKUP($C1,Storage!$B:$OP,14,FALSE)</f>
        <v>0</v>
      </c>
      <c r="R1" s="3" t="s">
        <v>452</v>
      </c>
      <c r="S1" s="3" t="s">
        <v>453</v>
      </c>
      <c r="T1" s="3" t="s">
        <v>454</v>
      </c>
      <c r="U1" s="3" t="s">
        <v>455</v>
      </c>
      <c r="V1" s="3" t="s">
        <v>456</v>
      </c>
      <c r="W1" s="3" t="s">
        <v>457</v>
      </c>
      <c r="X1" s="3" t="s">
        <v>458</v>
      </c>
      <c r="Y1" s="3" t="s">
        <v>459</v>
      </c>
      <c r="Z1" s="3" t="s">
        <v>460</v>
      </c>
      <c r="AA1" s="3" t="s">
        <v>461</v>
      </c>
      <c r="AB1" s="3" t="s">
        <v>462</v>
      </c>
      <c r="AC1" s="3" t="s">
        <v>463</v>
      </c>
    </row>
    <row r="2" spans="1:29" x14ac:dyDescent="0.3">
      <c r="A2" t="s">
        <v>4</v>
      </c>
      <c r="B2" t="s">
        <v>5</v>
      </c>
      <c r="C2" t="s">
        <v>6</v>
      </c>
      <c r="D2" t="s">
        <v>7</v>
      </c>
      <c r="E2">
        <f>VLOOKUP($C2,Storage!$B:$P,2,FALSE)</f>
        <v>20.582206291146498</v>
      </c>
      <c r="F2">
        <f>VLOOKUP($C2,Storage!$B:$OP,3,FALSE)</f>
        <v>7.5847279317677003</v>
      </c>
      <c r="G2">
        <f>VLOOKUP($C2,Storage!$B:$P,4,FALSE)</f>
        <v>886</v>
      </c>
      <c r="H2">
        <f>VLOOKUP($C2,Storage!$B:$P,5,FALSE)</f>
        <v>0</v>
      </c>
      <c r="I2">
        <f>VLOOKUP($C2,Storage!$B:$P,6,FALSE)</f>
        <v>886</v>
      </c>
      <c r="J2">
        <f>VLOOKUP($C2,Storage!$B:$P,7,FALSE)</f>
        <v>20240528</v>
      </c>
      <c r="K2" t="str">
        <f>VLOOKUP($C2,Storage!$B:$P,8,FALSE)</f>
        <v>DIVERSITY_OATS</v>
      </c>
      <c r="L2" t="str">
        <f>VLOOKUP($C2,Storage!$B:$P,9,FALSE)</f>
        <v>M3M</v>
      </c>
      <c r="M2" t="str">
        <f>VLOOKUP($C2,Storage!$B:$P,10,FALSE)</f>
        <v>20m</v>
      </c>
      <c r="N2" t="str">
        <f>VLOOKUP($C2,Storage!$B:$P,11,FALSE)</f>
        <v>3D</v>
      </c>
      <c r="O2">
        <f>VLOOKUP($C2,Storage!$B:$P,12,FALSE)</f>
        <v>80</v>
      </c>
      <c r="P2">
        <f>VLOOKUP($C2,Storage!$B:$P,13,FALSE)</f>
        <v>85</v>
      </c>
      <c r="Q2">
        <f>VLOOKUP($C2,Storage!$B:$OP,14,FALSE)</f>
        <v>0</v>
      </c>
      <c r="R2" t="str">
        <f>INDEX('[1]Flight Log Morten'!$J:$W,MATCH($C2,'[1]Flight Log Morten'!$Z:$Z,0),1)</f>
        <v>Yes</v>
      </c>
      <c r="S2" t="str">
        <f>INDEX('[1]Flight Log Morten'!$J:$W,MATCH($C2,'[1]Flight Log Morten'!$Z:$Z,0),2)</f>
        <v>Yes</v>
      </c>
      <c r="T2" t="str">
        <f>INDEX('[1]Flight Log Morten'!$J:$W,MATCH($C2,'[1]Flight Log Morten'!$Z:$Z,0),3)</f>
        <v>Fahad</v>
      </c>
      <c r="U2" t="str">
        <f>INDEX('[1]Flight Log Morten'!$J:$W,MATCH($C2,'[1]Flight Log Morten'!$Z:$Z,0),4)</f>
        <v>CHECK PIX4D FILE</v>
      </c>
      <c r="V2" t="str">
        <f>INDEX('[1]Flight Log Morten'!$J:$W,MATCH($C2,'[1]Flight Log Morten'!$Z:$Z,0),5)</f>
        <v>No</v>
      </c>
      <c r="W2">
        <f>INDEX('[1]Flight Log Morten'!$J:$W,MATCH($C2,'[1]Flight Log Morten'!$Z:$Z,0),6)</f>
        <v>0</v>
      </c>
      <c r="X2">
        <f>INDEX('[1]Flight Log Morten'!$J:$W,MATCH($C2,'[1]Flight Log Morten'!$Z:$Z,0),7)</f>
        <v>0</v>
      </c>
      <c r="Y2">
        <f>INDEX('[1]Flight Log Morten'!$J:$W,MATCH($C2,'[1]Flight Log Morten'!$Z:$Z,0),8)</f>
        <v>0</v>
      </c>
      <c r="Z2">
        <f>INDEX('[1]Flight Log Morten'!$J:$W,MATCH($C2,'[1]Flight Log Morten'!$Z:$Z,0),9)</f>
        <v>0</v>
      </c>
      <c r="AA2" t="str">
        <f>INDEX('[1]Flight Log Morten'!$J:$W,MATCH($C2,'[1]Flight Log Morten'!$Z:$Z,0),10)</f>
        <v>-</v>
      </c>
      <c r="AB2" t="str">
        <f>INDEX('[1]Flight Log Morten'!$J:$W,MATCH($C2,'[1]Flight Log Morten'!$Z:$Z,0),11)</f>
        <v>M3M</v>
      </c>
      <c r="AC2" t="str">
        <f>INDEX('[1]Flight Log Morten'!$J:$W,MATCH($C2,'[1]Flight Log Morten'!$Z:$Z,0),12)</f>
        <v>MS Data Not captured</v>
      </c>
    </row>
    <row r="3" spans="1:29" x14ac:dyDescent="0.3">
      <c r="A3" t="s">
        <v>4</v>
      </c>
      <c r="B3" t="s">
        <v>5</v>
      </c>
      <c r="C3" t="s">
        <v>8</v>
      </c>
      <c r="D3" t="s">
        <v>9</v>
      </c>
      <c r="E3">
        <f>VLOOKUP($C3,Storage!$B:$P,2,FALSE)</f>
        <v>21.035417230799698</v>
      </c>
      <c r="F3">
        <f>VLOOKUP($C3,Storage!$B:$OP,3,FALSE)</f>
        <v>6.6857031648978502</v>
      </c>
      <c r="G3">
        <f>VLOOKUP($C3,Storage!$B:$P,4,FALSE)</f>
        <v>888</v>
      </c>
      <c r="H3">
        <f>VLOOKUP($C3,Storage!$B:$P,5,FALSE)</f>
        <v>0</v>
      </c>
      <c r="I3">
        <f>VLOOKUP($C3,Storage!$B:$P,6,FALSE)</f>
        <v>888</v>
      </c>
      <c r="J3">
        <f>VLOOKUP($C3,Storage!$B:$P,7,FALSE)</f>
        <v>20240603</v>
      </c>
      <c r="K3" t="str">
        <f>VLOOKUP($C3,Storage!$B:$P,8,FALSE)</f>
        <v>DIVERSITY_OATS</v>
      </c>
      <c r="L3" t="str">
        <f>VLOOKUP($C3,Storage!$B:$P,9,FALSE)</f>
        <v>M3M</v>
      </c>
      <c r="M3" t="str">
        <f>VLOOKUP($C3,Storage!$B:$P,10,FALSE)</f>
        <v>20m</v>
      </c>
      <c r="N3" t="str">
        <f>VLOOKUP($C3,Storage!$B:$P,11,FALSE)</f>
        <v>3D</v>
      </c>
      <c r="O3">
        <f>VLOOKUP($C3,Storage!$B:$P,12,FALSE)</f>
        <v>80</v>
      </c>
      <c r="P3">
        <f>VLOOKUP($C3,Storage!$B:$P,13,FALSE)</f>
        <v>85</v>
      </c>
      <c r="Q3">
        <f>VLOOKUP($C3,Storage!$B:$OP,14,FALSE)</f>
        <v>0</v>
      </c>
      <c r="R3" t="str">
        <f>INDEX('[1]Flight Log Morten'!$J:$W,MATCH($C3,'[1]Flight Log Morten'!$Z:$Z,0),1)</f>
        <v>-</v>
      </c>
      <c r="S3" t="str">
        <f>INDEX('[1]Flight Log Morten'!$J:$W,MATCH($C3,'[1]Flight Log Morten'!$Z:$Z,0),2)</f>
        <v>Yes</v>
      </c>
      <c r="T3" t="str">
        <f>INDEX('[1]Flight Log Morten'!$J:$W,MATCH($C3,'[1]Flight Log Morten'!$Z:$Z,0),3)</f>
        <v>Fahad</v>
      </c>
      <c r="U3" t="str">
        <f>INDEX('[1]Flight Log Morten'!$J:$W,MATCH($C3,'[1]Flight Log Morten'!$Z:$Z,0),4)</f>
        <v>CHECK PIX4D FILE</v>
      </c>
      <c r="V3" t="str">
        <f>INDEX('[1]Flight Log Morten'!$J:$W,MATCH($C3,'[1]Flight Log Morten'!$Z:$Z,0),5)</f>
        <v>No</v>
      </c>
      <c r="W3">
        <f>INDEX('[1]Flight Log Morten'!$J:$W,MATCH($C3,'[1]Flight Log Morten'!$Z:$Z,0),6)</f>
        <v>0</v>
      </c>
      <c r="X3">
        <f>INDEX('[1]Flight Log Morten'!$J:$W,MATCH($C3,'[1]Flight Log Morten'!$Z:$Z,0),7)</f>
        <v>0</v>
      </c>
      <c r="Y3">
        <f>INDEX('[1]Flight Log Morten'!$J:$W,MATCH($C3,'[1]Flight Log Morten'!$Z:$Z,0),8)</f>
        <v>0</v>
      </c>
      <c r="Z3">
        <f>INDEX('[1]Flight Log Morten'!$J:$W,MATCH($C3,'[1]Flight Log Morten'!$Z:$Z,0),9)</f>
        <v>0</v>
      </c>
      <c r="AA3" t="str">
        <f>INDEX('[1]Flight Log Morten'!$J:$W,MATCH($C3,'[1]Flight Log Morten'!$Z:$Z,0),10)</f>
        <v>-</v>
      </c>
      <c r="AB3" t="str">
        <f>INDEX('[1]Flight Log Morten'!$J:$W,MATCH($C3,'[1]Flight Log Morten'!$Z:$Z,0),11)</f>
        <v>M3M</v>
      </c>
      <c r="AC3">
        <f>INDEX('[1]Flight Log Morten'!$J:$W,MATCH($C3,'[1]Flight Log Morten'!$Z:$Z,0),12)</f>
        <v>0</v>
      </c>
    </row>
    <row r="4" spans="1:29" x14ac:dyDescent="0.3">
      <c r="A4" t="s">
        <v>4</v>
      </c>
      <c r="B4" t="s">
        <v>5</v>
      </c>
      <c r="C4" t="s">
        <v>10</v>
      </c>
      <c r="D4" t="s">
        <v>11</v>
      </c>
      <c r="E4">
        <f>VLOOKUP($C4,Storage!$B:$P,2,FALSE)</f>
        <v>19.604218247346498</v>
      </c>
      <c r="F4">
        <f>VLOOKUP($C4,Storage!$B:$OP,3,FALSE)</f>
        <v>7.6231615468859601</v>
      </c>
      <c r="G4">
        <f>VLOOKUP($C4,Storage!$B:$P,4,FALSE)</f>
        <v>883</v>
      </c>
      <c r="H4">
        <f>VLOOKUP($C4,Storage!$B:$P,5,FALSE)</f>
        <v>0</v>
      </c>
      <c r="I4">
        <f>VLOOKUP($C4,Storage!$B:$P,6,FALSE)</f>
        <v>883</v>
      </c>
      <c r="J4">
        <f>VLOOKUP($C4,Storage!$B:$P,7,FALSE)</f>
        <v>20240610</v>
      </c>
      <c r="K4" t="str">
        <f>VLOOKUP($C4,Storage!$B:$P,8,FALSE)</f>
        <v>DIVERSITY_OATS</v>
      </c>
      <c r="L4" t="str">
        <f>VLOOKUP($C4,Storage!$B:$P,9,FALSE)</f>
        <v>M3M</v>
      </c>
      <c r="M4" t="str">
        <f>VLOOKUP($C4,Storage!$B:$P,10,FALSE)</f>
        <v>20m</v>
      </c>
      <c r="N4" t="str">
        <f>VLOOKUP($C4,Storage!$B:$P,11,FALSE)</f>
        <v>3D</v>
      </c>
      <c r="O4">
        <f>VLOOKUP($C4,Storage!$B:$P,12,FALSE)</f>
        <v>80</v>
      </c>
      <c r="P4">
        <f>VLOOKUP($C4,Storage!$B:$P,13,FALSE)</f>
        <v>85</v>
      </c>
      <c r="Q4">
        <f>VLOOKUP($C4,Storage!$B:$OP,14,FALSE)</f>
        <v>0</v>
      </c>
      <c r="R4" t="str">
        <f>INDEX('[1]Flight Log Morten'!$J:$W,MATCH($C4,'[1]Flight Log Morten'!$Z:$Z,0),1)</f>
        <v>Yes</v>
      </c>
      <c r="S4" t="str">
        <f>INDEX('[1]Flight Log Morten'!$J:$W,MATCH($C4,'[1]Flight Log Morten'!$Z:$Z,0),2)</f>
        <v>Yes</v>
      </c>
      <c r="T4" t="str">
        <f>INDEX('[1]Flight Log Morten'!$J:$W,MATCH($C4,'[1]Flight Log Morten'!$Z:$Z,0),3)</f>
        <v>Fahad</v>
      </c>
      <c r="U4" t="str">
        <f>INDEX('[1]Flight Log Morten'!$J:$W,MATCH($C4,'[1]Flight Log Morten'!$Z:$Z,0),4)</f>
        <v>CHECK PIX4D FILE</v>
      </c>
      <c r="V4" t="str">
        <f>INDEX('[1]Flight Log Morten'!$J:$W,MATCH($C4,'[1]Flight Log Morten'!$Z:$Z,0),5)</f>
        <v>No</v>
      </c>
      <c r="W4">
        <f>INDEX('[1]Flight Log Morten'!$J:$W,MATCH($C4,'[1]Flight Log Morten'!$Z:$Z,0),6)</f>
        <v>0</v>
      </c>
      <c r="X4">
        <f>INDEX('[1]Flight Log Morten'!$J:$W,MATCH($C4,'[1]Flight Log Morten'!$Z:$Z,0),7)</f>
        <v>0</v>
      </c>
      <c r="Y4">
        <f>INDEX('[1]Flight Log Morten'!$J:$W,MATCH($C4,'[1]Flight Log Morten'!$Z:$Z,0),8)</f>
        <v>0</v>
      </c>
      <c r="Z4">
        <f>INDEX('[1]Flight Log Morten'!$J:$W,MATCH($C4,'[1]Flight Log Morten'!$Z:$Z,0),9)</f>
        <v>0</v>
      </c>
      <c r="AA4" t="str">
        <f>INDEX('[1]Flight Log Morten'!$J:$W,MATCH($C4,'[1]Flight Log Morten'!$Z:$Z,0),10)</f>
        <v>-</v>
      </c>
      <c r="AB4" t="str">
        <f>INDEX('[1]Flight Log Morten'!$J:$W,MATCH($C4,'[1]Flight Log Morten'!$Z:$Z,0),11)</f>
        <v>M3M</v>
      </c>
      <c r="AC4">
        <f>INDEX('[1]Flight Log Morten'!$J:$W,MATCH($C4,'[1]Flight Log Morten'!$Z:$Z,0),12)</f>
        <v>0</v>
      </c>
    </row>
    <row r="5" spans="1:29" x14ac:dyDescent="0.3">
      <c r="A5" t="s">
        <v>4</v>
      </c>
      <c r="B5" t="s">
        <v>5</v>
      </c>
      <c r="C5" t="s">
        <v>12</v>
      </c>
      <c r="D5" t="s">
        <v>13</v>
      </c>
      <c r="E5">
        <f>VLOOKUP($C5,Storage!$B:$P,2,FALSE)</f>
        <v>23.2857720172032</v>
      </c>
      <c r="F5">
        <f>VLOOKUP($C5,Storage!$B:$OP,3,FALSE)</f>
        <v>7.0608236407861096</v>
      </c>
      <c r="G5">
        <f>VLOOKUP($C5,Storage!$B:$P,4,FALSE)</f>
        <v>891</v>
      </c>
      <c r="H5">
        <f>VLOOKUP($C5,Storage!$B:$P,5,FALSE)</f>
        <v>0</v>
      </c>
      <c r="I5">
        <f>VLOOKUP($C5,Storage!$B:$P,6,FALSE)</f>
        <v>891</v>
      </c>
      <c r="J5">
        <f>VLOOKUP($C5,Storage!$B:$P,7,FALSE)</f>
        <v>20240617</v>
      </c>
      <c r="K5" t="str">
        <f>VLOOKUP($C5,Storage!$B:$P,8,FALSE)</f>
        <v>DIVERSITY_OATS</v>
      </c>
      <c r="L5" t="str">
        <f>VLOOKUP($C5,Storage!$B:$P,9,FALSE)</f>
        <v>M3M</v>
      </c>
      <c r="M5" t="str">
        <f>VLOOKUP($C5,Storage!$B:$P,10,FALSE)</f>
        <v>20m</v>
      </c>
      <c r="N5" t="str">
        <f>VLOOKUP($C5,Storage!$B:$P,11,FALSE)</f>
        <v>3D</v>
      </c>
      <c r="O5">
        <f>VLOOKUP($C5,Storage!$B:$P,12,FALSE)</f>
        <v>80</v>
      </c>
      <c r="P5">
        <f>VLOOKUP($C5,Storage!$B:$P,13,FALSE)</f>
        <v>85</v>
      </c>
      <c r="Q5">
        <f>VLOOKUP($C5,Storage!$B:$OP,14,FALSE)</f>
        <v>0</v>
      </c>
      <c r="R5" t="str">
        <f>INDEX('[1]Flight Log Morten'!$J:$W,MATCH($C5,'[1]Flight Log Morten'!$Z:$Z,0),1)</f>
        <v>Yes</v>
      </c>
      <c r="S5" t="str">
        <f>INDEX('[1]Flight Log Morten'!$J:$W,MATCH($C5,'[1]Flight Log Morten'!$Z:$Z,0),2)</f>
        <v>Yes</v>
      </c>
      <c r="T5" t="str">
        <f>INDEX('[1]Flight Log Morten'!$J:$W,MATCH($C5,'[1]Flight Log Morten'!$Z:$Z,0),3)</f>
        <v>Fahad</v>
      </c>
      <c r="U5" t="str">
        <f>INDEX('[1]Flight Log Morten'!$J:$W,MATCH($C5,'[1]Flight Log Morten'!$Z:$Z,0),4)</f>
        <v>CHECK PIX4D FILE</v>
      </c>
      <c r="V5" t="str">
        <f>INDEX('[1]Flight Log Morten'!$J:$W,MATCH($C5,'[1]Flight Log Morten'!$Z:$Z,0),5)</f>
        <v>No</v>
      </c>
      <c r="W5">
        <f>INDEX('[1]Flight Log Morten'!$J:$W,MATCH($C5,'[1]Flight Log Morten'!$Z:$Z,0),6)</f>
        <v>0</v>
      </c>
      <c r="X5">
        <f>INDEX('[1]Flight Log Morten'!$J:$W,MATCH($C5,'[1]Flight Log Morten'!$Z:$Z,0),7)</f>
        <v>0</v>
      </c>
      <c r="Y5">
        <f>INDEX('[1]Flight Log Morten'!$J:$W,MATCH($C5,'[1]Flight Log Morten'!$Z:$Z,0),8)</f>
        <v>0</v>
      </c>
      <c r="Z5">
        <f>INDEX('[1]Flight Log Morten'!$J:$W,MATCH($C5,'[1]Flight Log Morten'!$Z:$Z,0),9)</f>
        <v>0</v>
      </c>
      <c r="AA5">
        <f>INDEX('[1]Flight Log Morten'!$J:$W,MATCH($C5,'[1]Flight Log Morten'!$Z:$Z,0),10)</f>
        <v>7.4</v>
      </c>
      <c r="AB5" t="str">
        <f>INDEX('[1]Flight Log Morten'!$J:$W,MATCH($C5,'[1]Flight Log Morten'!$Z:$Z,0),11)</f>
        <v>M3M</v>
      </c>
      <c r="AC5">
        <f>INDEX('[1]Flight Log Morten'!$J:$W,MATCH($C5,'[1]Flight Log Morten'!$Z:$Z,0),12)</f>
        <v>0</v>
      </c>
    </row>
    <row r="6" spans="1:29" x14ac:dyDescent="0.3">
      <c r="A6" t="s">
        <v>4</v>
      </c>
      <c r="B6" t="s">
        <v>5</v>
      </c>
      <c r="C6" t="s">
        <v>14</v>
      </c>
      <c r="D6" t="s">
        <v>15</v>
      </c>
      <c r="E6">
        <f>VLOOKUP($C6,Storage!$B:$P,2,FALSE)</f>
        <v>20.992335446178899</v>
      </c>
      <c r="F6">
        <f>VLOOKUP($C6,Storage!$B:$OP,3,FALSE)</f>
        <v>7.75845671165734</v>
      </c>
      <c r="G6">
        <f>VLOOKUP($C6,Storage!$B:$P,4,FALSE)</f>
        <v>888</v>
      </c>
      <c r="H6">
        <f>VLOOKUP($C6,Storage!$B:$P,5,FALSE)</f>
        <v>0</v>
      </c>
      <c r="I6">
        <f>VLOOKUP($C6,Storage!$B:$P,6,FALSE)</f>
        <v>888</v>
      </c>
      <c r="J6">
        <f>VLOOKUP($C6,Storage!$B:$P,7,FALSE)</f>
        <v>20240624</v>
      </c>
      <c r="K6" t="str">
        <f>VLOOKUP($C6,Storage!$B:$P,8,FALSE)</f>
        <v>DIVERSITY_OATS</v>
      </c>
      <c r="L6" t="str">
        <f>VLOOKUP($C6,Storage!$B:$P,9,FALSE)</f>
        <v>M3M</v>
      </c>
      <c r="M6" t="str">
        <f>VLOOKUP($C6,Storage!$B:$P,10,FALSE)</f>
        <v>20m</v>
      </c>
      <c r="N6" t="str">
        <f>VLOOKUP($C6,Storage!$B:$P,11,FALSE)</f>
        <v>3D</v>
      </c>
      <c r="O6">
        <f>VLOOKUP($C6,Storage!$B:$P,12,FALSE)</f>
        <v>80</v>
      </c>
      <c r="P6">
        <f>VLOOKUP($C6,Storage!$B:$P,13,FALSE)</f>
        <v>85</v>
      </c>
      <c r="Q6">
        <f>VLOOKUP($C6,Storage!$B:$OP,14,FALSE)</f>
        <v>0</v>
      </c>
      <c r="R6" t="str">
        <f>INDEX('[1]Flight Log Morten'!$J:$W,MATCH($C6,'[1]Flight Log Morten'!$Z:$Z,0),1)</f>
        <v>Yes</v>
      </c>
      <c r="S6" t="str">
        <f>INDEX('[1]Flight Log Morten'!$J:$W,MATCH($C6,'[1]Flight Log Morten'!$Z:$Z,0),2)</f>
        <v>Yes</v>
      </c>
      <c r="T6" t="str">
        <f>INDEX('[1]Flight Log Morten'!$J:$W,MATCH($C6,'[1]Flight Log Morten'!$Z:$Z,0),3)</f>
        <v>Fahad</v>
      </c>
      <c r="U6" t="str">
        <f>INDEX('[1]Flight Log Morten'!$J:$W,MATCH($C6,'[1]Flight Log Morten'!$Z:$Z,0),4)</f>
        <v>CHECK PIX4D FILE</v>
      </c>
      <c r="V6" t="str">
        <f>INDEX('[1]Flight Log Morten'!$J:$W,MATCH($C6,'[1]Flight Log Morten'!$Z:$Z,0),5)</f>
        <v>No</v>
      </c>
      <c r="W6">
        <f>INDEX('[1]Flight Log Morten'!$J:$W,MATCH($C6,'[1]Flight Log Morten'!$Z:$Z,0),6)</f>
        <v>0</v>
      </c>
      <c r="X6" t="str">
        <f>INDEX('[1]Flight Log Morten'!$J:$W,MATCH($C6,'[1]Flight Log Morten'!$Z:$Z,0),7)</f>
        <v>M3M-1</v>
      </c>
      <c r="Y6" t="str">
        <f>INDEX('[1]Flight Log Morten'!$J:$W,MATCH($C6,'[1]Flight Log Morten'!$Z:$Z,0),8)</f>
        <v>Isak</v>
      </c>
      <c r="Z6">
        <f>INDEX('[1]Flight Log Morten'!$J:$W,MATCH($C6,'[1]Flight Log Morten'!$Z:$Z,0),9)</f>
        <v>0</v>
      </c>
      <c r="AA6">
        <f>INDEX('[1]Flight Log Morten'!$J:$W,MATCH($C6,'[1]Flight Log Morten'!$Z:$Z,0),10)</f>
        <v>0</v>
      </c>
      <c r="AB6" t="str">
        <f>INDEX('[1]Flight Log Morten'!$J:$W,MATCH($C6,'[1]Flight Log Morten'!$Z:$Z,0),11)</f>
        <v>M3M</v>
      </c>
      <c r="AC6" t="str">
        <f>INDEX('[1]Flight Log Morten'!$J:$W,MATCH($C6,'[1]Flight Log Morten'!$Z:$Z,0),12)</f>
        <v>NEED TO INPUT CALIBRATION VALUES.</v>
      </c>
    </row>
    <row r="7" spans="1:29" x14ac:dyDescent="0.3">
      <c r="A7" t="s">
        <v>4</v>
      </c>
      <c r="B7" t="s">
        <v>5</v>
      </c>
      <c r="C7" t="s">
        <v>16</v>
      </c>
      <c r="D7" t="s">
        <v>17</v>
      </c>
      <c r="E7">
        <f>VLOOKUP($C7,Storage!$B:$P,2,FALSE)</f>
        <v>19.402487287297799</v>
      </c>
      <c r="F7">
        <f>VLOOKUP($C7,Storage!$B:$OP,3,FALSE)</f>
        <v>7.8454976454377103</v>
      </c>
      <c r="G7">
        <f>VLOOKUP($C7,Storage!$B:$P,4,FALSE)</f>
        <v>883</v>
      </c>
      <c r="H7">
        <f>VLOOKUP($C7,Storage!$B:$P,5,FALSE)</f>
        <v>0</v>
      </c>
      <c r="I7">
        <f>VLOOKUP($C7,Storage!$B:$P,6,FALSE)</f>
        <v>883</v>
      </c>
      <c r="J7">
        <f>VLOOKUP($C7,Storage!$B:$P,7,FALSE)</f>
        <v>20240702</v>
      </c>
      <c r="K7" t="str">
        <f>VLOOKUP($C7,Storage!$B:$P,8,FALSE)</f>
        <v>DIVERSITY_OATS</v>
      </c>
      <c r="L7" t="str">
        <f>VLOOKUP($C7,Storage!$B:$P,9,FALSE)</f>
        <v>M3M</v>
      </c>
      <c r="M7" t="str">
        <f>VLOOKUP($C7,Storage!$B:$P,10,FALSE)</f>
        <v>20m</v>
      </c>
      <c r="N7" t="str">
        <f>VLOOKUP($C7,Storage!$B:$P,11,FALSE)</f>
        <v>3D</v>
      </c>
      <c r="O7">
        <f>VLOOKUP($C7,Storage!$B:$P,12,FALSE)</f>
        <v>80</v>
      </c>
      <c r="P7">
        <f>VLOOKUP($C7,Storage!$B:$P,13,FALSE)</f>
        <v>85</v>
      </c>
      <c r="Q7">
        <f>VLOOKUP($C7,Storage!$B:$OP,14,FALSE)</f>
        <v>0</v>
      </c>
      <c r="R7">
        <f>INDEX('[1]Flight Log Morten'!$J:$W,MATCH($C7,'[1]Flight Log Morten'!$Z:$Z,0),1)</f>
        <v>0</v>
      </c>
      <c r="S7" t="str">
        <f>INDEX('[1]Flight Log Morten'!$J:$W,MATCH($C7,'[1]Flight Log Morten'!$Z:$Z,0),2)</f>
        <v>Yes</v>
      </c>
      <c r="T7" t="str">
        <f>INDEX('[1]Flight Log Morten'!$J:$W,MATCH($C7,'[1]Flight Log Morten'!$Z:$Z,0),3)</f>
        <v>Fahad</v>
      </c>
      <c r="U7" t="str">
        <f>INDEX('[1]Flight Log Morten'!$J:$W,MATCH($C7,'[1]Flight Log Morten'!$Z:$Z,0),4)</f>
        <v>CHECK PIX4D FILE</v>
      </c>
      <c r="V7" t="str">
        <f>INDEX('[1]Flight Log Morten'!$J:$W,MATCH($C7,'[1]Flight Log Morten'!$Z:$Z,0),5)</f>
        <v>No</v>
      </c>
      <c r="W7">
        <f>INDEX('[1]Flight Log Morten'!$J:$W,MATCH($C7,'[1]Flight Log Morten'!$Z:$Z,0),6)</f>
        <v>0</v>
      </c>
      <c r="X7" t="str">
        <f>INDEX('[1]Flight Log Morten'!$J:$W,MATCH($C7,'[1]Flight Log Morten'!$Z:$Z,0),7)</f>
        <v>M3M-2</v>
      </c>
      <c r="Y7" t="str">
        <f>INDEX('[1]Flight Log Morten'!$J:$W,MATCH($C7,'[1]Flight Log Morten'!$Z:$Z,0),8)</f>
        <v>Isak Vartdal-Gjerde</v>
      </c>
      <c r="Z7">
        <f>INDEX('[1]Flight Log Morten'!$J:$W,MATCH($C7,'[1]Flight Log Morten'!$Z:$Z,0),9)</f>
        <v>0</v>
      </c>
      <c r="AA7">
        <f>INDEX('[1]Flight Log Morten'!$J:$W,MATCH($C7,'[1]Flight Log Morten'!$Z:$Z,0),10)</f>
        <v>0</v>
      </c>
      <c r="AB7" t="str">
        <f>INDEX('[1]Flight Log Morten'!$J:$W,MATCH($C7,'[1]Flight Log Morten'!$Z:$Z,0),11)</f>
        <v>M3M</v>
      </c>
      <c r="AC7">
        <f>INDEX('[1]Flight Log Morten'!$J:$W,MATCH($C7,'[1]Flight Log Morten'!$Z:$Z,0),12)</f>
        <v>0</v>
      </c>
    </row>
    <row r="8" spans="1:29" x14ac:dyDescent="0.3">
      <c r="A8" t="s">
        <v>4</v>
      </c>
      <c r="B8" t="s">
        <v>5</v>
      </c>
      <c r="C8" t="s">
        <v>18</v>
      </c>
      <c r="D8" t="s">
        <v>19</v>
      </c>
      <c r="E8">
        <f>VLOOKUP($C8,Storage!$B:$P,2,FALSE)</f>
        <v>19.679852802306399</v>
      </c>
      <c r="F8">
        <f>VLOOKUP($C8,Storage!$B:$OP,3,FALSE)</f>
        <v>7.77433277945965</v>
      </c>
      <c r="G8">
        <f>VLOOKUP($C8,Storage!$B:$P,4,FALSE)</f>
        <v>883</v>
      </c>
      <c r="H8">
        <f>VLOOKUP($C8,Storage!$B:$P,5,FALSE)</f>
        <v>0</v>
      </c>
      <c r="I8">
        <f>VLOOKUP($C8,Storage!$B:$P,6,FALSE)</f>
        <v>883</v>
      </c>
      <c r="J8">
        <f>VLOOKUP($C8,Storage!$B:$P,7,FALSE)</f>
        <v>20240709</v>
      </c>
      <c r="K8" t="str">
        <f>VLOOKUP($C8,Storage!$B:$P,8,FALSE)</f>
        <v>DIVERSITY_OATS</v>
      </c>
      <c r="L8" t="str">
        <f>VLOOKUP($C8,Storage!$B:$P,9,FALSE)</f>
        <v>M3M</v>
      </c>
      <c r="M8" t="str">
        <f>VLOOKUP($C8,Storage!$B:$P,10,FALSE)</f>
        <v>20m</v>
      </c>
      <c r="N8" t="str">
        <f>VLOOKUP($C8,Storage!$B:$P,11,FALSE)</f>
        <v>3D</v>
      </c>
      <c r="O8">
        <f>VLOOKUP($C8,Storage!$B:$P,12,FALSE)</f>
        <v>80</v>
      </c>
      <c r="P8">
        <f>VLOOKUP($C8,Storage!$B:$P,13,FALSE)</f>
        <v>85</v>
      </c>
      <c r="Q8">
        <f>VLOOKUP($C8,Storage!$B:$OP,14,FALSE)</f>
        <v>0</v>
      </c>
      <c r="R8" t="str">
        <f>INDEX('[1]Flight Log Morten'!$J:$W,MATCH($C8,'[1]Flight Log Morten'!$Z:$Z,0),1)</f>
        <v>Yes</v>
      </c>
      <c r="S8" t="str">
        <f>INDEX('[1]Flight Log Morten'!$J:$W,MATCH($C8,'[1]Flight Log Morten'!$Z:$Z,0),2)</f>
        <v>Yes</v>
      </c>
      <c r="T8" t="str">
        <f>INDEX('[1]Flight Log Morten'!$J:$W,MATCH($C8,'[1]Flight Log Morten'!$Z:$Z,0),3)</f>
        <v>Fahad</v>
      </c>
      <c r="U8" t="str">
        <f>INDEX('[1]Flight Log Morten'!$J:$W,MATCH($C8,'[1]Flight Log Morten'!$Z:$Z,0),4)</f>
        <v>CHECK PIX4D FILE</v>
      </c>
      <c r="V8" t="str">
        <f>INDEX('[1]Flight Log Morten'!$J:$W,MATCH($C8,'[1]Flight Log Morten'!$Z:$Z,0),5)</f>
        <v>No</v>
      </c>
      <c r="W8">
        <f>INDEX('[1]Flight Log Morten'!$J:$W,MATCH($C8,'[1]Flight Log Morten'!$Z:$Z,0),6)</f>
        <v>0</v>
      </c>
      <c r="X8" t="str">
        <f>INDEX('[1]Flight Log Morten'!$J:$W,MATCH($C8,'[1]Flight Log Morten'!$Z:$Z,0),7)</f>
        <v>M3M-1</v>
      </c>
      <c r="Y8" t="str">
        <f>INDEX('[1]Flight Log Morten'!$J:$W,MATCH($C8,'[1]Flight Log Morten'!$Z:$Z,0),8)</f>
        <v>Isak Vartdal-Gjerde</v>
      </c>
      <c r="Z8">
        <f>INDEX('[1]Flight Log Morten'!$J:$W,MATCH($C8,'[1]Flight Log Morten'!$Z:$Z,0),9)</f>
        <v>0</v>
      </c>
      <c r="AA8">
        <f>INDEX('[1]Flight Log Morten'!$J:$W,MATCH($C8,'[1]Flight Log Morten'!$Z:$Z,0),10)</f>
        <v>0</v>
      </c>
      <c r="AB8" t="str">
        <f>INDEX('[1]Flight Log Morten'!$J:$W,MATCH($C8,'[1]Flight Log Morten'!$Z:$Z,0),11)</f>
        <v>M3M</v>
      </c>
      <c r="AC8">
        <f>INDEX('[1]Flight Log Morten'!$J:$W,MATCH($C8,'[1]Flight Log Morten'!$Z:$Z,0),12)</f>
        <v>0</v>
      </c>
    </row>
    <row r="9" spans="1:29" x14ac:dyDescent="0.3">
      <c r="A9" t="s">
        <v>4</v>
      </c>
      <c r="B9" t="s">
        <v>5</v>
      </c>
      <c r="C9" t="s">
        <v>20</v>
      </c>
      <c r="D9" t="s">
        <v>21</v>
      </c>
      <c r="E9">
        <f>VLOOKUP($C9,Storage!$B:$P,2,FALSE)</f>
        <v>22.227523108944201</v>
      </c>
      <c r="F9">
        <f>VLOOKUP($C9,Storage!$B:$OP,3,FALSE)</f>
        <v>8.8291153339669108</v>
      </c>
      <c r="G9">
        <f>VLOOKUP($C9,Storage!$B:$P,4,FALSE)</f>
        <v>884</v>
      </c>
      <c r="H9">
        <f>VLOOKUP($C9,Storage!$B:$P,5,FALSE)</f>
        <v>0</v>
      </c>
      <c r="I9">
        <f>VLOOKUP($C9,Storage!$B:$P,6,FALSE)</f>
        <v>884</v>
      </c>
      <c r="J9">
        <f>VLOOKUP($C9,Storage!$B:$P,7,FALSE)</f>
        <v>20240716</v>
      </c>
      <c r="K9" t="str">
        <f>VLOOKUP($C9,Storage!$B:$P,8,FALSE)</f>
        <v>DIVERSITY_OATS</v>
      </c>
      <c r="L9" t="str">
        <f>VLOOKUP($C9,Storage!$B:$P,9,FALSE)</f>
        <v>M3M</v>
      </c>
      <c r="M9" t="str">
        <f>VLOOKUP($C9,Storage!$B:$P,10,FALSE)</f>
        <v>20m</v>
      </c>
      <c r="N9" t="str">
        <f>VLOOKUP($C9,Storage!$B:$P,11,FALSE)</f>
        <v>3D</v>
      </c>
      <c r="O9">
        <f>VLOOKUP($C9,Storage!$B:$P,12,FALSE)</f>
        <v>80</v>
      </c>
      <c r="P9">
        <f>VLOOKUP($C9,Storage!$B:$P,13,FALSE)</f>
        <v>85</v>
      </c>
      <c r="Q9">
        <f>VLOOKUP($C9,Storage!$B:$OP,14,FALSE)</f>
        <v>0</v>
      </c>
      <c r="R9" t="str">
        <f>INDEX('[1]Flight Log Morten'!$J:$W,MATCH($C9,'[1]Flight Log Morten'!$Z:$Z,0),1)</f>
        <v>Yes</v>
      </c>
      <c r="S9" t="str">
        <f>INDEX('[1]Flight Log Morten'!$J:$W,MATCH($C9,'[1]Flight Log Morten'!$Z:$Z,0),2)</f>
        <v>Yes</v>
      </c>
      <c r="T9" t="str">
        <f>INDEX('[1]Flight Log Morten'!$J:$W,MATCH($C9,'[1]Flight Log Morten'!$Z:$Z,0),3)</f>
        <v>Fahad</v>
      </c>
      <c r="U9" t="str">
        <f>INDEX('[1]Flight Log Morten'!$J:$W,MATCH($C9,'[1]Flight Log Morten'!$Z:$Z,0),4)</f>
        <v>CHECK PIX4D FILE</v>
      </c>
      <c r="V9" t="str">
        <f>INDEX('[1]Flight Log Morten'!$J:$W,MATCH($C9,'[1]Flight Log Morten'!$Z:$Z,0),5)</f>
        <v>No</v>
      </c>
      <c r="W9">
        <f>INDEX('[1]Flight Log Morten'!$J:$W,MATCH($C9,'[1]Flight Log Morten'!$Z:$Z,0),6)</f>
        <v>0</v>
      </c>
      <c r="X9" t="str">
        <f>INDEX('[1]Flight Log Morten'!$J:$W,MATCH($C9,'[1]Flight Log Morten'!$Z:$Z,0),7)</f>
        <v>M3M-1</v>
      </c>
      <c r="Y9" t="str">
        <f>INDEX('[1]Flight Log Morten'!$J:$W,MATCH($C9,'[1]Flight Log Morten'!$Z:$Z,0),8)</f>
        <v>Harri</v>
      </c>
      <c r="Z9">
        <f>INDEX('[1]Flight Log Morten'!$J:$W,MATCH($C9,'[1]Flight Log Morten'!$Z:$Z,0),9)</f>
        <v>0</v>
      </c>
      <c r="AA9">
        <f>INDEX('[1]Flight Log Morten'!$J:$W,MATCH($C9,'[1]Flight Log Morten'!$Z:$Z,0),10)</f>
        <v>0</v>
      </c>
      <c r="AB9" t="str">
        <f>INDEX('[1]Flight Log Morten'!$J:$W,MATCH($C9,'[1]Flight Log Morten'!$Z:$Z,0),11)</f>
        <v>M3M</v>
      </c>
      <c r="AC9">
        <f>INDEX('[1]Flight Log Morten'!$J:$W,MATCH($C9,'[1]Flight Log Morten'!$Z:$Z,0),12)</f>
        <v>0</v>
      </c>
    </row>
    <row r="10" spans="1:29" x14ac:dyDescent="0.3">
      <c r="A10" t="s">
        <v>4</v>
      </c>
      <c r="B10" t="s">
        <v>5</v>
      </c>
      <c r="C10" t="s">
        <v>22</v>
      </c>
      <c r="D10" t="s">
        <v>23</v>
      </c>
      <c r="E10">
        <f>VLOOKUP($C10,Storage!$B:$P,2,FALSE)</f>
        <v>18.6312035601586</v>
      </c>
      <c r="F10">
        <f>VLOOKUP($C10,Storage!$B:$OP,3,FALSE)</f>
        <v>9.1859712889418006</v>
      </c>
      <c r="G10">
        <f>VLOOKUP($C10,Storage!$B:$P,4,FALSE)</f>
        <v>883</v>
      </c>
      <c r="H10">
        <f>VLOOKUP($C10,Storage!$B:$P,5,FALSE)</f>
        <v>0</v>
      </c>
      <c r="I10">
        <f>VLOOKUP($C10,Storage!$B:$P,6,FALSE)</f>
        <v>883</v>
      </c>
      <c r="J10">
        <f>VLOOKUP($C10,Storage!$B:$P,7,FALSE)</f>
        <v>20240723</v>
      </c>
      <c r="K10" t="str">
        <f>VLOOKUP($C10,Storage!$B:$P,8,FALSE)</f>
        <v>DIVERSITY_OATS</v>
      </c>
      <c r="L10" t="str">
        <f>VLOOKUP($C10,Storage!$B:$P,9,FALSE)</f>
        <v>M3M</v>
      </c>
      <c r="M10" t="str">
        <f>VLOOKUP($C10,Storage!$B:$P,10,FALSE)</f>
        <v>20m</v>
      </c>
      <c r="N10" t="str">
        <f>VLOOKUP($C10,Storage!$B:$P,11,FALSE)</f>
        <v>3D</v>
      </c>
      <c r="O10">
        <f>VLOOKUP($C10,Storage!$B:$P,12,FALSE)</f>
        <v>80</v>
      </c>
      <c r="P10">
        <f>VLOOKUP($C10,Storage!$B:$P,13,FALSE)</f>
        <v>85</v>
      </c>
      <c r="Q10">
        <f>VLOOKUP($C10,Storage!$B:$OP,14,FALSE)</f>
        <v>0</v>
      </c>
      <c r="R10" t="str">
        <f>INDEX('[1]Flight Log Morten'!$J:$W,MATCH($C10,'[1]Flight Log Morten'!$Z:$Z,0),1)</f>
        <v>Yes</v>
      </c>
      <c r="S10" t="str">
        <f>INDEX('[1]Flight Log Morten'!$J:$W,MATCH($C10,'[1]Flight Log Morten'!$Z:$Z,0),2)</f>
        <v>Yes</v>
      </c>
      <c r="T10" t="str">
        <f>INDEX('[1]Flight Log Morten'!$J:$W,MATCH($C10,'[1]Flight Log Morten'!$Z:$Z,0),3)</f>
        <v>Fahad</v>
      </c>
      <c r="U10" t="str">
        <f>INDEX('[1]Flight Log Morten'!$J:$W,MATCH($C10,'[1]Flight Log Morten'!$Z:$Z,0),4)</f>
        <v>CHECK PIX4D FILE</v>
      </c>
      <c r="V10" t="str">
        <f>INDEX('[1]Flight Log Morten'!$J:$W,MATCH($C10,'[1]Flight Log Morten'!$Z:$Z,0),5)</f>
        <v>No</v>
      </c>
      <c r="W10">
        <f>INDEX('[1]Flight Log Morten'!$J:$W,MATCH($C10,'[1]Flight Log Morten'!$Z:$Z,0),6)</f>
        <v>0</v>
      </c>
      <c r="X10" t="str">
        <f>INDEX('[1]Flight Log Morten'!$J:$W,MATCH($C10,'[1]Flight Log Morten'!$Z:$Z,0),7)</f>
        <v>M3M-1</v>
      </c>
      <c r="Y10" t="str">
        <f>INDEX('[1]Flight Log Morten'!$J:$W,MATCH($C10,'[1]Flight Log Morten'!$Z:$Z,0),8)</f>
        <v>Mathias</v>
      </c>
      <c r="Z10">
        <f>INDEX('[1]Flight Log Morten'!$J:$W,MATCH($C10,'[1]Flight Log Morten'!$Z:$Z,0),9)</f>
        <v>0</v>
      </c>
      <c r="AA10">
        <f>INDEX('[1]Flight Log Morten'!$J:$W,MATCH($C10,'[1]Flight Log Morten'!$Z:$Z,0),10)</f>
        <v>0</v>
      </c>
      <c r="AB10" t="str">
        <f>INDEX('[1]Flight Log Morten'!$J:$W,MATCH($C10,'[1]Flight Log Morten'!$Z:$Z,0),11)</f>
        <v>M3M</v>
      </c>
      <c r="AC10">
        <f>INDEX('[1]Flight Log Morten'!$J:$W,MATCH($C10,'[1]Flight Log Morten'!$Z:$Z,0),12)</f>
        <v>0</v>
      </c>
    </row>
    <row r="11" spans="1:29" x14ac:dyDescent="0.3">
      <c r="A11" t="s">
        <v>4</v>
      </c>
      <c r="B11" t="s">
        <v>5</v>
      </c>
      <c r="C11" t="s">
        <v>24</v>
      </c>
      <c r="D11" t="s">
        <v>25</v>
      </c>
      <c r="E11">
        <f>VLOOKUP($C11,Storage!$B:$P,2,FALSE)</f>
        <v>14.869499271735499</v>
      </c>
      <c r="F11">
        <f>VLOOKUP($C11,Storage!$B:$OP,3,FALSE)</f>
        <v>9.3799987845122796</v>
      </c>
      <c r="G11">
        <f>VLOOKUP($C11,Storage!$B:$P,4,FALSE)</f>
        <v>887</v>
      </c>
      <c r="H11">
        <f>VLOOKUP($C11,Storage!$B:$P,5,FALSE)</f>
        <v>0</v>
      </c>
      <c r="I11">
        <f>VLOOKUP($C11,Storage!$B:$P,6,FALSE)</f>
        <v>887</v>
      </c>
      <c r="J11">
        <f>VLOOKUP($C11,Storage!$B:$P,7,FALSE)</f>
        <v>20240730</v>
      </c>
      <c r="K11" t="str">
        <f>VLOOKUP($C11,Storage!$B:$P,8,FALSE)</f>
        <v>DIVERSITY_OATS</v>
      </c>
      <c r="L11" t="str">
        <f>VLOOKUP($C11,Storage!$B:$P,9,FALSE)</f>
        <v>M3M</v>
      </c>
      <c r="M11" t="str">
        <f>VLOOKUP($C11,Storage!$B:$P,10,FALSE)</f>
        <v>20m</v>
      </c>
      <c r="N11" t="str">
        <f>VLOOKUP($C11,Storage!$B:$P,11,FALSE)</f>
        <v>3D</v>
      </c>
      <c r="O11">
        <f>VLOOKUP($C11,Storage!$B:$P,12,FALSE)</f>
        <v>80</v>
      </c>
      <c r="P11">
        <f>VLOOKUP($C11,Storage!$B:$P,13,FALSE)</f>
        <v>85</v>
      </c>
      <c r="Q11">
        <f>VLOOKUP($C11,Storage!$B:$OP,14,FALSE)</f>
        <v>0</v>
      </c>
      <c r="R11" t="str">
        <f>INDEX('[1]Flight Log Morten'!$J:$W,MATCH($C11,'[1]Flight Log Morten'!$Z:$Z,0),1)</f>
        <v>Yes</v>
      </c>
      <c r="S11" t="str">
        <f>INDEX('[1]Flight Log Morten'!$J:$W,MATCH($C11,'[1]Flight Log Morten'!$Z:$Z,0),2)</f>
        <v>Yes</v>
      </c>
      <c r="T11" t="str">
        <f>INDEX('[1]Flight Log Morten'!$J:$W,MATCH($C11,'[1]Flight Log Morten'!$Z:$Z,0),3)</f>
        <v>Fahad</v>
      </c>
      <c r="U11" t="str">
        <f>INDEX('[1]Flight Log Morten'!$J:$W,MATCH($C11,'[1]Flight Log Morten'!$Z:$Z,0),4)</f>
        <v>CHECK PIX4D FILE</v>
      </c>
      <c r="V11" t="str">
        <f>INDEX('[1]Flight Log Morten'!$J:$W,MATCH($C11,'[1]Flight Log Morten'!$Z:$Z,0),5)</f>
        <v>No</v>
      </c>
      <c r="W11">
        <f>INDEX('[1]Flight Log Morten'!$J:$W,MATCH($C11,'[1]Flight Log Morten'!$Z:$Z,0),6)</f>
        <v>0</v>
      </c>
      <c r="X11" t="str">
        <f>INDEX('[1]Flight Log Morten'!$J:$W,MATCH($C11,'[1]Flight Log Morten'!$Z:$Z,0),7)</f>
        <v>M3M-2</v>
      </c>
      <c r="Y11" t="str">
        <f>INDEX('[1]Flight Log Morten'!$J:$W,MATCH($C11,'[1]Flight Log Morten'!$Z:$Z,0),8)</f>
        <v>Sindre Stokke</v>
      </c>
      <c r="Z11">
        <f>INDEX('[1]Flight Log Morten'!$J:$W,MATCH($C11,'[1]Flight Log Morten'!$Z:$Z,0),9)</f>
        <v>0</v>
      </c>
      <c r="AA11">
        <f>INDEX('[1]Flight Log Morten'!$J:$W,MATCH($C11,'[1]Flight Log Morten'!$Z:$Z,0),10)</f>
        <v>0</v>
      </c>
      <c r="AB11" t="str">
        <f>INDEX('[1]Flight Log Morten'!$J:$W,MATCH($C11,'[1]Flight Log Morten'!$Z:$Z,0),11)</f>
        <v>M3M</v>
      </c>
      <c r="AC11">
        <f>INDEX('[1]Flight Log Morten'!$J:$W,MATCH($C11,'[1]Flight Log Morten'!$Z:$Z,0),12)</f>
        <v>0</v>
      </c>
    </row>
    <row r="12" spans="1:29" x14ac:dyDescent="0.3">
      <c r="A12" t="s">
        <v>4</v>
      </c>
      <c r="B12" t="s">
        <v>5</v>
      </c>
      <c r="C12" t="s">
        <v>26</v>
      </c>
      <c r="D12" t="s">
        <v>27</v>
      </c>
      <c r="E12">
        <f>VLOOKUP($C12,Storage!$B:$P,2,FALSE)</f>
        <v>18.488692989572801</v>
      </c>
      <c r="F12">
        <f>VLOOKUP($C12,Storage!$B:$OP,3,FALSE)</f>
        <v>9.33053748402744</v>
      </c>
      <c r="G12">
        <f>VLOOKUP($C12,Storage!$B:$P,4,FALSE)</f>
        <v>885</v>
      </c>
      <c r="H12">
        <f>VLOOKUP($C12,Storage!$B:$P,5,FALSE)</f>
        <v>0</v>
      </c>
      <c r="I12">
        <f>VLOOKUP($C12,Storage!$B:$P,6,FALSE)</f>
        <v>885</v>
      </c>
      <c r="J12">
        <f>VLOOKUP($C12,Storage!$B:$P,7,FALSE)</f>
        <v>20240805</v>
      </c>
      <c r="K12" t="str">
        <f>VLOOKUP($C12,Storage!$B:$P,8,FALSE)</f>
        <v>DIVERSITY_OATS</v>
      </c>
      <c r="L12" t="str">
        <f>VLOOKUP($C12,Storage!$B:$P,9,FALSE)</f>
        <v>M3M</v>
      </c>
      <c r="M12" t="str">
        <f>VLOOKUP($C12,Storage!$B:$P,10,FALSE)</f>
        <v>20m</v>
      </c>
      <c r="N12" t="str">
        <f>VLOOKUP($C12,Storage!$B:$P,11,FALSE)</f>
        <v>3D</v>
      </c>
      <c r="O12">
        <f>VLOOKUP($C12,Storage!$B:$P,12,FALSE)</f>
        <v>80</v>
      </c>
      <c r="P12">
        <f>VLOOKUP($C12,Storage!$B:$P,13,FALSE)</f>
        <v>85</v>
      </c>
      <c r="Q12">
        <f>VLOOKUP($C12,Storage!$B:$OP,14,FALSE)</f>
        <v>0</v>
      </c>
      <c r="R12" t="str">
        <f>INDEX('[1]Flight Log Morten'!$J:$W,MATCH($C12,'[1]Flight Log Morten'!$Z:$Z,0),1)</f>
        <v>Yes</v>
      </c>
      <c r="S12" t="str">
        <f>INDEX('[1]Flight Log Morten'!$J:$W,MATCH($C12,'[1]Flight Log Morten'!$Z:$Z,0),2)</f>
        <v>Yes</v>
      </c>
      <c r="T12" t="str">
        <f>INDEX('[1]Flight Log Morten'!$J:$W,MATCH($C12,'[1]Flight Log Morten'!$Z:$Z,0),3)</f>
        <v>Fahad</v>
      </c>
      <c r="U12" t="str">
        <f>INDEX('[1]Flight Log Morten'!$J:$W,MATCH($C12,'[1]Flight Log Morten'!$Z:$Z,0),4)</f>
        <v>CHECK PIX4D FILE</v>
      </c>
      <c r="V12" t="str">
        <f>INDEX('[1]Flight Log Morten'!$J:$W,MATCH($C12,'[1]Flight Log Morten'!$Z:$Z,0),5)</f>
        <v>No</v>
      </c>
      <c r="W12">
        <f>INDEX('[1]Flight Log Morten'!$J:$W,MATCH($C12,'[1]Flight Log Morten'!$Z:$Z,0),6)</f>
        <v>0</v>
      </c>
      <c r="X12" t="str">
        <f>INDEX('[1]Flight Log Morten'!$J:$W,MATCH($C12,'[1]Flight Log Morten'!$Z:$Z,0),7)</f>
        <v>M3M-2</v>
      </c>
      <c r="Y12" t="str">
        <f>INDEX('[1]Flight Log Morten'!$J:$W,MATCH($C12,'[1]Flight Log Morten'!$Z:$Z,0),8)</f>
        <v>Harri</v>
      </c>
      <c r="Z12">
        <f>INDEX('[1]Flight Log Morten'!$J:$W,MATCH($C12,'[1]Flight Log Morten'!$Z:$Z,0),9)</f>
        <v>0</v>
      </c>
      <c r="AA12">
        <f>INDEX('[1]Flight Log Morten'!$J:$W,MATCH($C12,'[1]Flight Log Morten'!$Z:$Z,0),10)</f>
        <v>0</v>
      </c>
      <c r="AB12" t="str">
        <f>INDEX('[1]Flight Log Morten'!$J:$W,MATCH($C12,'[1]Flight Log Morten'!$Z:$Z,0),11)</f>
        <v>M3M</v>
      </c>
      <c r="AC12">
        <f>INDEX('[1]Flight Log Morten'!$J:$W,MATCH($C12,'[1]Flight Log Morten'!$Z:$Z,0),12)</f>
        <v>0</v>
      </c>
    </row>
    <row r="13" spans="1:29" x14ac:dyDescent="0.3">
      <c r="A13" t="s">
        <v>4</v>
      </c>
      <c r="B13" t="s">
        <v>5</v>
      </c>
      <c r="C13" t="s">
        <v>28</v>
      </c>
      <c r="D13" t="s">
        <v>29</v>
      </c>
      <c r="E13">
        <f>VLOOKUP($C13,Storage!$B:$P,2,FALSE)</f>
        <v>18.647618397138999</v>
      </c>
      <c r="F13">
        <f>VLOOKUP($C13,Storage!$B:$OP,3,FALSE)</f>
        <v>9.4879581825807602</v>
      </c>
      <c r="G13">
        <f>VLOOKUP($C13,Storage!$B:$P,4,FALSE)</f>
        <v>882</v>
      </c>
      <c r="H13">
        <f>VLOOKUP($C13,Storage!$B:$P,5,FALSE)</f>
        <v>0</v>
      </c>
      <c r="I13">
        <f>VLOOKUP($C13,Storage!$B:$P,6,FALSE)</f>
        <v>882</v>
      </c>
      <c r="J13">
        <f>VLOOKUP($C13,Storage!$B:$P,7,FALSE)</f>
        <v>20240813</v>
      </c>
      <c r="K13" t="str">
        <f>VLOOKUP($C13,Storage!$B:$P,8,FALSE)</f>
        <v>DIVERSITY_OATS</v>
      </c>
      <c r="L13" t="str">
        <f>VLOOKUP($C13,Storage!$B:$P,9,FALSE)</f>
        <v>M3M</v>
      </c>
      <c r="M13" t="str">
        <f>VLOOKUP($C13,Storage!$B:$P,10,FALSE)</f>
        <v>20m</v>
      </c>
      <c r="N13" t="str">
        <f>VLOOKUP($C13,Storage!$B:$P,11,FALSE)</f>
        <v>3D</v>
      </c>
      <c r="O13">
        <f>VLOOKUP($C13,Storage!$B:$P,12,FALSE)</f>
        <v>80</v>
      </c>
      <c r="P13">
        <f>VLOOKUP($C13,Storage!$B:$P,13,FALSE)</f>
        <v>85</v>
      </c>
      <c r="Q13">
        <f>VLOOKUP($C13,Storage!$B:$OP,14,FALSE)</f>
        <v>0</v>
      </c>
      <c r="R13" t="e">
        <f>INDEX('[1]Flight Log Morten'!$J:$W,MATCH($C13,'[1]Flight Log Morten'!$Z:$Z,0),1)</f>
        <v>#N/A</v>
      </c>
      <c r="S13" t="e">
        <f>INDEX('[1]Flight Log Morten'!$J:$W,MATCH($C13,'[1]Flight Log Morten'!$Z:$Z,0),2)</f>
        <v>#N/A</v>
      </c>
      <c r="T13" t="e">
        <f>INDEX('[1]Flight Log Morten'!$J:$W,MATCH($C13,'[1]Flight Log Morten'!$Z:$Z,0),3)</f>
        <v>#N/A</v>
      </c>
      <c r="U13" t="e">
        <f>INDEX('[1]Flight Log Morten'!$J:$W,MATCH($C13,'[1]Flight Log Morten'!$Z:$Z,0),4)</f>
        <v>#N/A</v>
      </c>
      <c r="V13" t="e">
        <f>INDEX('[1]Flight Log Morten'!$J:$W,MATCH($C13,'[1]Flight Log Morten'!$Z:$Z,0),5)</f>
        <v>#N/A</v>
      </c>
      <c r="W13" t="e">
        <f>INDEX('[1]Flight Log Morten'!$J:$W,MATCH($C13,'[1]Flight Log Morten'!$Z:$Z,0),6)</f>
        <v>#N/A</v>
      </c>
      <c r="X13" t="e">
        <f>INDEX('[1]Flight Log Morten'!$J:$W,MATCH($C13,'[1]Flight Log Morten'!$Z:$Z,0),7)</f>
        <v>#N/A</v>
      </c>
      <c r="Y13" t="e">
        <f>INDEX('[1]Flight Log Morten'!$J:$W,MATCH($C13,'[1]Flight Log Morten'!$Z:$Z,0),8)</f>
        <v>#N/A</v>
      </c>
      <c r="Z13" t="e">
        <f>INDEX('[1]Flight Log Morten'!$J:$W,MATCH($C13,'[1]Flight Log Morten'!$Z:$Z,0),9)</f>
        <v>#N/A</v>
      </c>
      <c r="AA13" t="e">
        <f>INDEX('[1]Flight Log Morten'!$J:$W,MATCH($C13,'[1]Flight Log Morten'!$Z:$Z,0),10)</f>
        <v>#N/A</v>
      </c>
      <c r="AB13" t="e">
        <f>INDEX('[1]Flight Log Morten'!$J:$W,MATCH($C13,'[1]Flight Log Morten'!$Z:$Z,0),11)</f>
        <v>#N/A</v>
      </c>
      <c r="AC13" t="e">
        <f>INDEX('[1]Flight Log Morten'!$J:$W,MATCH($C13,'[1]Flight Log Morten'!$Z:$Z,0),12)</f>
        <v>#N/A</v>
      </c>
    </row>
    <row r="14" spans="1:29" x14ac:dyDescent="0.3">
      <c r="A14" t="s">
        <v>4</v>
      </c>
      <c r="B14" t="s">
        <v>5</v>
      </c>
      <c r="C14" t="s">
        <v>30</v>
      </c>
      <c r="D14" t="s">
        <v>31</v>
      </c>
      <c r="E14">
        <f>VLOOKUP($C14,Storage!$B:$P,2,FALSE)</f>
        <v>17.128646273165899</v>
      </c>
      <c r="F14">
        <f>VLOOKUP($C14,Storage!$B:$OP,3,FALSE)</f>
        <v>9.0882611563429201</v>
      </c>
      <c r="G14">
        <f>VLOOKUP($C14,Storage!$B:$P,4,FALSE)</f>
        <v>883</v>
      </c>
      <c r="H14">
        <f>VLOOKUP($C14,Storage!$B:$P,5,FALSE)</f>
        <v>0</v>
      </c>
      <c r="I14">
        <f>VLOOKUP($C14,Storage!$B:$P,6,FALSE)</f>
        <v>883</v>
      </c>
      <c r="J14">
        <f>VLOOKUP($C14,Storage!$B:$P,7,FALSE)</f>
        <v>20240820</v>
      </c>
      <c r="K14" t="str">
        <f>VLOOKUP($C14,Storage!$B:$P,8,FALSE)</f>
        <v>DIVERSITY_OATS</v>
      </c>
      <c r="L14" t="str">
        <f>VLOOKUP($C14,Storage!$B:$P,9,FALSE)</f>
        <v>M3M</v>
      </c>
      <c r="M14" t="str">
        <f>VLOOKUP($C14,Storage!$B:$P,10,FALSE)</f>
        <v>20m</v>
      </c>
      <c r="N14" t="str">
        <f>VLOOKUP($C14,Storage!$B:$P,11,FALSE)</f>
        <v>3D</v>
      </c>
      <c r="O14">
        <f>VLOOKUP($C14,Storage!$B:$P,12,FALSE)</f>
        <v>80</v>
      </c>
      <c r="P14">
        <f>VLOOKUP($C14,Storage!$B:$P,13,FALSE)</f>
        <v>85</v>
      </c>
      <c r="Q14">
        <f>VLOOKUP($C14,Storage!$B:$OP,14,FALSE)</f>
        <v>0</v>
      </c>
      <c r="R14" t="str">
        <f>INDEX('[1]Flight Log Morten'!$J:$W,MATCH($C14,'[1]Flight Log Morten'!$Z:$Z,0),1)</f>
        <v>Yes</v>
      </c>
      <c r="S14" t="str">
        <f>INDEX('[1]Flight Log Morten'!$J:$W,MATCH($C14,'[1]Flight Log Morten'!$Z:$Z,0),2)</f>
        <v>Yes</v>
      </c>
      <c r="T14" t="str">
        <f>INDEX('[1]Flight Log Morten'!$J:$W,MATCH($C14,'[1]Flight Log Morten'!$Z:$Z,0),3)</f>
        <v>Fahad</v>
      </c>
      <c r="U14" t="str">
        <f>INDEX('[1]Flight Log Morten'!$J:$W,MATCH($C14,'[1]Flight Log Morten'!$Z:$Z,0),4)</f>
        <v>CHECK PIX4D FILE</v>
      </c>
      <c r="V14" t="str">
        <f>INDEX('[1]Flight Log Morten'!$J:$W,MATCH($C14,'[1]Flight Log Morten'!$Z:$Z,0),5)</f>
        <v>No</v>
      </c>
      <c r="W14">
        <f>INDEX('[1]Flight Log Morten'!$J:$W,MATCH($C14,'[1]Flight Log Morten'!$Z:$Z,0),6)</f>
        <v>0</v>
      </c>
      <c r="X14" t="str">
        <f>INDEX('[1]Flight Log Morten'!$J:$W,MATCH($C14,'[1]Flight Log Morten'!$Z:$Z,0),7)</f>
        <v>a</v>
      </c>
      <c r="Y14" t="str">
        <f>INDEX('[1]Flight Log Morten'!$J:$W,MATCH($C14,'[1]Flight Log Morten'!$Z:$Z,0),8)</f>
        <v>Sindre</v>
      </c>
      <c r="Z14">
        <f>INDEX('[1]Flight Log Morten'!$J:$W,MATCH($C14,'[1]Flight Log Morten'!$Z:$Z,0),9)</f>
        <v>0</v>
      </c>
      <c r="AA14">
        <f>INDEX('[1]Flight Log Morten'!$J:$W,MATCH($C14,'[1]Flight Log Morten'!$Z:$Z,0),10)</f>
        <v>0</v>
      </c>
      <c r="AB14" t="str">
        <f>INDEX('[1]Flight Log Morten'!$J:$W,MATCH($C14,'[1]Flight Log Morten'!$Z:$Z,0),11)</f>
        <v>M3M</v>
      </c>
      <c r="AC14">
        <f>INDEX('[1]Flight Log Morten'!$J:$W,MATCH($C14,'[1]Flight Log Morten'!$Z:$Z,0),12)</f>
        <v>0</v>
      </c>
    </row>
    <row r="15" spans="1:29" x14ac:dyDescent="0.3">
      <c r="A15" t="s">
        <v>4</v>
      </c>
      <c r="B15" t="s">
        <v>32</v>
      </c>
      <c r="C15" t="s">
        <v>33</v>
      </c>
      <c r="D15" t="s">
        <v>34</v>
      </c>
      <c r="E15">
        <f>VLOOKUP($C15,Storage!$B:$P,2,FALSE)</f>
        <v>22.627041183412</v>
      </c>
      <c r="F15">
        <f>VLOOKUP($C15,Storage!$B:$OP,3,FALSE)</f>
        <v>14.853005214594299</v>
      </c>
      <c r="G15">
        <f>VLOOKUP($C15,Storage!$B:$P,4,FALSE)</f>
        <v>335</v>
      </c>
      <c r="H15">
        <f>VLOOKUP($C15,Storage!$B:$P,5,FALSE)</f>
        <v>1296</v>
      </c>
      <c r="I15">
        <f>VLOOKUP($C15,Storage!$B:$P,6,FALSE)</f>
        <v>1631</v>
      </c>
      <c r="J15">
        <f>VLOOKUP($C15,Storage!$B:$P,7,FALSE)</f>
        <v>20240603</v>
      </c>
      <c r="K15" t="str">
        <f>VLOOKUP($C15,Storage!$B:$P,8,FALSE)</f>
        <v>DIVERSITY_OATS</v>
      </c>
      <c r="L15" t="str">
        <f>VLOOKUP($C15,Storage!$B:$P,9,FALSE)</f>
        <v>M3M</v>
      </c>
      <c r="M15" t="str">
        <f>VLOOKUP($C15,Storage!$B:$P,10,FALSE)</f>
        <v>30m</v>
      </c>
      <c r="N15" t="str">
        <f>VLOOKUP($C15,Storage!$B:$P,11,FALSE)</f>
        <v>MS</v>
      </c>
      <c r="O15">
        <f>VLOOKUP($C15,Storage!$B:$P,12,FALSE)</f>
        <v>80</v>
      </c>
      <c r="P15">
        <f>VLOOKUP($C15,Storage!$B:$P,13,FALSE)</f>
        <v>85</v>
      </c>
      <c r="Q15">
        <f>VLOOKUP($C15,Storage!$B:$OP,14,FALSE)</f>
        <v>0</v>
      </c>
      <c r="R15" t="str">
        <f>INDEX('[1]Flight Log Morten'!$J:$W,MATCH($C15,'[1]Flight Log Morten'!$Z:$Z,0),1)</f>
        <v>-</v>
      </c>
      <c r="S15" t="str">
        <f>INDEX('[1]Flight Log Morten'!$J:$W,MATCH($C15,'[1]Flight Log Morten'!$Z:$Z,0),2)</f>
        <v>Yes</v>
      </c>
      <c r="T15" t="str">
        <f>INDEX('[1]Flight Log Morten'!$J:$W,MATCH($C15,'[1]Flight Log Morten'!$Z:$Z,0),3)</f>
        <v>isak</v>
      </c>
      <c r="U15" t="str">
        <f>INDEX('[1]Flight Log Morten'!$J:$W,MATCH($C15,'[1]Flight Log Morten'!$Z:$Z,0),4)</f>
        <v>NEED ADJUSTMENT.REDONE BY ME</v>
      </c>
      <c r="V15" t="str">
        <f>INDEX('[1]Flight Log Morten'!$J:$W,MATCH($C15,'[1]Flight Log Morten'!$Z:$Z,0),5)</f>
        <v>No</v>
      </c>
      <c r="W15">
        <f>INDEX('[1]Flight Log Morten'!$J:$W,MATCH($C15,'[1]Flight Log Morten'!$Z:$Z,0),6)</f>
        <v>0</v>
      </c>
      <c r="X15">
        <f>INDEX('[1]Flight Log Morten'!$J:$W,MATCH($C15,'[1]Flight Log Morten'!$Z:$Z,0),7)</f>
        <v>0</v>
      </c>
      <c r="Y15">
        <f>INDEX('[1]Flight Log Morten'!$J:$W,MATCH($C15,'[1]Flight Log Morten'!$Z:$Z,0),8)</f>
        <v>0</v>
      </c>
      <c r="Z15">
        <f>INDEX('[1]Flight Log Morten'!$J:$W,MATCH($C15,'[1]Flight Log Morten'!$Z:$Z,0),9)</f>
        <v>0</v>
      </c>
      <c r="AA15" t="str">
        <f>INDEX('[1]Flight Log Morten'!$J:$W,MATCH($C15,'[1]Flight Log Morten'!$Z:$Z,0),10)</f>
        <v>-</v>
      </c>
      <c r="AB15" t="str">
        <f>INDEX('[1]Flight Log Morten'!$J:$W,MATCH($C15,'[1]Flight Log Morten'!$Z:$Z,0),11)</f>
        <v>M3M</v>
      </c>
      <c r="AC15">
        <f>INDEX('[1]Flight Log Morten'!$J:$W,MATCH($C15,'[1]Flight Log Morten'!$Z:$Z,0),12)</f>
        <v>0</v>
      </c>
    </row>
    <row r="16" spans="1:29" x14ac:dyDescent="0.3">
      <c r="A16" t="s">
        <v>4</v>
      </c>
      <c r="B16" t="s">
        <v>32</v>
      </c>
      <c r="C16" t="s">
        <v>35</v>
      </c>
      <c r="D16" t="s">
        <v>36</v>
      </c>
      <c r="E16">
        <f>VLOOKUP($C16,Storage!$B:$P,2,FALSE)</f>
        <v>21.6250275690108</v>
      </c>
      <c r="F16">
        <f>VLOOKUP($C16,Storage!$B:$OP,3,FALSE)</f>
        <v>14.706892484799001</v>
      </c>
      <c r="G16">
        <f>VLOOKUP($C16,Storage!$B:$P,4,FALSE)</f>
        <v>333</v>
      </c>
      <c r="H16">
        <f>VLOOKUP($C16,Storage!$B:$P,5,FALSE)</f>
        <v>1292</v>
      </c>
      <c r="I16">
        <f>VLOOKUP($C16,Storage!$B:$P,6,FALSE)</f>
        <v>1625</v>
      </c>
      <c r="J16">
        <f>VLOOKUP($C16,Storage!$B:$P,7,FALSE)</f>
        <v>20240607</v>
      </c>
      <c r="K16" t="str">
        <f>VLOOKUP($C16,Storage!$B:$P,8,FALSE)</f>
        <v>DIVERSITY_OATS</v>
      </c>
      <c r="L16" t="str">
        <f>VLOOKUP($C16,Storage!$B:$P,9,FALSE)</f>
        <v>M3M</v>
      </c>
      <c r="M16" t="str">
        <f>VLOOKUP($C16,Storage!$B:$P,10,FALSE)</f>
        <v>30m</v>
      </c>
      <c r="N16" t="str">
        <f>VLOOKUP($C16,Storage!$B:$P,11,FALSE)</f>
        <v>MS</v>
      </c>
      <c r="O16">
        <f>VLOOKUP($C16,Storage!$B:$P,12,FALSE)</f>
        <v>80</v>
      </c>
      <c r="P16">
        <f>VLOOKUP($C16,Storage!$B:$P,13,FALSE)</f>
        <v>85</v>
      </c>
      <c r="Q16">
        <f>VLOOKUP($C16,Storage!$B:$OP,14,FALSE)</f>
        <v>0</v>
      </c>
      <c r="R16" t="str">
        <f>INDEX('[1]Flight Log Morten'!$J:$W,MATCH($C16,'[1]Flight Log Morten'!$Z:$Z,0),1)</f>
        <v>Yes</v>
      </c>
      <c r="S16" t="str">
        <f>INDEX('[1]Flight Log Morten'!$J:$W,MATCH($C16,'[1]Flight Log Morten'!$Z:$Z,0),2)</f>
        <v>Yes</v>
      </c>
      <c r="T16" t="str">
        <f>INDEX('[1]Flight Log Morten'!$J:$W,MATCH($C16,'[1]Flight Log Morten'!$Z:$Z,0),3)</f>
        <v>Fahad</v>
      </c>
      <c r="U16" t="str">
        <f>INDEX('[1]Flight Log Morten'!$J:$W,MATCH($C16,'[1]Flight Log Morten'!$Z:$Z,0),4)</f>
        <v>NEED ADJUSTMENT</v>
      </c>
      <c r="V16" t="str">
        <f>INDEX('[1]Flight Log Morten'!$J:$W,MATCH($C16,'[1]Flight Log Morten'!$Z:$Z,0),5)</f>
        <v>No</v>
      </c>
      <c r="W16">
        <f>INDEX('[1]Flight Log Morten'!$J:$W,MATCH($C16,'[1]Flight Log Morten'!$Z:$Z,0),6)</f>
        <v>0</v>
      </c>
      <c r="X16">
        <f>INDEX('[1]Flight Log Morten'!$J:$W,MATCH($C16,'[1]Flight Log Morten'!$Z:$Z,0),7)</f>
        <v>0</v>
      </c>
      <c r="Y16">
        <f>INDEX('[1]Flight Log Morten'!$J:$W,MATCH($C16,'[1]Flight Log Morten'!$Z:$Z,0),8)</f>
        <v>0</v>
      </c>
      <c r="Z16">
        <f>INDEX('[1]Flight Log Morten'!$J:$W,MATCH($C16,'[1]Flight Log Morten'!$Z:$Z,0),9)</f>
        <v>0</v>
      </c>
      <c r="AA16" t="str">
        <f>INDEX('[1]Flight Log Morten'!$J:$W,MATCH($C16,'[1]Flight Log Morten'!$Z:$Z,0),10)</f>
        <v>7,7</v>
      </c>
      <c r="AB16" t="str">
        <f>INDEX('[1]Flight Log Morten'!$J:$W,MATCH($C16,'[1]Flight Log Morten'!$Z:$Z,0),11)</f>
        <v>M3M</v>
      </c>
      <c r="AC16">
        <f>INDEX('[1]Flight Log Morten'!$J:$W,MATCH($C16,'[1]Flight Log Morten'!$Z:$Z,0),12)</f>
        <v>0</v>
      </c>
    </row>
    <row r="17" spans="1:29" x14ac:dyDescent="0.3">
      <c r="A17" t="s">
        <v>4</v>
      </c>
      <c r="B17" t="s">
        <v>32</v>
      </c>
      <c r="C17" t="s">
        <v>37</v>
      </c>
      <c r="D17" t="s">
        <v>38</v>
      </c>
      <c r="E17">
        <f>VLOOKUP($C17,Storage!$B:$P,2,FALSE)</f>
        <v>27.0898434566333</v>
      </c>
      <c r="F17">
        <f>VLOOKUP($C17,Storage!$B:$OP,3,FALSE)</f>
        <v>14.7835921924561</v>
      </c>
      <c r="G17">
        <f>VLOOKUP($C17,Storage!$B:$P,4,FALSE)</f>
        <v>320</v>
      </c>
      <c r="H17">
        <f>VLOOKUP($C17,Storage!$B:$P,5,FALSE)</f>
        <v>1268</v>
      </c>
      <c r="I17">
        <f>VLOOKUP($C17,Storage!$B:$P,6,FALSE)</f>
        <v>1588</v>
      </c>
      <c r="J17">
        <f>VLOOKUP($C17,Storage!$B:$P,7,FALSE)</f>
        <v>20240611</v>
      </c>
      <c r="K17" t="str">
        <f>VLOOKUP($C17,Storage!$B:$P,8,FALSE)</f>
        <v>DIVERSITY_OATS</v>
      </c>
      <c r="L17" t="str">
        <f>VLOOKUP($C17,Storage!$B:$P,9,FALSE)</f>
        <v>M3M</v>
      </c>
      <c r="M17" t="str">
        <f>VLOOKUP($C17,Storage!$B:$P,10,FALSE)</f>
        <v>30m</v>
      </c>
      <c r="N17" t="str">
        <f>VLOOKUP($C17,Storage!$B:$P,11,FALSE)</f>
        <v>MS</v>
      </c>
      <c r="O17">
        <f>VLOOKUP($C17,Storage!$B:$P,12,FALSE)</f>
        <v>80</v>
      </c>
      <c r="P17">
        <f>VLOOKUP($C17,Storage!$B:$P,13,FALSE)</f>
        <v>85</v>
      </c>
      <c r="Q17">
        <f>VLOOKUP($C17,Storage!$B:$OP,14,FALSE)</f>
        <v>0</v>
      </c>
      <c r="R17" t="str">
        <f>INDEX('[1]Flight Log Morten'!$J:$W,MATCH($C17,'[1]Flight Log Morten'!$Z:$Z,0),1)</f>
        <v>Yes</v>
      </c>
      <c r="S17" t="str">
        <f>INDEX('[1]Flight Log Morten'!$J:$W,MATCH($C17,'[1]Flight Log Morten'!$Z:$Z,0),2)</f>
        <v>Yes</v>
      </c>
      <c r="T17" t="str">
        <f>INDEX('[1]Flight Log Morten'!$J:$W,MATCH($C17,'[1]Flight Log Morten'!$Z:$Z,0),3)</f>
        <v>Fahad</v>
      </c>
      <c r="U17" t="str">
        <f>INDEX('[1]Flight Log Morten'!$J:$W,MATCH($C17,'[1]Flight Log Morten'!$Z:$Z,0),4)</f>
        <v>NEED ADJUSTMENT</v>
      </c>
      <c r="V17" t="str">
        <f>INDEX('[1]Flight Log Morten'!$J:$W,MATCH($C17,'[1]Flight Log Morten'!$Z:$Z,0),5)</f>
        <v>No</v>
      </c>
      <c r="W17">
        <f>INDEX('[1]Flight Log Morten'!$J:$W,MATCH($C17,'[1]Flight Log Morten'!$Z:$Z,0),6)</f>
        <v>0</v>
      </c>
      <c r="X17">
        <f>INDEX('[1]Flight Log Morten'!$J:$W,MATCH($C17,'[1]Flight Log Morten'!$Z:$Z,0),7)</f>
        <v>0</v>
      </c>
      <c r="Y17">
        <f>INDEX('[1]Flight Log Morten'!$J:$W,MATCH($C17,'[1]Flight Log Morten'!$Z:$Z,0),8)</f>
        <v>0</v>
      </c>
      <c r="Z17">
        <f>INDEX('[1]Flight Log Morten'!$J:$W,MATCH($C17,'[1]Flight Log Morten'!$Z:$Z,0),9)</f>
        <v>0</v>
      </c>
      <c r="AA17" t="str">
        <f>INDEX('[1]Flight Log Morten'!$J:$W,MATCH($C17,'[1]Flight Log Morten'!$Z:$Z,0),10)</f>
        <v>-</v>
      </c>
      <c r="AB17" t="str">
        <f>INDEX('[1]Flight Log Morten'!$J:$W,MATCH($C17,'[1]Flight Log Morten'!$Z:$Z,0),11)</f>
        <v>M3M</v>
      </c>
      <c r="AC17" t="str">
        <f>INDEX('[1]Flight Log Morten'!$J:$W,MATCH($C17,'[1]Flight Log Morten'!$Z:$Z,0),12)</f>
        <v>Reflectance panel images from PhenoCrop</v>
      </c>
    </row>
    <row r="18" spans="1:29" x14ac:dyDescent="0.3">
      <c r="A18" t="s">
        <v>4</v>
      </c>
      <c r="B18" t="s">
        <v>32</v>
      </c>
      <c r="C18" t="s">
        <v>39</v>
      </c>
      <c r="D18" t="s">
        <v>40</v>
      </c>
      <c r="E18">
        <f>VLOOKUP($C18,Storage!$B:$P,2,FALSE)</f>
        <v>31.220731484703698</v>
      </c>
      <c r="F18">
        <f>VLOOKUP($C18,Storage!$B:$OP,3,FALSE)</f>
        <v>14.575229928828699</v>
      </c>
      <c r="G18">
        <f>VLOOKUP($C18,Storage!$B:$P,4,FALSE)</f>
        <v>321</v>
      </c>
      <c r="H18">
        <f>VLOOKUP($C18,Storage!$B:$P,5,FALSE)</f>
        <v>1272</v>
      </c>
      <c r="I18">
        <f>VLOOKUP($C18,Storage!$B:$P,6,FALSE)</f>
        <v>1593</v>
      </c>
      <c r="J18">
        <f>VLOOKUP($C18,Storage!$B:$P,7,FALSE)</f>
        <v>20240619</v>
      </c>
      <c r="K18" t="str">
        <f>VLOOKUP($C18,Storage!$B:$P,8,FALSE)</f>
        <v>DIVERSITY_OATS</v>
      </c>
      <c r="L18" t="str">
        <f>VLOOKUP($C18,Storage!$B:$P,9,FALSE)</f>
        <v>M3M</v>
      </c>
      <c r="M18" t="str">
        <f>VLOOKUP($C18,Storage!$B:$P,10,FALSE)</f>
        <v>30m</v>
      </c>
      <c r="N18" t="str">
        <f>VLOOKUP($C18,Storage!$B:$P,11,FALSE)</f>
        <v>MS</v>
      </c>
      <c r="O18">
        <f>VLOOKUP($C18,Storage!$B:$P,12,FALSE)</f>
        <v>80</v>
      </c>
      <c r="P18">
        <f>VLOOKUP($C18,Storage!$B:$P,13,FALSE)</f>
        <v>85</v>
      </c>
      <c r="Q18">
        <f>VLOOKUP($C18,Storage!$B:$OP,14,FALSE)</f>
        <v>0</v>
      </c>
      <c r="R18" t="str">
        <f>INDEX('[1]Flight Log Morten'!$J:$W,MATCH($C18,'[1]Flight Log Morten'!$Z:$Z,0),1)</f>
        <v>yes</v>
      </c>
      <c r="S18" t="str">
        <f>INDEX('[1]Flight Log Morten'!$J:$W,MATCH($C18,'[1]Flight Log Morten'!$Z:$Z,0),2)</f>
        <v>Yes</v>
      </c>
      <c r="T18">
        <f>INDEX('[1]Flight Log Morten'!$J:$W,MATCH($C18,'[1]Flight Log Morten'!$Z:$Z,0),3)</f>
        <v>0</v>
      </c>
      <c r="U18" t="str">
        <f>INDEX('[1]Flight Log Morten'!$J:$W,MATCH($C18,'[1]Flight Log Morten'!$Z:$Z,0),4)</f>
        <v>NEED ADJUSTMENT.REDONE BY ME</v>
      </c>
      <c r="V18" t="str">
        <f>INDEX('[1]Flight Log Morten'!$J:$W,MATCH($C18,'[1]Flight Log Morten'!$Z:$Z,0),5)</f>
        <v>No</v>
      </c>
      <c r="W18">
        <f>INDEX('[1]Flight Log Morten'!$J:$W,MATCH($C18,'[1]Flight Log Morten'!$Z:$Z,0),6)</f>
        <v>0</v>
      </c>
      <c r="X18" t="str">
        <f>INDEX('[1]Flight Log Morten'!$J:$W,MATCH($C18,'[1]Flight Log Morten'!$Z:$Z,0),7)</f>
        <v>M3M-1</v>
      </c>
      <c r="Y18">
        <f>INDEX('[1]Flight Log Morten'!$J:$W,MATCH($C18,'[1]Flight Log Morten'!$Z:$Z,0),8)</f>
        <v>0</v>
      </c>
      <c r="Z18">
        <f>INDEX('[1]Flight Log Morten'!$J:$W,MATCH($C18,'[1]Flight Log Morten'!$Z:$Z,0),9)</f>
        <v>0</v>
      </c>
      <c r="AA18">
        <f>INDEX('[1]Flight Log Morten'!$J:$W,MATCH($C18,'[1]Flight Log Morten'!$Z:$Z,0),10)</f>
        <v>2.4</v>
      </c>
      <c r="AB18" t="str">
        <f>INDEX('[1]Flight Log Morten'!$J:$W,MATCH($C18,'[1]Flight Log Morten'!$Z:$Z,0),11)</f>
        <v>M3M</v>
      </c>
      <c r="AC18">
        <f>INDEX('[1]Flight Log Morten'!$J:$W,MATCH($C18,'[1]Flight Log Morten'!$Z:$Z,0),12)</f>
        <v>0</v>
      </c>
    </row>
    <row r="19" spans="1:29" x14ac:dyDescent="0.3">
      <c r="A19" t="s">
        <v>4</v>
      </c>
      <c r="B19" t="s">
        <v>32</v>
      </c>
      <c r="C19" t="s">
        <v>41</v>
      </c>
      <c r="D19" t="s">
        <v>42</v>
      </c>
      <c r="E19">
        <f>VLOOKUP($C19,Storage!$B:$P,2,FALSE)</f>
        <v>25.646074630320001</v>
      </c>
      <c r="F19">
        <f>VLOOKUP($C19,Storage!$B:$OP,3,FALSE)</f>
        <v>14.6019281912595</v>
      </c>
      <c r="G19">
        <f>VLOOKUP($C19,Storage!$B:$P,4,FALSE)</f>
        <v>318</v>
      </c>
      <c r="H19">
        <f>VLOOKUP($C19,Storage!$B:$P,5,FALSE)</f>
        <v>1260</v>
      </c>
      <c r="I19">
        <f>VLOOKUP($C19,Storage!$B:$P,6,FALSE)</f>
        <v>1578</v>
      </c>
      <c r="J19">
        <f>VLOOKUP($C19,Storage!$B:$P,7,FALSE)</f>
        <v>20240624</v>
      </c>
      <c r="K19" t="str">
        <f>VLOOKUP($C19,Storage!$B:$P,8,FALSE)</f>
        <v>DIVERSITY_OATS</v>
      </c>
      <c r="L19" t="str">
        <f>VLOOKUP($C19,Storage!$B:$P,9,FALSE)</f>
        <v>M3M</v>
      </c>
      <c r="M19" t="str">
        <f>VLOOKUP($C19,Storage!$B:$P,10,FALSE)</f>
        <v>30m</v>
      </c>
      <c r="N19" t="str">
        <f>VLOOKUP($C19,Storage!$B:$P,11,FALSE)</f>
        <v>MS</v>
      </c>
      <c r="O19">
        <f>VLOOKUP($C19,Storage!$B:$P,12,FALSE)</f>
        <v>80</v>
      </c>
      <c r="P19">
        <f>VLOOKUP($C19,Storage!$B:$P,13,FALSE)</f>
        <v>85</v>
      </c>
      <c r="Q19">
        <f>VLOOKUP($C19,Storage!$B:$OP,14,FALSE)</f>
        <v>0</v>
      </c>
      <c r="R19" t="str">
        <f>INDEX('[1]Flight Log Morten'!$J:$W,MATCH($C19,'[1]Flight Log Morten'!$Z:$Z,0),1)</f>
        <v>Yes</v>
      </c>
      <c r="S19" t="str">
        <f>INDEX('[1]Flight Log Morten'!$J:$W,MATCH($C19,'[1]Flight Log Morten'!$Z:$Z,0),2)</f>
        <v>Yes</v>
      </c>
      <c r="T19" t="str">
        <f>INDEX('[1]Flight Log Morten'!$J:$W,MATCH($C19,'[1]Flight Log Morten'!$Z:$Z,0),3)</f>
        <v>Sindre</v>
      </c>
      <c r="U19" t="str">
        <f>INDEX('[1]Flight Log Morten'!$J:$W,MATCH($C19,'[1]Flight Log Morten'!$Z:$Z,0),4)</f>
        <v>NEED ADJUSTMENT</v>
      </c>
      <c r="V19" t="str">
        <f>INDEX('[1]Flight Log Morten'!$J:$W,MATCH($C19,'[1]Flight Log Morten'!$Z:$Z,0),5)</f>
        <v>No</v>
      </c>
      <c r="W19">
        <f>INDEX('[1]Flight Log Morten'!$J:$W,MATCH($C19,'[1]Flight Log Morten'!$Z:$Z,0),6)</f>
        <v>0</v>
      </c>
      <c r="X19" t="str">
        <f>INDEX('[1]Flight Log Morten'!$J:$W,MATCH($C19,'[1]Flight Log Morten'!$Z:$Z,0),7)</f>
        <v>M3M-1</v>
      </c>
      <c r="Y19" t="str">
        <f>INDEX('[1]Flight Log Morten'!$J:$W,MATCH($C19,'[1]Flight Log Morten'!$Z:$Z,0),8)</f>
        <v>Isak</v>
      </c>
      <c r="Z19">
        <f>INDEX('[1]Flight Log Morten'!$J:$W,MATCH($C19,'[1]Flight Log Morten'!$Z:$Z,0),9)</f>
        <v>0</v>
      </c>
      <c r="AA19">
        <f>INDEX('[1]Flight Log Morten'!$J:$W,MATCH($C19,'[1]Flight Log Morten'!$Z:$Z,0),10)</f>
        <v>0</v>
      </c>
      <c r="AB19" t="str">
        <f>INDEX('[1]Flight Log Morten'!$J:$W,MATCH($C19,'[1]Flight Log Morten'!$Z:$Z,0),11)</f>
        <v>M3M</v>
      </c>
      <c r="AC19" t="str">
        <f>INDEX('[1]Flight Log Morten'!$J:$W,MATCH($C19,'[1]Flight Log Morten'!$Z:$Z,0),12)</f>
        <v>DO STEP 3 AGAIN WITH CALIBRATION VALUES!</v>
      </c>
    </row>
    <row r="20" spans="1:29" x14ac:dyDescent="0.3">
      <c r="A20" t="s">
        <v>4</v>
      </c>
      <c r="B20" t="s">
        <v>32</v>
      </c>
      <c r="C20" t="s">
        <v>43</v>
      </c>
      <c r="D20" t="s">
        <v>44</v>
      </c>
      <c r="E20">
        <f>VLOOKUP($C20,Storage!$B:$P,2,FALSE)</f>
        <v>22.8999426886439</v>
      </c>
      <c r="F20">
        <f>VLOOKUP($C20,Storage!$B:$OP,3,FALSE)</f>
        <v>13.727968533523301</v>
      </c>
      <c r="G20">
        <f>VLOOKUP($C20,Storage!$B:$P,4,FALSE)</f>
        <v>297</v>
      </c>
      <c r="H20">
        <f>VLOOKUP($C20,Storage!$B:$P,5,FALSE)</f>
        <v>1176</v>
      </c>
      <c r="I20">
        <f>VLOOKUP($C20,Storage!$B:$P,6,FALSE)</f>
        <v>1473</v>
      </c>
      <c r="J20">
        <f>VLOOKUP($C20,Storage!$B:$P,7,FALSE)</f>
        <v>20240703</v>
      </c>
      <c r="K20" t="str">
        <f>VLOOKUP($C20,Storage!$B:$P,8,FALSE)</f>
        <v>DIVERSITY_OATS</v>
      </c>
      <c r="L20" t="str">
        <f>VLOOKUP($C20,Storage!$B:$P,9,FALSE)</f>
        <v>M3M</v>
      </c>
      <c r="M20" t="str">
        <f>VLOOKUP($C20,Storage!$B:$P,10,FALSE)</f>
        <v>30m</v>
      </c>
      <c r="N20" t="str">
        <f>VLOOKUP($C20,Storage!$B:$P,11,FALSE)</f>
        <v>MS</v>
      </c>
      <c r="O20">
        <f>VLOOKUP($C20,Storage!$B:$P,12,FALSE)</f>
        <v>80</v>
      </c>
      <c r="P20">
        <f>VLOOKUP($C20,Storage!$B:$P,13,FALSE)</f>
        <v>85</v>
      </c>
      <c r="Q20">
        <f>VLOOKUP($C20,Storage!$B:$OP,14,FALSE)</f>
        <v>0</v>
      </c>
      <c r="R20" t="str">
        <f>INDEX('[1]Flight Log Morten'!$J:$W,MATCH($C20,'[1]Flight Log Morten'!$Z:$Z,0),1)</f>
        <v>Yes</v>
      </c>
      <c r="S20" t="str">
        <f>INDEX('[1]Flight Log Morten'!$J:$W,MATCH($C20,'[1]Flight Log Morten'!$Z:$Z,0),2)</f>
        <v>Yes</v>
      </c>
      <c r="T20" t="str">
        <f>INDEX('[1]Flight Log Morten'!$J:$W,MATCH($C20,'[1]Flight Log Morten'!$Z:$Z,0),3)</f>
        <v>Fahad</v>
      </c>
      <c r="U20" t="str">
        <f>INDEX('[1]Flight Log Morten'!$J:$W,MATCH($C20,'[1]Flight Log Morten'!$Z:$Z,0),4)</f>
        <v>NEED ADJUSTMENT</v>
      </c>
      <c r="V20" t="str">
        <f>INDEX('[1]Flight Log Morten'!$J:$W,MATCH($C20,'[1]Flight Log Morten'!$Z:$Z,0),5)</f>
        <v>No</v>
      </c>
      <c r="W20">
        <f>INDEX('[1]Flight Log Morten'!$J:$W,MATCH($C20,'[1]Flight Log Morten'!$Z:$Z,0),6)</f>
        <v>0</v>
      </c>
      <c r="X20" t="str">
        <f>INDEX('[1]Flight Log Morten'!$J:$W,MATCH($C20,'[1]Flight Log Morten'!$Z:$Z,0),7)</f>
        <v>M3M-2</v>
      </c>
      <c r="Y20" t="str">
        <f>INDEX('[1]Flight Log Morten'!$J:$W,MATCH($C20,'[1]Flight Log Morten'!$Z:$Z,0),8)</f>
        <v>Isak Vartdal-Gjerde</v>
      </c>
      <c r="Z20">
        <f>INDEX('[1]Flight Log Morten'!$J:$W,MATCH($C20,'[1]Flight Log Morten'!$Z:$Z,0),9)</f>
        <v>0</v>
      </c>
      <c r="AA20">
        <f>INDEX('[1]Flight Log Morten'!$J:$W,MATCH($C20,'[1]Flight Log Morten'!$Z:$Z,0),10)</f>
        <v>0</v>
      </c>
      <c r="AB20" t="str">
        <f>INDEX('[1]Flight Log Morten'!$J:$W,MATCH($C20,'[1]Flight Log Morten'!$Z:$Z,0),11)</f>
        <v>M3M</v>
      </c>
      <c r="AC20" t="str">
        <f>INDEX('[1]Flight Log Morten'!$J:$W,MATCH($C20,'[1]Flight Log Morten'!$Z:$Z,0),12)</f>
        <v>failed step 3 with error: [Error]: &gt;&gt;&gt;Generating Contour Lines from DTM&lt;&lt;&lt; failed with error (failed to run a step!)!</v>
      </c>
    </row>
    <row r="21" spans="1:29" x14ac:dyDescent="0.3">
      <c r="A21" t="s">
        <v>4</v>
      </c>
      <c r="B21" t="s">
        <v>32</v>
      </c>
      <c r="C21" t="s">
        <v>45</v>
      </c>
      <c r="D21" t="s">
        <v>46</v>
      </c>
      <c r="E21">
        <f>VLOOKUP($C21,Storage!$B:$P,2,FALSE)</f>
        <v>35.908797363750601</v>
      </c>
      <c r="F21">
        <f>VLOOKUP($C21,Storage!$B:$OP,3,FALSE)</f>
        <v>13.620043920353</v>
      </c>
      <c r="G21">
        <f>VLOOKUP($C21,Storage!$B:$P,4,FALSE)</f>
        <v>296</v>
      </c>
      <c r="H21">
        <f>VLOOKUP($C21,Storage!$B:$P,5,FALSE)</f>
        <v>1176</v>
      </c>
      <c r="I21">
        <f>VLOOKUP($C21,Storage!$B:$P,6,FALSE)</f>
        <v>1472</v>
      </c>
      <c r="J21">
        <f>VLOOKUP($C21,Storage!$B:$P,7,FALSE)</f>
        <v>20240708</v>
      </c>
      <c r="K21" t="str">
        <f>VLOOKUP($C21,Storage!$B:$P,8,FALSE)</f>
        <v>DIVERSITY_OATS</v>
      </c>
      <c r="L21" t="str">
        <f>VLOOKUP($C21,Storage!$B:$P,9,FALSE)</f>
        <v>M3M</v>
      </c>
      <c r="M21" t="str">
        <f>VLOOKUP($C21,Storage!$B:$P,10,FALSE)</f>
        <v>30m</v>
      </c>
      <c r="N21" t="str">
        <f>VLOOKUP($C21,Storage!$B:$P,11,FALSE)</f>
        <v>MS</v>
      </c>
      <c r="O21">
        <f>VLOOKUP($C21,Storage!$B:$P,12,FALSE)</f>
        <v>80</v>
      </c>
      <c r="P21">
        <f>VLOOKUP($C21,Storage!$B:$P,13,FALSE)</f>
        <v>85</v>
      </c>
      <c r="Q21">
        <f>VLOOKUP($C21,Storage!$B:$OP,14,FALSE)</f>
        <v>0</v>
      </c>
      <c r="R21" t="str">
        <f>INDEX('[1]Flight Log Morten'!$J:$W,MATCH($C21,'[1]Flight Log Morten'!$Z:$Z,0),1)</f>
        <v>yes</v>
      </c>
      <c r="S21" t="str">
        <f>INDEX('[1]Flight Log Morten'!$J:$W,MATCH($C21,'[1]Flight Log Morten'!$Z:$Z,0),2)</f>
        <v>yes</v>
      </c>
      <c r="T21" t="str">
        <f>INDEX('[1]Flight Log Morten'!$J:$W,MATCH($C21,'[1]Flight Log Morten'!$Z:$Z,0),3)</f>
        <v>isak</v>
      </c>
      <c r="U21" t="str">
        <f>INDEX('[1]Flight Log Morten'!$J:$W,MATCH($C21,'[1]Flight Log Morten'!$Z:$Z,0),4)</f>
        <v>NEED ADJUSTMENT.REDONE BY ME</v>
      </c>
      <c r="V21" t="str">
        <f>INDEX('[1]Flight Log Morten'!$J:$W,MATCH($C21,'[1]Flight Log Morten'!$Z:$Z,0),5)</f>
        <v>No</v>
      </c>
      <c r="W21">
        <f>INDEX('[1]Flight Log Morten'!$J:$W,MATCH($C21,'[1]Flight Log Morten'!$Z:$Z,0),6)</f>
        <v>0</v>
      </c>
      <c r="X21" t="str">
        <f>INDEX('[1]Flight Log Morten'!$J:$W,MATCH($C21,'[1]Flight Log Morten'!$Z:$Z,0),7)</f>
        <v>M3M-1</v>
      </c>
      <c r="Y21" t="str">
        <f>INDEX('[1]Flight Log Morten'!$J:$W,MATCH($C21,'[1]Flight Log Morten'!$Z:$Z,0),8)</f>
        <v>Isak Vartdal-Gjerde</v>
      </c>
      <c r="Z21">
        <f>INDEX('[1]Flight Log Morten'!$J:$W,MATCH($C21,'[1]Flight Log Morten'!$Z:$Z,0),9)</f>
        <v>0</v>
      </c>
      <c r="AA21">
        <f>INDEX('[1]Flight Log Morten'!$J:$W,MATCH($C21,'[1]Flight Log Morten'!$Z:$Z,0),10)</f>
        <v>0</v>
      </c>
      <c r="AB21" t="str">
        <f>INDEX('[1]Flight Log Morten'!$J:$W,MATCH($C21,'[1]Flight Log Morten'!$Z:$Z,0),11)</f>
        <v>M3M</v>
      </c>
      <c r="AC21">
        <f>INDEX('[1]Flight Log Morten'!$J:$W,MATCH($C21,'[1]Flight Log Morten'!$Z:$Z,0),12)</f>
        <v>0</v>
      </c>
    </row>
    <row r="22" spans="1:29" x14ac:dyDescent="0.3">
      <c r="A22" t="s">
        <v>4</v>
      </c>
      <c r="B22" t="s">
        <v>32</v>
      </c>
      <c r="C22" t="s">
        <v>47</v>
      </c>
      <c r="D22" t="s">
        <v>48</v>
      </c>
      <c r="E22">
        <f>VLOOKUP($C22,Storage!$B:$P,2,FALSE)</f>
        <v>21.575054489076098</v>
      </c>
      <c r="F22">
        <f>VLOOKUP($C22,Storage!$B:$OP,3,FALSE)</f>
        <v>13.4621932702139</v>
      </c>
      <c r="G22">
        <f>VLOOKUP($C22,Storage!$B:$P,4,FALSE)</f>
        <v>298</v>
      </c>
      <c r="H22">
        <f>VLOOKUP($C22,Storage!$B:$P,5,FALSE)</f>
        <v>1180</v>
      </c>
      <c r="I22">
        <f>VLOOKUP($C22,Storage!$B:$P,6,FALSE)</f>
        <v>1478</v>
      </c>
      <c r="J22">
        <f>VLOOKUP($C22,Storage!$B:$P,7,FALSE)</f>
        <v>20240718</v>
      </c>
      <c r="K22" t="str">
        <f>VLOOKUP($C22,Storage!$B:$P,8,FALSE)</f>
        <v>DIVERSITY_OATS</v>
      </c>
      <c r="L22" t="str">
        <f>VLOOKUP($C22,Storage!$B:$P,9,FALSE)</f>
        <v>M3M</v>
      </c>
      <c r="M22" t="str">
        <f>VLOOKUP($C22,Storage!$B:$P,10,FALSE)</f>
        <v>30m</v>
      </c>
      <c r="N22" t="str">
        <f>VLOOKUP($C22,Storage!$B:$P,11,FALSE)</f>
        <v>MS</v>
      </c>
      <c r="O22">
        <f>VLOOKUP($C22,Storage!$B:$P,12,FALSE)</f>
        <v>80</v>
      </c>
      <c r="P22">
        <f>VLOOKUP($C22,Storage!$B:$P,13,FALSE)</f>
        <v>85</v>
      </c>
      <c r="Q22">
        <f>VLOOKUP($C22,Storage!$B:$OP,14,FALSE)</f>
        <v>0</v>
      </c>
      <c r="R22">
        <f>INDEX('[1]Flight Log Morten'!$J:$W,MATCH($C22,'[1]Flight Log Morten'!$Z:$Z,0),1)</f>
        <v>0</v>
      </c>
      <c r="S22" t="str">
        <f>INDEX('[1]Flight Log Morten'!$J:$W,MATCH($C22,'[1]Flight Log Morten'!$Z:$Z,0),2)</f>
        <v>yes</v>
      </c>
      <c r="T22">
        <f>INDEX('[1]Flight Log Morten'!$J:$W,MATCH($C22,'[1]Flight Log Morten'!$Z:$Z,0),3)</f>
        <v>0</v>
      </c>
      <c r="U22" t="str">
        <f>INDEX('[1]Flight Log Morten'!$J:$W,MATCH($C22,'[1]Flight Log Morten'!$Z:$Z,0),4)</f>
        <v>NEED ADJUSTMENT.REDONE BY ME</v>
      </c>
      <c r="V22" t="str">
        <f>INDEX('[1]Flight Log Morten'!$J:$W,MATCH($C22,'[1]Flight Log Morten'!$Z:$Z,0),5)</f>
        <v>No</v>
      </c>
      <c r="W22">
        <f>INDEX('[1]Flight Log Morten'!$J:$W,MATCH($C22,'[1]Flight Log Morten'!$Z:$Z,0),6)</f>
        <v>0</v>
      </c>
      <c r="X22" t="str">
        <f>INDEX('[1]Flight Log Morten'!$J:$W,MATCH($C22,'[1]Flight Log Morten'!$Z:$Z,0),7)</f>
        <v>M3M-2</v>
      </c>
      <c r="Y22" t="str">
        <f>INDEX('[1]Flight Log Morten'!$J:$W,MATCH($C22,'[1]Flight Log Morten'!$Z:$Z,0),8)</f>
        <v>Harri</v>
      </c>
      <c r="Z22">
        <f>INDEX('[1]Flight Log Morten'!$J:$W,MATCH($C22,'[1]Flight Log Morten'!$Z:$Z,0),9)</f>
        <v>0</v>
      </c>
      <c r="AA22">
        <f>INDEX('[1]Flight Log Morten'!$J:$W,MATCH($C22,'[1]Flight Log Morten'!$Z:$Z,0),10)</f>
        <v>0</v>
      </c>
      <c r="AB22" t="str">
        <f>INDEX('[1]Flight Log Morten'!$J:$W,MATCH($C22,'[1]Flight Log Morten'!$Z:$Z,0),11)</f>
        <v>M3M</v>
      </c>
      <c r="AC22">
        <f>INDEX('[1]Flight Log Morten'!$J:$W,MATCH($C22,'[1]Flight Log Morten'!$Z:$Z,0),12)</f>
        <v>0</v>
      </c>
    </row>
    <row r="23" spans="1:29" x14ac:dyDescent="0.3">
      <c r="A23" t="s">
        <v>4</v>
      </c>
      <c r="B23" t="s">
        <v>32</v>
      </c>
      <c r="C23" t="s">
        <v>49</v>
      </c>
      <c r="D23" t="s">
        <v>50</v>
      </c>
      <c r="E23">
        <f>VLOOKUP($C23,Storage!$B:$P,2,FALSE)</f>
        <v>23.787133746780398</v>
      </c>
      <c r="F23">
        <f>VLOOKUP($C23,Storage!$B:$OP,3,FALSE)</f>
        <v>14.152629483491101</v>
      </c>
      <c r="G23">
        <f>VLOOKUP($C23,Storage!$B:$P,4,FALSE)</f>
        <v>296</v>
      </c>
      <c r="H23">
        <f>VLOOKUP($C23,Storage!$B:$P,5,FALSE)</f>
        <v>1176</v>
      </c>
      <c r="I23">
        <f>VLOOKUP($C23,Storage!$B:$P,6,FALSE)</f>
        <v>1472</v>
      </c>
      <c r="J23">
        <f>VLOOKUP($C23,Storage!$B:$P,7,FALSE)</f>
        <v>20240724</v>
      </c>
      <c r="K23" t="str">
        <f>VLOOKUP($C23,Storage!$B:$P,8,FALSE)</f>
        <v>DIVERSITY_OATS</v>
      </c>
      <c r="L23" t="str">
        <f>VLOOKUP($C23,Storage!$B:$P,9,FALSE)</f>
        <v>M3M</v>
      </c>
      <c r="M23" t="str">
        <f>VLOOKUP($C23,Storage!$B:$P,10,FALSE)</f>
        <v>30m</v>
      </c>
      <c r="N23" t="str">
        <f>VLOOKUP($C23,Storage!$B:$P,11,FALSE)</f>
        <v>MS</v>
      </c>
      <c r="O23">
        <f>VLOOKUP($C23,Storage!$B:$P,12,FALSE)</f>
        <v>80</v>
      </c>
      <c r="P23">
        <f>VLOOKUP($C23,Storage!$B:$P,13,FALSE)</f>
        <v>85</v>
      </c>
      <c r="Q23">
        <f>VLOOKUP($C23,Storage!$B:$OP,14,FALSE)</f>
        <v>0</v>
      </c>
      <c r="R23">
        <f>INDEX('[1]Flight Log Morten'!$J:$W,MATCH($C23,'[1]Flight Log Morten'!$Z:$Z,0),1)</f>
        <v>0</v>
      </c>
      <c r="S23" t="str">
        <f>INDEX('[1]Flight Log Morten'!$J:$W,MATCH($C23,'[1]Flight Log Morten'!$Z:$Z,0),2)</f>
        <v>Yes</v>
      </c>
      <c r="T23" t="str">
        <f>INDEX('[1]Flight Log Morten'!$J:$W,MATCH($C23,'[1]Flight Log Morten'!$Z:$Z,0),3)</f>
        <v>FAHAD</v>
      </c>
      <c r="U23" t="str">
        <f>INDEX('[1]Flight Log Morten'!$J:$W,MATCH($C23,'[1]Flight Log Morten'!$Z:$Z,0),4)</f>
        <v>not necessary</v>
      </c>
      <c r="V23" t="str">
        <f>INDEX('[1]Flight Log Morten'!$J:$W,MATCH($C23,'[1]Flight Log Morten'!$Z:$Z,0),5)</f>
        <v>No</v>
      </c>
      <c r="W23">
        <f>INDEX('[1]Flight Log Morten'!$J:$W,MATCH($C23,'[1]Flight Log Morten'!$Z:$Z,0),6)</f>
        <v>0</v>
      </c>
      <c r="X23" t="str">
        <f>INDEX('[1]Flight Log Morten'!$J:$W,MATCH($C23,'[1]Flight Log Morten'!$Z:$Z,0),7)</f>
        <v>M3M</v>
      </c>
      <c r="Y23">
        <f>INDEX('[1]Flight Log Morten'!$J:$W,MATCH($C23,'[1]Flight Log Morten'!$Z:$Z,0),8)</f>
        <v>0</v>
      </c>
      <c r="Z23">
        <f>INDEX('[1]Flight Log Morten'!$J:$W,MATCH($C23,'[1]Flight Log Morten'!$Z:$Z,0),9)</f>
        <v>0</v>
      </c>
      <c r="AA23">
        <f>INDEX('[1]Flight Log Morten'!$J:$W,MATCH($C23,'[1]Flight Log Morten'!$Z:$Z,0),10)</f>
        <v>0</v>
      </c>
      <c r="AB23" t="str">
        <f>INDEX('[1]Flight Log Morten'!$J:$W,MATCH($C23,'[1]Flight Log Morten'!$Z:$Z,0),11)</f>
        <v>M3M</v>
      </c>
      <c r="AC23" t="str">
        <f>INDEX('[1]Flight Log Morten'!$J:$W,MATCH($C23,'[1]Flight Log Morten'!$Z:$Z,0),12)</f>
        <v>MISSING IN THE RECORD. ENTRY NOT ENTERED</v>
      </c>
    </row>
    <row r="24" spans="1:29" x14ac:dyDescent="0.3">
      <c r="A24" t="s">
        <v>4</v>
      </c>
      <c r="B24" t="s">
        <v>32</v>
      </c>
      <c r="C24" t="s">
        <v>51</v>
      </c>
      <c r="D24" t="s">
        <v>52</v>
      </c>
      <c r="E24">
        <f>VLOOKUP($C24,Storage!$B:$P,2,FALSE)</f>
        <v>26.1208292962983</v>
      </c>
      <c r="F24">
        <f>VLOOKUP($C24,Storage!$B:$OP,3,FALSE)</f>
        <v>14.049990597181001</v>
      </c>
      <c r="G24">
        <f>VLOOKUP($C24,Storage!$B:$P,4,FALSE)</f>
        <v>294</v>
      </c>
      <c r="H24">
        <f>VLOOKUP($C24,Storage!$B:$P,5,FALSE)</f>
        <v>1172</v>
      </c>
      <c r="I24">
        <f>VLOOKUP($C24,Storage!$B:$P,6,FALSE)</f>
        <v>1466</v>
      </c>
      <c r="J24">
        <f>VLOOKUP($C24,Storage!$B:$P,7,FALSE)</f>
        <v>20240729</v>
      </c>
      <c r="K24" t="str">
        <f>VLOOKUP($C24,Storage!$B:$P,8,FALSE)</f>
        <v>DIVERSITY_OATS</v>
      </c>
      <c r="L24" t="str">
        <f>VLOOKUP($C24,Storage!$B:$P,9,FALSE)</f>
        <v>M3M</v>
      </c>
      <c r="M24" t="str">
        <f>VLOOKUP($C24,Storage!$B:$P,10,FALSE)</f>
        <v>30m</v>
      </c>
      <c r="N24" t="str">
        <f>VLOOKUP($C24,Storage!$B:$P,11,FALSE)</f>
        <v>MS</v>
      </c>
      <c r="O24">
        <f>VLOOKUP($C24,Storage!$B:$P,12,FALSE)</f>
        <v>80</v>
      </c>
      <c r="P24">
        <f>VLOOKUP($C24,Storage!$B:$P,13,FALSE)</f>
        <v>85</v>
      </c>
      <c r="Q24">
        <f>VLOOKUP($C24,Storage!$B:$OP,14,FALSE)</f>
        <v>0</v>
      </c>
      <c r="R24">
        <f>INDEX('[1]Flight Log Morten'!$J:$W,MATCH($C24,'[1]Flight Log Morten'!$Z:$Z,0),1)</f>
        <v>0</v>
      </c>
      <c r="S24" t="str">
        <f>INDEX('[1]Flight Log Morten'!$J:$W,MATCH($C24,'[1]Flight Log Morten'!$Z:$Z,0),2)</f>
        <v>Yes</v>
      </c>
      <c r="T24" t="str">
        <f>INDEX('[1]Flight Log Morten'!$J:$W,MATCH($C24,'[1]Flight Log Morten'!$Z:$Z,0),3)</f>
        <v>Mathias</v>
      </c>
      <c r="U24" t="str">
        <f>INDEX('[1]Flight Log Morten'!$J:$W,MATCH($C24,'[1]Flight Log Morten'!$Z:$Z,0),4)</f>
        <v>NEED ADJUSTMENT.REDONE BY ME</v>
      </c>
      <c r="V24" t="str">
        <f>INDEX('[1]Flight Log Morten'!$J:$W,MATCH($C24,'[1]Flight Log Morten'!$Z:$Z,0),5)</f>
        <v>No</v>
      </c>
      <c r="W24">
        <f>INDEX('[1]Flight Log Morten'!$J:$W,MATCH($C24,'[1]Flight Log Morten'!$Z:$Z,0),6)</f>
        <v>0</v>
      </c>
      <c r="X24" t="str">
        <f>INDEX('[1]Flight Log Morten'!$J:$W,MATCH($C24,'[1]Flight Log Morten'!$Z:$Z,0),7)</f>
        <v>M3M-2</v>
      </c>
      <c r="Y24" t="str">
        <f>INDEX('[1]Flight Log Morten'!$J:$W,MATCH($C24,'[1]Flight Log Morten'!$Z:$Z,0),8)</f>
        <v>Sindre Stokke</v>
      </c>
      <c r="Z24">
        <f>INDEX('[1]Flight Log Morten'!$J:$W,MATCH($C24,'[1]Flight Log Morten'!$Z:$Z,0),9)</f>
        <v>0</v>
      </c>
      <c r="AA24">
        <f>INDEX('[1]Flight Log Morten'!$J:$W,MATCH($C24,'[1]Flight Log Morten'!$Z:$Z,0),10)</f>
        <v>0</v>
      </c>
      <c r="AB24" t="str">
        <f>INDEX('[1]Flight Log Morten'!$J:$W,MATCH($C24,'[1]Flight Log Morten'!$Z:$Z,0),11)</f>
        <v>M3M</v>
      </c>
      <c r="AC24">
        <f>INDEX('[1]Flight Log Morten'!$J:$W,MATCH($C24,'[1]Flight Log Morten'!$Z:$Z,0),12)</f>
        <v>0</v>
      </c>
    </row>
    <row r="25" spans="1:29" x14ac:dyDescent="0.3">
      <c r="A25" t="s">
        <v>4</v>
      </c>
      <c r="B25" t="s">
        <v>32</v>
      </c>
      <c r="C25" t="s">
        <v>53</v>
      </c>
      <c r="D25" t="s">
        <v>54</v>
      </c>
      <c r="E25">
        <f>VLOOKUP($C25,Storage!$B:$P,2,FALSE)</f>
        <v>22.888820884749201</v>
      </c>
      <c r="F25">
        <f>VLOOKUP($C25,Storage!$B:$OP,3,FALSE)</f>
        <v>13.953589069656999</v>
      </c>
      <c r="G25">
        <f>VLOOKUP($C25,Storage!$B:$P,4,FALSE)</f>
        <v>294</v>
      </c>
      <c r="H25">
        <f>VLOOKUP($C25,Storage!$B:$P,5,FALSE)</f>
        <v>1172</v>
      </c>
      <c r="I25">
        <f>VLOOKUP($C25,Storage!$B:$P,6,FALSE)</f>
        <v>1466</v>
      </c>
      <c r="J25">
        <f>VLOOKUP($C25,Storage!$B:$P,7,FALSE)</f>
        <v>20240806</v>
      </c>
      <c r="K25" t="str">
        <f>VLOOKUP($C25,Storage!$B:$P,8,FALSE)</f>
        <v>DIVERSITY_OATS</v>
      </c>
      <c r="L25" t="str">
        <f>VLOOKUP($C25,Storage!$B:$P,9,FALSE)</f>
        <v>M3M</v>
      </c>
      <c r="M25" t="str">
        <f>VLOOKUP($C25,Storage!$B:$P,10,FALSE)</f>
        <v>30m</v>
      </c>
      <c r="N25" t="str">
        <f>VLOOKUP($C25,Storage!$B:$P,11,FALSE)</f>
        <v>MS</v>
      </c>
      <c r="O25">
        <f>VLOOKUP($C25,Storage!$B:$P,12,FALSE)</f>
        <v>80</v>
      </c>
      <c r="P25">
        <f>VLOOKUP($C25,Storage!$B:$P,13,FALSE)</f>
        <v>85</v>
      </c>
      <c r="Q25">
        <f>VLOOKUP($C25,Storage!$B:$OP,14,FALSE)</f>
        <v>0</v>
      </c>
      <c r="R25" t="str">
        <f>INDEX('[1]Flight Log Morten'!$J:$W,MATCH($C25,'[1]Flight Log Morten'!$Z:$Z,0),1)</f>
        <v>Yes</v>
      </c>
      <c r="S25" t="str">
        <f>INDEX('[1]Flight Log Morten'!$J:$W,MATCH($C25,'[1]Flight Log Morten'!$Z:$Z,0),2)</f>
        <v>Yes</v>
      </c>
      <c r="T25" t="str">
        <f>INDEX('[1]Flight Log Morten'!$J:$W,MATCH($C25,'[1]Flight Log Morten'!$Z:$Z,0),3)</f>
        <v>Sindre</v>
      </c>
      <c r="U25" t="str">
        <f>INDEX('[1]Flight Log Morten'!$J:$W,MATCH($C25,'[1]Flight Log Morten'!$Z:$Z,0),4)</f>
        <v>NEED ADJUSTMENT</v>
      </c>
      <c r="V25" t="str">
        <f>INDEX('[1]Flight Log Morten'!$J:$W,MATCH($C25,'[1]Flight Log Morten'!$Z:$Z,0),5)</f>
        <v>No</v>
      </c>
      <c r="W25">
        <f>INDEX('[1]Flight Log Morten'!$J:$W,MATCH($C25,'[1]Flight Log Morten'!$Z:$Z,0),6)</f>
        <v>0</v>
      </c>
      <c r="X25" t="str">
        <f>INDEX('[1]Flight Log Morten'!$J:$W,MATCH($C25,'[1]Flight Log Morten'!$Z:$Z,0),7)</f>
        <v>M3M-2</v>
      </c>
      <c r="Y25" t="str">
        <f>INDEX('[1]Flight Log Morten'!$J:$W,MATCH($C25,'[1]Flight Log Morten'!$Z:$Z,0),8)</f>
        <v>Harri</v>
      </c>
      <c r="Z25">
        <f>INDEX('[1]Flight Log Morten'!$J:$W,MATCH($C25,'[1]Flight Log Morten'!$Z:$Z,0),9)</f>
        <v>0</v>
      </c>
      <c r="AA25">
        <f>INDEX('[1]Flight Log Morten'!$J:$W,MATCH($C25,'[1]Flight Log Morten'!$Z:$Z,0),10)</f>
        <v>0</v>
      </c>
      <c r="AB25" t="str">
        <f>INDEX('[1]Flight Log Morten'!$J:$W,MATCH($C25,'[1]Flight Log Morten'!$Z:$Z,0),11)</f>
        <v>M3M</v>
      </c>
      <c r="AC25">
        <f>INDEX('[1]Flight Log Morten'!$J:$W,MATCH($C25,'[1]Flight Log Morten'!$Z:$Z,0),12)</f>
        <v>0</v>
      </c>
    </row>
    <row r="26" spans="1:29" x14ac:dyDescent="0.3">
      <c r="A26" t="s">
        <v>4</v>
      </c>
      <c r="B26" t="s">
        <v>32</v>
      </c>
      <c r="C26" t="s">
        <v>55</v>
      </c>
      <c r="D26" t="s">
        <v>56</v>
      </c>
      <c r="E26">
        <f>VLOOKUP($C26,Storage!$B:$P,2,FALSE)</f>
        <v>27.205461448058401</v>
      </c>
      <c r="F26">
        <f>VLOOKUP($C26,Storage!$B:$OP,3,FALSE)</f>
        <v>14.3779116505756</v>
      </c>
      <c r="G26">
        <f>VLOOKUP($C26,Storage!$B:$P,4,FALSE)</f>
        <v>300</v>
      </c>
      <c r="H26">
        <f>VLOOKUP($C26,Storage!$B:$P,5,FALSE)</f>
        <v>1184</v>
      </c>
      <c r="I26">
        <f>VLOOKUP($C26,Storage!$B:$P,6,FALSE)</f>
        <v>1484</v>
      </c>
      <c r="J26">
        <f>VLOOKUP($C26,Storage!$B:$P,7,FALSE)</f>
        <v>20240812</v>
      </c>
      <c r="K26" t="str">
        <f>VLOOKUP($C26,Storage!$B:$P,8,FALSE)</f>
        <v>DIVERSITY_OATS</v>
      </c>
      <c r="L26" t="str">
        <f>VLOOKUP($C26,Storage!$B:$P,9,FALSE)</f>
        <v>M3M</v>
      </c>
      <c r="M26" t="str">
        <f>VLOOKUP($C26,Storage!$B:$P,10,FALSE)</f>
        <v>30m</v>
      </c>
      <c r="N26" t="str">
        <f>VLOOKUP($C26,Storage!$B:$P,11,FALSE)</f>
        <v>MS</v>
      </c>
      <c r="O26">
        <f>VLOOKUP($C26,Storage!$B:$P,12,FALSE)</f>
        <v>80</v>
      </c>
      <c r="P26">
        <f>VLOOKUP($C26,Storage!$B:$P,13,FALSE)</f>
        <v>85</v>
      </c>
      <c r="Q26">
        <f>VLOOKUP($C26,Storage!$B:$OP,14,FALSE)</f>
        <v>0</v>
      </c>
      <c r="R26" t="str">
        <f>INDEX('[1]Flight Log Morten'!$J:$W,MATCH($C26,'[1]Flight Log Morten'!$Z:$Z,0),1)</f>
        <v>Yes</v>
      </c>
      <c r="S26" t="str">
        <f>INDEX('[1]Flight Log Morten'!$J:$W,MATCH($C26,'[1]Flight Log Morten'!$Z:$Z,0),2)</f>
        <v>Yes</v>
      </c>
      <c r="T26" t="str">
        <f>INDEX('[1]Flight Log Morten'!$J:$W,MATCH($C26,'[1]Flight Log Morten'!$Z:$Z,0),3)</f>
        <v>Fahad</v>
      </c>
      <c r="U26" t="str">
        <f>INDEX('[1]Flight Log Morten'!$J:$W,MATCH($C26,'[1]Flight Log Morten'!$Z:$Z,0),4)</f>
        <v>NEED ADJUSTMENT</v>
      </c>
      <c r="V26" t="str">
        <f>INDEX('[1]Flight Log Morten'!$J:$W,MATCH($C26,'[1]Flight Log Morten'!$Z:$Z,0),5)</f>
        <v>No</v>
      </c>
      <c r="W26">
        <f>INDEX('[1]Flight Log Morten'!$J:$W,MATCH($C26,'[1]Flight Log Morten'!$Z:$Z,0),6)</f>
        <v>0</v>
      </c>
      <c r="X26" t="str">
        <f>INDEX('[1]Flight Log Morten'!$J:$W,MATCH($C26,'[1]Flight Log Morten'!$Z:$Z,0),7)</f>
        <v>M3M-2</v>
      </c>
      <c r="Y26" t="str">
        <f>INDEX('[1]Flight Log Morten'!$J:$W,MATCH($C26,'[1]Flight Log Morten'!$Z:$Z,0),8)</f>
        <v>Isak</v>
      </c>
      <c r="Z26">
        <f>INDEX('[1]Flight Log Morten'!$J:$W,MATCH($C26,'[1]Flight Log Morten'!$Z:$Z,0),9)</f>
        <v>0</v>
      </c>
      <c r="AA26">
        <f>INDEX('[1]Flight Log Morten'!$J:$W,MATCH($C26,'[1]Flight Log Morten'!$Z:$Z,0),10)</f>
        <v>0</v>
      </c>
      <c r="AB26" t="str">
        <f>INDEX('[1]Flight Log Morten'!$J:$W,MATCH($C26,'[1]Flight Log Morten'!$Z:$Z,0),11)</f>
        <v>M3M</v>
      </c>
      <c r="AC26">
        <f>INDEX('[1]Flight Log Morten'!$J:$W,MATCH($C26,'[1]Flight Log Morten'!$Z:$Z,0),12)</f>
        <v>0</v>
      </c>
    </row>
    <row r="27" spans="1:29" x14ac:dyDescent="0.3">
      <c r="A27" t="s">
        <v>4</v>
      </c>
      <c r="B27" t="s">
        <v>32</v>
      </c>
      <c r="C27" t="s">
        <v>57</v>
      </c>
      <c r="D27" t="s">
        <v>58</v>
      </c>
      <c r="E27">
        <f>VLOOKUP($C27,Storage!$B:$P,2,FALSE)</f>
        <v>27.616947853937699</v>
      </c>
      <c r="F27">
        <f>VLOOKUP($C27,Storage!$B:$OP,3,FALSE)</f>
        <v>14.3318593660369</v>
      </c>
      <c r="G27">
        <f>VLOOKUP($C27,Storage!$B:$P,4,FALSE)</f>
        <v>296</v>
      </c>
      <c r="H27">
        <f>VLOOKUP($C27,Storage!$B:$P,5,FALSE)</f>
        <v>1176</v>
      </c>
      <c r="I27">
        <f>VLOOKUP($C27,Storage!$B:$P,6,FALSE)</f>
        <v>1472</v>
      </c>
      <c r="J27">
        <f>VLOOKUP($C27,Storage!$B:$P,7,FALSE)</f>
        <v>20240819</v>
      </c>
      <c r="K27" t="str">
        <f>VLOOKUP($C27,Storage!$B:$P,8,FALSE)</f>
        <v>DIVERSITY_OATS</v>
      </c>
      <c r="L27" t="str">
        <f>VLOOKUP($C27,Storage!$B:$P,9,FALSE)</f>
        <v>M3M</v>
      </c>
      <c r="M27" t="str">
        <f>VLOOKUP($C27,Storage!$B:$P,10,FALSE)</f>
        <v>30m</v>
      </c>
      <c r="N27" t="str">
        <f>VLOOKUP($C27,Storage!$B:$P,11,FALSE)</f>
        <v>MS</v>
      </c>
      <c r="O27">
        <f>VLOOKUP($C27,Storage!$B:$P,12,FALSE)</f>
        <v>80</v>
      </c>
      <c r="P27">
        <f>VLOOKUP($C27,Storage!$B:$P,13,FALSE)</f>
        <v>85</v>
      </c>
      <c r="Q27">
        <f>VLOOKUP($C27,Storage!$B:$OP,14,FALSE)</f>
        <v>0</v>
      </c>
      <c r="R27" t="str">
        <f>INDEX('[1]Flight Log Morten'!$J:$W,MATCH($C27,'[1]Flight Log Morten'!$Z:$Z,0),1)</f>
        <v>Yes</v>
      </c>
      <c r="S27" t="str">
        <f>INDEX('[1]Flight Log Morten'!$J:$W,MATCH($C27,'[1]Flight Log Morten'!$Z:$Z,0),2)</f>
        <v>Yes</v>
      </c>
      <c r="T27" t="str">
        <f>INDEX('[1]Flight Log Morten'!$J:$W,MATCH($C27,'[1]Flight Log Morten'!$Z:$Z,0),3)</f>
        <v>Fahad</v>
      </c>
      <c r="U27" t="str">
        <f>INDEX('[1]Flight Log Morten'!$J:$W,MATCH($C27,'[1]Flight Log Morten'!$Z:$Z,0),4)</f>
        <v>NEED ADJUSTMENT</v>
      </c>
      <c r="V27" t="str">
        <f>INDEX('[1]Flight Log Morten'!$J:$W,MATCH($C27,'[1]Flight Log Morten'!$Z:$Z,0),5)</f>
        <v>No</v>
      </c>
      <c r="W27">
        <f>INDEX('[1]Flight Log Morten'!$J:$W,MATCH($C27,'[1]Flight Log Morten'!$Z:$Z,0),6)</f>
        <v>0</v>
      </c>
      <c r="X27" t="str">
        <f>INDEX('[1]Flight Log Morten'!$J:$W,MATCH($C27,'[1]Flight Log Morten'!$Z:$Z,0),7)</f>
        <v>M3M-2</v>
      </c>
      <c r="Y27" t="str">
        <f>INDEX('[1]Flight Log Morten'!$J:$W,MATCH($C27,'[1]Flight Log Morten'!$Z:$Z,0),8)</f>
        <v>Sindre</v>
      </c>
      <c r="Z27">
        <f>INDEX('[1]Flight Log Morten'!$J:$W,MATCH($C27,'[1]Flight Log Morten'!$Z:$Z,0),9)</f>
        <v>0</v>
      </c>
      <c r="AA27">
        <f>INDEX('[1]Flight Log Morten'!$J:$W,MATCH($C27,'[1]Flight Log Morten'!$Z:$Z,0),10)</f>
        <v>0</v>
      </c>
      <c r="AB27" t="str">
        <f>INDEX('[1]Flight Log Morten'!$J:$W,MATCH($C27,'[1]Flight Log Morten'!$Z:$Z,0),11)</f>
        <v>M3M</v>
      </c>
      <c r="AC27">
        <f>INDEX('[1]Flight Log Morten'!$J:$W,MATCH($C27,'[1]Flight Log Morten'!$Z:$Z,0),12)</f>
        <v>0</v>
      </c>
    </row>
    <row r="28" spans="1:29" x14ac:dyDescent="0.3">
      <c r="A28" t="s">
        <v>4</v>
      </c>
      <c r="B28" t="s">
        <v>32</v>
      </c>
      <c r="C28" t="s">
        <v>59</v>
      </c>
      <c r="D28" t="s">
        <v>60</v>
      </c>
      <c r="E28">
        <f>VLOOKUP($C28,Storage!$B:$P,2,FALSE)</f>
        <v>26.229319654405099</v>
      </c>
      <c r="F28">
        <f>VLOOKUP($C28,Storage!$B:$OP,3,FALSE)</f>
        <v>14.225093316286801</v>
      </c>
      <c r="G28">
        <f>VLOOKUP($C28,Storage!$B:$P,4,FALSE)</f>
        <v>295</v>
      </c>
      <c r="H28">
        <f>VLOOKUP($C28,Storage!$B:$P,5,FALSE)</f>
        <v>1176</v>
      </c>
      <c r="I28">
        <f>VLOOKUP($C28,Storage!$B:$P,6,FALSE)</f>
        <v>1471</v>
      </c>
      <c r="J28">
        <f>VLOOKUP($C28,Storage!$B:$P,7,FALSE)</f>
        <v>20240826</v>
      </c>
      <c r="K28" t="str">
        <f>VLOOKUP($C28,Storage!$B:$P,8,FALSE)</f>
        <v>DIVERSITY_OATS</v>
      </c>
      <c r="L28" t="str">
        <f>VLOOKUP($C28,Storage!$B:$P,9,FALSE)</f>
        <v>M3M</v>
      </c>
      <c r="M28" t="str">
        <f>VLOOKUP($C28,Storage!$B:$P,10,FALSE)</f>
        <v>30m</v>
      </c>
      <c r="N28" t="str">
        <f>VLOOKUP($C28,Storage!$B:$P,11,FALSE)</f>
        <v>MS</v>
      </c>
      <c r="O28">
        <f>VLOOKUP($C28,Storage!$B:$P,12,FALSE)</f>
        <v>80</v>
      </c>
      <c r="P28">
        <f>VLOOKUP($C28,Storage!$B:$P,13,FALSE)</f>
        <v>85</v>
      </c>
      <c r="Q28">
        <f>VLOOKUP($C28,Storage!$B:$OP,14,FALSE)</f>
        <v>0</v>
      </c>
      <c r="R28" t="str">
        <f>INDEX('[1]Flight Log Morten'!$J:$W,MATCH($C28,'[1]Flight Log Morten'!$Z:$Z,0),1)</f>
        <v>Yes</v>
      </c>
      <c r="S28" t="str">
        <f>INDEX('[1]Flight Log Morten'!$J:$W,MATCH($C28,'[1]Flight Log Morten'!$Z:$Z,0),2)</f>
        <v>Yes</v>
      </c>
      <c r="T28" t="str">
        <f>INDEX('[1]Flight Log Morten'!$J:$W,MATCH($C28,'[1]Flight Log Morten'!$Z:$Z,0),3)</f>
        <v>Fahad</v>
      </c>
      <c r="U28" t="str">
        <f>INDEX('[1]Flight Log Morten'!$J:$W,MATCH($C28,'[1]Flight Log Morten'!$Z:$Z,0),4)</f>
        <v>NEED ADJUSTMENT</v>
      </c>
      <c r="V28" t="str">
        <f>INDEX('[1]Flight Log Morten'!$J:$W,MATCH($C28,'[1]Flight Log Morten'!$Z:$Z,0),5)</f>
        <v>No</v>
      </c>
      <c r="W28">
        <f>INDEX('[1]Flight Log Morten'!$J:$W,MATCH($C28,'[1]Flight Log Morten'!$Z:$Z,0),6)</f>
        <v>0</v>
      </c>
      <c r="X28" t="str">
        <f>INDEX('[1]Flight Log Morten'!$J:$W,MATCH($C28,'[1]Flight Log Morten'!$Z:$Z,0),7)</f>
        <v>M3M-1</v>
      </c>
      <c r="Y28" t="str">
        <f>INDEX('[1]Flight Log Morten'!$J:$W,MATCH($C28,'[1]Flight Log Morten'!$Z:$Z,0),8)</f>
        <v>Sindre</v>
      </c>
      <c r="Z28">
        <f>INDEX('[1]Flight Log Morten'!$J:$W,MATCH($C28,'[1]Flight Log Morten'!$Z:$Z,0),9)</f>
        <v>0</v>
      </c>
      <c r="AA28">
        <f>INDEX('[1]Flight Log Morten'!$J:$W,MATCH($C28,'[1]Flight Log Morten'!$Z:$Z,0),10)</f>
        <v>0</v>
      </c>
      <c r="AB28" t="str">
        <f>INDEX('[1]Flight Log Morten'!$J:$W,MATCH($C28,'[1]Flight Log Morten'!$Z:$Z,0),11)</f>
        <v>M3M</v>
      </c>
      <c r="AC28">
        <f>INDEX('[1]Flight Log Morten'!$J:$W,MATCH($C28,'[1]Flight Log Morten'!$Z:$Z,0),12)</f>
        <v>0</v>
      </c>
    </row>
    <row r="29" spans="1:29" x14ac:dyDescent="0.3">
      <c r="A29" t="s">
        <v>61</v>
      </c>
      <c r="B29" t="s">
        <v>5</v>
      </c>
      <c r="C29" t="s">
        <v>62</v>
      </c>
      <c r="D29" t="s">
        <v>63</v>
      </c>
      <c r="E29">
        <f>VLOOKUP($C29,Storage!$B:$P,2,FALSE)</f>
        <v>5.0863215010613203</v>
      </c>
      <c r="F29">
        <f>VLOOKUP($C29,Storage!$B:$OP,3,FALSE)</f>
        <v>1.6918120346963399</v>
      </c>
      <c r="G29">
        <f>VLOOKUP($C29,Storage!$B:$P,4,FALSE)</f>
        <v>176</v>
      </c>
      <c r="H29">
        <f>VLOOKUP($C29,Storage!$B:$P,5,FALSE)</f>
        <v>0</v>
      </c>
      <c r="I29">
        <f>VLOOKUP($C29,Storage!$B:$P,6,FALSE)</f>
        <v>176</v>
      </c>
      <c r="J29">
        <f>VLOOKUP($C29,Storage!$B:$P,7,FALSE)</f>
        <v>20240523</v>
      </c>
      <c r="K29" t="str">
        <f>VLOOKUP($C29,Storage!$B:$P,8,FALSE)</f>
        <v>E166</v>
      </c>
      <c r="L29" t="str">
        <f>VLOOKUP($C29,Storage!$B:$P,9,FALSE)</f>
        <v>M3M</v>
      </c>
      <c r="M29" t="str">
        <f>VLOOKUP($C29,Storage!$B:$P,10,FALSE)</f>
        <v>20m</v>
      </c>
      <c r="N29" t="str">
        <f>VLOOKUP($C29,Storage!$B:$P,11,FALSE)</f>
        <v>3D</v>
      </c>
      <c r="O29">
        <f>VLOOKUP($C29,Storage!$B:$P,12,FALSE)</f>
        <v>80</v>
      </c>
      <c r="P29">
        <f>VLOOKUP($C29,Storage!$B:$P,13,FALSE)</f>
        <v>85</v>
      </c>
      <c r="Q29">
        <f>VLOOKUP($C29,Storage!$B:$OP,14,FALSE)</f>
        <v>0</v>
      </c>
      <c r="R29" t="str">
        <f>INDEX('[1]Flight Log Morten'!$J:$W,MATCH($C29,'[1]Flight Log Morten'!$Z:$Z,0),1)</f>
        <v>-</v>
      </c>
      <c r="S29" t="str">
        <f>INDEX('[1]Flight Log Morten'!$J:$W,MATCH($C29,'[1]Flight Log Morten'!$Z:$Z,0),2)</f>
        <v>Yes</v>
      </c>
      <c r="T29" t="str">
        <f>INDEX('[1]Flight Log Morten'!$J:$W,MATCH($C29,'[1]Flight Log Morten'!$Z:$Z,0),3)</f>
        <v>Fahad</v>
      </c>
      <c r="U29" t="str">
        <f>INDEX('[1]Flight Log Morten'!$J:$W,MATCH($C29,'[1]Flight Log Morten'!$Z:$Z,0),4)</f>
        <v>not necessary</v>
      </c>
      <c r="V29" t="str">
        <f>INDEX('[1]Flight Log Morten'!$J:$W,MATCH($C29,'[1]Flight Log Morten'!$Z:$Z,0),5)</f>
        <v>No</v>
      </c>
      <c r="W29">
        <f>INDEX('[1]Flight Log Morten'!$J:$W,MATCH($C29,'[1]Flight Log Morten'!$Z:$Z,0),6)</f>
        <v>0</v>
      </c>
      <c r="X29">
        <f>INDEX('[1]Flight Log Morten'!$J:$W,MATCH($C29,'[1]Flight Log Morten'!$Z:$Z,0),7)</f>
        <v>0</v>
      </c>
      <c r="Y29">
        <f>INDEX('[1]Flight Log Morten'!$J:$W,MATCH($C29,'[1]Flight Log Morten'!$Z:$Z,0),8)</f>
        <v>0</v>
      </c>
      <c r="Z29">
        <f>INDEX('[1]Flight Log Morten'!$J:$W,MATCH($C29,'[1]Flight Log Morten'!$Z:$Z,0),9)</f>
        <v>0</v>
      </c>
      <c r="AA29" t="str">
        <f>INDEX('[1]Flight Log Morten'!$J:$W,MATCH($C29,'[1]Flight Log Morten'!$Z:$Z,0),10)</f>
        <v>-</v>
      </c>
      <c r="AB29" t="str">
        <f>INDEX('[1]Flight Log Morten'!$J:$W,MATCH($C29,'[1]Flight Log Morten'!$Z:$Z,0),11)</f>
        <v>M3M</v>
      </c>
      <c r="AC29">
        <f>INDEX('[1]Flight Log Morten'!$J:$W,MATCH($C29,'[1]Flight Log Morten'!$Z:$Z,0),12)</f>
        <v>0</v>
      </c>
    </row>
    <row r="30" spans="1:29" x14ac:dyDescent="0.3">
      <c r="A30" t="s">
        <v>61</v>
      </c>
      <c r="B30" t="s">
        <v>5</v>
      </c>
      <c r="C30" t="s">
        <v>64</v>
      </c>
      <c r="D30" t="s">
        <v>65</v>
      </c>
      <c r="E30">
        <f>VLOOKUP($C30,Storage!$B:$P,2,FALSE)</f>
        <v>5.8298560706898499</v>
      </c>
      <c r="F30">
        <f>VLOOKUP($C30,Storage!$B:$OP,3,FALSE)</f>
        <v>1.8090395098552099</v>
      </c>
      <c r="G30">
        <f>VLOOKUP($C30,Storage!$B:$P,4,FALSE)</f>
        <v>176</v>
      </c>
      <c r="H30">
        <f>VLOOKUP($C30,Storage!$B:$P,5,FALSE)</f>
        <v>0</v>
      </c>
      <c r="I30">
        <f>VLOOKUP($C30,Storage!$B:$P,6,FALSE)</f>
        <v>176</v>
      </c>
      <c r="J30">
        <f>VLOOKUP($C30,Storage!$B:$P,7,FALSE)</f>
        <v>20240530</v>
      </c>
      <c r="K30" t="str">
        <f>VLOOKUP($C30,Storage!$B:$P,8,FALSE)</f>
        <v>E166</v>
      </c>
      <c r="L30" t="str">
        <f>VLOOKUP($C30,Storage!$B:$P,9,FALSE)</f>
        <v>M3M</v>
      </c>
      <c r="M30" t="str">
        <f>VLOOKUP($C30,Storage!$B:$P,10,FALSE)</f>
        <v>20m</v>
      </c>
      <c r="N30" t="str">
        <f>VLOOKUP($C30,Storage!$B:$P,11,FALSE)</f>
        <v>3D</v>
      </c>
      <c r="O30">
        <f>VLOOKUP($C30,Storage!$B:$P,12,FALSE)</f>
        <v>80</v>
      </c>
      <c r="P30">
        <f>VLOOKUP($C30,Storage!$B:$P,13,FALSE)</f>
        <v>85</v>
      </c>
      <c r="Q30">
        <f>VLOOKUP($C30,Storage!$B:$OP,14,FALSE)</f>
        <v>0</v>
      </c>
      <c r="R30" t="str">
        <f>INDEX('[1]Flight Log Morten'!$J:$W,MATCH($C30,'[1]Flight Log Morten'!$Z:$Z,0),1)</f>
        <v>-</v>
      </c>
      <c r="S30" t="str">
        <f>INDEX('[1]Flight Log Morten'!$J:$W,MATCH($C30,'[1]Flight Log Morten'!$Z:$Z,0),2)</f>
        <v>Yes</v>
      </c>
      <c r="T30" t="str">
        <f>INDEX('[1]Flight Log Morten'!$J:$W,MATCH($C30,'[1]Flight Log Morten'!$Z:$Z,0),3)</f>
        <v>Fahad</v>
      </c>
      <c r="U30" t="str">
        <f>INDEX('[1]Flight Log Morten'!$J:$W,MATCH($C30,'[1]Flight Log Morten'!$Z:$Z,0),4)</f>
        <v>not necessary</v>
      </c>
      <c r="V30" t="str">
        <f>INDEX('[1]Flight Log Morten'!$J:$W,MATCH($C30,'[1]Flight Log Morten'!$Z:$Z,0),5)</f>
        <v>No</v>
      </c>
      <c r="W30">
        <f>INDEX('[1]Flight Log Morten'!$J:$W,MATCH($C30,'[1]Flight Log Morten'!$Z:$Z,0),6)</f>
        <v>0</v>
      </c>
      <c r="X30">
        <f>INDEX('[1]Flight Log Morten'!$J:$W,MATCH($C30,'[1]Flight Log Morten'!$Z:$Z,0),7)</f>
        <v>0</v>
      </c>
      <c r="Y30">
        <f>INDEX('[1]Flight Log Morten'!$J:$W,MATCH($C30,'[1]Flight Log Morten'!$Z:$Z,0),8)</f>
        <v>0</v>
      </c>
      <c r="Z30">
        <f>INDEX('[1]Flight Log Morten'!$J:$W,MATCH($C30,'[1]Flight Log Morten'!$Z:$Z,0),9)</f>
        <v>0</v>
      </c>
      <c r="AA30" t="str">
        <f>INDEX('[1]Flight Log Morten'!$J:$W,MATCH($C30,'[1]Flight Log Morten'!$Z:$Z,0),10)</f>
        <v>-</v>
      </c>
      <c r="AB30" t="str">
        <f>INDEX('[1]Flight Log Morten'!$J:$W,MATCH($C30,'[1]Flight Log Morten'!$Z:$Z,0),11)</f>
        <v>M3M</v>
      </c>
      <c r="AC30">
        <f>INDEX('[1]Flight Log Morten'!$J:$W,MATCH($C30,'[1]Flight Log Morten'!$Z:$Z,0),12)</f>
        <v>0</v>
      </c>
    </row>
    <row r="31" spans="1:29" x14ac:dyDescent="0.3">
      <c r="A31" t="s">
        <v>61</v>
      </c>
      <c r="B31" t="s">
        <v>5</v>
      </c>
      <c r="C31" t="s">
        <v>66</v>
      </c>
      <c r="D31" t="s">
        <v>67</v>
      </c>
      <c r="E31">
        <f>VLOOKUP($C31,Storage!$B:$P,2,FALSE)</f>
        <v>5.6484404513612301</v>
      </c>
      <c r="F31">
        <f>VLOOKUP($C31,Storage!$B:$OP,3,FALSE)</f>
        <v>1.52501402236521</v>
      </c>
      <c r="G31">
        <f>VLOOKUP($C31,Storage!$B:$P,4,FALSE)</f>
        <v>176</v>
      </c>
      <c r="H31">
        <f>VLOOKUP($C31,Storage!$B:$P,5,FALSE)</f>
        <v>0</v>
      </c>
      <c r="I31">
        <f>VLOOKUP($C31,Storage!$B:$P,6,FALSE)</f>
        <v>176</v>
      </c>
      <c r="J31">
        <f>VLOOKUP($C31,Storage!$B:$P,7,FALSE)</f>
        <v>20240607</v>
      </c>
      <c r="K31" t="str">
        <f>VLOOKUP($C31,Storage!$B:$P,8,FALSE)</f>
        <v>E166</v>
      </c>
      <c r="L31" t="str">
        <f>VLOOKUP($C31,Storage!$B:$P,9,FALSE)</f>
        <v>M3M</v>
      </c>
      <c r="M31" t="str">
        <f>VLOOKUP($C31,Storage!$B:$P,10,FALSE)</f>
        <v>20m</v>
      </c>
      <c r="N31" t="str">
        <f>VLOOKUP($C31,Storage!$B:$P,11,FALSE)</f>
        <v>3D</v>
      </c>
      <c r="O31">
        <f>VLOOKUP($C31,Storage!$B:$P,12,FALSE)</f>
        <v>80</v>
      </c>
      <c r="P31">
        <f>VLOOKUP($C31,Storage!$B:$P,13,FALSE)</f>
        <v>85</v>
      </c>
      <c r="Q31">
        <f>VLOOKUP($C31,Storage!$B:$OP,14,FALSE)</f>
        <v>0</v>
      </c>
      <c r="R31" t="str">
        <f>INDEX('[1]Flight Log Morten'!$J:$W,MATCH($C31,'[1]Flight Log Morten'!$Z:$Z,0),1)</f>
        <v>-</v>
      </c>
      <c r="S31" t="str">
        <f>INDEX('[1]Flight Log Morten'!$J:$W,MATCH($C31,'[1]Flight Log Morten'!$Z:$Z,0),2)</f>
        <v>Yes</v>
      </c>
      <c r="T31" t="str">
        <f>INDEX('[1]Flight Log Morten'!$J:$W,MATCH($C31,'[1]Flight Log Morten'!$Z:$Z,0),3)</f>
        <v>Fahad</v>
      </c>
      <c r="U31" t="str">
        <f>INDEX('[1]Flight Log Morten'!$J:$W,MATCH($C31,'[1]Flight Log Morten'!$Z:$Z,0),4)</f>
        <v>not necessary</v>
      </c>
      <c r="V31" t="str">
        <f>INDEX('[1]Flight Log Morten'!$J:$W,MATCH($C31,'[1]Flight Log Morten'!$Z:$Z,0),5)</f>
        <v>No</v>
      </c>
      <c r="W31">
        <f>INDEX('[1]Flight Log Morten'!$J:$W,MATCH($C31,'[1]Flight Log Morten'!$Z:$Z,0),6)</f>
        <v>0</v>
      </c>
      <c r="X31">
        <f>INDEX('[1]Flight Log Morten'!$J:$W,MATCH($C31,'[1]Flight Log Morten'!$Z:$Z,0),7)</f>
        <v>0</v>
      </c>
      <c r="Y31">
        <f>INDEX('[1]Flight Log Morten'!$J:$W,MATCH($C31,'[1]Flight Log Morten'!$Z:$Z,0),8)</f>
        <v>0</v>
      </c>
      <c r="Z31">
        <f>INDEX('[1]Flight Log Morten'!$J:$W,MATCH($C31,'[1]Flight Log Morten'!$Z:$Z,0),9)</f>
        <v>0</v>
      </c>
      <c r="AA31" t="str">
        <f>INDEX('[1]Flight Log Morten'!$J:$W,MATCH($C31,'[1]Flight Log Morten'!$Z:$Z,0),10)</f>
        <v>8,0-10</v>
      </c>
      <c r="AB31" t="str">
        <f>INDEX('[1]Flight Log Morten'!$J:$W,MATCH($C31,'[1]Flight Log Morten'!$Z:$Z,0),11)</f>
        <v>M3M</v>
      </c>
      <c r="AC31">
        <f>INDEX('[1]Flight Log Morten'!$J:$W,MATCH($C31,'[1]Flight Log Morten'!$Z:$Z,0),12)</f>
        <v>0</v>
      </c>
    </row>
    <row r="32" spans="1:29" x14ac:dyDescent="0.3">
      <c r="A32" t="s">
        <v>61</v>
      </c>
      <c r="B32" t="s">
        <v>5</v>
      </c>
      <c r="C32" t="s">
        <v>68</v>
      </c>
      <c r="D32" t="s">
        <v>69</v>
      </c>
      <c r="E32">
        <f>VLOOKUP($C32,Storage!$B:$P,2,FALSE)</f>
        <v>5.5891762170940602</v>
      </c>
      <c r="F32">
        <f>VLOOKUP($C32,Storage!$B:$OP,3,FALSE)</f>
        <v>1.5988014442846099</v>
      </c>
      <c r="G32">
        <f>VLOOKUP($C32,Storage!$B:$P,4,FALSE)</f>
        <v>176</v>
      </c>
      <c r="H32">
        <f>VLOOKUP($C32,Storage!$B:$P,5,FALSE)</f>
        <v>0</v>
      </c>
      <c r="I32">
        <f>VLOOKUP($C32,Storage!$B:$P,6,FALSE)</f>
        <v>176</v>
      </c>
      <c r="J32">
        <f>VLOOKUP($C32,Storage!$B:$P,7,FALSE)</f>
        <v>20240610</v>
      </c>
      <c r="K32" t="str">
        <f>VLOOKUP($C32,Storage!$B:$P,8,FALSE)</f>
        <v>E166</v>
      </c>
      <c r="L32" t="str">
        <f>VLOOKUP($C32,Storage!$B:$P,9,FALSE)</f>
        <v>M3M</v>
      </c>
      <c r="M32" t="str">
        <f>VLOOKUP($C32,Storage!$B:$P,10,FALSE)</f>
        <v>20m</v>
      </c>
      <c r="N32" t="str">
        <f>VLOOKUP($C32,Storage!$B:$P,11,FALSE)</f>
        <v>3D</v>
      </c>
      <c r="O32">
        <f>VLOOKUP($C32,Storage!$B:$P,12,FALSE)</f>
        <v>80</v>
      </c>
      <c r="P32">
        <f>VLOOKUP($C32,Storage!$B:$P,13,FALSE)</f>
        <v>85</v>
      </c>
      <c r="Q32">
        <f>VLOOKUP($C32,Storage!$B:$OP,14,FALSE)</f>
        <v>0</v>
      </c>
      <c r="R32" t="str">
        <f>INDEX('[1]Flight Log Morten'!$J:$W,MATCH($C32,'[1]Flight Log Morten'!$Z:$Z,0),1)</f>
        <v>-</v>
      </c>
      <c r="S32" t="str">
        <f>INDEX('[1]Flight Log Morten'!$J:$W,MATCH($C32,'[1]Flight Log Morten'!$Z:$Z,0),2)</f>
        <v>Yes</v>
      </c>
      <c r="T32" t="str">
        <f>INDEX('[1]Flight Log Morten'!$J:$W,MATCH($C32,'[1]Flight Log Morten'!$Z:$Z,0),3)</f>
        <v>Fahad</v>
      </c>
      <c r="U32" t="str">
        <f>INDEX('[1]Flight Log Morten'!$J:$W,MATCH($C32,'[1]Flight Log Morten'!$Z:$Z,0),4)</f>
        <v>not necessary</v>
      </c>
      <c r="V32" t="str">
        <f>INDEX('[1]Flight Log Morten'!$J:$W,MATCH($C32,'[1]Flight Log Morten'!$Z:$Z,0),5)</f>
        <v>No</v>
      </c>
      <c r="W32">
        <f>INDEX('[1]Flight Log Morten'!$J:$W,MATCH($C32,'[1]Flight Log Morten'!$Z:$Z,0),6)</f>
        <v>0</v>
      </c>
      <c r="X32">
        <f>INDEX('[1]Flight Log Morten'!$J:$W,MATCH($C32,'[1]Flight Log Morten'!$Z:$Z,0),7)</f>
        <v>0</v>
      </c>
      <c r="Y32">
        <f>INDEX('[1]Flight Log Morten'!$J:$W,MATCH($C32,'[1]Flight Log Morten'!$Z:$Z,0),8)</f>
        <v>0</v>
      </c>
      <c r="Z32">
        <f>INDEX('[1]Flight Log Morten'!$J:$W,MATCH($C32,'[1]Flight Log Morten'!$Z:$Z,0),9)</f>
        <v>0</v>
      </c>
      <c r="AA32" t="str">
        <f>INDEX('[1]Flight Log Morten'!$J:$W,MATCH($C32,'[1]Flight Log Morten'!$Z:$Z,0),10)</f>
        <v>-</v>
      </c>
      <c r="AB32" t="str">
        <f>INDEX('[1]Flight Log Morten'!$J:$W,MATCH($C32,'[1]Flight Log Morten'!$Z:$Z,0),11)</f>
        <v>M3M</v>
      </c>
      <c r="AC32">
        <f>INDEX('[1]Flight Log Morten'!$J:$W,MATCH($C32,'[1]Flight Log Morten'!$Z:$Z,0),12)</f>
        <v>0</v>
      </c>
    </row>
    <row r="33" spans="1:29" x14ac:dyDescent="0.3">
      <c r="A33" t="s">
        <v>61</v>
      </c>
      <c r="B33" t="s">
        <v>5</v>
      </c>
      <c r="C33" t="s">
        <v>70</v>
      </c>
      <c r="D33" t="s">
        <v>71</v>
      </c>
      <c r="E33">
        <f>VLOOKUP($C33,Storage!$B:$P,2,FALSE)</f>
        <v>5.3826065799221396</v>
      </c>
      <c r="F33">
        <f>VLOOKUP($C33,Storage!$B:$OP,3,FALSE)</f>
        <v>1.88462016545236</v>
      </c>
      <c r="G33">
        <f>VLOOKUP($C33,Storage!$B:$P,4,FALSE)</f>
        <v>176</v>
      </c>
      <c r="H33">
        <f>VLOOKUP($C33,Storage!$B:$P,5,FALSE)</f>
        <v>0</v>
      </c>
      <c r="I33">
        <f>VLOOKUP($C33,Storage!$B:$P,6,FALSE)</f>
        <v>176</v>
      </c>
      <c r="J33">
        <f>VLOOKUP($C33,Storage!$B:$P,7,FALSE)</f>
        <v>20240617</v>
      </c>
      <c r="K33" t="str">
        <f>VLOOKUP($C33,Storage!$B:$P,8,FALSE)</f>
        <v>E166</v>
      </c>
      <c r="L33" t="str">
        <f>VLOOKUP($C33,Storage!$B:$P,9,FALSE)</f>
        <v>M3M</v>
      </c>
      <c r="M33" t="str">
        <f>VLOOKUP($C33,Storage!$B:$P,10,FALSE)</f>
        <v>20m</v>
      </c>
      <c r="N33" t="str">
        <f>VLOOKUP($C33,Storage!$B:$P,11,FALSE)</f>
        <v>3D</v>
      </c>
      <c r="O33">
        <f>VLOOKUP($C33,Storage!$B:$P,12,FALSE)</f>
        <v>80</v>
      </c>
      <c r="P33">
        <f>VLOOKUP($C33,Storage!$B:$P,13,FALSE)</f>
        <v>85</v>
      </c>
      <c r="Q33">
        <f>VLOOKUP($C33,Storage!$B:$OP,14,FALSE)</f>
        <v>0</v>
      </c>
      <c r="R33" t="str">
        <f>INDEX('[1]Flight Log Morten'!$J:$W,MATCH($C33,'[1]Flight Log Morten'!$Z:$Z,0),1)</f>
        <v>-</v>
      </c>
      <c r="S33" t="str">
        <f>INDEX('[1]Flight Log Morten'!$J:$W,MATCH($C33,'[1]Flight Log Morten'!$Z:$Z,0),2)</f>
        <v>Yes</v>
      </c>
      <c r="T33" t="str">
        <f>INDEX('[1]Flight Log Morten'!$J:$W,MATCH($C33,'[1]Flight Log Morten'!$Z:$Z,0),3)</f>
        <v>Fahad</v>
      </c>
      <c r="U33" t="str">
        <f>INDEX('[1]Flight Log Morten'!$J:$W,MATCH($C33,'[1]Flight Log Morten'!$Z:$Z,0),4)</f>
        <v>not necessary</v>
      </c>
      <c r="V33" t="str">
        <f>INDEX('[1]Flight Log Morten'!$J:$W,MATCH($C33,'[1]Flight Log Morten'!$Z:$Z,0),5)</f>
        <v>No</v>
      </c>
      <c r="W33">
        <f>INDEX('[1]Flight Log Morten'!$J:$W,MATCH($C33,'[1]Flight Log Morten'!$Z:$Z,0),6)</f>
        <v>0</v>
      </c>
      <c r="X33">
        <f>INDEX('[1]Flight Log Morten'!$J:$W,MATCH($C33,'[1]Flight Log Morten'!$Z:$Z,0),7)</f>
        <v>0</v>
      </c>
      <c r="Y33">
        <f>INDEX('[1]Flight Log Morten'!$J:$W,MATCH($C33,'[1]Flight Log Morten'!$Z:$Z,0),8)</f>
        <v>0</v>
      </c>
      <c r="Z33">
        <f>INDEX('[1]Flight Log Morten'!$J:$W,MATCH($C33,'[1]Flight Log Morten'!$Z:$Z,0),9)</f>
        <v>0</v>
      </c>
      <c r="AA33">
        <f>INDEX('[1]Flight Log Morten'!$J:$W,MATCH($C33,'[1]Flight Log Morten'!$Z:$Z,0),10)</f>
        <v>0</v>
      </c>
      <c r="AB33" t="str">
        <f>INDEX('[1]Flight Log Morten'!$J:$W,MATCH($C33,'[1]Flight Log Morten'!$Z:$Z,0),11)</f>
        <v>M3M</v>
      </c>
      <c r="AC33">
        <f>INDEX('[1]Flight Log Morten'!$J:$W,MATCH($C33,'[1]Flight Log Morten'!$Z:$Z,0),12)</f>
        <v>0</v>
      </c>
    </row>
    <row r="34" spans="1:29" x14ac:dyDescent="0.3">
      <c r="A34" t="s">
        <v>61</v>
      </c>
      <c r="B34" t="s">
        <v>5</v>
      </c>
      <c r="C34" t="s">
        <v>72</v>
      </c>
      <c r="D34" t="s">
        <v>73</v>
      </c>
      <c r="E34">
        <f>VLOOKUP($C34,Storage!$B:$P,2,FALSE)</f>
        <v>5.1527392668649501</v>
      </c>
      <c r="F34">
        <f>VLOOKUP($C34,Storage!$B:$OP,3,FALSE)</f>
        <v>1.79599718842655</v>
      </c>
      <c r="G34">
        <f>VLOOKUP($C34,Storage!$B:$P,4,FALSE)</f>
        <v>176</v>
      </c>
      <c r="H34">
        <f>VLOOKUP($C34,Storage!$B:$P,5,FALSE)</f>
        <v>0</v>
      </c>
      <c r="I34">
        <f>VLOOKUP($C34,Storage!$B:$P,6,FALSE)</f>
        <v>176</v>
      </c>
      <c r="J34">
        <f>VLOOKUP($C34,Storage!$B:$P,7,FALSE)</f>
        <v>20240625</v>
      </c>
      <c r="K34" t="str">
        <f>VLOOKUP($C34,Storage!$B:$P,8,FALSE)</f>
        <v>E166</v>
      </c>
      <c r="L34" t="str">
        <f>VLOOKUP($C34,Storage!$B:$P,9,FALSE)</f>
        <v>M3M</v>
      </c>
      <c r="M34" t="str">
        <f>VLOOKUP($C34,Storage!$B:$P,10,FALSE)</f>
        <v>20m</v>
      </c>
      <c r="N34" t="str">
        <f>VLOOKUP($C34,Storage!$B:$P,11,FALSE)</f>
        <v>3D</v>
      </c>
      <c r="O34">
        <f>VLOOKUP($C34,Storage!$B:$P,12,FALSE)</f>
        <v>80</v>
      </c>
      <c r="P34">
        <f>VLOOKUP($C34,Storage!$B:$P,13,FALSE)</f>
        <v>85</v>
      </c>
      <c r="Q34">
        <f>VLOOKUP($C34,Storage!$B:$OP,14,FALSE)</f>
        <v>0</v>
      </c>
      <c r="R34" t="str">
        <f>INDEX('[1]Flight Log Morten'!$J:$W,MATCH($C34,'[1]Flight Log Morten'!$Z:$Z,0),1)</f>
        <v>-</v>
      </c>
      <c r="S34" t="str">
        <f>INDEX('[1]Flight Log Morten'!$J:$W,MATCH($C34,'[1]Flight Log Morten'!$Z:$Z,0),2)</f>
        <v>Yes</v>
      </c>
      <c r="T34" t="str">
        <f>INDEX('[1]Flight Log Morten'!$J:$W,MATCH($C34,'[1]Flight Log Morten'!$Z:$Z,0),3)</f>
        <v>Fahad</v>
      </c>
      <c r="U34" t="str">
        <f>INDEX('[1]Flight Log Morten'!$J:$W,MATCH($C34,'[1]Flight Log Morten'!$Z:$Z,0),4)</f>
        <v>not necessary</v>
      </c>
      <c r="V34" t="str">
        <f>INDEX('[1]Flight Log Morten'!$J:$W,MATCH($C34,'[1]Flight Log Morten'!$Z:$Z,0),5)</f>
        <v>No</v>
      </c>
      <c r="W34">
        <f>INDEX('[1]Flight Log Morten'!$J:$W,MATCH($C34,'[1]Flight Log Morten'!$Z:$Z,0),6)</f>
        <v>0</v>
      </c>
      <c r="X34" t="str">
        <f>INDEX('[1]Flight Log Morten'!$J:$W,MATCH($C34,'[1]Flight Log Morten'!$Z:$Z,0),7)</f>
        <v>M3M-1</v>
      </c>
      <c r="Y34" t="str">
        <f>INDEX('[1]Flight Log Morten'!$J:$W,MATCH($C34,'[1]Flight Log Morten'!$Z:$Z,0),8)</f>
        <v>Isak</v>
      </c>
      <c r="Z34">
        <f>INDEX('[1]Flight Log Morten'!$J:$W,MATCH($C34,'[1]Flight Log Morten'!$Z:$Z,0),9)</f>
        <v>0</v>
      </c>
      <c r="AA34">
        <f>INDEX('[1]Flight Log Morten'!$J:$W,MATCH($C34,'[1]Flight Log Morten'!$Z:$Z,0),10)</f>
        <v>0</v>
      </c>
      <c r="AB34" t="str">
        <f>INDEX('[1]Flight Log Morten'!$J:$W,MATCH($C34,'[1]Flight Log Morten'!$Z:$Z,0),11)</f>
        <v>M3M</v>
      </c>
      <c r="AC34">
        <f>INDEX('[1]Flight Log Morten'!$J:$W,MATCH($C34,'[1]Flight Log Morten'!$Z:$Z,0),12)</f>
        <v>0</v>
      </c>
    </row>
    <row r="35" spans="1:29" x14ac:dyDescent="0.3">
      <c r="A35" t="s">
        <v>61</v>
      </c>
      <c r="B35" t="s">
        <v>5</v>
      </c>
      <c r="C35" t="s">
        <v>74</v>
      </c>
      <c r="D35" t="s">
        <v>75</v>
      </c>
      <c r="E35">
        <f>VLOOKUP($C35,Storage!$B:$P,2,FALSE)</f>
        <v>4.6621303046122096</v>
      </c>
      <c r="F35">
        <f>VLOOKUP($C35,Storage!$B:$OP,3,FALSE)</f>
        <v>1.5874002901837201</v>
      </c>
      <c r="G35">
        <f>VLOOKUP($C35,Storage!$B:$P,4,FALSE)</f>
        <v>176</v>
      </c>
      <c r="H35">
        <f>VLOOKUP($C35,Storage!$B:$P,5,FALSE)</f>
        <v>0</v>
      </c>
      <c r="I35">
        <f>VLOOKUP($C35,Storage!$B:$P,6,FALSE)</f>
        <v>176</v>
      </c>
      <c r="J35">
        <f>VLOOKUP($C35,Storage!$B:$P,7,FALSE)</f>
        <v>20240703</v>
      </c>
      <c r="K35" t="str">
        <f>VLOOKUP($C35,Storage!$B:$P,8,FALSE)</f>
        <v>E166</v>
      </c>
      <c r="L35" t="str">
        <f>VLOOKUP($C35,Storage!$B:$P,9,FALSE)</f>
        <v>M3M</v>
      </c>
      <c r="M35" t="str">
        <f>VLOOKUP($C35,Storage!$B:$P,10,FALSE)</f>
        <v>20m</v>
      </c>
      <c r="N35" t="str">
        <f>VLOOKUP($C35,Storage!$B:$P,11,FALSE)</f>
        <v>3D</v>
      </c>
      <c r="O35">
        <f>VLOOKUP($C35,Storage!$B:$P,12,FALSE)</f>
        <v>80</v>
      </c>
      <c r="P35">
        <f>VLOOKUP($C35,Storage!$B:$P,13,FALSE)</f>
        <v>85</v>
      </c>
      <c r="Q35">
        <f>VLOOKUP($C35,Storage!$B:$OP,14,FALSE)</f>
        <v>0</v>
      </c>
      <c r="R35" t="str">
        <f>INDEX('[1]Flight Log Morten'!$J:$W,MATCH($C35,'[1]Flight Log Morten'!$Z:$Z,0),1)</f>
        <v>-</v>
      </c>
      <c r="S35" t="str">
        <f>INDEX('[1]Flight Log Morten'!$J:$W,MATCH($C35,'[1]Flight Log Morten'!$Z:$Z,0),2)</f>
        <v>Yes</v>
      </c>
      <c r="T35" t="str">
        <f>INDEX('[1]Flight Log Morten'!$J:$W,MATCH($C35,'[1]Flight Log Morten'!$Z:$Z,0),3)</f>
        <v>Fahad</v>
      </c>
      <c r="U35" t="str">
        <f>INDEX('[1]Flight Log Morten'!$J:$W,MATCH($C35,'[1]Flight Log Morten'!$Z:$Z,0),4)</f>
        <v>not necessary</v>
      </c>
      <c r="V35">
        <f>INDEX('[1]Flight Log Morten'!$J:$W,MATCH($C35,'[1]Flight Log Morten'!$Z:$Z,0),5)</f>
        <v>0</v>
      </c>
      <c r="W35">
        <f>INDEX('[1]Flight Log Morten'!$J:$W,MATCH($C35,'[1]Flight Log Morten'!$Z:$Z,0),6)</f>
        <v>0</v>
      </c>
      <c r="X35" t="str">
        <f>INDEX('[1]Flight Log Morten'!$J:$W,MATCH($C35,'[1]Flight Log Morten'!$Z:$Z,0),7)</f>
        <v>M3M-1</v>
      </c>
      <c r="Y35" t="str">
        <f>INDEX('[1]Flight Log Morten'!$J:$W,MATCH($C35,'[1]Flight Log Morten'!$Z:$Z,0),8)</f>
        <v>Sindre Stokke</v>
      </c>
      <c r="Z35">
        <f>INDEX('[1]Flight Log Morten'!$J:$W,MATCH($C35,'[1]Flight Log Morten'!$Z:$Z,0),9)</f>
        <v>0</v>
      </c>
      <c r="AA35">
        <f>INDEX('[1]Flight Log Morten'!$J:$W,MATCH($C35,'[1]Flight Log Morten'!$Z:$Z,0),10)</f>
        <v>0</v>
      </c>
      <c r="AB35" t="str">
        <f>INDEX('[1]Flight Log Morten'!$J:$W,MATCH($C35,'[1]Flight Log Morten'!$Z:$Z,0),11)</f>
        <v>M3M</v>
      </c>
      <c r="AC35">
        <f>INDEX('[1]Flight Log Morten'!$J:$W,MATCH($C35,'[1]Flight Log Morten'!$Z:$Z,0),12)</f>
        <v>0</v>
      </c>
    </row>
    <row r="36" spans="1:29" x14ac:dyDescent="0.3">
      <c r="A36" t="s">
        <v>61</v>
      </c>
      <c r="B36" t="s">
        <v>5</v>
      </c>
      <c r="C36" t="s">
        <v>76</v>
      </c>
      <c r="D36" t="s">
        <v>77</v>
      </c>
      <c r="E36">
        <f>VLOOKUP($C36,Storage!$B:$P,2,FALSE)</f>
        <v>4.5860121781006402</v>
      </c>
      <c r="F36">
        <f>VLOOKUP($C36,Storage!$B:$OP,3,FALSE)</f>
        <v>2.0677832840010502</v>
      </c>
      <c r="G36">
        <f>VLOOKUP($C36,Storage!$B:$P,4,FALSE)</f>
        <v>176</v>
      </c>
      <c r="H36">
        <f>VLOOKUP($C36,Storage!$B:$P,5,FALSE)</f>
        <v>0</v>
      </c>
      <c r="I36">
        <f>VLOOKUP($C36,Storage!$B:$P,6,FALSE)</f>
        <v>176</v>
      </c>
      <c r="J36">
        <f>VLOOKUP($C36,Storage!$B:$P,7,FALSE)</f>
        <v>20240708</v>
      </c>
      <c r="K36" t="str">
        <f>VLOOKUP($C36,Storage!$B:$P,8,FALSE)</f>
        <v>E166</v>
      </c>
      <c r="L36" t="str">
        <f>VLOOKUP($C36,Storage!$B:$P,9,FALSE)</f>
        <v>M3M</v>
      </c>
      <c r="M36" t="str">
        <f>VLOOKUP($C36,Storage!$B:$P,10,FALSE)</f>
        <v>20m</v>
      </c>
      <c r="N36" t="str">
        <f>VLOOKUP($C36,Storage!$B:$P,11,FALSE)</f>
        <v>3D</v>
      </c>
      <c r="O36">
        <f>VLOOKUP($C36,Storage!$B:$P,12,FALSE)</f>
        <v>80</v>
      </c>
      <c r="P36">
        <f>VLOOKUP($C36,Storage!$B:$P,13,FALSE)</f>
        <v>85</v>
      </c>
      <c r="Q36">
        <f>VLOOKUP($C36,Storage!$B:$OP,14,FALSE)</f>
        <v>0</v>
      </c>
      <c r="R36">
        <f>INDEX('[1]Flight Log Morten'!$J:$W,MATCH($C36,'[1]Flight Log Morten'!$Z:$Z,0),1)</f>
        <v>0</v>
      </c>
      <c r="S36" t="str">
        <f>INDEX('[1]Flight Log Morten'!$J:$W,MATCH($C36,'[1]Flight Log Morten'!$Z:$Z,0),2)</f>
        <v>Yes</v>
      </c>
      <c r="T36" t="str">
        <f>INDEX('[1]Flight Log Morten'!$J:$W,MATCH($C36,'[1]Flight Log Morten'!$Z:$Z,0),3)</f>
        <v>Fahad</v>
      </c>
      <c r="U36" t="str">
        <f>INDEX('[1]Flight Log Morten'!$J:$W,MATCH($C36,'[1]Flight Log Morten'!$Z:$Z,0),4)</f>
        <v>not necessary</v>
      </c>
      <c r="V36">
        <f>INDEX('[1]Flight Log Morten'!$J:$W,MATCH($C36,'[1]Flight Log Morten'!$Z:$Z,0),5)</f>
        <v>0</v>
      </c>
      <c r="W36">
        <f>INDEX('[1]Flight Log Morten'!$J:$W,MATCH($C36,'[1]Flight Log Morten'!$Z:$Z,0),6)</f>
        <v>0</v>
      </c>
      <c r="X36" t="str">
        <f>INDEX('[1]Flight Log Morten'!$J:$W,MATCH($C36,'[1]Flight Log Morten'!$Z:$Z,0),7)</f>
        <v>M3M-2</v>
      </c>
      <c r="Y36" t="str">
        <f>INDEX('[1]Flight Log Morten'!$J:$W,MATCH($C36,'[1]Flight Log Morten'!$Z:$Z,0),8)</f>
        <v>Sindre Stokke</v>
      </c>
      <c r="Z36">
        <f>INDEX('[1]Flight Log Morten'!$J:$W,MATCH($C36,'[1]Flight Log Morten'!$Z:$Z,0),9)</f>
        <v>0</v>
      </c>
      <c r="AA36">
        <f>INDEX('[1]Flight Log Morten'!$J:$W,MATCH($C36,'[1]Flight Log Morten'!$Z:$Z,0),10)</f>
        <v>0</v>
      </c>
      <c r="AB36" t="str">
        <f>INDEX('[1]Flight Log Morten'!$J:$W,MATCH($C36,'[1]Flight Log Morten'!$Z:$Z,0),11)</f>
        <v>M3M</v>
      </c>
      <c r="AC36">
        <f>INDEX('[1]Flight Log Morten'!$J:$W,MATCH($C36,'[1]Flight Log Morten'!$Z:$Z,0),12)</f>
        <v>0</v>
      </c>
    </row>
    <row r="37" spans="1:29" x14ac:dyDescent="0.3">
      <c r="A37" t="s">
        <v>61</v>
      </c>
      <c r="B37" t="s">
        <v>5</v>
      </c>
      <c r="C37" t="s">
        <v>78</v>
      </c>
      <c r="D37" t="s">
        <v>79</v>
      </c>
      <c r="E37">
        <f>VLOOKUP($C37,Storage!$B:$P,2,FALSE)</f>
        <v>4.1078779539093304</v>
      </c>
      <c r="F37">
        <f>VLOOKUP($C37,Storage!$B:$OP,3,FALSE)</f>
        <v>1.9193682493641899</v>
      </c>
      <c r="G37">
        <f>VLOOKUP($C37,Storage!$B:$P,4,FALSE)</f>
        <v>176</v>
      </c>
      <c r="H37">
        <f>VLOOKUP($C37,Storage!$B:$P,5,FALSE)</f>
        <v>0</v>
      </c>
      <c r="I37">
        <f>VLOOKUP($C37,Storage!$B:$P,6,FALSE)</f>
        <v>176</v>
      </c>
      <c r="J37">
        <f>VLOOKUP($C37,Storage!$B:$P,7,FALSE)</f>
        <v>20240718</v>
      </c>
      <c r="K37" t="str">
        <f>VLOOKUP($C37,Storage!$B:$P,8,FALSE)</f>
        <v>E166</v>
      </c>
      <c r="L37" t="str">
        <f>VLOOKUP($C37,Storage!$B:$P,9,FALSE)</f>
        <v>M3M</v>
      </c>
      <c r="M37" t="str">
        <f>VLOOKUP($C37,Storage!$B:$P,10,FALSE)</f>
        <v>20m</v>
      </c>
      <c r="N37" t="str">
        <f>VLOOKUP($C37,Storage!$B:$P,11,FALSE)</f>
        <v>3D</v>
      </c>
      <c r="O37">
        <f>VLOOKUP($C37,Storage!$B:$P,12,FALSE)</f>
        <v>80</v>
      </c>
      <c r="P37">
        <f>VLOOKUP($C37,Storage!$B:$P,13,FALSE)</f>
        <v>85</v>
      </c>
      <c r="Q37">
        <f>VLOOKUP($C37,Storage!$B:$OP,14,FALSE)</f>
        <v>0</v>
      </c>
      <c r="R37">
        <f>INDEX('[1]Flight Log Morten'!$J:$W,MATCH($C37,'[1]Flight Log Morten'!$Z:$Z,0),1)</f>
        <v>0</v>
      </c>
      <c r="S37" t="str">
        <f>INDEX('[1]Flight Log Morten'!$J:$W,MATCH($C37,'[1]Flight Log Morten'!$Z:$Z,0),2)</f>
        <v>Yes</v>
      </c>
      <c r="T37" t="str">
        <f>INDEX('[1]Flight Log Morten'!$J:$W,MATCH($C37,'[1]Flight Log Morten'!$Z:$Z,0),3)</f>
        <v>Fahad</v>
      </c>
      <c r="U37" t="str">
        <f>INDEX('[1]Flight Log Morten'!$J:$W,MATCH($C37,'[1]Flight Log Morten'!$Z:$Z,0),4)</f>
        <v>not necessary</v>
      </c>
      <c r="V37">
        <f>INDEX('[1]Flight Log Morten'!$J:$W,MATCH($C37,'[1]Flight Log Morten'!$Z:$Z,0),5)</f>
        <v>0</v>
      </c>
      <c r="W37">
        <f>INDEX('[1]Flight Log Morten'!$J:$W,MATCH($C37,'[1]Flight Log Morten'!$Z:$Z,0),6)</f>
        <v>0</v>
      </c>
      <c r="X37" t="str">
        <f>INDEX('[1]Flight Log Morten'!$J:$W,MATCH($C37,'[1]Flight Log Morten'!$Z:$Z,0),7)</f>
        <v>M3M-1</v>
      </c>
      <c r="Y37" t="str">
        <f>INDEX('[1]Flight Log Morten'!$J:$W,MATCH($C37,'[1]Flight Log Morten'!$Z:$Z,0),8)</f>
        <v>Mathias</v>
      </c>
      <c r="Z37">
        <f>INDEX('[1]Flight Log Morten'!$J:$W,MATCH($C37,'[1]Flight Log Morten'!$Z:$Z,0),9)</f>
        <v>0</v>
      </c>
      <c r="AA37">
        <f>INDEX('[1]Flight Log Morten'!$J:$W,MATCH($C37,'[1]Flight Log Morten'!$Z:$Z,0),10)</f>
        <v>0</v>
      </c>
      <c r="AB37" t="str">
        <f>INDEX('[1]Flight Log Morten'!$J:$W,MATCH($C37,'[1]Flight Log Morten'!$Z:$Z,0),11)</f>
        <v>M3M</v>
      </c>
      <c r="AC37">
        <f>INDEX('[1]Flight Log Morten'!$J:$W,MATCH($C37,'[1]Flight Log Morten'!$Z:$Z,0),12)</f>
        <v>0</v>
      </c>
    </row>
    <row r="38" spans="1:29" x14ac:dyDescent="0.3">
      <c r="A38" t="s">
        <v>61</v>
      </c>
      <c r="B38" t="s">
        <v>5</v>
      </c>
      <c r="C38" t="s">
        <v>80</v>
      </c>
      <c r="D38" t="s">
        <v>81</v>
      </c>
      <c r="E38">
        <f>VLOOKUP($C38,Storage!$B:$P,2,FALSE)</f>
        <v>3.1559567665681199</v>
      </c>
      <c r="F38">
        <f>VLOOKUP($C38,Storage!$B:$OP,3,FALSE)</f>
        <v>1.93568740412592</v>
      </c>
      <c r="G38">
        <f>VLOOKUP($C38,Storage!$B:$P,4,FALSE)</f>
        <v>176</v>
      </c>
      <c r="H38">
        <f>VLOOKUP($C38,Storage!$B:$P,5,FALSE)</f>
        <v>0</v>
      </c>
      <c r="I38">
        <f>VLOOKUP($C38,Storage!$B:$P,6,FALSE)</f>
        <v>176</v>
      </c>
      <c r="J38">
        <f>VLOOKUP($C38,Storage!$B:$P,7,FALSE)</f>
        <v>20240723</v>
      </c>
      <c r="K38" t="str">
        <f>VLOOKUP($C38,Storage!$B:$P,8,FALSE)</f>
        <v>E166</v>
      </c>
      <c r="L38" t="str">
        <f>VLOOKUP($C38,Storage!$B:$P,9,FALSE)</f>
        <v>M3M</v>
      </c>
      <c r="M38" t="str">
        <f>VLOOKUP($C38,Storage!$B:$P,10,FALSE)</f>
        <v>20m</v>
      </c>
      <c r="N38" t="str">
        <f>VLOOKUP($C38,Storage!$B:$P,11,FALSE)</f>
        <v>3D</v>
      </c>
      <c r="O38">
        <f>VLOOKUP($C38,Storage!$B:$P,12,FALSE)</f>
        <v>80</v>
      </c>
      <c r="P38">
        <f>VLOOKUP($C38,Storage!$B:$P,13,FALSE)</f>
        <v>85</v>
      </c>
      <c r="Q38">
        <f>VLOOKUP($C38,Storage!$B:$OP,14,FALSE)</f>
        <v>0</v>
      </c>
      <c r="R38">
        <f>INDEX('[1]Flight Log Morten'!$J:$W,MATCH($C38,'[1]Flight Log Morten'!$Z:$Z,0),1)</f>
        <v>0</v>
      </c>
      <c r="S38" t="str">
        <f>INDEX('[1]Flight Log Morten'!$J:$W,MATCH($C38,'[1]Flight Log Morten'!$Z:$Z,0),2)</f>
        <v>Yes</v>
      </c>
      <c r="T38" t="str">
        <f>INDEX('[1]Flight Log Morten'!$J:$W,MATCH($C38,'[1]Flight Log Morten'!$Z:$Z,0),3)</f>
        <v>Fahad</v>
      </c>
      <c r="U38" t="str">
        <f>INDEX('[1]Flight Log Morten'!$J:$W,MATCH($C38,'[1]Flight Log Morten'!$Z:$Z,0),4)</f>
        <v>not necessary</v>
      </c>
      <c r="V38">
        <f>INDEX('[1]Flight Log Morten'!$J:$W,MATCH($C38,'[1]Flight Log Morten'!$Z:$Z,0),5)</f>
        <v>0</v>
      </c>
      <c r="W38">
        <f>INDEX('[1]Flight Log Morten'!$J:$W,MATCH($C38,'[1]Flight Log Morten'!$Z:$Z,0),6)</f>
        <v>0</v>
      </c>
      <c r="X38" t="str">
        <f>INDEX('[1]Flight Log Morten'!$J:$W,MATCH($C38,'[1]Flight Log Morten'!$Z:$Z,0),7)</f>
        <v>M3M-1</v>
      </c>
      <c r="Y38" t="str">
        <f>INDEX('[1]Flight Log Morten'!$J:$W,MATCH($C38,'[1]Flight Log Morten'!$Z:$Z,0),8)</f>
        <v>Mathias</v>
      </c>
      <c r="Z38">
        <f>INDEX('[1]Flight Log Morten'!$J:$W,MATCH($C38,'[1]Flight Log Morten'!$Z:$Z,0),9)</f>
        <v>0</v>
      </c>
      <c r="AA38">
        <f>INDEX('[1]Flight Log Morten'!$J:$W,MATCH($C38,'[1]Flight Log Morten'!$Z:$Z,0),10)</f>
        <v>0</v>
      </c>
      <c r="AB38" t="str">
        <f>INDEX('[1]Flight Log Morten'!$J:$W,MATCH($C38,'[1]Flight Log Morten'!$Z:$Z,0),11)</f>
        <v>M3M</v>
      </c>
      <c r="AC38">
        <f>INDEX('[1]Flight Log Morten'!$J:$W,MATCH($C38,'[1]Flight Log Morten'!$Z:$Z,0),12)</f>
        <v>0</v>
      </c>
    </row>
    <row r="39" spans="1:29" x14ac:dyDescent="0.3">
      <c r="A39" t="s">
        <v>61</v>
      </c>
      <c r="B39" t="s">
        <v>5</v>
      </c>
      <c r="C39" t="s">
        <v>82</v>
      </c>
      <c r="D39" t="s">
        <v>83</v>
      </c>
      <c r="E39">
        <f>VLOOKUP($C39,Storage!$B:$P,2,FALSE)</f>
        <v>3.2425087746232699</v>
      </c>
      <c r="F39">
        <f>VLOOKUP($C39,Storage!$B:$OP,3,FALSE)</f>
        <v>1.8172787567600599</v>
      </c>
      <c r="G39">
        <f>VLOOKUP($C39,Storage!$B:$P,4,FALSE)</f>
        <v>176</v>
      </c>
      <c r="H39">
        <f>VLOOKUP($C39,Storage!$B:$P,5,FALSE)</f>
        <v>0</v>
      </c>
      <c r="I39">
        <f>VLOOKUP($C39,Storage!$B:$P,6,FALSE)</f>
        <v>176</v>
      </c>
      <c r="J39">
        <f>VLOOKUP($C39,Storage!$B:$P,7,FALSE)</f>
        <v>20240729</v>
      </c>
      <c r="K39" t="str">
        <f>VLOOKUP($C39,Storage!$B:$P,8,FALSE)</f>
        <v>E166</v>
      </c>
      <c r="L39" t="str">
        <f>VLOOKUP($C39,Storage!$B:$P,9,FALSE)</f>
        <v>M3M</v>
      </c>
      <c r="M39" t="str">
        <f>VLOOKUP($C39,Storage!$B:$P,10,FALSE)</f>
        <v>20m</v>
      </c>
      <c r="N39" t="str">
        <f>VLOOKUP($C39,Storage!$B:$P,11,FALSE)</f>
        <v>3D</v>
      </c>
      <c r="O39">
        <f>VLOOKUP($C39,Storage!$B:$P,12,FALSE)</f>
        <v>80</v>
      </c>
      <c r="P39">
        <f>VLOOKUP($C39,Storage!$B:$P,13,FALSE)</f>
        <v>85</v>
      </c>
      <c r="Q39">
        <f>VLOOKUP($C39,Storage!$B:$OP,14,FALSE)</f>
        <v>0</v>
      </c>
      <c r="R39">
        <f>INDEX('[1]Flight Log Morten'!$J:$W,MATCH($C39,'[1]Flight Log Morten'!$Z:$Z,0),1)</f>
        <v>0</v>
      </c>
      <c r="S39" t="str">
        <f>INDEX('[1]Flight Log Morten'!$J:$W,MATCH($C39,'[1]Flight Log Morten'!$Z:$Z,0),2)</f>
        <v>Yes</v>
      </c>
      <c r="T39" t="str">
        <f>INDEX('[1]Flight Log Morten'!$J:$W,MATCH($C39,'[1]Flight Log Morten'!$Z:$Z,0),3)</f>
        <v>FAHAD PLEAS HAVE A LOOK mathias</v>
      </c>
      <c r="U39" t="str">
        <f>INDEX('[1]Flight Log Morten'!$J:$W,MATCH($C39,'[1]Flight Log Morten'!$Z:$Z,0),4)</f>
        <v>not necessary</v>
      </c>
      <c r="V39">
        <f>INDEX('[1]Flight Log Morten'!$J:$W,MATCH($C39,'[1]Flight Log Morten'!$Z:$Z,0),5)</f>
        <v>0</v>
      </c>
      <c r="W39">
        <f>INDEX('[1]Flight Log Morten'!$J:$W,MATCH($C39,'[1]Flight Log Morten'!$Z:$Z,0),6)</f>
        <v>0</v>
      </c>
      <c r="X39" t="str">
        <f>INDEX('[1]Flight Log Morten'!$J:$W,MATCH($C39,'[1]Flight Log Morten'!$Z:$Z,0),7)</f>
        <v>M3M-1</v>
      </c>
      <c r="Y39" t="str">
        <f>INDEX('[1]Flight Log Morten'!$J:$W,MATCH($C39,'[1]Flight Log Morten'!$Z:$Z,0),8)</f>
        <v>Mathias</v>
      </c>
      <c r="Z39">
        <f>INDEX('[1]Flight Log Morten'!$J:$W,MATCH($C39,'[1]Flight Log Morten'!$Z:$Z,0),9)</f>
        <v>0</v>
      </c>
      <c r="AA39">
        <f>INDEX('[1]Flight Log Morten'!$J:$W,MATCH($C39,'[1]Flight Log Morten'!$Z:$Z,0),10)</f>
        <v>0</v>
      </c>
      <c r="AB39" t="str">
        <f>INDEX('[1]Flight Log Morten'!$J:$W,MATCH($C39,'[1]Flight Log Morten'!$Z:$Z,0),11)</f>
        <v>M3M</v>
      </c>
      <c r="AC39">
        <f>INDEX('[1]Flight Log Morten'!$J:$W,MATCH($C39,'[1]Flight Log Morten'!$Z:$Z,0),12)</f>
        <v>0</v>
      </c>
    </row>
    <row r="40" spans="1:29" x14ac:dyDescent="0.3">
      <c r="A40" t="s">
        <v>61</v>
      </c>
      <c r="B40" t="s">
        <v>5</v>
      </c>
      <c r="C40" t="s">
        <v>84</v>
      </c>
      <c r="D40" t="s">
        <v>85</v>
      </c>
      <c r="E40">
        <f>VLOOKUP($C40,Storage!$B:$P,2,FALSE)</f>
        <v>4.5989405419677496</v>
      </c>
      <c r="F40">
        <f>VLOOKUP($C40,Storage!$B:$OP,3,FALSE)</f>
        <v>1.8030748469755</v>
      </c>
      <c r="G40">
        <f>VLOOKUP($C40,Storage!$B:$P,4,FALSE)</f>
        <v>176</v>
      </c>
      <c r="H40">
        <f>VLOOKUP($C40,Storage!$B:$P,5,FALSE)</f>
        <v>0</v>
      </c>
      <c r="I40">
        <f>VLOOKUP($C40,Storage!$B:$P,6,FALSE)</f>
        <v>176</v>
      </c>
      <c r="J40">
        <f>VLOOKUP($C40,Storage!$B:$P,7,FALSE)</f>
        <v>20240807</v>
      </c>
      <c r="K40" t="str">
        <f>VLOOKUP($C40,Storage!$B:$P,8,FALSE)</f>
        <v>E166</v>
      </c>
      <c r="L40" t="str">
        <f>VLOOKUP($C40,Storage!$B:$P,9,FALSE)</f>
        <v>M3M</v>
      </c>
      <c r="M40" t="str">
        <f>VLOOKUP($C40,Storage!$B:$P,10,FALSE)</f>
        <v>20m</v>
      </c>
      <c r="N40" t="str">
        <f>VLOOKUP($C40,Storage!$B:$P,11,FALSE)</f>
        <v>3D</v>
      </c>
      <c r="O40">
        <f>VLOOKUP($C40,Storage!$B:$P,12,FALSE)</f>
        <v>80</v>
      </c>
      <c r="P40">
        <f>VLOOKUP($C40,Storage!$B:$P,13,FALSE)</f>
        <v>85</v>
      </c>
      <c r="Q40">
        <f>VLOOKUP($C40,Storage!$B:$OP,14,FALSE)</f>
        <v>0</v>
      </c>
      <c r="R40" t="str">
        <f>INDEX('[1]Flight Log Morten'!$J:$W,MATCH($C40,'[1]Flight Log Morten'!$Z:$Z,0),1)</f>
        <v>-</v>
      </c>
      <c r="S40" t="str">
        <f>INDEX('[1]Flight Log Morten'!$J:$W,MATCH($C40,'[1]Flight Log Morten'!$Z:$Z,0),2)</f>
        <v>Yes</v>
      </c>
      <c r="T40" t="str">
        <f>INDEX('[1]Flight Log Morten'!$J:$W,MATCH($C40,'[1]Flight Log Morten'!$Z:$Z,0),3)</f>
        <v>Fahad</v>
      </c>
      <c r="U40" t="str">
        <f>INDEX('[1]Flight Log Morten'!$J:$W,MATCH($C40,'[1]Flight Log Morten'!$Z:$Z,0),4)</f>
        <v>not necessary</v>
      </c>
      <c r="V40">
        <f>INDEX('[1]Flight Log Morten'!$J:$W,MATCH($C40,'[1]Flight Log Morten'!$Z:$Z,0),5)</f>
        <v>0</v>
      </c>
      <c r="W40">
        <f>INDEX('[1]Flight Log Morten'!$J:$W,MATCH($C40,'[1]Flight Log Morten'!$Z:$Z,0),6)</f>
        <v>0</v>
      </c>
      <c r="X40" t="str">
        <f>INDEX('[1]Flight Log Morten'!$J:$W,MATCH($C40,'[1]Flight Log Morten'!$Z:$Z,0),7)</f>
        <v>M3M-1</v>
      </c>
      <c r="Y40" t="str">
        <f>INDEX('[1]Flight Log Morten'!$J:$W,MATCH($C40,'[1]Flight Log Morten'!$Z:$Z,0),8)</f>
        <v>Harri</v>
      </c>
      <c r="Z40">
        <f>INDEX('[1]Flight Log Morten'!$J:$W,MATCH($C40,'[1]Flight Log Morten'!$Z:$Z,0),9)</f>
        <v>0</v>
      </c>
      <c r="AA40">
        <f>INDEX('[1]Flight Log Morten'!$J:$W,MATCH($C40,'[1]Flight Log Morten'!$Z:$Z,0),10)</f>
        <v>0</v>
      </c>
      <c r="AB40" t="str">
        <f>INDEX('[1]Flight Log Morten'!$J:$W,MATCH($C40,'[1]Flight Log Morten'!$Z:$Z,0),11)</f>
        <v>M3M</v>
      </c>
      <c r="AC40" t="str">
        <f>INDEX('[1]Flight Log Morten'!$J:$W,MATCH($C40,'[1]Flight Log Morten'!$Z:$Z,0),12)</f>
        <v>Processed locally on the laptop.</v>
      </c>
    </row>
    <row r="41" spans="1:29" x14ac:dyDescent="0.3">
      <c r="A41" t="s">
        <v>61</v>
      </c>
      <c r="B41" t="s">
        <v>5</v>
      </c>
      <c r="C41" t="s">
        <v>86</v>
      </c>
      <c r="D41" t="s">
        <v>87</v>
      </c>
      <c r="E41">
        <f>VLOOKUP($C41,Storage!$B:$P,2,FALSE)</f>
        <v>5.1504376679658801</v>
      </c>
      <c r="F41">
        <f>VLOOKUP($C41,Storage!$B:$OP,3,FALSE)</f>
        <v>1.99715973995625</v>
      </c>
      <c r="G41">
        <f>VLOOKUP($C41,Storage!$B:$P,4,FALSE)</f>
        <v>176</v>
      </c>
      <c r="H41">
        <f>VLOOKUP($C41,Storage!$B:$P,5,FALSE)</f>
        <v>0</v>
      </c>
      <c r="I41">
        <f>VLOOKUP($C41,Storage!$B:$P,6,FALSE)</f>
        <v>176</v>
      </c>
      <c r="J41">
        <f>VLOOKUP($C41,Storage!$B:$P,7,FALSE)</f>
        <v>20240813</v>
      </c>
      <c r="K41" t="str">
        <f>VLOOKUP($C41,Storage!$B:$P,8,FALSE)</f>
        <v>E166</v>
      </c>
      <c r="L41" t="str">
        <f>VLOOKUP($C41,Storage!$B:$P,9,FALSE)</f>
        <v>M3M</v>
      </c>
      <c r="M41" t="str">
        <f>VLOOKUP($C41,Storage!$B:$P,10,FALSE)</f>
        <v>20m</v>
      </c>
      <c r="N41" t="str">
        <f>VLOOKUP($C41,Storage!$B:$P,11,FALSE)</f>
        <v>3D</v>
      </c>
      <c r="O41">
        <f>VLOOKUP($C41,Storage!$B:$P,12,FALSE)</f>
        <v>80</v>
      </c>
      <c r="P41">
        <f>VLOOKUP($C41,Storage!$B:$P,13,FALSE)</f>
        <v>85</v>
      </c>
      <c r="Q41">
        <f>VLOOKUP($C41,Storage!$B:$OP,14,FALSE)</f>
        <v>0</v>
      </c>
      <c r="R41">
        <f>INDEX('[1]Flight Log Morten'!$J:$W,MATCH($C41,'[1]Flight Log Morten'!$Z:$Z,0),1)</f>
        <v>0</v>
      </c>
      <c r="S41" t="str">
        <f>INDEX('[1]Flight Log Morten'!$J:$W,MATCH($C41,'[1]Flight Log Morten'!$Z:$Z,0),2)</f>
        <v>Yes</v>
      </c>
      <c r="T41" t="str">
        <f>INDEX('[1]Flight Log Morten'!$J:$W,MATCH($C41,'[1]Flight Log Morten'!$Z:$Z,0),3)</f>
        <v>Fahad</v>
      </c>
      <c r="U41" t="str">
        <f>INDEX('[1]Flight Log Morten'!$J:$W,MATCH($C41,'[1]Flight Log Morten'!$Z:$Z,0),4)</f>
        <v>not necessary</v>
      </c>
      <c r="V41">
        <f>INDEX('[1]Flight Log Morten'!$J:$W,MATCH($C41,'[1]Flight Log Morten'!$Z:$Z,0),5)</f>
        <v>0</v>
      </c>
      <c r="W41">
        <f>INDEX('[1]Flight Log Morten'!$J:$W,MATCH($C41,'[1]Flight Log Morten'!$Z:$Z,0),6)</f>
        <v>0</v>
      </c>
      <c r="X41" t="str">
        <f>INDEX('[1]Flight Log Morten'!$J:$W,MATCH($C41,'[1]Flight Log Morten'!$Z:$Z,0),7)</f>
        <v>M3M-2</v>
      </c>
      <c r="Y41" t="str">
        <f>INDEX('[1]Flight Log Morten'!$J:$W,MATCH($C41,'[1]Flight Log Morten'!$Z:$Z,0),8)</f>
        <v>Sindre Stokke</v>
      </c>
      <c r="Z41">
        <f>INDEX('[1]Flight Log Morten'!$J:$W,MATCH($C41,'[1]Flight Log Morten'!$Z:$Z,0),9)</f>
        <v>0</v>
      </c>
      <c r="AA41">
        <f>INDEX('[1]Flight Log Morten'!$J:$W,MATCH($C41,'[1]Flight Log Morten'!$Z:$Z,0),10)</f>
        <v>0</v>
      </c>
      <c r="AB41" t="str">
        <f>INDEX('[1]Flight Log Morten'!$J:$W,MATCH($C41,'[1]Flight Log Morten'!$Z:$Z,0),11)</f>
        <v>M3M</v>
      </c>
      <c r="AC41">
        <f>INDEX('[1]Flight Log Morten'!$J:$W,MATCH($C41,'[1]Flight Log Morten'!$Z:$Z,0),12)</f>
        <v>0</v>
      </c>
    </row>
    <row r="42" spans="1:29" x14ac:dyDescent="0.3">
      <c r="A42" t="s">
        <v>61</v>
      </c>
      <c r="B42" t="s">
        <v>32</v>
      </c>
      <c r="C42" t="s">
        <v>88</v>
      </c>
      <c r="D42" t="s">
        <v>89</v>
      </c>
      <c r="E42">
        <f>VLOOKUP($C42,Storage!$B:$P,2,FALSE)</f>
        <v>6.95235481578856</v>
      </c>
      <c r="F42">
        <f>VLOOKUP($C42,Storage!$B:$OP,3,FALSE)</f>
        <v>3.00585260055959</v>
      </c>
      <c r="G42">
        <f>VLOOKUP($C42,Storage!$B:$P,4,FALSE)</f>
        <v>75</v>
      </c>
      <c r="H42">
        <f>VLOOKUP($C42,Storage!$B:$P,5,FALSE)</f>
        <v>264</v>
      </c>
      <c r="I42">
        <f>VLOOKUP($C42,Storage!$B:$P,6,FALSE)</f>
        <v>339</v>
      </c>
      <c r="J42">
        <f>VLOOKUP($C42,Storage!$B:$P,7,FALSE)</f>
        <v>20240523</v>
      </c>
      <c r="K42" t="str">
        <f>VLOOKUP($C42,Storage!$B:$P,8,FALSE)</f>
        <v>E166</v>
      </c>
      <c r="L42" t="str">
        <f>VLOOKUP($C42,Storage!$B:$P,9,FALSE)</f>
        <v>M3M</v>
      </c>
      <c r="M42" t="str">
        <f>VLOOKUP($C42,Storage!$B:$P,10,FALSE)</f>
        <v>30m</v>
      </c>
      <c r="N42" t="str">
        <f>VLOOKUP($C42,Storage!$B:$P,11,FALSE)</f>
        <v>MS</v>
      </c>
      <c r="O42">
        <f>VLOOKUP($C42,Storage!$B:$P,12,FALSE)</f>
        <v>80</v>
      </c>
      <c r="P42">
        <f>VLOOKUP($C42,Storage!$B:$P,13,FALSE)</f>
        <v>85</v>
      </c>
      <c r="Q42">
        <f>VLOOKUP($C42,Storage!$B:$OP,14,FALSE)</f>
        <v>0</v>
      </c>
      <c r="R42" t="str">
        <f>INDEX('[1]Flight Log Morten'!$J:$W,MATCH($C42,'[1]Flight Log Morten'!$Z:$Z,0),1)</f>
        <v>Yes</v>
      </c>
      <c r="S42" t="str">
        <f>INDEX('[1]Flight Log Morten'!$J:$W,MATCH($C42,'[1]Flight Log Morten'!$Z:$Z,0),2)</f>
        <v>Yes</v>
      </c>
      <c r="T42" t="str">
        <f>INDEX('[1]Flight Log Morten'!$J:$W,MATCH($C42,'[1]Flight Log Morten'!$Z:$Z,0),3)</f>
        <v>Fahad</v>
      </c>
      <c r="U42" t="str">
        <f>INDEX('[1]Flight Log Morten'!$J:$W,MATCH($C42,'[1]Flight Log Morten'!$Z:$Z,0),4)</f>
        <v>not necessary</v>
      </c>
      <c r="V42" t="str">
        <f>INDEX('[1]Flight Log Morten'!$J:$W,MATCH($C42,'[1]Flight Log Morten'!$Z:$Z,0),5)</f>
        <v>Yes</v>
      </c>
      <c r="W42" t="str">
        <f>INDEX('[1]Flight Log Morten'!$J:$W,MATCH($C42,'[1]Flight Log Morten'!$Z:$Z,0),6)</f>
        <v>COPY AGAIN</v>
      </c>
      <c r="X42">
        <f>INDEX('[1]Flight Log Morten'!$J:$W,MATCH($C42,'[1]Flight Log Morten'!$Z:$Z,0),7)</f>
        <v>0</v>
      </c>
      <c r="Y42">
        <f>INDEX('[1]Flight Log Morten'!$J:$W,MATCH($C42,'[1]Flight Log Morten'!$Z:$Z,0),8)</f>
        <v>0</v>
      </c>
      <c r="Z42">
        <f>INDEX('[1]Flight Log Morten'!$J:$W,MATCH($C42,'[1]Flight Log Morten'!$Z:$Z,0),9)</f>
        <v>0</v>
      </c>
      <c r="AA42" t="str">
        <f>INDEX('[1]Flight Log Morten'!$J:$W,MATCH($C42,'[1]Flight Log Morten'!$Z:$Z,0),10)</f>
        <v>-</v>
      </c>
      <c r="AB42" t="str">
        <f>INDEX('[1]Flight Log Morten'!$J:$W,MATCH($C42,'[1]Flight Log Morten'!$Z:$Z,0),11)</f>
        <v>M3M</v>
      </c>
      <c r="AC42" t="str">
        <f>INDEX('[1]Flight Log Morten'!$J:$W,MATCH($C42,'[1]Flight Log Morten'!$Z:$Z,0),12)</f>
        <v>Gave a red warning about "Radiometric calibration with reflectance target".</v>
      </c>
    </row>
    <row r="43" spans="1:29" x14ac:dyDescent="0.3">
      <c r="A43" t="s">
        <v>61</v>
      </c>
      <c r="B43" t="s">
        <v>32</v>
      </c>
      <c r="C43" t="s">
        <v>90</v>
      </c>
      <c r="D43" t="s">
        <v>91</v>
      </c>
      <c r="E43">
        <f>VLOOKUP($C43,Storage!$B:$P,2,FALSE)</f>
        <v>6.3220476694404999</v>
      </c>
      <c r="F43">
        <f>VLOOKUP($C43,Storage!$B:$OP,3,FALSE)</f>
        <v>2.8923358293250199</v>
      </c>
      <c r="G43">
        <f>VLOOKUP($C43,Storage!$B:$P,4,FALSE)</f>
        <v>65</v>
      </c>
      <c r="H43">
        <f>VLOOKUP($C43,Storage!$B:$P,5,FALSE)</f>
        <v>244</v>
      </c>
      <c r="I43">
        <f>VLOOKUP($C43,Storage!$B:$P,6,FALSE)</f>
        <v>309</v>
      </c>
      <c r="J43">
        <f>VLOOKUP($C43,Storage!$B:$P,7,FALSE)</f>
        <v>20240530</v>
      </c>
      <c r="K43" t="str">
        <f>VLOOKUP($C43,Storage!$B:$P,8,FALSE)</f>
        <v>E166</v>
      </c>
      <c r="L43" t="str">
        <f>VLOOKUP($C43,Storage!$B:$P,9,FALSE)</f>
        <v>M3M</v>
      </c>
      <c r="M43" t="str">
        <f>VLOOKUP($C43,Storage!$B:$P,10,FALSE)</f>
        <v>30m</v>
      </c>
      <c r="N43" t="str">
        <f>VLOOKUP($C43,Storage!$B:$P,11,FALSE)</f>
        <v>MS</v>
      </c>
      <c r="O43">
        <f>VLOOKUP($C43,Storage!$B:$P,12,FALSE)</f>
        <v>80</v>
      </c>
      <c r="P43">
        <f>VLOOKUP($C43,Storage!$B:$P,13,FALSE)</f>
        <v>85</v>
      </c>
      <c r="Q43">
        <f>VLOOKUP($C43,Storage!$B:$OP,14,FALSE)</f>
        <v>0</v>
      </c>
      <c r="R43" t="str">
        <f>INDEX('[1]Flight Log Morten'!$J:$W,MATCH($C43,'[1]Flight Log Morten'!$Z:$Z,0),1)</f>
        <v>Yes</v>
      </c>
      <c r="S43" t="str">
        <f>INDEX('[1]Flight Log Morten'!$J:$W,MATCH($C43,'[1]Flight Log Morten'!$Z:$Z,0),2)</f>
        <v>Yes</v>
      </c>
      <c r="T43" t="str">
        <f>INDEX('[1]Flight Log Morten'!$J:$W,MATCH($C43,'[1]Flight Log Morten'!$Z:$Z,0),3)</f>
        <v>Fahad</v>
      </c>
      <c r="U43" t="str">
        <f>INDEX('[1]Flight Log Morten'!$J:$W,MATCH($C43,'[1]Flight Log Morten'!$Z:$Z,0),4)</f>
        <v>not necessary</v>
      </c>
      <c r="V43" t="str">
        <f>INDEX('[1]Flight Log Morten'!$J:$W,MATCH($C43,'[1]Flight Log Morten'!$Z:$Z,0),5)</f>
        <v>Yes</v>
      </c>
      <c r="W43" t="str">
        <f>INDEX('[1]Flight Log Morten'!$J:$W,MATCH($C43,'[1]Flight Log Morten'!$Z:$Z,0),6)</f>
        <v>COPY AGAIN</v>
      </c>
      <c r="X43">
        <f>INDEX('[1]Flight Log Morten'!$J:$W,MATCH($C43,'[1]Flight Log Morten'!$Z:$Z,0),7)</f>
        <v>0</v>
      </c>
      <c r="Y43">
        <f>INDEX('[1]Flight Log Morten'!$J:$W,MATCH($C43,'[1]Flight Log Morten'!$Z:$Z,0),8)</f>
        <v>0</v>
      </c>
      <c r="Z43">
        <f>INDEX('[1]Flight Log Morten'!$J:$W,MATCH($C43,'[1]Flight Log Morten'!$Z:$Z,0),9)</f>
        <v>0</v>
      </c>
      <c r="AA43" t="str">
        <f>INDEX('[1]Flight Log Morten'!$J:$W,MATCH($C43,'[1]Flight Log Morten'!$Z:$Z,0),10)</f>
        <v>-</v>
      </c>
      <c r="AB43" t="str">
        <f>INDEX('[1]Flight Log Morten'!$J:$W,MATCH($C43,'[1]Flight Log Morten'!$Z:$Z,0),11)</f>
        <v>M3M</v>
      </c>
      <c r="AC43">
        <f>INDEX('[1]Flight Log Morten'!$J:$W,MATCH($C43,'[1]Flight Log Morten'!$Z:$Z,0),12)</f>
        <v>0</v>
      </c>
    </row>
    <row r="44" spans="1:29" x14ac:dyDescent="0.3">
      <c r="A44" t="s">
        <v>61</v>
      </c>
      <c r="B44" t="s">
        <v>32</v>
      </c>
      <c r="C44" t="s">
        <v>92</v>
      </c>
      <c r="D44" t="s">
        <v>93</v>
      </c>
      <c r="E44">
        <f>VLOOKUP($C44,Storage!$B:$P,2,FALSE)</f>
        <v>8.3660268271341902</v>
      </c>
      <c r="F44">
        <f>VLOOKUP($C44,Storage!$B:$OP,3,FALSE)</f>
        <v>3.1151919467374598</v>
      </c>
      <c r="G44">
        <f>VLOOKUP($C44,Storage!$B:$P,4,FALSE)</f>
        <v>72</v>
      </c>
      <c r="H44">
        <f>VLOOKUP($C44,Storage!$B:$P,5,FALSE)</f>
        <v>268</v>
      </c>
      <c r="I44">
        <f>VLOOKUP($C44,Storage!$B:$P,6,FALSE)</f>
        <v>340</v>
      </c>
      <c r="J44">
        <f>VLOOKUP($C44,Storage!$B:$P,7,FALSE)</f>
        <v>20240607</v>
      </c>
      <c r="K44" t="str">
        <f>VLOOKUP($C44,Storage!$B:$P,8,FALSE)</f>
        <v>E166</v>
      </c>
      <c r="L44" t="str">
        <f>VLOOKUP($C44,Storage!$B:$P,9,FALSE)</f>
        <v>M3M</v>
      </c>
      <c r="M44" t="str">
        <f>VLOOKUP($C44,Storage!$B:$P,10,FALSE)</f>
        <v>30m</v>
      </c>
      <c r="N44" t="str">
        <f>VLOOKUP($C44,Storage!$B:$P,11,FALSE)</f>
        <v>MS</v>
      </c>
      <c r="O44">
        <f>VLOOKUP($C44,Storage!$B:$P,12,FALSE)</f>
        <v>80</v>
      </c>
      <c r="P44">
        <f>VLOOKUP($C44,Storage!$B:$P,13,FALSE)</f>
        <v>85</v>
      </c>
      <c r="Q44">
        <f>VLOOKUP($C44,Storage!$B:$OP,14,FALSE)</f>
        <v>0</v>
      </c>
      <c r="R44" t="str">
        <f>INDEX('[1]Flight Log Morten'!$J:$W,MATCH($C44,'[1]Flight Log Morten'!$Z:$Z,0),1)</f>
        <v>Yes</v>
      </c>
      <c r="S44" t="str">
        <f>INDEX('[1]Flight Log Morten'!$J:$W,MATCH($C44,'[1]Flight Log Morten'!$Z:$Z,0),2)</f>
        <v>Yes</v>
      </c>
      <c r="T44" t="str">
        <f>INDEX('[1]Flight Log Morten'!$J:$W,MATCH($C44,'[1]Flight Log Morten'!$Z:$Z,0),3)</f>
        <v>Fahad</v>
      </c>
      <c r="U44" t="str">
        <f>INDEX('[1]Flight Log Morten'!$J:$W,MATCH($C44,'[1]Flight Log Morten'!$Z:$Z,0),4)</f>
        <v>not necessary</v>
      </c>
      <c r="V44" t="str">
        <f>INDEX('[1]Flight Log Morten'!$J:$W,MATCH($C44,'[1]Flight Log Morten'!$Z:$Z,0),5)</f>
        <v>Yes</v>
      </c>
      <c r="W44" t="str">
        <f>INDEX('[1]Flight Log Morten'!$J:$W,MATCH($C44,'[1]Flight Log Morten'!$Z:$Z,0),6)</f>
        <v>COPY AGAIN</v>
      </c>
      <c r="X44">
        <f>INDEX('[1]Flight Log Morten'!$J:$W,MATCH($C44,'[1]Flight Log Morten'!$Z:$Z,0),7)</f>
        <v>0</v>
      </c>
      <c r="Y44">
        <f>INDEX('[1]Flight Log Morten'!$J:$W,MATCH($C44,'[1]Flight Log Morten'!$Z:$Z,0),8)</f>
        <v>0</v>
      </c>
      <c r="Z44">
        <f>INDEX('[1]Flight Log Morten'!$J:$W,MATCH($C44,'[1]Flight Log Morten'!$Z:$Z,0),9)</f>
        <v>0</v>
      </c>
      <c r="AA44" t="str">
        <f>INDEX('[1]Flight Log Morten'!$J:$W,MATCH($C44,'[1]Flight Log Morten'!$Z:$Z,0),10)</f>
        <v>8,0-10,0</v>
      </c>
      <c r="AB44" t="str">
        <f>INDEX('[1]Flight Log Morten'!$J:$W,MATCH($C44,'[1]Flight Log Morten'!$Z:$Z,0),11)</f>
        <v>M3M</v>
      </c>
      <c r="AC44" t="str">
        <f>INDEX('[1]Flight Log Morten'!$J:$W,MATCH($C44,'[1]Flight Log Morten'!$Z:$Z,0),12)</f>
        <v>We finally found the right settings in Pix4DMapper to process step 3 without errors.</v>
      </c>
    </row>
    <row r="45" spans="1:29" x14ac:dyDescent="0.3">
      <c r="A45" t="s">
        <v>61</v>
      </c>
      <c r="B45" t="s">
        <v>32</v>
      </c>
      <c r="C45" t="s">
        <v>94</v>
      </c>
      <c r="D45" t="s">
        <v>95</v>
      </c>
      <c r="E45">
        <f>VLOOKUP($C45,Storage!$B:$P,2,FALSE)</f>
        <v>6.6439703973010102</v>
      </c>
      <c r="F45">
        <f>VLOOKUP($C45,Storage!$B:$OP,3,FALSE)</f>
        <v>2.7943326868116798</v>
      </c>
      <c r="G45">
        <f>VLOOKUP($C45,Storage!$B:$P,4,FALSE)</f>
        <v>61</v>
      </c>
      <c r="H45">
        <f>VLOOKUP($C45,Storage!$B:$P,5,FALSE)</f>
        <v>236</v>
      </c>
      <c r="I45">
        <f>VLOOKUP($C45,Storage!$B:$P,6,FALSE)</f>
        <v>297</v>
      </c>
      <c r="J45">
        <f>VLOOKUP($C45,Storage!$B:$P,7,FALSE)</f>
        <v>20240611</v>
      </c>
      <c r="K45" t="str">
        <f>VLOOKUP($C45,Storage!$B:$P,8,FALSE)</f>
        <v>E166</v>
      </c>
      <c r="L45" t="str">
        <f>VLOOKUP($C45,Storage!$B:$P,9,FALSE)</f>
        <v>M3M</v>
      </c>
      <c r="M45" t="str">
        <f>VLOOKUP($C45,Storage!$B:$P,10,FALSE)</f>
        <v>30m</v>
      </c>
      <c r="N45" t="str">
        <f>VLOOKUP($C45,Storage!$B:$P,11,FALSE)</f>
        <v>MS</v>
      </c>
      <c r="O45">
        <f>VLOOKUP($C45,Storage!$B:$P,12,FALSE)</f>
        <v>80</v>
      </c>
      <c r="P45">
        <f>VLOOKUP($C45,Storage!$B:$P,13,FALSE)</f>
        <v>85</v>
      </c>
      <c r="Q45">
        <f>VLOOKUP($C45,Storage!$B:$OP,14,FALSE)</f>
        <v>0</v>
      </c>
      <c r="R45" t="str">
        <f>INDEX('[1]Flight Log Morten'!$J:$W,MATCH($C45,'[1]Flight Log Morten'!$Z:$Z,0),1)</f>
        <v>Yes</v>
      </c>
      <c r="S45" t="str">
        <f>INDEX('[1]Flight Log Morten'!$J:$W,MATCH($C45,'[1]Flight Log Morten'!$Z:$Z,0),2)</f>
        <v>Yes</v>
      </c>
      <c r="T45" t="str">
        <f>INDEX('[1]Flight Log Morten'!$J:$W,MATCH($C45,'[1]Flight Log Morten'!$Z:$Z,0),3)</f>
        <v>Fahad</v>
      </c>
      <c r="U45" t="str">
        <f>INDEX('[1]Flight Log Morten'!$J:$W,MATCH($C45,'[1]Flight Log Morten'!$Z:$Z,0),4)</f>
        <v>not necessary</v>
      </c>
      <c r="V45" t="str">
        <f>INDEX('[1]Flight Log Morten'!$J:$W,MATCH($C45,'[1]Flight Log Morten'!$Z:$Z,0),5)</f>
        <v>Yes</v>
      </c>
      <c r="W45" t="str">
        <f>INDEX('[1]Flight Log Morten'!$J:$W,MATCH($C45,'[1]Flight Log Morten'!$Z:$Z,0),6)</f>
        <v>COPY AGAIN</v>
      </c>
      <c r="X45">
        <f>INDEX('[1]Flight Log Morten'!$J:$W,MATCH($C45,'[1]Flight Log Morten'!$Z:$Z,0),7)</f>
        <v>0</v>
      </c>
      <c r="Y45">
        <f>INDEX('[1]Flight Log Morten'!$J:$W,MATCH($C45,'[1]Flight Log Morten'!$Z:$Z,0),8)</f>
        <v>0</v>
      </c>
      <c r="Z45">
        <f>INDEX('[1]Flight Log Morten'!$J:$W,MATCH($C45,'[1]Flight Log Morten'!$Z:$Z,0),9)</f>
        <v>0</v>
      </c>
      <c r="AA45" t="str">
        <f>INDEX('[1]Flight Log Morten'!$J:$W,MATCH($C45,'[1]Flight Log Morten'!$Z:$Z,0),10)</f>
        <v>-</v>
      </c>
      <c r="AB45" t="str">
        <f>INDEX('[1]Flight Log Morten'!$J:$W,MATCH($C45,'[1]Flight Log Morten'!$Z:$Z,0),11)</f>
        <v>M3M</v>
      </c>
      <c r="AC45" t="str">
        <f>INDEX('[1]Flight Log Morten'!$J:$W,MATCH($C45,'[1]Flight Log Morten'!$Z:$Z,0),12)</f>
        <v>Processing step 3 failed (Exif error), but then succeded when doing it again with the same settings.</v>
      </c>
    </row>
    <row r="46" spans="1:29" x14ac:dyDescent="0.3">
      <c r="A46" t="s">
        <v>61</v>
      </c>
      <c r="B46" t="s">
        <v>32</v>
      </c>
      <c r="C46" t="s">
        <v>96</v>
      </c>
      <c r="D46" t="s">
        <v>97</v>
      </c>
      <c r="E46">
        <f>VLOOKUP($C46,Storage!$B:$P,2,FALSE)</f>
        <v>7.6374145057052303</v>
      </c>
      <c r="F46">
        <f>VLOOKUP($C46,Storage!$B:$OP,3,FALSE)</f>
        <v>3.08223123569041</v>
      </c>
      <c r="G46">
        <f>VLOOKUP($C46,Storage!$B:$P,4,FALSE)</f>
        <v>73</v>
      </c>
      <c r="H46">
        <f>VLOOKUP($C46,Storage!$B:$P,5,FALSE)</f>
        <v>260</v>
      </c>
      <c r="I46">
        <f>VLOOKUP($C46,Storage!$B:$P,6,FALSE)</f>
        <v>333</v>
      </c>
      <c r="J46">
        <f>VLOOKUP($C46,Storage!$B:$P,7,FALSE)</f>
        <v>20240619</v>
      </c>
      <c r="K46" t="str">
        <f>VLOOKUP($C46,Storage!$B:$P,8,FALSE)</f>
        <v>E166</v>
      </c>
      <c r="L46" t="str">
        <f>VLOOKUP($C46,Storage!$B:$P,9,FALSE)</f>
        <v>M3M</v>
      </c>
      <c r="M46" t="str">
        <f>VLOOKUP($C46,Storage!$B:$P,10,FALSE)</f>
        <v>30m</v>
      </c>
      <c r="N46" t="str">
        <f>VLOOKUP($C46,Storage!$B:$P,11,FALSE)</f>
        <v>MS</v>
      </c>
      <c r="O46">
        <f>VLOOKUP($C46,Storage!$B:$P,12,FALSE)</f>
        <v>80</v>
      </c>
      <c r="P46">
        <f>VLOOKUP($C46,Storage!$B:$P,13,FALSE)</f>
        <v>85</v>
      </c>
      <c r="Q46">
        <f>VLOOKUP($C46,Storage!$B:$OP,14,FALSE)</f>
        <v>0</v>
      </c>
      <c r="R46" t="str">
        <f>INDEX('[1]Flight Log Morten'!$J:$W,MATCH($C46,'[1]Flight Log Morten'!$Z:$Z,0),1)</f>
        <v>Yes</v>
      </c>
      <c r="S46" t="str">
        <f>INDEX('[1]Flight Log Morten'!$J:$W,MATCH($C46,'[1]Flight Log Morten'!$Z:$Z,0),2)</f>
        <v>Yes</v>
      </c>
      <c r="T46" t="str">
        <f>INDEX('[1]Flight Log Morten'!$J:$W,MATCH($C46,'[1]Flight Log Morten'!$Z:$Z,0),3)</f>
        <v>Isak and Sindre?</v>
      </c>
      <c r="U46" t="str">
        <f>INDEX('[1]Flight Log Morten'!$J:$W,MATCH($C46,'[1]Flight Log Morten'!$Z:$Z,0),4)</f>
        <v>not necessary</v>
      </c>
      <c r="V46" t="str">
        <f>INDEX('[1]Flight Log Morten'!$J:$W,MATCH($C46,'[1]Flight Log Morten'!$Z:$Z,0),5)</f>
        <v>Yes</v>
      </c>
      <c r="W46" t="str">
        <f>INDEX('[1]Flight Log Morten'!$J:$W,MATCH($C46,'[1]Flight Log Morten'!$Z:$Z,0),6)</f>
        <v>COPY AGAIN</v>
      </c>
      <c r="X46" t="str">
        <f>INDEX('[1]Flight Log Morten'!$J:$W,MATCH($C46,'[1]Flight Log Morten'!$Z:$Z,0),7)</f>
        <v>M3M-2</v>
      </c>
      <c r="Y46">
        <f>INDEX('[1]Flight Log Morten'!$J:$W,MATCH($C46,'[1]Flight Log Morten'!$Z:$Z,0),8)</f>
        <v>0</v>
      </c>
      <c r="Z46">
        <f>INDEX('[1]Flight Log Morten'!$J:$W,MATCH($C46,'[1]Flight Log Morten'!$Z:$Z,0),9)</f>
        <v>0</v>
      </c>
      <c r="AA46">
        <f>INDEX('[1]Flight Log Morten'!$J:$W,MATCH($C46,'[1]Flight Log Morten'!$Z:$Z,0),10)</f>
        <v>0</v>
      </c>
      <c r="AB46" t="str">
        <f>INDEX('[1]Flight Log Morten'!$J:$W,MATCH($C46,'[1]Flight Log Morten'!$Z:$Z,0),11)</f>
        <v>M3M</v>
      </c>
      <c r="AC46" t="str">
        <f>INDEX('[1]Flight Log Morten'!$J:$W,MATCH($C46,'[1]Flight Log Morten'!$Z:$Z,0),12)</f>
        <v>"Error: Failed to write to Exif!" on step 3. Trying again.</v>
      </c>
    </row>
    <row r="47" spans="1:29" x14ac:dyDescent="0.3">
      <c r="A47" t="s">
        <v>61</v>
      </c>
      <c r="B47" t="s">
        <v>32</v>
      </c>
      <c r="C47" t="s">
        <v>98</v>
      </c>
      <c r="D47" t="s">
        <v>99</v>
      </c>
      <c r="E47">
        <f>VLOOKUP($C47,Storage!$B:$P,2,FALSE)</f>
        <v>6.2633631424978304</v>
      </c>
      <c r="F47">
        <f>VLOOKUP($C47,Storage!$B:$OP,3,FALSE)</f>
        <v>2.93049784004688</v>
      </c>
      <c r="G47">
        <f>VLOOKUP($C47,Storage!$B:$P,4,FALSE)</f>
        <v>61</v>
      </c>
      <c r="H47">
        <f>VLOOKUP($C47,Storage!$B:$P,5,FALSE)</f>
        <v>236</v>
      </c>
      <c r="I47">
        <f>VLOOKUP($C47,Storage!$B:$P,6,FALSE)</f>
        <v>297</v>
      </c>
      <c r="J47">
        <f>VLOOKUP($C47,Storage!$B:$P,7,FALSE)</f>
        <v>20240624</v>
      </c>
      <c r="K47" t="str">
        <f>VLOOKUP($C47,Storage!$B:$P,8,FALSE)</f>
        <v>E166</v>
      </c>
      <c r="L47" t="str">
        <f>VLOOKUP($C47,Storage!$B:$P,9,FALSE)</f>
        <v>M3M</v>
      </c>
      <c r="M47" t="str">
        <f>VLOOKUP($C47,Storage!$B:$P,10,FALSE)</f>
        <v>30m</v>
      </c>
      <c r="N47" t="str">
        <f>VLOOKUP($C47,Storage!$B:$P,11,FALSE)</f>
        <v>MS</v>
      </c>
      <c r="O47">
        <f>VLOOKUP($C47,Storage!$B:$P,12,FALSE)</f>
        <v>80</v>
      </c>
      <c r="P47">
        <f>VLOOKUP($C47,Storage!$B:$P,13,FALSE)</f>
        <v>85</v>
      </c>
      <c r="Q47">
        <f>VLOOKUP($C47,Storage!$B:$OP,14,FALSE)</f>
        <v>0</v>
      </c>
      <c r="R47" t="str">
        <f>INDEX('[1]Flight Log Morten'!$J:$W,MATCH($C47,'[1]Flight Log Morten'!$Z:$Z,0),1)</f>
        <v>Yes</v>
      </c>
      <c r="S47" t="str">
        <f>INDEX('[1]Flight Log Morten'!$J:$W,MATCH($C47,'[1]Flight Log Morten'!$Z:$Z,0),2)</f>
        <v>Yes</v>
      </c>
      <c r="T47" t="str">
        <f>INDEX('[1]Flight Log Morten'!$J:$W,MATCH($C47,'[1]Flight Log Morten'!$Z:$Z,0),3)</f>
        <v>Fahad</v>
      </c>
      <c r="U47" t="str">
        <f>INDEX('[1]Flight Log Morten'!$J:$W,MATCH($C47,'[1]Flight Log Morten'!$Z:$Z,0),4)</f>
        <v>not necessary</v>
      </c>
      <c r="V47" t="str">
        <f>INDEX('[1]Flight Log Morten'!$J:$W,MATCH($C47,'[1]Flight Log Morten'!$Z:$Z,0),5)</f>
        <v>Yes</v>
      </c>
      <c r="W47" t="str">
        <f>INDEX('[1]Flight Log Morten'!$J:$W,MATCH($C47,'[1]Flight Log Morten'!$Z:$Z,0),6)</f>
        <v>COPY AGAIN</v>
      </c>
      <c r="X47" t="str">
        <f>INDEX('[1]Flight Log Morten'!$J:$W,MATCH($C47,'[1]Flight Log Morten'!$Z:$Z,0),7)</f>
        <v>M3M-2</v>
      </c>
      <c r="Y47" t="str">
        <f>INDEX('[1]Flight Log Morten'!$J:$W,MATCH($C47,'[1]Flight Log Morten'!$Z:$Z,0),8)</f>
        <v>Sindre</v>
      </c>
      <c r="Z47">
        <f>INDEX('[1]Flight Log Morten'!$J:$W,MATCH($C47,'[1]Flight Log Morten'!$Z:$Z,0),9)</f>
        <v>0</v>
      </c>
      <c r="AA47">
        <f>INDEX('[1]Flight Log Morten'!$J:$W,MATCH($C47,'[1]Flight Log Morten'!$Z:$Z,0),10)</f>
        <v>0</v>
      </c>
      <c r="AB47" t="str">
        <f>INDEX('[1]Flight Log Morten'!$J:$W,MATCH($C47,'[1]Flight Log Morten'!$Z:$Z,0),11)</f>
        <v>M3M</v>
      </c>
      <c r="AC47">
        <f>INDEX('[1]Flight Log Morten'!$J:$W,MATCH($C47,'[1]Flight Log Morten'!$Z:$Z,0),12)</f>
        <v>0</v>
      </c>
    </row>
    <row r="48" spans="1:29" x14ac:dyDescent="0.3">
      <c r="A48" t="s">
        <v>61</v>
      </c>
      <c r="B48" t="s">
        <v>32</v>
      </c>
      <c r="C48" t="s">
        <v>100</v>
      </c>
      <c r="D48" t="s">
        <v>101</v>
      </c>
      <c r="E48">
        <f>VLOOKUP($C48,Storage!$B:$P,2,FALSE)</f>
        <v>7.52706577908247</v>
      </c>
      <c r="F48">
        <f>VLOOKUP($C48,Storage!$B:$OP,3,FALSE)</f>
        <v>3.1417310861870602</v>
      </c>
      <c r="G48">
        <f>VLOOKUP($C48,Storage!$B:$P,4,FALSE)</f>
        <v>69</v>
      </c>
      <c r="H48">
        <f>VLOOKUP($C48,Storage!$B:$P,5,FALSE)</f>
        <v>268</v>
      </c>
      <c r="I48">
        <f>VLOOKUP($C48,Storage!$B:$P,6,FALSE)</f>
        <v>337</v>
      </c>
      <c r="J48">
        <f>VLOOKUP($C48,Storage!$B:$P,7,FALSE)</f>
        <v>20240701</v>
      </c>
      <c r="K48" t="str">
        <f>VLOOKUP($C48,Storage!$B:$P,8,FALSE)</f>
        <v>E166</v>
      </c>
      <c r="L48" t="str">
        <f>VLOOKUP($C48,Storage!$B:$P,9,FALSE)</f>
        <v>M3M</v>
      </c>
      <c r="M48" t="str">
        <f>VLOOKUP($C48,Storage!$B:$P,10,FALSE)</f>
        <v>30m</v>
      </c>
      <c r="N48" t="str">
        <f>VLOOKUP($C48,Storage!$B:$P,11,FALSE)</f>
        <v>MS</v>
      </c>
      <c r="O48">
        <f>VLOOKUP($C48,Storage!$B:$P,12,FALSE)</f>
        <v>80</v>
      </c>
      <c r="P48">
        <f>VLOOKUP($C48,Storage!$B:$P,13,FALSE)</f>
        <v>85</v>
      </c>
      <c r="Q48">
        <f>VLOOKUP($C48,Storage!$B:$OP,14,FALSE)</f>
        <v>0</v>
      </c>
      <c r="R48" t="str">
        <f>INDEX('[1]Flight Log Morten'!$J:$W,MATCH($C48,'[1]Flight Log Morten'!$Z:$Z,0),1)</f>
        <v>Yes</v>
      </c>
      <c r="S48" t="str">
        <f>INDEX('[1]Flight Log Morten'!$J:$W,MATCH($C48,'[1]Flight Log Morten'!$Z:$Z,0),2)</f>
        <v>Yes</v>
      </c>
      <c r="T48" t="str">
        <f>INDEX('[1]Flight Log Morten'!$J:$W,MATCH($C48,'[1]Flight Log Morten'!$Z:$Z,0),3)</f>
        <v>Fahad</v>
      </c>
      <c r="U48" t="str">
        <f>INDEX('[1]Flight Log Morten'!$J:$W,MATCH($C48,'[1]Flight Log Morten'!$Z:$Z,0),4)</f>
        <v>not necessary</v>
      </c>
      <c r="V48" t="str">
        <f>INDEX('[1]Flight Log Morten'!$J:$W,MATCH($C48,'[1]Flight Log Morten'!$Z:$Z,0),5)</f>
        <v>Yes</v>
      </c>
      <c r="W48" t="str">
        <f>INDEX('[1]Flight Log Morten'!$J:$W,MATCH($C48,'[1]Flight Log Morten'!$Z:$Z,0),6)</f>
        <v>COPY AGAIN</v>
      </c>
      <c r="X48" t="str">
        <f>INDEX('[1]Flight Log Morten'!$J:$W,MATCH($C48,'[1]Flight Log Morten'!$Z:$Z,0),7)</f>
        <v>M3M-1</v>
      </c>
      <c r="Y48" t="str">
        <f>INDEX('[1]Flight Log Morten'!$J:$W,MATCH($C48,'[1]Flight Log Morten'!$Z:$Z,0),8)</f>
        <v>Sindre Stokke</v>
      </c>
      <c r="Z48">
        <f>INDEX('[1]Flight Log Morten'!$J:$W,MATCH($C48,'[1]Flight Log Morten'!$Z:$Z,0),9)</f>
        <v>0</v>
      </c>
      <c r="AA48">
        <f>INDEX('[1]Flight Log Morten'!$J:$W,MATCH($C48,'[1]Flight Log Morten'!$Z:$Z,0),10)</f>
        <v>0</v>
      </c>
      <c r="AB48" t="str">
        <f>INDEX('[1]Flight Log Morten'!$J:$W,MATCH($C48,'[1]Flight Log Morten'!$Z:$Z,0),11)</f>
        <v>M3M</v>
      </c>
      <c r="AC48" t="str">
        <f>INDEX('[1]Flight Log Morten'!$J:$W,MATCH($C48,'[1]Flight Log Morten'!$Z:$Z,0),12)</f>
        <v>DO STEP 3 AGAIN WITH CALIBRATION VALUES! Unsure if a cloud came in front of the sun before it was done.</v>
      </c>
    </row>
    <row r="49" spans="1:29" x14ac:dyDescent="0.3">
      <c r="A49" t="s">
        <v>61</v>
      </c>
      <c r="B49" t="s">
        <v>32</v>
      </c>
      <c r="C49" t="s">
        <v>102</v>
      </c>
      <c r="D49" t="s">
        <v>103</v>
      </c>
      <c r="E49">
        <f>VLOOKUP($C49,Storage!$B:$P,2,FALSE)</f>
        <v>6.1943525355309204</v>
      </c>
      <c r="F49">
        <f>VLOOKUP($C49,Storage!$B:$OP,3,FALSE)</f>
        <v>2.9035597955807999</v>
      </c>
      <c r="G49">
        <f>VLOOKUP($C49,Storage!$B:$P,4,FALSE)</f>
        <v>61</v>
      </c>
      <c r="H49">
        <f>VLOOKUP($C49,Storage!$B:$P,5,FALSE)</f>
        <v>236</v>
      </c>
      <c r="I49">
        <f>VLOOKUP($C49,Storage!$B:$P,6,FALSE)</f>
        <v>297</v>
      </c>
      <c r="J49">
        <f>VLOOKUP($C49,Storage!$B:$P,7,FALSE)</f>
        <v>20240708</v>
      </c>
      <c r="K49" t="str">
        <f>VLOOKUP($C49,Storage!$B:$P,8,FALSE)</f>
        <v>E166</v>
      </c>
      <c r="L49" t="str">
        <f>VLOOKUP($C49,Storage!$B:$P,9,FALSE)</f>
        <v>M3M</v>
      </c>
      <c r="M49" t="str">
        <f>VLOOKUP($C49,Storage!$B:$P,10,FALSE)</f>
        <v>30m</v>
      </c>
      <c r="N49" t="str">
        <f>VLOOKUP($C49,Storage!$B:$P,11,FALSE)</f>
        <v>MS</v>
      </c>
      <c r="O49">
        <f>VLOOKUP($C49,Storage!$B:$P,12,FALSE)</f>
        <v>80</v>
      </c>
      <c r="P49">
        <f>VLOOKUP($C49,Storage!$B:$P,13,FALSE)</f>
        <v>85</v>
      </c>
      <c r="Q49">
        <f>VLOOKUP($C49,Storage!$B:$OP,14,FALSE)</f>
        <v>0</v>
      </c>
      <c r="R49" t="str">
        <f>INDEX('[1]Flight Log Morten'!$J:$W,MATCH($C49,'[1]Flight Log Morten'!$Z:$Z,0),1)</f>
        <v>Yes</v>
      </c>
      <c r="S49" t="str">
        <f>INDEX('[1]Flight Log Morten'!$J:$W,MATCH($C49,'[1]Flight Log Morten'!$Z:$Z,0),2)</f>
        <v>Yes</v>
      </c>
      <c r="T49" t="str">
        <f>INDEX('[1]Flight Log Morten'!$J:$W,MATCH($C49,'[1]Flight Log Morten'!$Z:$Z,0),3)</f>
        <v>Harri</v>
      </c>
      <c r="U49" t="str">
        <f>INDEX('[1]Flight Log Morten'!$J:$W,MATCH($C49,'[1]Flight Log Morten'!$Z:$Z,0),4)</f>
        <v>indices done</v>
      </c>
      <c r="V49" t="str">
        <f>INDEX('[1]Flight Log Morten'!$J:$W,MATCH($C49,'[1]Flight Log Morten'!$Z:$Z,0),5)</f>
        <v>Yes</v>
      </c>
      <c r="W49" t="str">
        <f>INDEX('[1]Flight Log Morten'!$J:$W,MATCH($C49,'[1]Flight Log Morten'!$Z:$Z,0),6)</f>
        <v>COPY AGAIN</v>
      </c>
      <c r="X49" t="str">
        <f>INDEX('[1]Flight Log Morten'!$J:$W,MATCH($C49,'[1]Flight Log Morten'!$Z:$Z,0),7)</f>
        <v>M3M-2</v>
      </c>
      <c r="Y49" t="str">
        <f>INDEX('[1]Flight Log Morten'!$J:$W,MATCH($C49,'[1]Flight Log Morten'!$Z:$Z,0),8)</f>
        <v>Sindre Stokke</v>
      </c>
      <c r="Z49">
        <f>INDEX('[1]Flight Log Morten'!$J:$W,MATCH($C49,'[1]Flight Log Morten'!$Z:$Z,0),9)</f>
        <v>0</v>
      </c>
      <c r="AA49">
        <f>INDEX('[1]Flight Log Morten'!$J:$W,MATCH($C49,'[1]Flight Log Morten'!$Z:$Z,0),10)</f>
        <v>0</v>
      </c>
      <c r="AB49" t="str">
        <f>INDEX('[1]Flight Log Morten'!$J:$W,MATCH($C49,'[1]Flight Log Morten'!$Z:$Z,0),11)</f>
        <v>M3M</v>
      </c>
      <c r="AC49">
        <f>INDEX('[1]Flight Log Morten'!$J:$W,MATCH($C49,'[1]Flight Log Morten'!$Z:$Z,0),12)</f>
        <v>0</v>
      </c>
    </row>
    <row r="50" spans="1:29" x14ac:dyDescent="0.3">
      <c r="A50" t="s">
        <v>61</v>
      </c>
      <c r="B50" t="s">
        <v>32</v>
      </c>
      <c r="C50" t="s">
        <v>104</v>
      </c>
      <c r="D50" t="s">
        <v>105</v>
      </c>
      <c r="E50">
        <f>VLOOKUP($C50,Storage!$B:$P,2,FALSE)</f>
        <v>5.6581249767914397</v>
      </c>
      <c r="F50">
        <f>VLOOKUP($C50,Storage!$B:$OP,3,FALSE)</f>
        <v>2.8555310042575002</v>
      </c>
      <c r="G50">
        <f>VLOOKUP($C50,Storage!$B:$P,4,FALSE)</f>
        <v>63</v>
      </c>
      <c r="H50">
        <f>VLOOKUP($C50,Storage!$B:$P,5,FALSE)</f>
        <v>240</v>
      </c>
      <c r="I50">
        <f>VLOOKUP($C50,Storage!$B:$P,6,FALSE)</f>
        <v>303</v>
      </c>
      <c r="J50">
        <f>VLOOKUP($C50,Storage!$B:$P,7,FALSE)</f>
        <v>20240718</v>
      </c>
      <c r="K50" t="str">
        <f>VLOOKUP($C50,Storage!$B:$P,8,FALSE)</f>
        <v>E166</v>
      </c>
      <c r="L50" t="str">
        <f>VLOOKUP($C50,Storage!$B:$P,9,FALSE)</f>
        <v>M3M</v>
      </c>
      <c r="M50" t="str">
        <f>VLOOKUP($C50,Storage!$B:$P,10,FALSE)</f>
        <v>30m</v>
      </c>
      <c r="N50" t="str">
        <f>VLOOKUP($C50,Storage!$B:$P,11,FALSE)</f>
        <v>MS</v>
      </c>
      <c r="O50">
        <f>VLOOKUP($C50,Storage!$B:$P,12,FALSE)</f>
        <v>80</v>
      </c>
      <c r="P50">
        <f>VLOOKUP($C50,Storage!$B:$P,13,FALSE)</f>
        <v>85</v>
      </c>
      <c r="Q50">
        <f>VLOOKUP($C50,Storage!$B:$OP,14,FALSE)</f>
        <v>0</v>
      </c>
      <c r="R50" t="str">
        <f>INDEX('[1]Flight Log Morten'!$J:$W,MATCH($C50,'[1]Flight Log Morten'!$Z:$Z,0),1)</f>
        <v>Yes</v>
      </c>
      <c r="S50" t="str">
        <f>INDEX('[1]Flight Log Morten'!$J:$W,MATCH($C50,'[1]Flight Log Morten'!$Z:$Z,0),2)</f>
        <v>Yes</v>
      </c>
      <c r="T50" t="str">
        <f>INDEX('[1]Flight Log Morten'!$J:$W,MATCH($C50,'[1]Flight Log Morten'!$Z:$Z,0),3)</f>
        <v>Harri</v>
      </c>
      <c r="U50" t="str">
        <f>INDEX('[1]Flight Log Morten'!$J:$W,MATCH($C50,'[1]Flight Log Morten'!$Z:$Z,0),4)</f>
        <v>indices done</v>
      </c>
      <c r="V50" t="str">
        <f>INDEX('[1]Flight Log Morten'!$J:$W,MATCH($C50,'[1]Flight Log Morten'!$Z:$Z,0),5)</f>
        <v>Yes</v>
      </c>
      <c r="W50" t="str">
        <f>INDEX('[1]Flight Log Morten'!$J:$W,MATCH($C50,'[1]Flight Log Morten'!$Z:$Z,0),6)</f>
        <v>COPY AGAIN</v>
      </c>
      <c r="X50" t="str">
        <f>INDEX('[1]Flight Log Morten'!$J:$W,MATCH($C50,'[1]Flight Log Morten'!$Z:$Z,0),7)</f>
        <v>M3M-1</v>
      </c>
      <c r="Y50" t="str">
        <f>INDEX('[1]Flight Log Morten'!$J:$W,MATCH($C50,'[1]Flight Log Morten'!$Z:$Z,0),8)</f>
        <v>Mathias</v>
      </c>
      <c r="Z50">
        <f>INDEX('[1]Flight Log Morten'!$J:$W,MATCH($C50,'[1]Flight Log Morten'!$Z:$Z,0),9)</f>
        <v>0</v>
      </c>
      <c r="AA50">
        <f>INDEX('[1]Flight Log Morten'!$J:$W,MATCH($C50,'[1]Flight Log Morten'!$Z:$Z,0),10)</f>
        <v>0</v>
      </c>
      <c r="AB50" t="str">
        <f>INDEX('[1]Flight Log Morten'!$J:$W,MATCH($C50,'[1]Flight Log Morten'!$Z:$Z,0),11)</f>
        <v>M3M</v>
      </c>
      <c r="AC50">
        <f>INDEX('[1]Flight Log Morten'!$J:$W,MATCH($C50,'[1]Flight Log Morten'!$Z:$Z,0),12)</f>
        <v>0</v>
      </c>
    </row>
    <row r="51" spans="1:29" x14ac:dyDescent="0.3">
      <c r="A51" t="s">
        <v>61</v>
      </c>
      <c r="B51" t="s">
        <v>32</v>
      </c>
      <c r="C51" t="s">
        <v>106</v>
      </c>
      <c r="D51" t="s">
        <v>107</v>
      </c>
      <c r="E51">
        <f>VLOOKUP($C51,Storage!$B:$P,2,FALSE)</f>
        <v>5.9684890266507802</v>
      </c>
      <c r="F51">
        <f>VLOOKUP($C51,Storage!$B:$OP,3,FALSE)</f>
        <v>2.7808878822252101</v>
      </c>
      <c r="G51">
        <f>VLOOKUP($C51,Storage!$B:$P,4,FALSE)</f>
        <v>59</v>
      </c>
      <c r="H51">
        <f>VLOOKUP($C51,Storage!$B:$P,5,FALSE)</f>
        <v>232</v>
      </c>
      <c r="I51">
        <f>VLOOKUP($C51,Storage!$B:$P,6,FALSE)</f>
        <v>291</v>
      </c>
      <c r="J51">
        <f>VLOOKUP($C51,Storage!$B:$P,7,FALSE)</f>
        <v>20240724</v>
      </c>
      <c r="K51" t="str">
        <f>VLOOKUP($C51,Storage!$B:$P,8,FALSE)</f>
        <v>E166</v>
      </c>
      <c r="L51" t="str">
        <f>VLOOKUP($C51,Storage!$B:$P,9,FALSE)</f>
        <v>M3M</v>
      </c>
      <c r="M51" t="str">
        <f>VLOOKUP($C51,Storage!$B:$P,10,FALSE)</f>
        <v>30m</v>
      </c>
      <c r="N51" t="str">
        <f>VLOOKUP($C51,Storage!$B:$P,11,FALSE)</f>
        <v>MS</v>
      </c>
      <c r="O51">
        <f>VLOOKUP($C51,Storage!$B:$P,12,FALSE)</f>
        <v>80</v>
      </c>
      <c r="P51">
        <f>VLOOKUP($C51,Storage!$B:$P,13,FALSE)</f>
        <v>85</v>
      </c>
      <c r="Q51">
        <f>VLOOKUP($C51,Storage!$B:$OP,14,FALSE)</f>
        <v>0</v>
      </c>
      <c r="R51" t="str">
        <f>INDEX('[1]Flight Log Morten'!$J:$W,MATCH($C51,'[1]Flight Log Morten'!$Z:$Z,0),1)</f>
        <v>Yes</v>
      </c>
      <c r="S51" t="str">
        <f>INDEX('[1]Flight Log Morten'!$J:$W,MATCH($C51,'[1]Flight Log Morten'!$Z:$Z,0),2)</f>
        <v>Yes</v>
      </c>
      <c r="T51">
        <f>INDEX('[1]Flight Log Morten'!$J:$W,MATCH($C51,'[1]Flight Log Morten'!$Z:$Z,0),3)</f>
        <v>0</v>
      </c>
      <c r="U51" t="str">
        <f>INDEX('[1]Flight Log Morten'!$J:$W,MATCH($C51,'[1]Flight Log Morten'!$Z:$Z,0),4)</f>
        <v>indices done</v>
      </c>
      <c r="V51" t="str">
        <f>INDEX('[1]Flight Log Morten'!$J:$W,MATCH($C51,'[1]Flight Log Morten'!$Z:$Z,0),5)</f>
        <v>Yes</v>
      </c>
      <c r="W51" t="str">
        <f>INDEX('[1]Flight Log Morten'!$J:$W,MATCH($C51,'[1]Flight Log Morten'!$Z:$Z,0),6)</f>
        <v>COPY AGAIN</v>
      </c>
      <c r="X51" t="str">
        <f>INDEX('[1]Flight Log Morten'!$J:$W,MATCH($C51,'[1]Flight Log Morten'!$Z:$Z,0),7)</f>
        <v>M3M-1</v>
      </c>
      <c r="Y51" t="str">
        <f>INDEX('[1]Flight Log Morten'!$J:$W,MATCH($C51,'[1]Flight Log Morten'!$Z:$Z,0),8)</f>
        <v>Sindre Stokke</v>
      </c>
      <c r="Z51">
        <f>INDEX('[1]Flight Log Morten'!$J:$W,MATCH($C51,'[1]Flight Log Morten'!$Z:$Z,0),9)</f>
        <v>0</v>
      </c>
      <c r="AA51">
        <f>INDEX('[1]Flight Log Morten'!$J:$W,MATCH($C51,'[1]Flight Log Morten'!$Z:$Z,0),10)</f>
        <v>0</v>
      </c>
      <c r="AB51" t="str">
        <f>INDEX('[1]Flight Log Morten'!$J:$W,MATCH($C51,'[1]Flight Log Morten'!$Z:$Z,0),11)</f>
        <v>M3M</v>
      </c>
      <c r="AC51">
        <f>INDEX('[1]Flight Log Morten'!$J:$W,MATCH($C51,'[1]Flight Log Morten'!$Z:$Z,0),12)</f>
        <v>0</v>
      </c>
    </row>
    <row r="52" spans="1:29" x14ac:dyDescent="0.3">
      <c r="A52" t="s">
        <v>61</v>
      </c>
      <c r="B52" t="s">
        <v>32</v>
      </c>
      <c r="C52" t="s">
        <v>108</v>
      </c>
      <c r="D52" t="s">
        <v>109</v>
      </c>
      <c r="E52">
        <f>VLOOKUP($C52,Storage!$B:$P,2,FALSE)</f>
        <v>5.2629165733232997</v>
      </c>
      <c r="F52">
        <f>VLOOKUP($C52,Storage!$B:$OP,3,FALSE)</f>
        <v>2.8061369610950302</v>
      </c>
      <c r="G52">
        <f>VLOOKUP($C52,Storage!$B:$P,4,FALSE)</f>
        <v>61</v>
      </c>
      <c r="H52">
        <f>VLOOKUP($C52,Storage!$B:$P,5,FALSE)</f>
        <v>236</v>
      </c>
      <c r="I52">
        <f>VLOOKUP($C52,Storage!$B:$P,6,FALSE)</f>
        <v>297</v>
      </c>
      <c r="J52">
        <f>VLOOKUP($C52,Storage!$B:$P,7,FALSE)</f>
        <v>20240730</v>
      </c>
      <c r="K52" t="str">
        <f>VLOOKUP($C52,Storage!$B:$P,8,FALSE)</f>
        <v>E166</v>
      </c>
      <c r="L52" t="str">
        <f>VLOOKUP($C52,Storage!$B:$P,9,FALSE)</f>
        <v>M3M</v>
      </c>
      <c r="M52" t="str">
        <f>VLOOKUP($C52,Storage!$B:$P,10,FALSE)</f>
        <v>30m</v>
      </c>
      <c r="N52" t="str">
        <f>VLOOKUP($C52,Storage!$B:$P,11,FALSE)</f>
        <v>MS</v>
      </c>
      <c r="O52">
        <f>VLOOKUP($C52,Storage!$B:$P,12,FALSE)</f>
        <v>80</v>
      </c>
      <c r="P52">
        <f>VLOOKUP($C52,Storage!$B:$P,13,FALSE)</f>
        <v>85</v>
      </c>
      <c r="Q52">
        <f>VLOOKUP($C52,Storage!$B:$OP,14,FALSE)</f>
        <v>0</v>
      </c>
      <c r="R52" t="str">
        <f>INDEX('[1]Flight Log Morten'!$J:$W,MATCH($C52,'[1]Flight Log Morten'!$Z:$Z,0),1)</f>
        <v>Yes</v>
      </c>
      <c r="S52" t="str">
        <f>INDEX('[1]Flight Log Morten'!$J:$W,MATCH($C52,'[1]Flight Log Morten'!$Z:$Z,0),2)</f>
        <v>Yes</v>
      </c>
      <c r="T52" t="str">
        <f>INDEX('[1]Flight Log Morten'!$J:$W,MATCH($C52,'[1]Flight Log Morten'!$Z:$Z,0),3)</f>
        <v>Sindre</v>
      </c>
      <c r="U52" t="str">
        <f>INDEX('[1]Flight Log Morten'!$J:$W,MATCH($C52,'[1]Flight Log Morten'!$Z:$Z,0),4)</f>
        <v>not necessary</v>
      </c>
      <c r="V52" t="str">
        <f>INDEX('[1]Flight Log Morten'!$J:$W,MATCH($C52,'[1]Flight Log Morten'!$Z:$Z,0),5)</f>
        <v>Yes</v>
      </c>
      <c r="W52" t="str">
        <f>INDEX('[1]Flight Log Morten'!$J:$W,MATCH($C52,'[1]Flight Log Morten'!$Z:$Z,0),6)</f>
        <v>COPY AGAIN</v>
      </c>
      <c r="X52" t="str">
        <f>INDEX('[1]Flight Log Morten'!$J:$W,MATCH($C52,'[1]Flight Log Morten'!$Z:$Z,0),7)</f>
        <v>M3M-1</v>
      </c>
      <c r="Y52" t="str">
        <f>INDEX('[1]Flight Log Morten'!$J:$W,MATCH($C52,'[1]Flight Log Morten'!$Z:$Z,0),8)</f>
        <v>Mathias</v>
      </c>
      <c r="Z52">
        <f>INDEX('[1]Flight Log Morten'!$J:$W,MATCH($C52,'[1]Flight Log Morten'!$Z:$Z,0),9)</f>
        <v>0</v>
      </c>
      <c r="AA52">
        <f>INDEX('[1]Flight Log Morten'!$J:$W,MATCH($C52,'[1]Flight Log Morten'!$Z:$Z,0),10)</f>
        <v>0</v>
      </c>
      <c r="AB52" t="str">
        <f>INDEX('[1]Flight Log Morten'!$J:$W,MATCH($C52,'[1]Flight Log Morten'!$Z:$Z,0),11)</f>
        <v>M3M</v>
      </c>
      <c r="AC52">
        <f>INDEX('[1]Flight Log Morten'!$J:$W,MATCH($C52,'[1]Flight Log Morten'!$Z:$Z,0),12)</f>
        <v>0</v>
      </c>
    </row>
    <row r="53" spans="1:29" x14ac:dyDescent="0.3">
      <c r="A53" t="s">
        <v>61</v>
      </c>
      <c r="B53" t="s">
        <v>32</v>
      </c>
      <c r="C53" t="s">
        <v>110</v>
      </c>
      <c r="D53" t="s">
        <v>111</v>
      </c>
      <c r="E53">
        <f>VLOOKUP($C53,Storage!$B:$P,2,FALSE)</f>
        <v>5.8298231763765198</v>
      </c>
      <c r="F53">
        <f>VLOOKUP($C53,Storage!$B:$OP,3,FALSE)</f>
        <v>2.7924143774434902</v>
      </c>
      <c r="G53">
        <f>VLOOKUP($C53,Storage!$B:$P,4,FALSE)</f>
        <v>59</v>
      </c>
      <c r="H53">
        <f>VLOOKUP($C53,Storage!$B:$P,5,FALSE)</f>
        <v>232</v>
      </c>
      <c r="I53">
        <f>VLOOKUP($C53,Storage!$B:$P,6,FALSE)</f>
        <v>291</v>
      </c>
      <c r="J53">
        <f>VLOOKUP($C53,Storage!$B:$P,7,FALSE)</f>
        <v>20240806</v>
      </c>
      <c r="K53" t="str">
        <f>VLOOKUP($C53,Storage!$B:$P,8,FALSE)</f>
        <v>E166</v>
      </c>
      <c r="L53" t="str">
        <f>VLOOKUP($C53,Storage!$B:$P,9,FALSE)</f>
        <v>M3M</v>
      </c>
      <c r="M53" t="str">
        <f>VLOOKUP($C53,Storage!$B:$P,10,FALSE)</f>
        <v>30m</v>
      </c>
      <c r="N53" t="str">
        <f>VLOOKUP($C53,Storage!$B:$P,11,FALSE)</f>
        <v>MS</v>
      </c>
      <c r="O53">
        <f>VLOOKUP($C53,Storage!$B:$P,12,FALSE)</f>
        <v>80</v>
      </c>
      <c r="P53">
        <f>VLOOKUP($C53,Storage!$B:$P,13,FALSE)</f>
        <v>85</v>
      </c>
      <c r="Q53">
        <f>VLOOKUP($C53,Storage!$B:$OP,14,FALSE)</f>
        <v>0</v>
      </c>
      <c r="R53" t="str">
        <f>INDEX('[1]Flight Log Morten'!$J:$W,MATCH($C53,'[1]Flight Log Morten'!$Z:$Z,0),1)</f>
        <v>Yes</v>
      </c>
      <c r="S53" t="str">
        <f>INDEX('[1]Flight Log Morten'!$J:$W,MATCH($C53,'[1]Flight Log Morten'!$Z:$Z,0),2)</f>
        <v>Yes</v>
      </c>
      <c r="T53" t="str">
        <f>INDEX('[1]Flight Log Morten'!$J:$W,MATCH($C53,'[1]Flight Log Morten'!$Z:$Z,0),3)</f>
        <v>Sindre</v>
      </c>
      <c r="U53" t="str">
        <f>INDEX('[1]Flight Log Morten'!$J:$W,MATCH($C53,'[1]Flight Log Morten'!$Z:$Z,0),4)</f>
        <v>not necessary</v>
      </c>
      <c r="V53" t="str">
        <f>INDEX('[1]Flight Log Morten'!$J:$W,MATCH($C53,'[1]Flight Log Morten'!$Z:$Z,0),5)</f>
        <v>Yes</v>
      </c>
      <c r="W53" t="str">
        <f>INDEX('[1]Flight Log Morten'!$J:$W,MATCH($C53,'[1]Flight Log Morten'!$Z:$Z,0),6)</f>
        <v>COPY AGAIN</v>
      </c>
      <c r="X53" t="str">
        <f>INDEX('[1]Flight Log Morten'!$J:$W,MATCH($C53,'[1]Flight Log Morten'!$Z:$Z,0),7)</f>
        <v>M3M-1</v>
      </c>
      <c r="Y53" t="str">
        <f>INDEX('[1]Flight Log Morten'!$J:$W,MATCH($C53,'[1]Flight Log Morten'!$Z:$Z,0),8)</f>
        <v>Sindre Stokke</v>
      </c>
      <c r="Z53">
        <f>INDEX('[1]Flight Log Morten'!$J:$W,MATCH($C53,'[1]Flight Log Morten'!$Z:$Z,0),9)</f>
        <v>0</v>
      </c>
      <c r="AA53">
        <f>INDEX('[1]Flight Log Morten'!$J:$W,MATCH($C53,'[1]Flight Log Morten'!$Z:$Z,0),10)</f>
        <v>0</v>
      </c>
      <c r="AB53" t="str">
        <f>INDEX('[1]Flight Log Morten'!$J:$W,MATCH($C53,'[1]Flight Log Morten'!$Z:$Z,0),11)</f>
        <v>M3M</v>
      </c>
      <c r="AC53" t="str">
        <f>INDEX('[1]Flight Log Morten'!$J:$W,MATCH($C53,'[1]Flight Log Morten'!$Z:$Z,0),12)</f>
        <v>Processed locally on the laptop.</v>
      </c>
    </row>
    <row r="54" spans="1:29" x14ac:dyDescent="0.3">
      <c r="A54" t="s">
        <v>61</v>
      </c>
      <c r="B54" t="s">
        <v>32</v>
      </c>
      <c r="C54" t="s">
        <v>112</v>
      </c>
      <c r="D54" t="s">
        <v>113</v>
      </c>
      <c r="E54">
        <f>VLOOKUP($C54,Storage!$B:$P,2,FALSE)</f>
        <v>6.8206436755135602</v>
      </c>
      <c r="F54">
        <f>VLOOKUP($C54,Storage!$B:$OP,3,FALSE)</f>
        <v>2.83023550547659</v>
      </c>
      <c r="G54">
        <f>VLOOKUP($C54,Storage!$B:$P,4,FALSE)</f>
        <v>59</v>
      </c>
      <c r="H54">
        <f>VLOOKUP($C54,Storage!$B:$P,5,FALSE)</f>
        <v>232</v>
      </c>
      <c r="I54">
        <f>VLOOKUP($C54,Storage!$B:$P,6,FALSE)</f>
        <v>291</v>
      </c>
      <c r="J54">
        <f>VLOOKUP($C54,Storage!$B:$P,7,FALSE)</f>
        <v>20240812</v>
      </c>
      <c r="K54" t="str">
        <f>VLOOKUP($C54,Storage!$B:$P,8,FALSE)</f>
        <v>E166</v>
      </c>
      <c r="L54" t="str">
        <f>VLOOKUP($C54,Storage!$B:$P,9,FALSE)</f>
        <v>M3M</v>
      </c>
      <c r="M54" t="str">
        <f>VLOOKUP($C54,Storage!$B:$P,10,FALSE)</f>
        <v>30m</v>
      </c>
      <c r="N54" t="str">
        <f>VLOOKUP($C54,Storage!$B:$P,11,FALSE)</f>
        <v>MS</v>
      </c>
      <c r="O54">
        <f>VLOOKUP($C54,Storage!$B:$P,12,FALSE)</f>
        <v>80</v>
      </c>
      <c r="P54">
        <f>VLOOKUP($C54,Storage!$B:$P,13,FALSE)</f>
        <v>85</v>
      </c>
      <c r="Q54">
        <f>VLOOKUP($C54,Storage!$B:$OP,14,FALSE)</f>
        <v>0</v>
      </c>
      <c r="R54" t="str">
        <f>INDEX('[1]Flight Log Morten'!$J:$W,MATCH($C54,'[1]Flight Log Morten'!$Z:$Z,0),1)</f>
        <v>Yes</v>
      </c>
      <c r="S54" t="str">
        <f>INDEX('[1]Flight Log Morten'!$J:$W,MATCH($C54,'[1]Flight Log Morten'!$Z:$Z,0),2)</f>
        <v>Yes</v>
      </c>
      <c r="T54" t="str">
        <f>INDEX('[1]Flight Log Morten'!$J:$W,MATCH($C54,'[1]Flight Log Morten'!$Z:$Z,0),3)</f>
        <v>Fahad</v>
      </c>
      <c r="U54" t="str">
        <f>INDEX('[1]Flight Log Morten'!$J:$W,MATCH($C54,'[1]Flight Log Morten'!$Z:$Z,0),4)</f>
        <v>not necessary</v>
      </c>
      <c r="V54" t="str">
        <f>INDEX('[1]Flight Log Morten'!$J:$W,MATCH($C54,'[1]Flight Log Morten'!$Z:$Z,0),5)</f>
        <v>Yes</v>
      </c>
      <c r="W54" t="str">
        <f>INDEX('[1]Flight Log Morten'!$J:$W,MATCH($C54,'[1]Flight Log Morten'!$Z:$Z,0),6)</f>
        <v>COPY AGAIN</v>
      </c>
      <c r="X54" t="str">
        <f>INDEX('[1]Flight Log Morten'!$J:$W,MATCH($C54,'[1]Flight Log Morten'!$Z:$Z,0),7)</f>
        <v>M3M-1</v>
      </c>
      <c r="Y54" t="str">
        <f>INDEX('[1]Flight Log Morten'!$J:$W,MATCH($C54,'[1]Flight Log Morten'!$Z:$Z,0),8)</f>
        <v>Sindre Stokke</v>
      </c>
      <c r="Z54">
        <f>INDEX('[1]Flight Log Morten'!$J:$W,MATCH($C54,'[1]Flight Log Morten'!$Z:$Z,0),9)</f>
        <v>0</v>
      </c>
      <c r="AA54">
        <f>INDEX('[1]Flight Log Morten'!$J:$W,MATCH($C54,'[1]Flight Log Morten'!$Z:$Z,0),10)</f>
        <v>0</v>
      </c>
      <c r="AB54" t="str">
        <f>INDEX('[1]Flight Log Morten'!$J:$W,MATCH($C54,'[1]Flight Log Morten'!$Z:$Z,0),11)</f>
        <v>M3M</v>
      </c>
      <c r="AC54">
        <f>INDEX('[1]Flight Log Morten'!$J:$W,MATCH($C54,'[1]Flight Log Morten'!$Z:$Z,0),12)</f>
        <v>0</v>
      </c>
    </row>
    <row r="55" spans="1:29" x14ac:dyDescent="0.3">
      <c r="A55" t="s">
        <v>114</v>
      </c>
      <c r="B55" t="s">
        <v>5</v>
      </c>
      <c r="C55" t="s">
        <v>115</v>
      </c>
      <c r="D55" t="s">
        <v>116</v>
      </c>
      <c r="E55">
        <f>VLOOKUP($C55,Storage!$B:$P,2,FALSE)</f>
        <v>9.3283823328092694</v>
      </c>
      <c r="F55">
        <f>VLOOKUP($C55,Storage!$B:$OP,3,FALSE)</f>
        <v>2.7224456323310702</v>
      </c>
      <c r="G55">
        <f>VLOOKUP($C55,Storage!$B:$P,4,FALSE)</f>
        <v>297</v>
      </c>
      <c r="H55">
        <f>VLOOKUP($C55,Storage!$B:$P,5,FALSE)</f>
        <v>0</v>
      </c>
      <c r="I55">
        <f>VLOOKUP($C55,Storage!$B:$P,6,FALSE)</f>
        <v>297</v>
      </c>
      <c r="J55">
        <f>VLOOKUP($C55,Storage!$B:$P,7,FALSE)</f>
        <v>20240528</v>
      </c>
      <c r="K55" t="str">
        <f>VLOOKUP($C55,Storage!$B:$P,8,FALSE)</f>
        <v>OAT_FRONTIERS</v>
      </c>
      <c r="L55" t="str">
        <f>VLOOKUP($C55,Storage!$B:$P,9,FALSE)</f>
        <v>M3M</v>
      </c>
      <c r="M55" t="str">
        <f>VLOOKUP($C55,Storage!$B:$P,10,FALSE)</f>
        <v>20m</v>
      </c>
      <c r="N55" t="str">
        <f>VLOOKUP($C55,Storage!$B:$P,11,FALSE)</f>
        <v>3D</v>
      </c>
      <c r="O55">
        <f>VLOOKUP($C55,Storage!$B:$P,12,FALSE)</f>
        <v>80</v>
      </c>
      <c r="P55">
        <f>VLOOKUP($C55,Storage!$B:$P,13,FALSE)</f>
        <v>85</v>
      </c>
      <c r="Q55">
        <f>VLOOKUP($C55,Storage!$B:$OP,14,FALSE)</f>
        <v>0</v>
      </c>
      <c r="R55" t="str">
        <f>INDEX('[1]Flight Log Morten'!$J:$W,MATCH($C55,'[1]Flight Log Morten'!$Z:$Z,0),1)</f>
        <v>Yes</v>
      </c>
      <c r="S55" t="str">
        <f>INDEX('[1]Flight Log Morten'!$J:$W,MATCH($C55,'[1]Flight Log Morten'!$Z:$Z,0),2)</f>
        <v>Yes</v>
      </c>
      <c r="T55" t="str">
        <f>INDEX('[1]Flight Log Morten'!$J:$W,MATCH($C55,'[1]Flight Log Morten'!$Z:$Z,0),3)</f>
        <v>Isak</v>
      </c>
      <c r="U55" t="str">
        <f>INDEX('[1]Flight Log Morten'!$J:$W,MATCH($C55,'[1]Flight Log Morten'!$Z:$Z,0),4)</f>
        <v>not necessary</v>
      </c>
      <c r="V55" t="str">
        <f>INDEX('[1]Flight Log Morten'!$J:$W,MATCH($C55,'[1]Flight Log Morten'!$Z:$Z,0),5)</f>
        <v>No</v>
      </c>
      <c r="W55">
        <f>INDEX('[1]Flight Log Morten'!$J:$W,MATCH($C55,'[1]Flight Log Morten'!$Z:$Z,0),6)</f>
        <v>0</v>
      </c>
      <c r="X55">
        <f>INDEX('[1]Flight Log Morten'!$J:$W,MATCH($C55,'[1]Flight Log Morten'!$Z:$Z,0),7)</f>
        <v>0</v>
      </c>
      <c r="Y55">
        <f>INDEX('[1]Flight Log Morten'!$J:$W,MATCH($C55,'[1]Flight Log Morten'!$Z:$Z,0),8)</f>
        <v>0</v>
      </c>
      <c r="Z55">
        <f>INDEX('[1]Flight Log Morten'!$J:$W,MATCH($C55,'[1]Flight Log Morten'!$Z:$Z,0),9)</f>
        <v>0</v>
      </c>
      <c r="AA55" t="str">
        <f>INDEX('[1]Flight Log Morten'!$J:$W,MATCH($C55,'[1]Flight Log Morten'!$Z:$Z,0),10)</f>
        <v>-</v>
      </c>
      <c r="AB55" t="str">
        <f>INDEX('[1]Flight Log Morten'!$J:$W,MATCH($C55,'[1]Flight Log Morten'!$Z:$Z,0),11)</f>
        <v>M3M</v>
      </c>
      <c r="AC55" t="str">
        <f>INDEX('[1]Flight Log Morten'!$J:$W,MATCH($C55,'[1]Flight Log Morten'!$Z:$Z,0),12)</f>
        <v>MS Data Not captured</v>
      </c>
    </row>
    <row r="56" spans="1:29" x14ac:dyDescent="0.3">
      <c r="A56" t="s">
        <v>114</v>
      </c>
      <c r="B56" t="s">
        <v>5</v>
      </c>
      <c r="C56" t="s">
        <v>117</v>
      </c>
      <c r="D56" t="s">
        <v>118</v>
      </c>
      <c r="E56">
        <f>VLOOKUP($C56,Storage!$B:$P,2,FALSE)</f>
        <v>8.4800510415807295</v>
      </c>
      <c r="F56">
        <f>VLOOKUP($C56,Storage!$B:$OP,3,FALSE)</f>
        <v>2.69791197218</v>
      </c>
      <c r="G56">
        <f>VLOOKUP($C56,Storage!$B:$P,4,FALSE)</f>
        <v>295</v>
      </c>
      <c r="H56">
        <f>VLOOKUP($C56,Storage!$B:$P,5,FALSE)</f>
        <v>0</v>
      </c>
      <c r="I56">
        <f>VLOOKUP($C56,Storage!$B:$P,6,FALSE)</f>
        <v>295</v>
      </c>
      <c r="J56">
        <f>VLOOKUP($C56,Storage!$B:$P,7,FALSE)</f>
        <v>20240603</v>
      </c>
      <c r="K56" t="str">
        <f>VLOOKUP($C56,Storage!$B:$P,8,FALSE)</f>
        <v>OAT_FRONTIERS</v>
      </c>
      <c r="L56" t="str">
        <f>VLOOKUP($C56,Storage!$B:$P,9,FALSE)</f>
        <v>M3M</v>
      </c>
      <c r="M56" t="str">
        <f>VLOOKUP($C56,Storage!$B:$P,10,FALSE)</f>
        <v>20m</v>
      </c>
      <c r="N56" t="str">
        <f>VLOOKUP($C56,Storage!$B:$P,11,FALSE)</f>
        <v>3D</v>
      </c>
      <c r="O56">
        <f>VLOOKUP($C56,Storage!$B:$P,12,FALSE)</f>
        <v>80</v>
      </c>
      <c r="P56">
        <f>VLOOKUP($C56,Storage!$B:$P,13,FALSE)</f>
        <v>85</v>
      </c>
      <c r="Q56">
        <f>VLOOKUP($C56,Storage!$B:$OP,14,FALSE)</f>
        <v>0</v>
      </c>
      <c r="R56" t="str">
        <f>INDEX('[1]Flight Log Morten'!$J:$W,MATCH($C56,'[1]Flight Log Morten'!$Z:$Z,0),1)</f>
        <v>Yes</v>
      </c>
      <c r="S56" t="str">
        <f>INDEX('[1]Flight Log Morten'!$J:$W,MATCH($C56,'[1]Flight Log Morten'!$Z:$Z,0),2)</f>
        <v>Yes</v>
      </c>
      <c r="T56" t="str">
        <f>INDEX('[1]Flight Log Morten'!$J:$W,MATCH($C56,'[1]Flight Log Morten'!$Z:$Z,0),3)</f>
        <v>Isak</v>
      </c>
      <c r="U56" t="str">
        <f>INDEX('[1]Flight Log Morten'!$J:$W,MATCH($C56,'[1]Flight Log Morten'!$Z:$Z,0),4)</f>
        <v>not necessary</v>
      </c>
      <c r="V56" t="str">
        <f>INDEX('[1]Flight Log Morten'!$J:$W,MATCH($C56,'[1]Flight Log Morten'!$Z:$Z,0),5)</f>
        <v>No</v>
      </c>
      <c r="W56">
        <f>INDEX('[1]Flight Log Morten'!$J:$W,MATCH($C56,'[1]Flight Log Morten'!$Z:$Z,0),6)</f>
        <v>0</v>
      </c>
      <c r="X56">
        <f>INDEX('[1]Flight Log Morten'!$J:$W,MATCH($C56,'[1]Flight Log Morten'!$Z:$Z,0),7)</f>
        <v>0</v>
      </c>
      <c r="Y56">
        <f>INDEX('[1]Flight Log Morten'!$J:$W,MATCH($C56,'[1]Flight Log Morten'!$Z:$Z,0),8)</f>
        <v>0</v>
      </c>
      <c r="Z56">
        <f>INDEX('[1]Flight Log Morten'!$J:$W,MATCH($C56,'[1]Flight Log Morten'!$Z:$Z,0),9)</f>
        <v>0</v>
      </c>
      <c r="AA56" t="str">
        <f>INDEX('[1]Flight Log Morten'!$J:$W,MATCH($C56,'[1]Flight Log Morten'!$Z:$Z,0),10)</f>
        <v>-</v>
      </c>
      <c r="AB56" t="str">
        <f>INDEX('[1]Flight Log Morten'!$J:$W,MATCH($C56,'[1]Flight Log Morten'!$Z:$Z,0),11)</f>
        <v>M3M</v>
      </c>
      <c r="AC56">
        <f>INDEX('[1]Flight Log Morten'!$J:$W,MATCH($C56,'[1]Flight Log Morten'!$Z:$Z,0),12)</f>
        <v>0</v>
      </c>
    </row>
    <row r="57" spans="1:29" x14ac:dyDescent="0.3">
      <c r="A57" t="s">
        <v>114</v>
      </c>
      <c r="B57" t="s">
        <v>5</v>
      </c>
      <c r="C57" t="s">
        <v>119</v>
      </c>
      <c r="D57" t="s">
        <v>120</v>
      </c>
      <c r="E57">
        <f>VLOOKUP($C57,Storage!$B:$P,2,FALSE)</f>
        <v>8.1331333108246309</v>
      </c>
      <c r="F57">
        <f>VLOOKUP($C57,Storage!$B:$OP,3,FALSE)</f>
        <v>2.8837818782776501</v>
      </c>
      <c r="G57">
        <f>VLOOKUP($C57,Storage!$B:$P,4,FALSE)</f>
        <v>296</v>
      </c>
      <c r="H57">
        <f>VLOOKUP($C57,Storage!$B:$P,5,FALSE)</f>
        <v>0</v>
      </c>
      <c r="I57">
        <f>VLOOKUP($C57,Storage!$B:$P,6,FALSE)</f>
        <v>296</v>
      </c>
      <c r="J57">
        <f>VLOOKUP($C57,Storage!$B:$P,7,FALSE)</f>
        <v>20240610</v>
      </c>
      <c r="K57" t="str">
        <f>VLOOKUP($C57,Storage!$B:$P,8,FALSE)</f>
        <v>OAT_FRONTIERS</v>
      </c>
      <c r="L57" t="str">
        <f>VLOOKUP($C57,Storage!$B:$P,9,FALSE)</f>
        <v>M3M</v>
      </c>
      <c r="M57" t="str">
        <f>VLOOKUP($C57,Storage!$B:$P,10,FALSE)</f>
        <v>20m</v>
      </c>
      <c r="N57" t="str">
        <f>VLOOKUP($C57,Storage!$B:$P,11,FALSE)</f>
        <v>3D</v>
      </c>
      <c r="O57">
        <f>VLOOKUP($C57,Storage!$B:$P,12,FALSE)</f>
        <v>80</v>
      </c>
      <c r="P57">
        <f>VLOOKUP($C57,Storage!$B:$P,13,FALSE)</f>
        <v>85</v>
      </c>
      <c r="Q57">
        <f>VLOOKUP($C57,Storage!$B:$OP,14,FALSE)</f>
        <v>0</v>
      </c>
      <c r="R57" t="str">
        <f>INDEX('[1]Flight Log Morten'!$J:$W,MATCH($C57,'[1]Flight Log Morten'!$Z:$Z,0),1)</f>
        <v>Yes</v>
      </c>
      <c r="S57" t="str">
        <f>INDEX('[1]Flight Log Morten'!$J:$W,MATCH($C57,'[1]Flight Log Morten'!$Z:$Z,0),2)</f>
        <v>Yes</v>
      </c>
      <c r="T57" t="str">
        <f>INDEX('[1]Flight Log Morten'!$J:$W,MATCH($C57,'[1]Flight Log Morten'!$Z:$Z,0),3)</f>
        <v>Isak</v>
      </c>
      <c r="U57" t="str">
        <f>INDEX('[1]Flight Log Morten'!$J:$W,MATCH($C57,'[1]Flight Log Morten'!$Z:$Z,0),4)</f>
        <v>not necessary</v>
      </c>
      <c r="V57" t="str">
        <f>INDEX('[1]Flight Log Morten'!$J:$W,MATCH($C57,'[1]Flight Log Morten'!$Z:$Z,0),5)</f>
        <v>No</v>
      </c>
      <c r="W57">
        <f>INDEX('[1]Flight Log Morten'!$J:$W,MATCH($C57,'[1]Flight Log Morten'!$Z:$Z,0),6)</f>
        <v>0</v>
      </c>
      <c r="X57">
        <f>INDEX('[1]Flight Log Morten'!$J:$W,MATCH($C57,'[1]Flight Log Morten'!$Z:$Z,0),7)</f>
        <v>0</v>
      </c>
      <c r="Y57">
        <f>INDEX('[1]Flight Log Morten'!$J:$W,MATCH($C57,'[1]Flight Log Morten'!$Z:$Z,0),8)</f>
        <v>0</v>
      </c>
      <c r="Z57">
        <f>INDEX('[1]Flight Log Morten'!$J:$W,MATCH($C57,'[1]Flight Log Morten'!$Z:$Z,0),9)</f>
        <v>0</v>
      </c>
      <c r="AA57" t="str">
        <f>INDEX('[1]Flight Log Morten'!$J:$W,MATCH($C57,'[1]Flight Log Morten'!$Z:$Z,0),10)</f>
        <v>-</v>
      </c>
      <c r="AB57" t="str">
        <f>INDEX('[1]Flight Log Morten'!$J:$W,MATCH($C57,'[1]Flight Log Morten'!$Z:$Z,0),11)</f>
        <v>M3M</v>
      </c>
      <c r="AC57">
        <f>INDEX('[1]Flight Log Morten'!$J:$W,MATCH($C57,'[1]Flight Log Morten'!$Z:$Z,0),12)</f>
        <v>0</v>
      </c>
    </row>
    <row r="58" spans="1:29" x14ac:dyDescent="0.3">
      <c r="A58" t="s">
        <v>114</v>
      </c>
      <c r="B58" t="s">
        <v>5</v>
      </c>
      <c r="C58" t="s">
        <v>121</v>
      </c>
      <c r="D58" t="s">
        <v>122</v>
      </c>
      <c r="E58">
        <f>VLOOKUP($C58,Storage!$B:$P,2,FALSE)</f>
        <v>8.1925220396369696</v>
      </c>
      <c r="F58">
        <f>VLOOKUP($C58,Storage!$B:$OP,3,FALSE)</f>
        <v>2.7355361310765098</v>
      </c>
      <c r="G58">
        <f>VLOOKUP($C58,Storage!$B:$P,4,FALSE)</f>
        <v>297</v>
      </c>
      <c r="H58">
        <f>VLOOKUP($C58,Storage!$B:$P,5,FALSE)</f>
        <v>0</v>
      </c>
      <c r="I58">
        <f>VLOOKUP($C58,Storage!$B:$P,6,FALSE)</f>
        <v>297</v>
      </c>
      <c r="J58">
        <f>VLOOKUP($C58,Storage!$B:$P,7,FALSE)</f>
        <v>20240619</v>
      </c>
      <c r="K58" t="str">
        <f>VLOOKUP($C58,Storage!$B:$P,8,FALSE)</f>
        <v>OAT_FRONTIERS</v>
      </c>
      <c r="L58" t="str">
        <f>VLOOKUP($C58,Storage!$B:$P,9,FALSE)</f>
        <v>M3M</v>
      </c>
      <c r="M58" t="str">
        <f>VLOOKUP($C58,Storage!$B:$P,10,FALSE)</f>
        <v>20m</v>
      </c>
      <c r="N58" t="str">
        <f>VLOOKUP($C58,Storage!$B:$P,11,FALSE)</f>
        <v>3D</v>
      </c>
      <c r="O58">
        <f>VLOOKUP($C58,Storage!$B:$P,12,FALSE)</f>
        <v>80</v>
      </c>
      <c r="P58">
        <f>VLOOKUP($C58,Storage!$B:$P,13,FALSE)</f>
        <v>85</v>
      </c>
      <c r="Q58">
        <f>VLOOKUP($C58,Storage!$B:$OP,14,FALSE)</f>
        <v>0</v>
      </c>
      <c r="R58" t="str">
        <f>INDEX('[1]Flight Log Morten'!$J:$W,MATCH($C58,'[1]Flight Log Morten'!$Z:$Z,0),1)</f>
        <v>Yes</v>
      </c>
      <c r="S58" t="str">
        <f>INDEX('[1]Flight Log Morten'!$J:$W,MATCH($C58,'[1]Flight Log Morten'!$Z:$Z,0),2)</f>
        <v>Yes</v>
      </c>
      <c r="T58" t="str">
        <f>INDEX('[1]Flight Log Morten'!$J:$W,MATCH($C58,'[1]Flight Log Morten'!$Z:$Z,0),3)</f>
        <v>Isak</v>
      </c>
      <c r="U58" t="str">
        <f>INDEX('[1]Flight Log Morten'!$J:$W,MATCH($C58,'[1]Flight Log Morten'!$Z:$Z,0),4)</f>
        <v>not necessary</v>
      </c>
      <c r="V58" t="str">
        <f>INDEX('[1]Flight Log Morten'!$J:$W,MATCH($C58,'[1]Flight Log Morten'!$Z:$Z,0),5)</f>
        <v>No</v>
      </c>
      <c r="W58">
        <f>INDEX('[1]Flight Log Morten'!$J:$W,MATCH($C58,'[1]Flight Log Morten'!$Z:$Z,0),6)</f>
        <v>0</v>
      </c>
      <c r="X58" t="str">
        <f>INDEX('[1]Flight Log Morten'!$J:$W,MATCH($C58,'[1]Flight Log Morten'!$Z:$Z,0),7)</f>
        <v>M3M-1</v>
      </c>
      <c r="Y58">
        <f>INDEX('[1]Flight Log Morten'!$J:$W,MATCH($C58,'[1]Flight Log Morten'!$Z:$Z,0),8)</f>
        <v>0</v>
      </c>
      <c r="Z58">
        <f>INDEX('[1]Flight Log Morten'!$J:$W,MATCH($C58,'[1]Flight Log Morten'!$Z:$Z,0),9)</f>
        <v>0</v>
      </c>
      <c r="AA58">
        <f>INDEX('[1]Flight Log Morten'!$J:$W,MATCH($C58,'[1]Flight Log Morten'!$Z:$Z,0),10)</f>
        <v>0</v>
      </c>
      <c r="AB58" t="str">
        <f>INDEX('[1]Flight Log Morten'!$J:$W,MATCH($C58,'[1]Flight Log Morten'!$Z:$Z,0),11)</f>
        <v>M3M</v>
      </c>
      <c r="AC58">
        <f>INDEX('[1]Flight Log Morten'!$J:$W,MATCH($C58,'[1]Flight Log Morten'!$Z:$Z,0),12)</f>
        <v>0</v>
      </c>
    </row>
    <row r="59" spans="1:29" x14ac:dyDescent="0.3">
      <c r="A59" t="s">
        <v>114</v>
      </c>
      <c r="B59" t="s">
        <v>5</v>
      </c>
      <c r="C59" t="s">
        <v>123</v>
      </c>
      <c r="D59" t="s">
        <v>124</v>
      </c>
      <c r="E59">
        <f>VLOOKUP($C59,Storage!$B:$P,2,FALSE)</f>
        <v>8.3735990803688694</v>
      </c>
      <c r="F59">
        <f>VLOOKUP($C59,Storage!$B:$OP,3,FALSE)</f>
        <v>2.4879864584654499</v>
      </c>
      <c r="G59">
        <f>VLOOKUP($C59,Storage!$B:$P,4,FALSE)</f>
        <v>295</v>
      </c>
      <c r="H59">
        <f>VLOOKUP($C59,Storage!$B:$P,5,FALSE)</f>
        <v>0</v>
      </c>
      <c r="I59">
        <f>VLOOKUP($C59,Storage!$B:$P,6,FALSE)</f>
        <v>295</v>
      </c>
      <c r="J59">
        <f>VLOOKUP($C59,Storage!$B:$P,7,FALSE)</f>
        <v>20240625</v>
      </c>
      <c r="K59" t="str">
        <f>VLOOKUP($C59,Storage!$B:$P,8,FALSE)</f>
        <v>OAT_FRONTIERS</v>
      </c>
      <c r="L59" t="str">
        <f>VLOOKUP($C59,Storage!$B:$P,9,FALSE)</f>
        <v>M3M</v>
      </c>
      <c r="M59" t="str">
        <f>VLOOKUP($C59,Storage!$B:$P,10,FALSE)</f>
        <v>20m</v>
      </c>
      <c r="N59" t="str">
        <f>VLOOKUP($C59,Storage!$B:$P,11,FALSE)</f>
        <v>3D</v>
      </c>
      <c r="O59">
        <f>VLOOKUP($C59,Storage!$B:$P,12,FALSE)</f>
        <v>80</v>
      </c>
      <c r="P59">
        <f>VLOOKUP($C59,Storage!$B:$P,13,FALSE)</f>
        <v>85</v>
      </c>
      <c r="Q59">
        <f>VLOOKUP($C59,Storage!$B:$OP,14,FALSE)</f>
        <v>0</v>
      </c>
      <c r="R59" t="str">
        <f>INDEX('[1]Flight Log Morten'!$J:$W,MATCH($C59,'[1]Flight Log Morten'!$Z:$Z,0),1)</f>
        <v>Yes</v>
      </c>
      <c r="S59" t="str">
        <f>INDEX('[1]Flight Log Morten'!$J:$W,MATCH($C59,'[1]Flight Log Morten'!$Z:$Z,0),2)</f>
        <v>Yes</v>
      </c>
      <c r="T59" t="str">
        <f>INDEX('[1]Flight Log Morten'!$J:$W,MATCH($C59,'[1]Flight Log Morten'!$Z:$Z,0),3)</f>
        <v>Isak</v>
      </c>
      <c r="U59" t="str">
        <f>INDEX('[1]Flight Log Morten'!$J:$W,MATCH($C59,'[1]Flight Log Morten'!$Z:$Z,0),4)</f>
        <v>not necessary</v>
      </c>
      <c r="V59" t="str">
        <f>INDEX('[1]Flight Log Morten'!$J:$W,MATCH($C59,'[1]Flight Log Morten'!$Z:$Z,0),5)</f>
        <v>No</v>
      </c>
      <c r="W59">
        <f>INDEX('[1]Flight Log Morten'!$J:$W,MATCH($C59,'[1]Flight Log Morten'!$Z:$Z,0),6)</f>
        <v>0</v>
      </c>
      <c r="X59" t="str">
        <f>INDEX('[1]Flight Log Morten'!$J:$W,MATCH($C59,'[1]Flight Log Morten'!$Z:$Z,0),7)</f>
        <v>M3M-1</v>
      </c>
      <c r="Y59" t="str">
        <f>INDEX('[1]Flight Log Morten'!$J:$W,MATCH($C59,'[1]Flight Log Morten'!$Z:$Z,0),8)</f>
        <v>Isak</v>
      </c>
      <c r="Z59">
        <f>INDEX('[1]Flight Log Morten'!$J:$W,MATCH($C59,'[1]Flight Log Morten'!$Z:$Z,0),9)</f>
        <v>0</v>
      </c>
      <c r="AA59">
        <f>INDEX('[1]Flight Log Morten'!$J:$W,MATCH($C59,'[1]Flight Log Morten'!$Z:$Z,0),10)</f>
        <v>0</v>
      </c>
      <c r="AB59" t="str">
        <f>INDEX('[1]Flight Log Morten'!$J:$W,MATCH($C59,'[1]Flight Log Morten'!$Z:$Z,0),11)</f>
        <v>M3M</v>
      </c>
      <c r="AC59">
        <f>INDEX('[1]Flight Log Morten'!$J:$W,MATCH($C59,'[1]Flight Log Morten'!$Z:$Z,0),12)</f>
        <v>0</v>
      </c>
    </row>
    <row r="60" spans="1:29" x14ac:dyDescent="0.3">
      <c r="A60" t="s">
        <v>114</v>
      </c>
      <c r="B60" t="s">
        <v>5</v>
      </c>
      <c r="C60" t="s">
        <v>125</v>
      </c>
      <c r="D60" t="s">
        <v>126</v>
      </c>
      <c r="E60">
        <f>VLOOKUP($C60,Storage!$B:$P,2,FALSE)</f>
        <v>7.7980056768283204</v>
      </c>
      <c r="F60">
        <f>VLOOKUP($C60,Storage!$B:$OP,3,FALSE)</f>
        <v>2.8064723396673799</v>
      </c>
      <c r="G60">
        <f>VLOOKUP($C60,Storage!$B:$P,4,FALSE)</f>
        <v>295</v>
      </c>
      <c r="H60">
        <f>VLOOKUP($C60,Storage!$B:$P,5,FALSE)</f>
        <v>0</v>
      </c>
      <c r="I60">
        <f>VLOOKUP($C60,Storage!$B:$P,6,FALSE)</f>
        <v>295</v>
      </c>
      <c r="J60">
        <f>VLOOKUP($C60,Storage!$B:$P,7,FALSE)</f>
        <v>20240703</v>
      </c>
      <c r="K60" t="str">
        <f>VLOOKUP($C60,Storage!$B:$P,8,FALSE)</f>
        <v>OAT_FRONTIERS</v>
      </c>
      <c r="L60" t="str">
        <f>VLOOKUP($C60,Storage!$B:$P,9,FALSE)</f>
        <v>M3M</v>
      </c>
      <c r="M60" t="str">
        <f>VLOOKUP($C60,Storage!$B:$P,10,FALSE)</f>
        <v>20m</v>
      </c>
      <c r="N60" t="str">
        <f>VLOOKUP($C60,Storage!$B:$P,11,FALSE)</f>
        <v>3D</v>
      </c>
      <c r="O60">
        <f>VLOOKUP($C60,Storage!$B:$P,12,FALSE)</f>
        <v>80</v>
      </c>
      <c r="P60">
        <f>VLOOKUP($C60,Storage!$B:$P,13,FALSE)</f>
        <v>85</v>
      </c>
      <c r="Q60">
        <f>VLOOKUP($C60,Storage!$B:$OP,14,FALSE)</f>
        <v>0</v>
      </c>
      <c r="R60">
        <f>INDEX('[1]Flight Log Morten'!$J:$W,MATCH($C60,'[1]Flight Log Morten'!$Z:$Z,0),1)</f>
        <v>0</v>
      </c>
      <c r="S60" t="str">
        <f>INDEX('[1]Flight Log Morten'!$J:$W,MATCH($C60,'[1]Flight Log Morten'!$Z:$Z,0),2)</f>
        <v>Yes</v>
      </c>
      <c r="T60" t="str">
        <f>INDEX('[1]Flight Log Morten'!$J:$W,MATCH($C60,'[1]Flight Log Morten'!$Z:$Z,0),3)</f>
        <v>Fahad</v>
      </c>
      <c r="U60" t="str">
        <f>INDEX('[1]Flight Log Morten'!$J:$W,MATCH($C60,'[1]Flight Log Morten'!$Z:$Z,0),4)</f>
        <v>not necessary</v>
      </c>
      <c r="V60">
        <f>INDEX('[1]Flight Log Morten'!$J:$W,MATCH($C60,'[1]Flight Log Morten'!$Z:$Z,0),5)</f>
        <v>0</v>
      </c>
      <c r="W60">
        <f>INDEX('[1]Flight Log Morten'!$J:$W,MATCH($C60,'[1]Flight Log Morten'!$Z:$Z,0),6)</f>
        <v>0</v>
      </c>
      <c r="X60" t="str">
        <f>INDEX('[1]Flight Log Morten'!$J:$W,MATCH($C60,'[1]Flight Log Morten'!$Z:$Z,0),7)</f>
        <v>M3M-2</v>
      </c>
      <c r="Y60" t="str">
        <f>INDEX('[1]Flight Log Morten'!$J:$W,MATCH($C60,'[1]Flight Log Morten'!$Z:$Z,0),8)</f>
        <v>Isak Vartdal-Gjerde</v>
      </c>
      <c r="Z60">
        <f>INDEX('[1]Flight Log Morten'!$J:$W,MATCH($C60,'[1]Flight Log Morten'!$Z:$Z,0),9)</f>
        <v>0</v>
      </c>
      <c r="AA60">
        <f>INDEX('[1]Flight Log Morten'!$J:$W,MATCH($C60,'[1]Flight Log Morten'!$Z:$Z,0),10)</f>
        <v>0</v>
      </c>
      <c r="AB60" t="str">
        <f>INDEX('[1]Flight Log Morten'!$J:$W,MATCH($C60,'[1]Flight Log Morten'!$Z:$Z,0),11)</f>
        <v>M3M</v>
      </c>
      <c r="AC60">
        <f>INDEX('[1]Flight Log Morten'!$J:$W,MATCH($C60,'[1]Flight Log Morten'!$Z:$Z,0),12)</f>
        <v>0</v>
      </c>
    </row>
    <row r="61" spans="1:29" x14ac:dyDescent="0.3">
      <c r="A61" t="s">
        <v>114</v>
      </c>
      <c r="B61" t="s">
        <v>5</v>
      </c>
      <c r="C61" t="s">
        <v>127</v>
      </c>
      <c r="D61" t="s">
        <v>128</v>
      </c>
      <c r="E61">
        <f>VLOOKUP($C61,Storage!$B:$P,2,FALSE)</f>
        <v>7.8963848697021604</v>
      </c>
      <c r="F61">
        <f>VLOOKUP($C61,Storage!$B:$OP,3,FALSE)</f>
        <v>2.6248680138960401</v>
      </c>
      <c r="G61">
        <f>VLOOKUP($C61,Storage!$B:$P,4,FALSE)</f>
        <v>295</v>
      </c>
      <c r="H61">
        <f>VLOOKUP($C61,Storage!$B:$P,5,FALSE)</f>
        <v>0</v>
      </c>
      <c r="I61">
        <f>VLOOKUP($C61,Storage!$B:$P,6,FALSE)</f>
        <v>295</v>
      </c>
      <c r="J61">
        <f>VLOOKUP($C61,Storage!$B:$P,7,FALSE)</f>
        <v>20240709</v>
      </c>
      <c r="K61" t="str">
        <f>VLOOKUP($C61,Storage!$B:$P,8,FALSE)</f>
        <v>OAT_FRONTIERS</v>
      </c>
      <c r="L61" t="str">
        <f>VLOOKUP($C61,Storage!$B:$P,9,FALSE)</f>
        <v>M3M</v>
      </c>
      <c r="M61" t="str">
        <f>VLOOKUP($C61,Storage!$B:$P,10,FALSE)</f>
        <v>20m</v>
      </c>
      <c r="N61" t="str">
        <f>VLOOKUP($C61,Storage!$B:$P,11,FALSE)</f>
        <v>3D</v>
      </c>
      <c r="O61">
        <f>VLOOKUP($C61,Storage!$B:$P,12,FALSE)</f>
        <v>80</v>
      </c>
      <c r="P61">
        <f>VLOOKUP($C61,Storage!$B:$P,13,FALSE)</f>
        <v>85</v>
      </c>
      <c r="Q61">
        <f>VLOOKUP($C61,Storage!$B:$OP,14,FALSE)</f>
        <v>0</v>
      </c>
      <c r="R61">
        <f>INDEX('[1]Flight Log Morten'!$J:$W,MATCH($C61,'[1]Flight Log Morten'!$Z:$Z,0),1)</f>
        <v>0</v>
      </c>
      <c r="S61" t="str">
        <f>INDEX('[1]Flight Log Morten'!$J:$W,MATCH($C61,'[1]Flight Log Morten'!$Z:$Z,0),2)</f>
        <v>Yes</v>
      </c>
      <c r="T61" t="str">
        <f>INDEX('[1]Flight Log Morten'!$J:$W,MATCH($C61,'[1]Flight Log Morten'!$Z:$Z,0),3)</f>
        <v>Fahad</v>
      </c>
      <c r="U61" t="str">
        <f>INDEX('[1]Flight Log Morten'!$J:$W,MATCH($C61,'[1]Flight Log Morten'!$Z:$Z,0),4)</f>
        <v>not necessary</v>
      </c>
      <c r="V61">
        <f>INDEX('[1]Flight Log Morten'!$J:$W,MATCH($C61,'[1]Flight Log Morten'!$Z:$Z,0),5)</f>
        <v>0</v>
      </c>
      <c r="W61">
        <f>INDEX('[1]Flight Log Morten'!$J:$W,MATCH($C61,'[1]Flight Log Morten'!$Z:$Z,0),6)</f>
        <v>0</v>
      </c>
      <c r="X61" t="str">
        <f>INDEX('[1]Flight Log Morten'!$J:$W,MATCH($C61,'[1]Flight Log Morten'!$Z:$Z,0),7)</f>
        <v>M3M-1</v>
      </c>
      <c r="Y61" t="str">
        <f>INDEX('[1]Flight Log Morten'!$J:$W,MATCH($C61,'[1]Flight Log Morten'!$Z:$Z,0),8)</f>
        <v>Isak Vartdal-Gjerde</v>
      </c>
      <c r="Z61">
        <f>INDEX('[1]Flight Log Morten'!$J:$W,MATCH($C61,'[1]Flight Log Morten'!$Z:$Z,0),9)</f>
        <v>0</v>
      </c>
      <c r="AA61">
        <f>INDEX('[1]Flight Log Morten'!$J:$W,MATCH($C61,'[1]Flight Log Morten'!$Z:$Z,0),10)</f>
        <v>0</v>
      </c>
      <c r="AB61" t="str">
        <f>INDEX('[1]Flight Log Morten'!$J:$W,MATCH($C61,'[1]Flight Log Morten'!$Z:$Z,0),11)</f>
        <v>M3M</v>
      </c>
      <c r="AC61">
        <f>INDEX('[1]Flight Log Morten'!$J:$W,MATCH($C61,'[1]Flight Log Morten'!$Z:$Z,0),12)</f>
        <v>0</v>
      </c>
    </row>
    <row r="62" spans="1:29" x14ac:dyDescent="0.3">
      <c r="A62" t="s">
        <v>114</v>
      </c>
      <c r="B62" t="s">
        <v>5</v>
      </c>
      <c r="C62" t="s">
        <v>129</v>
      </c>
      <c r="D62" t="s">
        <v>130</v>
      </c>
      <c r="E62">
        <f>VLOOKUP($C62,Storage!$B:$P,2,FALSE)</f>
        <v>7.6454252758994699</v>
      </c>
      <c r="F62">
        <f>VLOOKUP($C62,Storage!$B:$OP,3,FALSE)</f>
        <v>2.9037074372172298</v>
      </c>
      <c r="G62">
        <f>VLOOKUP($C62,Storage!$B:$P,4,FALSE)</f>
        <v>295</v>
      </c>
      <c r="H62">
        <f>VLOOKUP($C62,Storage!$B:$P,5,FALSE)</f>
        <v>0</v>
      </c>
      <c r="I62">
        <f>VLOOKUP($C62,Storage!$B:$P,6,FALSE)</f>
        <v>295</v>
      </c>
      <c r="J62">
        <f>VLOOKUP($C62,Storage!$B:$P,7,FALSE)</f>
        <v>20240716</v>
      </c>
      <c r="K62" t="str">
        <f>VLOOKUP($C62,Storage!$B:$P,8,FALSE)</f>
        <v>OAT_FRONTIERS</v>
      </c>
      <c r="L62" t="str">
        <f>VLOOKUP($C62,Storage!$B:$P,9,FALSE)</f>
        <v>M3M</v>
      </c>
      <c r="M62" t="str">
        <f>VLOOKUP($C62,Storage!$B:$P,10,FALSE)</f>
        <v>20m</v>
      </c>
      <c r="N62" t="str">
        <f>VLOOKUP($C62,Storage!$B:$P,11,FALSE)</f>
        <v>3D</v>
      </c>
      <c r="O62">
        <f>VLOOKUP($C62,Storage!$B:$P,12,FALSE)</f>
        <v>80</v>
      </c>
      <c r="P62">
        <f>VLOOKUP($C62,Storage!$B:$P,13,FALSE)</f>
        <v>85</v>
      </c>
      <c r="Q62">
        <f>VLOOKUP($C62,Storage!$B:$OP,14,FALSE)</f>
        <v>0</v>
      </c>
      <c r="R62">
        <f>INDEX('[1]Flight Log Morten'!$J:$W,MATCH($C62,'[1]Flight Log Morten'!$Z:$Z,0),1)</f>
        <v>0</v>
      </c>
      <c r="S62" t="str">
        <f>INDEX('[1]Flight Log Morten'!$J:$W,MATCH($C62,'[1]Flight Log Morten'!$Z:$Z,0),2)</f>
        <v>Yes</v>
      </c>
      <c r="T62" t="str">
        <f>INDEX('[1]Flight Log Morten'!$J:$W,MATCH($C62,'[1]Flight Log Morten'!$Z:$Z,0),3)</f>
        <v>Fahad</v>
      </c>
      <c r="U62" t="str">
        <f>INDEX('[1]Flight Log Morten'!$J:$W,MATCH($C62,'[1]Flight Log Morten'!$Z:$Z,0),4)</f>
        <v>not necessary</v>
      </c>
      <c r="V62">
        <f>INDEX('[1]Flight Log Morten'!$J:$W,MATCH($C62,'[1]Flight Log Morten'!$Z:$Z,0),5)</f>
        <v>0</v>
      </c>
      <c r="W62">
        <f>INDEX('[1]Flight Log Morten'!$J:$W,MATCH($C62,'[1]Flight Log Morten'!$Z:$Z,0),6)</f>
        <v>0</v>
      </c>
      <c r="X62" t="str">
        <f>INDEX('[1]Flight Log Morten'!$J:$W,MATCH($C62,'[1]Flight Log Morten'!$Z:$Z,0),7)</f>
        <v>M3M-1</v>
      </c>
      <c r="Y62" t="str">
        <f>INDEX('[1]Flight Log Morten'!$J:$W,MATCH($C62,'[1]Flight Log Morten'!$Z:$Z,0),8)</f>
        <v>Harri</v>
      </c>
      <c r="Z62">
        <f>INDEX('[1]Flight Log Morten'!$J:$W,MATCH($C62,'[1]Flight Log Morten'!$Z:$Z,0),9)</f>
        <v>0</v>
      </c>
      <c r="AA62">
        <f>INDEX('[1]Flight Log Morten'!$J:$W,MATCH($C62,'[1]Flight Log Morten'!$Z:$Z,0),10)</f>
        <v>0</v>
      </c>
      <c r="AB62" t="str">
        <f>INDEX('[1]Flight Log Morten'!$J:$W,MATCH($C62,'[1]Flight Log Morten'!$Z:$Z,0),11)</f>
        <v>M3M</v>
      </c>
      <c r="AC62">
        <f>INDEX('[1]Flight Log Morten'!$J:$W,MATCH($C62,'[1]Flight Log Morten'!$Z:$Z,0),12)</f>
        <v>0</v>
      </c>
    </row>
    <row r="63" spans="1:29" x14ac:dyDescent="0.3">
      <c r="A63" t="s">
        <v>114</v>
      </c>
      <c r="B63" t="s">
        <v>5</v>
      </c>
      <c r="C63" t="s">
        <v>131</v>
      </c>
      <c r="D63" t="s">
        <v>132</v>
      </c>
      <c r="E63">
        <f>VLOOKUP($C63,Storage!$B:$P,2,FALSE)</f>
        <v>7.3496780507266504</v>
      </c>
      <c r="F63">
        <f>VLOOKUP($C63,Storage!$B:$OP,3,FALSE)</f>
        <v>3.0713585605844802</v>
      </c>
      <c r="G63">
        <f>VLOOKUP($C63,Storage!$B:$P,4,FALSE)</f>
        <v>295</v>
      </c>
      <c r="H63">
        <f>VLOOKUP($C63,Storage!$B:$P,5,FALSE)</f>
        <v>0</v>
      </c>
      <c r="I63">
        <f>VLOOKUP($C63,Storage!$B:$P,6,FALSE)</f>
        <v>295</v>
      </c>
      <c r="J63">
        <f>VLOOKUP($C63,Storage!$B:$P,7,FALSE)</f>
        <v>20240723</v>
      </c>
      <c r="K63" t="str">
        <f>VLOOKUP($C63,Storage!$B:$P,8,FALSE)</f>
        <v>OAT_FRONTIERS</v>
      </c>
      <c r="L63" t="str">
        <f>VLOOKUP($C63,Storage!$B:$P,9,FALSE)</f>
        <v>M3M</v>
      </c>
      <c r="M63" t="str">
        <f>VLOOKUP($C63,Storage!$B:$P,10,FALSE)</f>
        <v>20m</v>
      </c>
      <c r="N63" t="str">
        <f>VLOOKUP($C63,Storage!$B:$P,11,FALSE)</f>
        <v>3D</v>
      </c>
      <c r="O63">
        <f>VLOOKUP($C63,Storage!$B:$P,12,FALSE)</f>
        <v>80</v>
      </c>
      <c r="P63">
        <f>VLOOKUP($C63,Storage!$B:$P,13,FALSE)</f>
        <v>85</v>
      </c>
      <c r="Q63">
        <f>VLOOKUP($C63,Storage!$B:$OP,14,FALSE)</f>
        <v>0</v>
      </c>
      <c r="R63">
        <f>INDEX('[1]Flight Log Morten'!$J:$W,MATCH($C63,'[1]Flight Log Morten'!$Z:$Z,0),1)</f>
        <v>0</v>
      </c>
      <c r="S63" t="str">
        <f>INDEX('[1]Flight Log Morten'!$J:$W,MATCH($C63,'[1]Flight Log Morten'!$Z:$Z,0),2)</f>
        <v>Yes</v>
      </c>
      <c r="T63" t="str">
        <f>INDEX('[1]Flight Log Morten'!$J:$W,MATCH($C63,'[1]Flight Log Morten'!$Z:$Z,0),3)</f>
        <v>Fahad</v>
      </c>
      <c r="U63" t="str">
        <f>INDEX('[1]Flight Log Morten'!$J:$W,MATCH($C63,'[1]Flight Log Morten'!$Z:$Z,0),4)</f>
        <v>not necessary</v>
      </c>
      <c r="V63">
        <f>INDEX('[1]Flight Log Morten'!$J:$W,MATCH($C63,'[1]Flight Log Morten'!$Z:$Z,0),5)</f>
        <v>0</v>
      </c>
      <c r="W63">
        <f>INDEX('[1]Flight Log Morten'!$J:$W,MATCH($C63,'[1]Flight Log Morten'!$Z:$Z,0),6)</f>
        <v>0</v>
      </c>
      <c r="X63" t="str">
        <f>INDEX('[1]Flight Log Morten'!$J:$W,MATCH($C63,'[1]Flight Log Morten'!$Z:$Z,0),7)</f>
        <v>M3M-2</v>
      </c>
      <c r="Y63" t="str">
        <f>INDEX('[1]Flight Log Morten'!$J:$W,MATCH($C63,'[1]Flight Log Morten'!$Z:$Z,0),8)</f>
        <v>Isak Vartdal-Gjerde</v>
      </c>
      <c r="Z63">
        <f>INDEX('[1]Flight Log Morten'!$J:$W,MATCH($C63,'[1]Flight Log Morten'!$Z:$Z,0),9)</f>
        <v>0</v>
      </c>
      <c r="AA63">
        <f>INDEX('[1]Flight Log Morten'!$J:$W,MATCH($C63,'[1]Flight Log Morten'!$Z:$Z,0),10)</f>
        <v>0</v>
      </c>
      <c r="AB63" t="str">
        <f>INDEX('[1]Flight Log Morten'!$J:$W,MATCH($C63,'[1]Flight Log Morten'!$Z:$Z,0),11)</f>
        <v>M3M</v>
      </c>
      <c r="AC63">
        <f>INDEX('[1]Flight Log Morten'!$J:$W,MATCH($C63,'[1]Flight Log Morten'!$Z:$Z,0),12)</f>
        <v>0</v>
      </c>
    </row>
    <row r="64" spans="1:29" x14ac:dyDescent="0.3">
      <c r="A64" t="s">
        <v>114</v>
      </c>
      <c r="B64" t="s">
        <v>5</v>
      </c>
      <c r="C64" t="s">
        <v>133</v>
      </c>
      <c r="D64" t="s">
        <v>134</v>
      </c>
      <c r="E64">
        <f>VLOOKUP($C64,Storage!$B:$P,2,FALSE)</f>
        <v>7.8577056098729301</v>
      </c>
      <c r="F64">
        <f>VLOOKUP($C64,Storage!$B:$OP,3,FALSE)</f>
        <v>3.0380416670814099</v>
      </c>
      <c r="G64">
        <f>VLOOKUP($C64,Storage!$B:$P,4,FALSE)</f>
        <v>295</v>
      </c>
      <c r="H64">
        <f>VLOOKUP($C64,Storage!$B:$P,5,FALSE)</f>
        <v>0</v>
      </c>
      <c r="I64">
        <f>VLOOKUP($C64,Storage!$B:$P,6,FALSE)</f>
        <v>295</v>
      </c>
      <c r="J64">
        <f>VLOOKUP($C64,Storage!$B:$P,7,FALSE)</f>
        <v>20240730</v>
      </c>
      <c r="K64" t="str">
        <f>VLOOKUP($C64,Storage!$B:$P,8,FALSE)</f>
        <v>OAT_FRONTIERS</v>
      </c>
      <c r="L64" t="str">
        <f>VLOOKUP($C64,Storage!$B:$P,9,FALSE)</f>
        <v>M3M</v>
      </c>
      <c r="M64" t="str">
        <f>VLOOKUP($C64,Storage!$B:$P,10,FALSE)</f>
        <v>20m</v>
      </c>
      <c r="N64" t="str">
        <f>VLOOKUP($C64,Storage!$B:$P,11,FALSE)</f>
        <v>3D</v>
      </c>
      <c r="O64">
        <f>VLOOKUP($C64,Storage!$B:$P,12,FALSE)</f>
        <v>80</v>
      </c>
      <c r="P64">
        <f>VLOOKUP($C64,Storage!$B:$P,13,FALSE)</f>
        <v>85</v>
      </c>
      <c r="Q64">
        <f>VLOOKUP($C64,Storage!$B:$OP,14,FALSE)</f>
        <v>0</v>
      </c>
      <c r="R64">
        <f>INDEX('[1]Flight Log Morten'!$J:$W,MATCH($C64,'[1]Flight Log Morten'!$Z:$Z,0),1)</f>
        <v>0</v>
      </c>
      <c r="S64" t="str">
        <f>INDEX('[1]Flight Log Morten'!$J:$W,MATCH($C64,'[1]Flight Log Morten'!$Z:$Z,0),2)</f>
        <v>Yes</v>
      </c>
      <c r="T64" t="str">
        <f>INDEX('[1]Flight Log Morten'!$J:$W,MATCH($C64,'[1]Flight Log Morten'!$Z:$Z,0),3)</f>
        <v>Sindre</v>
      </c>
      <c r="U64">
        <f>INDEX('[1]Flight Log Morten'!$J:$W,MATCH($C64,'[1]Flight Log Morten'!$Z:$Z,0),4)</f>
        <v>0</v>
      </c>
      <c r="V64">
        <f>INDEX('[1]Flight Log Morten'!$J:$W,MATCH($C64,'[1]Flight Log Morten'!$Z:$Z,0),5)</f>
        <v>0</v>
      </c>
      <c r="W64">
        <f>INDEX('[1]Flight Log Morten'!$J:$W,MATCH($C64,'[1]Flight Log Morten'!$Z:$Z,0),6)</f>
        <v>0</v>
      </c>
      <c r="X64" t="str">
        <f>INDEX('[1]Flight Log Morten'!$J:$W,MATCH($C64,'[1]Flight Log Morten'!$Z:$Z,0),7)</f>
        <v>M3M-2</v>
      </c>
      <c r="Y64" t="str">
        <f>INDEX('[1]Flight Log Morten'!$J:$W,MATCH($C64,'[1]Flight Log Morten'!$Z:$Z,0),8)</f>
        <v>Sindre Stokke</v>
      </c>
      <c r="Z64">
        <f>INDEX('[1]Flight Log Morten'!$J:$W,MATCH($C64,'[1]Flight Log Morten'!$Z:$Z,0),9)</f>
        <v>0</v>
      </c>
      <c r="AA64">
        <f>INDEX('[1]Flight Log Morten'!$J:$W,MATCH($C64,'[1]Flight Log Morten'!$Z:$Z,0),10)</f>
        <v>0</v>
      </c>
      <c r="AB64" t="str">
        <f>INDEX('[1]Flight Log Morten'!$J:$W,MATCH($C64,'[1]Flight Log Morten'!$Z:$Z,0),11)</f>
        <v>M3M</v>
      </c>
      <c r="AC64">
        <f>INDEX('[1]Flight Log Morten'!$J:$W,MATCH($C64,'[1]Flight Log Morten'!$Z:$Z,0),12)</f>
        <v>0</v>
      </c>
    </row>
    <row r="65" spans="1:29" x14ac:dyDescent="0.3">
      <c r="A65" t="s">
        <v>114</v>
      </c>
      <c r="B65" t="s">
        <v>5</v>
      </c>
      <c r="C65" t="s">
        <v>135</v>
      </c>
      <c r="D65" t="s">
        <v>136</v>
      </c>
      <c r="E65">
        <f>VLOOKUP($C65,Storage!$B:$P,2,FALSE)</f>
        <v>8.8295805323868901</v>
      </c>
      <c r="F65">
        <f>VLOOKUP($C65,Storage!$B:$OP,3,FALSE)</f>
        <v>3.1301329936832101</v>
      </c>
      <c r="G65">
        <f>VLOOKUP($C65,Storage!$B:$P,4,FALSE)</f>
        <v>304</v>
      </c>
      <c r="H65">
        <f>VLOOKUP($C65,Storage!$B:$P,5,FALSE)</f>
        <v>0</v>
      </c>
      <c r="I65">
        <f>VLOOKUP($C65,Storage!$B:$P,6,FALSE)</f>
        <v>304</v>
      </c>
      <c r="J65">
        <f>VLOOKUP($C65,Storage!$B:$P,7,FALSE)</f>
        <v>20240805</v>
      </c>
      <c r="K65" t="str">
        <f>VLOOKUP($C65,Storage!$B:$P,8,FALSE)</f>
        <v>OAT_FRONTIERS</v>
      </c>
      <c r="L65" t="str">
        <f>VLOOKUP($C65,Storage!$B:$P,9,FALSE)</f>
        <v>M3M</v>
      </c>
      <c r="M65" t="str">
        <f>VLOOKUP($C65,Storage!$B:$P,10,FALSE)</f>
        <v>20m</v>
      </c>
      <c r="N65" t="str">
        <f>VLOOKUP($C65,Storage!$B:$P,11,FALSE)</f>
        <v>3D</v>
      </c>
      <c r="O65">
        <f>VLOOKUP($C65,Storage!$B:$P,12,FALSE)</f>
        <v>80</v>
      </c>
      <c r="P65">
        <f>VLOOKUP($C65,Storage!$B:$P,13,FALSE)</f>
        <v>85</v>
      </c>
      <c r="Q65">
        <f>VLOOKUP($C65,Storage!$B:$OP,14,FALSE)</f>
        <v>0</v>
      </c>
      <c r="R65">
        <f>INDEX('[1]Flight Log Morten'!$J:$W,MATCH($C65,'[1]Flight Log Morten'!$Z:$Z,0),1)</f>
        <v>0</v>
      </c>
      <c r="S65" t="str">
        <f>INDEX('[1]Flight Log Morten'!$J:$W,MATCH($C65,'[1]Flight Log Morten'!$Z:$Z,0),2)</f>
        <v>Yes</v>
      </c>
      <c r="T65" t="str">
        <f>INDEX('[1]Flight Log Morten'!$J:$W,MATCH($C65,'[1]Flight Log Morten'!$Z:$Z,0),3)</f>
        <v>Fahad</v>
      </c>
      <c r="U65" t="str">
        <f>INDEX('[1]Flight Log Morten'!$J:$W,MATCH($C65,'[1]Flight Log Morten'!$Z:$Z,0),4)</f>
        <v>not necessary</v>
      </c>
      <c r="V65">
        <f>INDEX('[1]Flight Log Morten'!$J:$W,MATCH($C65,'[1]Flight Log Morten'!$Z:$Z,0),5)</f>
        <v>0</v>
      </c>
      <c r="W65">
        <f>INDEX('[1]Flight Log Morten'!$J:$W,MATCH($C65,'[1]Flight Log Morten'!$Z:$Z,0),6)</f>
        <v>0</v>
      </c>
      <c r="X65" t="str">
        <f>INDEX('[1]Flight Log Morten'!$J:$W,MATCH($C65,'[1]Flight Log Morten'!$Z:$Z,0),7)</f>
        <v>M3M-2</v>
      </c>
      <c r="Y65" t="str">
        <f>INDEX('[1]Flight Log Morten'!$J:$W,MATCH($C65,'[1]Flight Log Morten'!$Z:$Z,0),8)</f>
        <v>Harri</v>
      </c>
      <c r="Z65">
        <f>INDEX('[1]Flight Log Morten'!$J:$W,MATCH($C65,'[1]Flight Log Morten'!$Z:$Z,0),9)</f>
        <v>0</v>
      </c>
      <c r="AA65">
        <f>INDEX('[1]Flight Log Morten'!$J:$W,MATCH($C65,'[1]Flight Log Morten'!$Z:$Z,0),10)</f>
        <v>0</v>
      </c>
      <c r="AB65" t="str">
        <f>INDEX('[1]Flight Log Morten'!$J:$W,MATCH($C65,'[1]Flight Log Morten'!$Z:$Z,0),11)</f>
        <v>M3M</v>
      </c>
      <c r="AC65" t="str">
        <f>INDEX('[1]Flight Log Morten'!$J:$W,MATCH($C65,'[1]Flight Log Morten'!$Z:$Z,0),12)</f>
        <v>Hor+Hor flights</v>
      </c>
    </row>
    <row r="66" spans="1:29" x14ac:dyDescent="0.3">
      <c r="A66" t="s">
        <v>114</v>
      </c>
      <c r="B66" t="s">
        <v>5</v>
      </c>
      <c r="C66" t="s">
        <v>137</v>
      </c>
      <c r="D66" t="s">
        <v>138</v>
      </c>
      <c r="E66">
        <f>VLOOKUP($C66,Storage!$B:$P,2,FALSE)</f>
        <v>7.7248533507808999</v>
      </c>
      <c r="F66">
        <f>VLOOKUP($C66,Storage!$B:$OP,3,FALSE)</f>
        <v>3.2849780600517899</v>
      </c>
      <c r="G66">
        <f>VLOOKUP($C66,Storage!$B:$P,4,FALSE)</f>
        <v>295</v>
      </c>
      <c r="H66">
        <f>VLOOKUP($C66,Storage!$B:$P,5,FALSE)</f>
        <v>0</v>
      </c>
      <c r="I66">
        <f>VLOOKUP($C66,Storage!$B:$P,6,FALSE)</f>
        <v>295</v>
      </c>
      <c r="J66">
        <f>VLOOKUP($C66,Storage!$B:$P,7,FALSE)</f>
        <v>20240812</v>
      </c>
      <c r="K66" t="str">
        <f>VLOOKUP($C66,Storage!$B:$P,8,FALSE)</f>
        <v>OAT_FRONTIERS</v>
      </c>
      <c r="L66" t="str">
        <f>VLOOKUP($C66,Storage!$B:$P,9,FALSE)</f>
        <v>M3M</v>
      </c>
      <c r="M66" t="str">
        <f>VLOOKUP($C66,Storage!$B:$P,10,FALSE)</f>
        <v>20m</v>
      </c>
      <c r="N66" t="str">
        <f>VLOOKUP($C66,Storage!$B:$P,11,FALSE)</f>
        <v>3D</v>
      </c>
      <c r="O66">
        <f>VLOOKUP($C66,Storage!$B:$P,12,FALSE)</f>
        <v>80</v>
      </c>
      <c r="P66">
        <f>VLOOKUP($C66,Storage!$B:$P,13,FALSE)</f>
        <v>85</v>
      </c>
      <c r="Q66">
        <f>VLOOKUP($C66,Storage!$B:$OP,14,FALSE)</f>
        <v>0</v>
      </c>
      <c r="R66">
        <f>INDEX('[1]Flight Log Morten'!$J:$W,MATCH($C66,'[1]Flight Log Morten'!$Z:$Z,0),1)</f>
        <v>0</v>
      </c>
      <c r="S66" t="str">
        <f>INDEX('[1]Flight Log Morten'!$J:$W,MATCH($C66,'[1]Flight Log Morten'!$Z:$Z,0),2)</f>
        <v>Yes</v>
      </c>
      <c r="T66" t="str">
        <f>INDEX('[1]Flight Log Morten'!$J:$W,MATCH($C66,'[1]Flight Log Morten'!$Z:$Z,0),3)</f>
        <v>Fahad</v>
      </c>
      <c r="U66" t="str">
        <f>INDEX('[1]Flight Log Morten'!$J:$W,MATCH($C66,'[1]Flight Log Morten'!$Z:$Z,0),4)</f>
        <v>not necessary</v>
      </c>
      <c r="V66">
        <f>INDEX('[1]Flight Log Morten'!$J:$W,MATCH($C66,'[1]Flight Log Morten'!$Z:$Z,0),5)</f>
        <v>0</v>
      </c>
      <c r="W66">
        <f>INDEX('[1]Flight Log Morten'!$J:$W,MATCH($C66,'[1]Flight Log Morten'!$Z:$Z,0),6)</f>
        <v>0</v>
      </c>
      <c r="X66" t="str">
        <f>INDEX('[1]Flight Log Morten'!$J:$W,MATCH($C66,'[1]Flight Log Morten'!$Z:$Z,0),7)</f>
        <v>M3M-2</v>
      </c>
      <c r="Y66" t="str">
        <f>INDEX('[1]Flight Log Morten'!$J:$W,MATCH($C66,'[1]Flight Log Morten'!$Z:$Z,0),8)</f>
        <v>Isak</v>
      </c>
      <c r="Z66">
        <f>INDEX('[1]Flight Log Morten'!$J:$W,MATCH($C66,'[1]Flight Log Morten'!$Z:$Z,0),9)</f>
        <v>0</v>
      </c>
      <c r="AA66">
        <f>INDEX('[1]Flight Log Morten'!$J:$W,MATCH($C66,'[1]Flight Log Morten'!$Z:$Z,0),10)</f>
        <v>0</v>
      </c>
      <c r="AB66" t="str">
        <f>INDEX('[1]Flight Log Morten'!$J:$W,MATCH($C66,'[1]Flight Log Morten'!$Z:$Z,0),11)</f>
        <v>M3M</v>
      </c>
      <c r="AC66">
        <f>INDEX('[1]Flight Log Morten'!$J:$W,MATCH($C66,'[1]Flight Log Morten'!$Z:$Z,0),12)</f>
        <v>0</v>
      </c>
    </row>
    <row r="67" spans="1:29" x14ac:dyDescent="0.3">
      <c r="A67" t="s">
        <v>114</v>
      </c>
      <c r="B67" t="s">
        <v>5</v>
      </c>
      <c r="C67" t="s">
        <v>139</v>
      </c>
      <c r="D67" t="s">
        <v>140</v>
      </c>
      <c r="E67">
        <f>VLOOKUP($C67,Storage!$B:$P,2,FALSE)</f>
        <v>7.9588842354714799</v>
      </c>
      <c r="F67">
        <f>VLOOKUP($C67,Storage!$B:$OP,3,FALSE)</f>
        <v>3.2827582014724599</v>
      </c>
      <c r="G67">
        <f>VLOOKUP($C67,Storage!$B:$P,4,FALSE)</f>
        <v>295</v>
      </c>
      <c r="H67">
        <f>VLOOKUP($C67,Storage!$B:$P,5,FALSE)</f>
        <v>0</v>
      </c>
      <c r="I67">
        <f>VLOOKUP($C67,Storage!$B:$P,6,FALSE)</f>
        <v>295</v>
      </c>
      <c r="J67">
        <f>VLOOKUP($C67,Storage!$B:$P,7,FALSE)</f>
        <v>20240819</v>
      </c>
      <c r="K67" t="str">
        <f>VLOOKUP($C67,Storage!$B:$P,8,FALSE)</f>
        <v>OAT_FRONTIERS</v>
      </c>
      <c r="L67" t="str">
        <f>VLOOKUP($C67,Storage!$B:$P,9,FALSE)</f>
        <v>M3M</v>
      </c>
      <c r="M67" t="str">
        <f>VLOOKUP($C67,Storage!$B:$P,10,FALSE)</f>
        <v>20m</v>
      </c>
      <c r="N67" t="str">
        <f>VLOOKUP($C67,Storage!$B:$P,11,FALSE)</f>
        <v>3D</v>
      </c>
      <c r="O67">
        <f>VLOOKUP($C67,Storage!$B:$P,12,FALSE)</f>
        <v>80</v>
      </c>
      <c r="P67">
        <f>VLOOKUP($C67,Storage!$B:$P,13,FALSE)</f>
        <v>85</v>
      </c>
      <c r="Q67">
        <f>VLOOKUP($C67,Storage!$B:$OP,14,FALSE)</f>
        <v>0</v>
      </c>
      <c r="R67">
        <f>INDEX('[1]Flight Log Morten'!$J:$W,MATCH($C67,'[1]Flight Log Morten'!$Z:$Z,0),1)</f>
        <v>0</v>
      </c>
      <c r="S67" t="str">
        <f>INDEX('[1]Flight Log Morten'!$J:$W,MATCH($C67,'[1]Flight Log Morten'!$Z:$Z,0),2)</f>
        <v>Yes</v>
      </c>
      <c r="T67" t="str">
        <f>INDEX('[1]Flight Log Morten'!$J:$W,MATCH($C67,'[1]Flight Log Morten'!$Z:$Z,0),3)</f>
        <v>Fahad</v>
      </c>
      <c r="U67" t="str">
        <f>INDEX('[1]Flight Log Morten'!$J:$W,MATCH($C67,'[1]Flight Log Morten'!$Z:$Z,0),4)</f>
        <v>not necessary</v>
      </c>
      <c r="V67">
        <f>INDEX('[1]Flight Log Morten'!$J:$W,MATCH($C67,'[1]Flight Log Morten'!$Z:$Z,0),5)</f>
        <v>0</v>
      </c>
      <c r="W67">
        <f>INDEX('[1]Flight Log Morten'!$J:$W,MATCH($C67,'[1]Flight Log Morten'!$Z:$Z,0),6)</f>
        <v>0</v>
      </c>
      <c r="X67" t="str">
        <f>INDEX('[1]Flight Log Morten'!$J:$W,MATCH($C67,'[1]Flight Log Morten'!$Z:$Z,0),7)</f>
        <v>M3M-2</v>
      </c>
      <c r="Y67" t="str">
        <f>INDEX('[1]Flight Log Morten'!$J:$W,MATCH($C67,'[1]Flight Log Morten'!$Z:$Z,0),8)</f>
        <v>Sindre</v>
      </c>
      <c r="Z67">
        <f>INDEX('[1]Flight Log Morten'!$J:$W,MATCH($C67,'[1]Flight Log Morten'!$Z:$Z,0),9)</f>
        <v>0</v>
      </c>
      <c r="AA67">
        <f>INDEX('[1]Flight Log Morten'!$J:$W,MATCH($C67,'[1]Flight Log Morten'!$Z:$Z,0),10)</f>
        <v>0</v>
      </c>
      <c r="AB67" t="str">
        <f>INDEX('[1]Flight Log Morten'!$J:$W,MATCH($C67,'[1]Flight Log Morten'!$Z:$Z,0),11)</f>
        <v>M3M</v>
      </c>
      <c r="AC67" t="str">
        <f>INDEX('[1]Flight Log Morten'!$J:$W,MATCH($C67,'[1]Flight Log Morten'!$Z:$Z,0),12)</f>
        <v>Why 2 flights</v>
      </c>
    </row>
    <row r="68" spans="1:29" x14ac:dyDescent="0.3">
      <c r="A68" t="s">
        <v>114</v>
      </c>
      <c r="B68" t="s">
        <v>32</v>
      </c>
      <c r="C68" t="s">
        <v>141</v>
      </c>
      <c r="D68" t="s">
        <v>142</v>
      </c>
      <c r="E68">
        <f>VLOOKUP($C68,Storage!$B:$P,2,FALSE)</f>
        <v>20.0549678467214</v>
      </c>
      <c r="F68">
        <f>VLOOKUP($C68,Storage!$B:$OP,3,FALSE)</f>
        <v>11.410286319441999</v>
      </c>
      <c r="G68">
        <f>VLOOKUP($C68,Storage!$B:$P,4,FALSE)</f>
        <v>246</v>
      </c>
      <c r="H68">
        <f>VLOOKUP($C68,Storage!$B:$P,5,FALSE)</f>
        <v>968</v>
      </c>
      <c r="I68">
        <f>VLOOKUP($C68,Storage!$B:$P,6,FALSE)</f>
        <v>1214</v>
      </c>
      <c r="J68">
        <f>VLOOKUP($C68,Storage!$B:$P,7,FALSE)</f>
        <v>20240603</v>
      </c>
      <c r="K68" t="str">
        <f>VLOOKUP($C68,Storage!$B:$P,8,FALSE)</f>
        <v>OAT_FRONTIERS</v>
      </c>
      <c r="L68" t="str">
        <f>VLOOKUP($C68,Storage!$B:$P,9,FALSE)</f>
        <v>M3M</v>
      </c>
      <c r="M68" t="str">
        <f>VLOOKUP($C68,Storage!$B:$P,10,FALSE)</f>
        <v>20m</v>
      </c>
      <c r="N68" t="str">
        <f>VLOOKUP($C68,Storage!$B:$P,11,FALSE)</f>
        <v>MS</v>
      </c>
      <c r="O68">
        <f>VLOOKUP($C68,Storage!$B:$P,12,FALSE)</f>
        <v>80</v>
      </c>
      <c r="P68">
        <f>VLOOKUP($C68,Storage!$B:$P,13,FALSE)</f>
        <v>85</v>
      </c>
      <c r="Q68">
        <f>VLOOKUP($C68,Storage!$B:$OP,14,FALSE)</f>
        <v>0</v>
      </c>
      <c r="R68" t="str">
        <f>INDEX('[1]Flight Log Morten'!$J:$W,MATCH($C68,'[1]Flight Log Morten'!$Z:$Z,0),1)</f>
        <v>Yes</v>
      </c>
      <c r="S68" t="str">
        <f>INDEX('[1]Flight Log Morten'!$J:$W,MATCH($C68,'[1]Flight Log Morten'!$Z:$Z,0),2)</f>
        <v>Yes</v>
      </c>
      <c r="T68" t="str">
        <f>INDEX('[1]Flight Log Morten'!$J:$W,MATCH($C68,'[1]Flight Log Morten'!$Z:$Z,0),3)</f>
        <v>Sindre</v>
      </c>
      <c r="U68" t="str">
        <f>INDEX('[1]Flight Log Morten'!$J:$W,MATCH($C68,'[1]Flight Log Morten'!$Z:$Z,0),4)</f>
        <v>NEED ADJUSTMENT</v>
      </c>
      <c r="V68">
        <f>INDEX('[1]Flight Log Morten'!$J:$W,MATCH($C68,'[1]Flight Log Morten'!$Z:$Z,0),5)</f>
        <v>0</v>
      </c>
      <c r="W68">
        <f>INDEX('[1]Flight Log Morten'!$J:$W,MATCH($C68,'[1]Flight Log Morten'!$Z:$Z,0),6)</f>
        <v>0</v>
      </c>
      <c r="X68">
        <f>INDEX('[1]Flight Log Morten'!$J:$W,MATCH($C68,'[1]Flight Log Morten'!$Z:$Z,0),7)</f>
        <v>0</v>
      </c>
      <c r="Y68">
        <f>INDEX('[1]Flight Log Morten'!$J:$W,MATCH($C68,'[1]Flight Log Morten'!$Z:$Z,0),8)</f>
        <v>0</v>
      </c>
      <c r="Z68">
        <f>INDEX('[1]Flight Log Morten'!$J:$W,MATCH($C68,'[1]Flight Log Morten'!$Z:$Z,0),9)</f>
        <v>0</v>
      </c>
      <c r="AA68" t="str">
        <f>INDEX('[1]Flight Log Morten'!$J:$W,MATCH($C68,'[1]Flight Log Morten'!$Z:$Z,0),10)</f>
        <v>-</v>
      </c>
      <c r="AB68" t="str">
        <f>INDEX('[1]Flight Log Morten'!$J:$W,MATCH($C68,'[1]Flight Log Morten'!$Z:$Z,0),11)</f>
        <v>M3M</v>
      </c>
      <c r="AC68">
        <f>INDEX('[1]Flight Log Morten'!$J:$W,MATCH($C68,'[1]Flight Log Morten'!$Z:$Z,0),12)</f>
        <v>0</v>
      </c>
    </row>
    <row r="69" spans="1:29" x14ac:dyDescent="0.3">
      <c r="A69" t="s">
        <v>114</v>
      </c>
      <c r="B69" t="s">
        <v>32</v>
      </c>
      <c r="C69" t="s">
        <v>143</v>
      </c>
      <c r="D69" t="s">
        <v>144</v>
      </c>
      <c r="E69">
        <f>VLOOKUP($C69,Storage!$B:$P,2,FALSE)</f>
        <v>8.8502429025247693</v>
      </c>
      <c r="F69">
        <f>VLOOKUP($C69,Storage!$B:$OP,3,FALSE)</f>
        <v>5.3545194575563002</v>
      </c>
      <c r="G69">
        <f>VLOOKUP($C69,Storage!$B:$P,4,FALSE)</f>
        <v>119</v>
      </c>
      <c r="H69">
        <f>VLOOKUP($C69,Storage!$B:$P,5,FALSE)</f>
        <v>456</v>
      </c>
      <c r="I69">
        <f>VLOOKUP($C69,Storage!$B:$P,6,FALSE)</f>
        <v>575</v>
      </c>
      <c r="J69">
        <f>VLOOKUP($C69,Storage!$B:$P,7,FALSE)</f>
        <v>20240603</v>
      </c>
      <c r="K69" t="str">
        <f>VLOOKUP($C69,Storage!$B:$P,8,FALSE)</f>
        <v>OAT_FRONTIERS</v>
      </c>
      <c r="L69" t="str">
        <f>VLOOKUP($C69,Storage!$B:$P,9,FALSE)</f>
        <v>M3M</v>
      </c>
      <c r="M69" t="str">
        <f>VLOOKUP($C69,Storage!$B:$P,10,FALSE)</f>
        <v>30m</v>
      </c>
      <c r="N69" t="str">
        <f>VLOOKUP($C69,Storage!$B:$P,11,FALSE)</f>
        <v>MS</v>
      </c>
      <c r="O69">
        <f>VLOOKUP($C69,Storage!$B:$P,12,FALSE)</f>
        <v>80</v>
      </c>
      <c r="P69">
        <f>VLOOKUP($C69,Storage!$B:$P,13,FALSE)</f>
        <v>85</v>
      </c>
      <c r="Q69">
        <f>VLOOKUP($C69,Storage!$B:$OP,14,FALSE)</f>
        <v>0</v>
      </c>
      <c r="R69" t="str">
        <f>INDEX('[1]Flight Log Morten'!$J:$W,MATCH($C69,'[1]Flight Log Morten'!$Z:$Z,0),1)</f>
        <v>-</v>
      </c>
      <c r="S69" t="str">
        <f>INDEX('[1]Flight Log Morten'!$J:$W,MATCH($C69,'[1]Flight Log Morten'!$Z:$Z,0),2)</f>
        <v>yes</v>
      </c>
      <c r="T69" t="str">
        <f>INDEX('[1]Flight Log Morten'!$J:$W,MATCH($C69,'[1]Flight Log Morten'!$Z:$Z,0),3)</f>
        <v>isak</v>
      </c>
      <c r="U69" t="str">
        <f>INDEX('[1]Flight Log Morten'!$J:$W,MATCH($C69,'[1]Flight Log Morten'!$Z:$Z,0),4)</f>
        <v>indices fixed</v>
      </c>
      <c r="V69" t="str">
        <f>INDEX('[1]Flight Log Morten'!$J:$W,MATCH($C69,'[1]Flight Log Morten'!$Z:$Z,0),5)</f>
        <v>No</v>
      </c>
      <c r="W69">
        <f>INDEX('[1]Flight Log Morten'!$J:$W,MATCH($C69,'[1]Flight Log Morten'!$Z:$Z,0),6)</f>
        <v>0</v>
      </c>
      <c r="X69">
        <f>INDEX('[1]Flight Log Morten'!$J:$W,MATCH($C69,'[1]Flight Log Morten'!$Z:$Z,0),7)</f>
        <v>0</v>
      </c>
      <c r="Y69">
        <f>INDEX('[1]Flight Log Morten'!$J:$W,MATCH($C69,'[1]Flight Log Morten'!$Z:$Z,0),8)</f>
        <v>0</v>
      </c>
      <c r="Z69">
        <f>INDEX('[1]Flight Log Morten'!$J:$W,MATCH($C69,'[1]Flight Log Morten'!$Z:$Z,0),9)</f>
        <v>0</v>
      </c>
      <c r="AA69" t="str">
        <f>INDEX('[1]Flight Log Morten'!$J:$W,MATCH($C69,'[1]Flight Log Morten'!$Z:$Z,0),10)</f>
        <v>-</v>
      </c>
      <c r="AB69" t="str">
        <f>INDEX('[1]Flight Log Morten'!$J:$W,MATCH($C69,'[1]Flight Log Morten'!$Z:$Z,0),11)</f>
        <v>M3M</v>
      </c>
      <c r="AC69">
        <f>INDEX('[1]Flight Log Morten'!$J:$W,MATCH($C69,'[1]Flight Log Morten'!$Z:$Z,0),12)</f>
        <v>0</v>
      </c>
    </row>
    <row r="70" spans="1:29" x14ac:dyDescent="0.3">
      <c r="A70" t="s">
        <v>114</v>
      </c>
      <c r="B70" t="s">
        <v>32</v>
      </c>
      <c r="C70" t="s">
        <v>145</v>
      </c>
      <c r="D70" t="s">
        <v>146</v>
      </c>
      <c r="E70">
        <f>VLOOKUP($C70,Storage!$B:$P,2,FALSE)</f>
        <v>15.86795532424</v>
      </c>
      <c r="F70">
        <f>VLOOKUP($C70,Storage!$B:$OP,3,FALSE)</f>
        <v>11.586890543811</v>
      </c>
      <c r="G70">
        <f>VLOOKUP($C70,Storage!$B:$P,4,FALSE)</f>
        <v>244</v>
      </c>
      <c r="H70">
        <f>VLOOKUP($C70,Storage!$B:$P,5,FALSE)</f>
        <v>964</v>
      </c>
      <c r="I70">
        <f>VLOOKUP($C70,Storage!$B:$P,6,FALSE)</f>
        <v>1208</v>
      </c>
      <c r="J70">
        <f>VLOOKUP($C70,Storage!$B:$P,7,FALSE)</f>
        <v>20240607</v>
      </c>
      <c r="K70" t="str">
        <f>VLOOKUP($C70,Storage!$B:$P,8,FALSE)</f>
        <v>OAT_FRONTIERS</v>
      </c>
      <c r="L70" t="str">
        <f>VLOOKUP($C70,Storage!$B:$P,9,FALSE)</f>
        <v>M3M</v>
      </c>
      <c r="M70" t="str">
        <f>VLOOKUP($C70,Storage!$B:$P,10,FALSE)</f>
        <v>20m</v>
      </c>
      <c r="N70" t="str">
        <f>VLOOKUP($C70,Storage!$B:$P,11,FALSE)</f>
        <v>MS</v>
      </c>
      <c r="O70">
        <f>VLOOKUP($C70,Storage!$B:$P,12,FALSE)</f>
        <v>80</v>
      </c>
      <c r="P70">
        <f>VLOOKUP($C70,Storage!$B:$P,13,FALSE)</f>
        <v>85</v>
      </c>
      <c r="Q70">
        <f>VLOOKUP($C70,Storage!$B:$OP,14,FALSE)</f>
        <v>0</v>
      </c>
      <c r="R70" t="str">
        <f>INDEX('[1]Flight Log Morten'!$J:$W,MATCH($C70,'[1]Flight Log Morten'!$Z:$Z,0),1)</f>
        <v>Yes</v>
      </c>
      <c r="S70" t="str">
        <f>INDEX('[1]Flight Log Morten'!$J:$W,MATCH($C70,'[1]Flight Log Morten'!$Z:$Z,0),2)</f>
        <v>yes</v>
      </c>
      <c r="T70">
        <f>INDEX('[1]Flight Log Morten'!$J:$W,MATCH($C70,'[1]Flight Log Morten'!$Z:$Z,0),3)</f>
        <v>0</v>
      </c>
      <c r="U70">
        <f>INDEX('[1]Flight Log Morten'!$J:$W,MATCH($C70,'[1]Flight Log Morten'!$Z:$Z,0),4)</f>
        <v>0</v>
      </c>
      <c r="V70" t="str">
        <f>INDEX('[1]Flight Log Morten'!$J:$W,MATCH($C70,'[1]Flight Log Morten'!$Z:$Z,0),5)</f>
        <v>No</v>
      </c>
      <c r="W70">
        <f>INDEX('[1]Flight Log Morten'!$J:$W,MATCH($C70,'[1]Flight Log Morten'!$Z:$Z,0),6)</f>
        <v>0</v>
      </c>
      <c r="X70">
        <f>INDEX('[1]Flight Log Morten'!$J:$W,MATCH($C70,'[1]Flight Log Morten'!$Z:$Z,0),7)</f>
        <v>0</v>
      </c>
      <c r="Y70">
        <f>INDEX('[1]Flight Log Morten'!$J:$W,MATCH($C70,'[1]Flight Log Morten'!$Z:$Z,0),8)</f>
        <v>0</v>
      </c>
      <c r="Z70">
        <f>INDEX('[1]Flight Log Morten'!$J:$W,MATCH($C70,'[1]Flight Log Morten'!$Z:$Z,0),9)</f>
        <v>0</v>
      </c>
      <c r="AA70" t="str">
        <f>INDEX('[1]Flight Log Morten'!$J:$W,MATCH($C70,'[1]Flight Log Morten'!$Z:$Z,0),10)</f>
        <v>7,7</v>
      </c>
      <c r="AB70" t="str">
        <f>INDEX('[1]Flight Log Morten'!$J:$W,MATCH($C70,'[1]Flight Log Morten'!$Z:$Z,0),11)</f>
        <v>M3M</v>
      </c>
      <c r="AC70">
        <f>INDEX('[1]Flight Log Morten'!$J:$W,MATCH($C70,'[1]Flight Log Morten'!$Z:$Z,0),12)</f>
        <v>0</v>
      </c>
    </row>
    <row r="71" spans="1:29" x14ac:dyDescent="0.3">
      <c r="A71" t="s">
        <v>114</v>
      </c>
      <c r="B71" t="s">
        <v>32</v>
      </c>
      <c r="C71" t="s">
        <v>147</v>
      </c>
      <c r="D71" t="s">
        <v>148</v>
      </c>
      <c r="E71">
        <f>VLOOKUP($C71,Storage!$B:$P,2,FALSE)</f>
        <v>7.9866075329482502</v>
      </c>
      <c r="F71">
        <f>VLOOKUP($C71,Storage!$B:$OP,3,FALSE)</f>
        <v>5.3929205276071999</v>
      </c>
      <c r="G71">
        <f>VLOOKUP($C71,Storage!$B:$P,4,FALSE)</f>
        <v>117</v>
      </c>
      <c r="H71">
        <f>VLOOKUP($C71,Storage!$B:$P,5,FALSE)</f>
        <v>452</v>
      </c>
      <c r="I71">
        <f>VLOOKUP($C71,Storage!$B:$P,6,FALSE)</f>
        <v>569</v>
      </c>
      <c r="J71">
        <f>VLOOKUP($C71,Storage!$B:$P,7,FALSE)</f>
        <v>20240607</v>
      </c>
      <c r="K71" t="str">
        <f>VLOOKUP($C71,Storage!$B:$P,8,FALSE)</f>
        <v>OAT_FRONTIERS</v>
      </c>
      <c r="L71" t="str">
        <f>VLOOKUP($C71,Storage!$B:$P,9,FALSE)</f>
        <v>M3M</v>
      </c>
      <c r="M71" t="str">
        <f>VLOOKUP($C71,Storage!$B:$P,10,FALSE)</f>
        <v>30m</v>
      </c>
      <c r="N71" t="str">
        <f>VLOOKUP($C71,Storage!$B:$P,11,FALSE)</f>
        <v>MS</v>
      </c>
      <c r="O71">
        <f>VLOOKUP($C71,Storage!$B:$P,12,FALSE)</f>
        <v>80</v>
      </c>
      <c r="P71">
        <f>VLOOKUP($C71,Storage!$B:$P,13,FALSE)</f>
        <v>85</v>
      </c>
      <c r="Q71">
        <f>VLOOKUP($C71,Storage!$B:$OP,14,FALSE)</f>
        <v>0</v>
      </c>
      <c r="R71" t="str">
        <f>INDEX('[1]Flight Log Morten'!$J:$W,MATCH($C71,'[1]Flight Log Morten'!$Z:$Z,0),1)</f>
        <v>yes</v>
      </c>
      <c r="S71" t="str">
        <f>INDEX('[1]Flight Log Morten'!$J:$W,MATCH($C71,'[1]Flight Log Morten'!$Z:$Z,0),2)</f>
        <v>yes</v>
      </c>
      <c r="T71" t="str">
        <f>INDEX('[1]Flight Log Morten'!$J:$W,MATCH($C71,'[1]Flight Log Morten'!$Z:$Z,0),3)</f>
        <v>isak</v>
      </c>
      <c r="U71">
        <f>INDEX('[1]Flight Log Morten'!$J:$W,MATCH($C71,'[1]Flight Log Morten'!$Z:$Z,0),4)</f>
        <v>0</v>
      </c>
      <c r="V71" t="str">
        <f>INDEX('[1]Flight Log Morten'!$J:$W,MATCH($C71,'[1]Flight Log Morten'!$Z:$Z,0),5)</f>
        <v>No</v>
      </c>
      <c r="W71">
        <f>INDEX('[1]Flight Log Morten'!$J:$W,MATCH($C71,'[1]Flight Log Morten'!$Z:$Z,0),6)</f>
        <v>0</v>
      </c>
      <c r="X71">
        <f>INDEX('[1]Flight Log Morten'!$J:$W,MATCH($C71,'[1]Flight Log Morten'!$Z:$Z,0),7)</f>
        <v>0</v>
      </c>
      <c r="Y71">
        <f>INDEX('[1]Flight Log Morten'!$J:$W,MATCH($C71,'[1]Flight Log Morten'!$Z:$Z,0),8)</f>
        <v>0</v>
      </c>
      <c r="Z71">
        <f>INDEX('[1]Flight Log Morten'!$J:$W,MATCH($C71,'[1]Flight Log Morten'!$Z:$Z,0),9)</f>
        <v>0</v>
      </c>
      <c r="AA71" t="str">
        <f>INDEX('[1]Flight Log Morten'!$J:$W,MATCH($C71,'[1]Flight Log Morten'!$Z:$Z,0),10)</f>
        <v>7,7</v>
      </c>
      <c r="AB71" t="str">
        <f>INDEX('[1]Flight Log Morten'!$J:$W,MATCH($C71,'[1]Flight Log Morten'!$Z:$Z,0),11)</f>
        <v>M3M</v>
      </c>
      <c r="AC71">
        <f>INDEX('[1]Flight Log Morten'!$J:$W,MATCH($C71,'[1]Flight Log Morten'!$Z:$Z,0),12)</f>
        <v>0</v>
      </c>
    </row>
    <row r="72" spans="1:29" x14ac:dyDescent="0.3">
      <c r="A72" t="s">
        <v>114</v>
      </c>
      <c r="B72" t="s">
        <v>32</v>
      </c>
      <c r="C72" t="s">
        <v>149</v>
      </c>
      <c r="D72" t="s">
        <v>150</v>
      </c>
      <c r="E72">
        <f>VLOOKUP($C72,Storage!$B:$P,2,FALSE)</f>
        <v>20.340618429705501</v>
      </c>
      <c r="F72">
        <f>VLOOKUP($C72,Storage!$B:$OP,3,FALSE)</f>
        <v>11.1803016783669</v>
      </c>
      <c r="G72">
        <f>VLOOKUP($C72,Storage!$B:$P,4,FALSE)</f>
        <v>244</v>
      </c>
      <c r="H72">
        <f>VLOOKUP($C72,Storage!$B:$P,5,FALSE)</f>
        <v>964</v>
      </c>
      <c r="I72">
        <f>VLOOKUP($C72,Storage!$B:$P,6,FALSE)</f>
        <v>1208</v>
      </c>
      <c r="J72">
        <f>VLOOKUP($C72,Storage!$B:$P,7,FALSE)</f>
        <v>20240611</v>
      </c>
      <c r="K72" t="str">
        <f>VLOOKUP($C72,Storage!$B:$P,8,FALSE)</f>
        <v>OAT_FRONTIERS</v>
      </c>
      <c r="L72" t="str">
        <f>VLOOKUP($C72,Storage!$B:$P,9,FALSE)</f>
        <v>M3M</v>
      </c>
      <c r="M72" t="str">
        <f>VLOOKUP($C72,Storage!$B:$P,10,FALSE)</f>
        <v>20m</v>
      </c>
      <c r="N72" t="str">
        <f>VLOOKUP($C72,Storage!$B:$P,11,FALSE)</f>
        <v>MS</v>
      </c>
      <c r="O72">
        <f>VLOOKUP($C72,Storage!$B:$P,12,FALSE)</f>
        <v>80</v>
      </c>
      <c r="P72">
        <f>VLOOKUP($C72,Storage!$B:$P,13,FALSE)</f>
        <v>85</v>
      </c>
      <c r="Q72">
        <f>VLOOKUP($C72,Storage!$B:$OP,14,FALSE)</f>
        <v>0</v>
      </c>
      <c r="R72" t="str">
        <f>INDEX('[1]Flight Log Morten'!$J:$W,MATCH($C72,'[1]Flight Log Morten'!$Z:$Z,0),1)</f>
        <v>No</v>
      </c>
      <c r="S72" t="str">
        <f>INDEX('[1]Flight Log Morten'!$J:$W,MATCH($C72,'[1]Flight Log Morten'!$Z:$Z,0),2)</f>
        <v>Yes</v>
      </c>
      <c r="T72" t="str">
        <f>INDEX('[1]Flight Log Morten'!$J:$W,MATCH($C72,'[1]Flight Log Morten'!$Z:$Z,0),3)</f>
        <v>Sindre</v>
      </c>
      <c r="U72" t="str">
        <f>INDEX('[1]Flight Log Morten'!$J:$W,MATCH($C72,'[1]Flight Log Morten'!$Z:$Z,0),4)</f>
        <v>NEED ADJUSTMENT</v>
      </c>
      <c r="V72" t="str">
        <f>INDEX('[1]Flight Log Morten'!$J:$W,MATCH($C72,'[1]Flight Log Morten'!$Z:$Z,0),5)</f>
        <v>No</v>
      </c>
      <c r="W72">
        <f>INDEX('[1]Flight Log Morten'!$J:$W,MATCH($C72,'[1]Flight Log Morten'!$Z:$Z,0),6)</f>
        <v>0</v>
      </c>
      <c r="X72">
        <f>INDEX('[1]Flight Log Morten'!$J:$W,MATCH($C72,'[1]Flight Log Morten'!$Z:$Z,0),7)</f>
        <v>0</v>
      </c>
      <c r="Y72">
        <f>INDEX('[1]Flight Log Morten'!$J:$W,MATCH($C72,'[1]Flight Log Morten'!$Z:$Z,0),8)</f>
        <v>0</v>
      </c>
      <c r="Z72">
        <f>INDEX('[1]Flight Log Morten'!$J:$W,MATCH($C72,'[1]Flight Log Morten'!$Z:$Z,0),9)</f>
        <v>0</v>
      </c>
      <c r="AA72" t="str">
        <f>INDEX('[1]Flight Log Morten'!$J:$W,MATCH($C72,'[1]Flight Log Morten'!$Z:$Z,0),10)</f>
        <v>-</v>
      </c>
      <c r="AB72" t="str">
        <f>INDEX('[1]Flight Log Morten'!$J:$W,MATCH($C72,'[1]Flight Log Morten'!$Z:$Z,0),11)</f>
        <v>M3M</v>
      </c>
      <c r="AC72" t="str">
        <f>INDEX('[1]Flight Log Morten'!$J:$W,MATCH($C72,'[1]Flight Log Morten'!$Z:$Z,0),12)</f>
        <v>Reflectance panel images from PhenoCrop</v>
      </c>
    </row>
    <row r="73" spans="1:29" x14ac:dyDescent="0.3">
      <c r="A73" t="s">
        <v>114</v>
      </c>
      <c r="B73" t="s">
        <v>32</v>
      </c>
      <c r="C73" t="s">
        <v>151</v>
      </c>
      <c r="D73" t="s">
        <v>152</v>
      </c>
      <c r="E73">
        <f>VLOOKUP($C73,Storage!$B:$P,2,FALSE)</f>
        <v>11.460859327576999</v>
      </c>
      <c r="F73">
        <f>VLOOKUP($C73,Storage!$B:$OP,3,FALSE)</f>
        <v>5.3312413403764296</v>
      </c>
      <c r="G73">
        <f>VLOOKUP($C73,Storage!$B:$P,4,FALSE)</f>
        <v>121</v>
      </c>
      <c r="H73">
        <f>VLOOKUP($C73,Storage!$B:$P,5,FALSE)</f>
        <v>460</v>
      </c>
      <c r="I73">
        <f>VLOOKUP($C73,Storage!$B:$P,6,FALSE)</f>
        <v>581</v>
      </c>
      <c r="J73">
        <f>VLOOKUP($C73,Storage!$B:$P,7,FALSE)</f>
        <v>20240611</v>
      </c>
      <c r="K73" t="str">
        <f>VLOOKUP($C73,Storage!$B:$P,8,FALSE)</f>
        <v>OAT_FRONTIERS</v>
      </c>
      <c r="L73" t="str">
        <f>VLOOKUP($C73,Storage!$B:$P,9,FALSE)</f>
        <v>M3M</v>
      </c>
      <c r="M73" t="str">
        <f>VLOOKUP($C73,Storage!$B:$P,10,FALSE)</f>
        <v>30m</v>
      </c>
      <c r="N73" t="str">
        <f>VLOOKUP($C73,Storage!$B:$P,11,FALSE)</f>
        <v>MS</v>
      </c>
      <c r="O73">
        <f>VLOOKUP($C73,Storage!$B:$P,12,FALSE)</f>
        <v>80</v>
      </c>
      <c r="P73">
        <f>VLOOKUP($C73,Storage!$B:$P,13,FALSE)</f>
        <v>85</v>
      </c>
      <c r="Q73">
        <f>VLOOKUP($C73,Storage!$B:$OP,14,FALSE)</f>
        <v>0</v>
      </c>
      <c r="R73" t="str">
        <f>INDEX('[1]Flight Log Morten'!$J:$W,MATCH($C73,'[1]Flight Log Morten'!$Z:$Z,0),1)</f>
        <v>Yes</v>
      </c>
      <c r="S73" t="str">
        <f>INDEX('[1]Flight Log Morten'!$J:$W,MATCH($C73,'[1]Flight Log Morten'!$Z:$Z,0),2)</f>
        <v>Yes</v>
      </c>
      <c r="T73" t="str">
        <f>INDEX('[1]Flight Log Morten'!$J:$W,MATCH($C73,'[1]Flight Log Morten'!$Z:$Z,0),3)</f>
        <v>Sindre &amp; Fahad</v>
      </c>
      <c r="U73" t="str">
        <f>INDEX('[1]Flight Log Morten'!$J:$W,MATCH($C73,'[1]Flight Log Morten'!$Z:$Z,0),4)</f>
        <v>NEED ADJUSTMENT</v>
      </c>
      <c r="V73" t="str">
        <f>INDEX('[1]Flight Log Morten'!$J:$W,MATCH($C73,'[1]Flight Log Morten'!$Z:$Z,0),5)</f>
        <v>No</v>
      </c>
      <c r="W73">
        <f>INDEX('[1]Flight Log Morten'!$J:$W,MATCH($C73,'[1]Flight Log Morten'!$Z:$Z,0),6)</f>
        <v>0</v>
      </c>
      <c r="X73">
        <f>INDEX('[1]Flight Log Morten'!$J:$W,MATCH($C73,'[1]Flight Log Morten'!$Z:$Z,0),7)</f>
        <v>0</v>
      </c>
      <c r="Y73">
        <f>INDEX('[1]Flight Log Morten'!$J:$W,MATCH($C73,'[1]Flight Log Morten'!$Z:$Z,0),8)</f>
        <v>0</v>
      </c>
      <c r="Z73">
        <f>INDEX('[1]Flight Log Morten'!$J:$W,MATCH($C73,'[1]Flight Log Morten'!$Z:$Z,0),9)</f>
        <v>0</v>
      </c>
      <c r="AA73" t="str">
        <f>INDEX('[1]Flight Log Morten'!$J:$W,MATCH($C73,'[1]Flight Log Morten'!$Z:$Z,0),10)</f>
        <v>-</v>
      </c>
      <c r="AB73" t="str">
        <f>INDEX('[1]Flight Log Morten'!$J:$W,MATCH($C73,'[1]Flight Log Morten'!$Z:$Z,0),11)</f>
        <v>M3M</v>
      </c>
      <c r="AC73" t="str">
        <f>INDEX('[1]Flight Log Morten'!$J:$W,MATCH($C73,'[1]Flight Log Morten'!$Z:$Z,0),12)</f>
        <v>Reflectance panel images from PhenoCrop</v>
      </c>
    </row>
    <row r="74" spans="1:29" x14ac:dyDescent="0.3">
      <c r="A74" t="s">
        <v>114</v>
      </c>
      <c r="B74" t="s">
        <v>32</v>
      </c>
      <c r="C74" t="s">
        <v>153</v>
      </c>
      <c r="D74" t="s">
        <v>154</v>
      </c>
      <c r="E74">
        <f>VLOOKUP($C74,Storage!$B:$P,2,FALSE)</f>
        <v>14.3259105551987</v>
      </c>
      <c r="F74">
        <f>VLOOKUP($C74,Storage!$B:$OP,3,FALSE)</f>
        <v>5.1694504879415</v>
      </c>
      <c r="G74">
        <f>VLOOKUP($C74,Storage!$B:$P,4,FALSE)</f>
        <v>113</v>
      </c>
      <c r="H74">
        <f>VLOOKUP($C74,Storage!$B:$P,5,FALSE)</f>
        <v>444</v>
      </c>
      <c r="I74">
        <f>VLOOKUP($C74,Storage!$B:$P,6,FALSE)</f>
        <v>557</v>
      </c>
      <c r="J74">
        <f>VLOOKUP($C74,Storage!$B:$P,7,FALSE)</f>
        <v>20240620</v>
      </c>
      <c r="K74" t="str">
        <f>VLOOKUP($C74,Storage!$B:$P,8,FALSE)</f>
        <v>OAT_FRONTIERS</v>
      </c>
      <c r="L74" t="str">
        <f>VLOOKUP($C74,Storage!$B:$P,9,FALSE)</f>
        <v>M3M</v>
      </c>
      <c r="M74" t="str">
        <f>VLOOKUP($C74,Storage!$B:$P,10,FALSE)</f>
        <v>30m</v>
      </c>
      <c r="N74" t="str">
        <f>VLOOKUP($C74,Storage!$B:$P,11,FALSE)</f>
        <v>MS</v>
      </c>
      <c r="O74">
        <f>VLOOKUP($C74,Storage!$B:$P,12,FALSE)</f>
        <v>80</v>
      </c>
      <c r="P74">
        <f>VLOOKUP($C74,Storage!$B:$P,13,FALSE)</f>
        <v>85</v>
      </c>
      <c r="Q74">
        <f>VLOOKUP($C74,Storage!$B:$OP,14,FALSE)</f>
        <v>0</v>
      </c>
      <c r="R74" t="str">
        <f>INDEX('[1]Flight Log Morten'!$J:$W,MATCH($C74,'[1]Flight Log Morten'!$Z:$Z,0),1)</f>
        <v>Yes</v>
      </c>
      <c r="S74" t="str">
        <f>INDEX('[1]Flight Log Morten'!$J:$W,MATCH($C74,'[1]Flight Log Morten'!$Z:$Z,0),2)</f>
        <v>Yes</v>
      </c>
      <c r="T74" t="str">
        <f>INDEX('[1]Flight Log Morten'!$J:$W,MATCH($C74,'[1]Flight Log Morten'!$Z:$Z,0),3)</f>
        <v>isak</v>
      </c>
      <c r="U74">
        <f>INDEX('[1]Flight Log Morten'!$J:$W,MATCH($C74,'[1]Flight Log Morten'!$Z:$Z,0),4)</f>
        <v>0</v>
      </c>
      <c r="V74" t="str">
        <f>INDEX('[1]Flight Log Morten'!$J:$W,MATCH($C74,'[1]Flight Log Morten'!$Z:$Z,0),5)</f>
        <v>No</v>
      </c>
      <c r="W74">
        <f>INDEX('[1]Flight Log Morten'!$J:$W,MATCH($C74,'[1]Flight Log Morten'!$Z:$Z,0),6)</f>
        <v>0</v>
      </c>
      <c r="X74" t="str">
        <f>INDEX('[1]Flight Log Morten'!$J:$W,MATCH($C74,'[1]Flight Log Morten'!$Z:$Z,0),7)</f>
        <v>M3M-1</v>
      </c>
      <c r="Y74">
        <f>INDEX('[1]Flight Log Morten'!$J:$W,MATCH($C74,'[1]Flight Log Morten'!$Z:$Z,0),8)</f>
        <v>0</v>
      </c>
      <c r="Z74">
        <f>INDEX('[1]Flight Log Morten'!$J:$W,MATCH($C74,'[1]Flight Log Morten'!$Z:$Z,0),9)</f>
        <v>0</v>
      </c>
      <c r="AA74">
        <f>INDEX('[1]Flight Log Morten'!$J:$W,MATCH($C74,'[1]Flight Log Morten'!$Z:$Z,0),10)</f>
        <v>10</v>
      </c>
      <c r="AB74" t="str">
        <f>INDEX('[1]Flight Log Morten'!$J:$W,MATCH($C74,'[1]Flight Log Morten'!$Z:$Z,0),11)</f>
        <v>M3M</v>
      </c>
      <c r="AC74">
        <f>INDEX('[1]Flight Log Morten'!$J:$W,MATCH($C74,'[1]Flight Log Morten'!$Z:$Z,0),12)</f>
        <v>0</v>
      </c>
    </row>
    <row r="75" spans="1:29" x14ac:dyDescent="0.3">
      <c r="A75" t="s">
        <v>114</v>
      </c>
      <c r="B75" t="s">
        <v>32</v>
      </c>
      <c r="C75" t="s">
        <v>155</v>
      </c>
      <c r="D75" t="s">
        <v>156</v>
      </c>
      <c r="E75">
        <f>VLOOKUP($C75,Storage!$B:$P,2,FALSE)</f>
        <v>30.4816060988232</v>
      </c>
      <c r="F75">
        <f>VLOOKUP($C75,Storage!$B:$OP,3,FALSE)</f>
        <v>11.357569792307901</v>
      </c>
      <c r="G75">
        <f>VLOOKUP($C75,Storage!$B:$P,4,FALSE)</f>
        <v>244</v>
      </c>
      <c r="H75">
        <f>VLOOKUP($C75,Storage!$B:$P,5,FALSE)</f>
        <v>964</v>
      </c>
      <c r="I75">
        <f>VLOOKUP($C75,Storage!$B:$P,6,FALSE)</f>
        <v>1208</v>
      </c>
      <c r="J75">
        <f>VLOOKUP($C75,Storage!$B:$P,7,FALSE)</f>
        <v>20240621</v>
      </c>
      <c r="K75" t="str">
        <f>VLOOKUP($C75,Storage!$B:$P,8,FALSE)</f>
        <v>OAT_FRONTIERS</v>
      </c>
      <c r="L75" t="str">
        <f>VLOOKUP($C75,Storage!$B:$P,9,FALSE)</f>
        <v>M3M</v>
      </c>
      <c r="M75" t="str">
        <f>VLOOKUP($C75,Storage!$B:$P,10,FALSE)</f>
        <v>20m</v>
      </c>
      <c r="N75" t="str">
        <f>VLOOKUP($C75,Storage!$B:$P,11,FALSE)</f>
        <v>MS</v>
      </c>
      <c r="O75">
        <f>VLOOKUP($C75,Storage!$B:$P,12,FALSE)</f>
        <v>80</v>
      </c>
      <c r="P75">
        <f>VLOOKUP($C75,Storage!$B:$P,13,FALSE)</f>
        <v>85</v>
      </c>
      <c r="Q75">
        <f>VLOOKUP($C75,Storage!$B:$OP,14,FALSE)</f>
        <v>0</v>
      </c>
      <c r="R75" t="str">
        <f>INDEX('[1]Flight Log Morten'!$J:$W,MATCH($C75,'[1]Flight Log Morten'!$Z:$Z,0),1)</f>
        <v>Yes</v>
      </c>
      <c r="S75" t="str">
        <f>INDEX('[1]Flight Log Morten'!$J:$W,MATCH($C75,'[1]Flight Log Morten'!$Z:$Z,0),2)</f>
        <v>Yes</v>
      </c>
      <c r="T75" t="str">
        <f>INDEX('[1]Flight Log Morten'!$J:$W,MATCH($C75,'[1]Flight Log Morten'!$Z:$Z,0),3)</f>
        <v>Isak</v>
      </c>
      <c r="U75">
        <f>INDEX('[1]Flight Log Morten'!$J:$W,MATCH($C75,'[1]Flight Log Morten'!$Z:$Z,0),4)</f>
        <v>0</v>
      </c>
      <c r="V75" t="str">
        <f>INDEX('[1]Flight Log Morten'!$J:$W,MATCH($C75,'[1]Flight Log Morten'!$Z:$Z,0),5)</f>
        <v>No</v>
      </c>
      <c r="W75">
        <f>INDEX('[1]Flight Log Morten'!$J:$W,MATCH($C75,'[1]Flight Log Morten'!$Z:$Z,0),6)</f>
        <v>0</v>
      </c>
      <c r="X75" t="str">
        <f>INDEX('[1]Flight Log Morten'!$J:$W,MATCH($C75,'[1]Flight Log Morten'!$Z:$Z,0),7)</f>
        <v>M3M-1</v>
      </c>
      <c r="Y75" t="str">
        <f>INDEX('[1]Flight Log Morten'!$J:$W,MATCH($C75,'[1]Flight Log Morten'!$Z:$Z,0),8)</f>
        <v>Isak</v>
      </c>
      <c r="Z75">
        <f>INDEX('[1]Flight Log Morten'!$J:$W,MATCH($C75,'[1]Flight Log Morten'!$Z:$Z,0),9)</f>
        <v>0</v>
      </c>
      <c r="AA75">
        <f>INDEX('[1]Flight Log Morten'!$J:$W,MATCH($C75,'[1]Flight Log Morten'!$Z:$Z,0),10)</f>
        <v>4.8</v>
      </c>
      <c r="AB75" t="str">
        <f>INDEX('[1]Flight Log Morten'!$J:$W,MATCH($C75,'[1]Flight Log Morten'!$Z:$Z,0),11)</f>
        <v>M3M</v>
      </c>
      <c r="AC75">
        <f>INDEX('[1]Flight Log Morten'!$J:$W,MATCH($C75,'[1]Flight Log Morten'!$Z:$Z,0),12)</f>
        <v>0</v>
      </c>
    </row>
    <row r="76" spans="1:29" x14ac:dyDescent="0.3">
      <c r="A76" t="s">
        <v>114</v>
      </c>
      <c r="B76" t="s">
        <v>32</v>
      </c>
      <c r="C76" t="s">
        <v>157</v>
      </c>
      <c r="D76" t="s">
        <v>158</v>
      </c>
      <c r="E76">
        <f>VLOOKUP($C76,Storage!$B:$P,2,FALSE)</f>
        <v>17.616049069911199</v>
      </c>
      <c r="F76">
        <f>VLOOKUP($C76,Storage!$B:$OP,3,FALSE)</f>
        <v>11.305472820997201</v>
      </c>
      <c r="G76">
        <f>VLOOKUP($C76,Storage!$B:$P,4,FALSE)</f>
        <v>244</v>
      </c>
      <c r="H76">
        <f>VLOOKUP($C76,Storage!$B:$P,5,FALSE)</f>
        <v>964</v>
      </c>
      <c r="I76">
        <f>VLOOKUP($C76,Storage!$B:$P,6,FALSE)</f>
        <v>1208</v>
      </c>
      <c r="J76">
        <f>VLOOKUP($C76,Storage!$B:$P,7,FALSE)</f>
        <v>20240624</v>
      </c>
      <c r="K76" t="str">
        <f>VLOOKUP($C76,Storage!$B:$P,8,FALSE)</f>
        <v>OAT_FRONTIERS</v>
      </c>
      <c r="L76" t="str">
        <f>VLOOKUP($C76,Storage!$B:$P,9,FALSE)</f>
        <v>M3M</v>
      </c>
      <c r="M76" t="str">
        <f>VLOOKUP($C76,Storage!$B:$P,10,FALSE)</f>
        <v>20m</v>
      </c>
      <c r="N76" t="str">
        <f>VLOOKUP($C76,Storage!$B:$P,11,FALSE)</f>
        <v>MS</v>
      </c>
      <c r="O76">
        <f>VLOOKUP($C76,Storage!$B:$P,12,FALSE)</f>
        <v>80</v>
      </c>
      <c r="P76">
        <f>VLOOKUP($C76,Storage!$B:$P,13,FALSE)</f>
        <v>85</v>
      </c>
      <c r="Q76">
        <f>VLOOKUP($C76,Storage!$B:$OP,14,FALSE)</f>
        <v>0</v>
      </c>
      <c r="R76">
        <f>INDEX('[1]Flight Log Morten'!$J:$W,MATCH($C76,'[1]Flight Log Morten'!$Z:$Z,0),1)</f>
        <v>0</v>
      </c>
      <c r="S76" t="str">
        <f>INDEX('[1]Flight Log Morten'!$J:$W,MATCH($C76,'[1]Flight Log Morten'!$Z:$Z,0),2)</f>
        <v>Yes</v>
      </c>
      <c r="T76" t="str">
        <f>INDEX('[1]Flight Log Morten'!$J:$W,MATCH($C76,'[1]Flight Log Morten'!$Z:$Z,0),3)</f>
        <v>Fahad</v>
      </c>
      <c r="U76" t="str">
        <f>INDEX('[1]Flight Log Morten'!$J:$W,MATCH($C76,'[1]Flight Log Morten'!$Z:$Z,0),4)</f>
        <v>NEED ADJUSTMENT</v>
      </c>
      <c r="V76" t="str">
        <f>INDEX('[1]Flight Log Morten'!$J:$W,MATCH($C76,'[1]Flight Log Morten'!$Z:$Z,0),5)</f>
        <v>No</v>
      </c>
      <c r="W76">
        <f>INDEX('[1]Flight Log Morten'!$J:$W,MATCH($C76,'[1]Flight Log Morten'!$Z:$Z,0),6)</f>
        <v>0</v>
      </c>
      <c r="X76" t="str">
        <f>INDEX('[1]Flight Log Morten'!$J:$W,MATCH($C76,'[1]Flight Log Morten'!$Z:$Z,0),7)</f>
        <v>M3M-1</v>
      </c>
      <c r="Y76" t="str">
        <f>INDEX('[1]Flight Log Morten'!$J:$W,MATCH($C76,'[1]Flight Log Morten'!$Z:$Z,0),8)</f>
        <v>Isak</v>
      </c>
      <c r="Z76">
        <f>INDEX('[1]Flight Log Morten'!$J:$W,MATCH($C76,'[1]Flight Log Morten'!$Z:$Z,0),9)</f>
        <v>0</v>
      </c>
      <c r="AA76">
        <f>INDEX('[1]Flight Log Morten'!$J:$W,MATCH($C76,'[1]Flight Log Morten'!$Z:$Z,0),10)</f>
        <v>0</v>
      </c>
      <c r="AB76" t="str">
        <f>INDEX('[1]Flight Log Morten'!$J:$W,MATCH($C76,'[1]Flight Log Morten'!$Z:$Z,0),11)</f>
        <v>M3M</v>
      </c>
      <c r="AC76" t="str">
        <f>INDEX('[1]Flight Log Morten'!$J:$W,MATCH($C76,'[1]Flight Log Morten'!$Z:$Z,0),12)</f>
        <v>Reflectance images from Søråsjordet  flight on the same day</v>
      </c>
    </row>
    <row r="77" spans="1:29" x14ac:dyDescent="0.3">
      <c r="A77" t="s">
        <v>114</v>
      </c>
      <c r="B77" t="s">
        <v>32</v>
      </c>
      <c r="C77" t="s">
        <v>159</v>
      </c>
      <c r="D77" t="s">
        <v>160</v>
      </c>
      <c r="E77">
        <f>VLOOKUP($C77,Storage!$B:$P,2,FALSE)</f>
        <v>10.099837065674301</v>
      </c>
      <c r="F77">
        <f>VLOOKUP($C77,Storage!$B:$OP,3,FALSE)</f>
        <v>5.2124227937310899</v>
      </c>
      <c r="G77">
        <f>VLOOKUP($C77,Storage!$B:$P,4,FALSE)</f>
        <v>114</v>
      </c>
      <c r="H77">
        <f>VLOOKUP($C77,Storage!$B:$P,5,FALSE)</f>
        <v>444</v>
      </c>
      <c r="I77">
        <f>VLOOKUP($C77,Storage!$B:$P,6,FALSE)</f>
        <v>558</v>
      </c>
      <c r="J77">
        <f>VLOOKUP($C77,Storage!$B:$P,7,FALSE)</f>
        <v>20240624</v>
      </c>
      <c r="K77" t="str">
        <f>VLOOKUP($C77,Storage!$B:$P,8,FALSE)</f>
        <v>OAT_FRONTIERS</v>
      </c>
      <c r="L77" t="str">
        <f>VLOOKUP($C77,Storage!$B:$P,9,FALSE)</f>
        <v>M3M</v>
      </c>
      <c r="M77" t="str">
        <f>VLOOKUP($C77,Storage!$B:$P,10,FALSE)</f>
        <v>30m</v>
      </c>
      <c r="N77" t="str">
        <f>VLOOKUP($C77,Storage!$B:$P,11,FALSE)</f>
        <v>MS</v>
      </c>
      <c r="O77">
        <f>VLOOKUP($C77,Storage!$B:$P,12,FALSE)</f>
        <v>80</v>
      </c>
      <c r="P77">
        <f>VLOOKUP($C77,Storage!$B:$P,13,FALSE)</f>
        <v>85</v>
      </c>
      <c r="Q77">
        <f>VLOOKUP($C77,Storage!$B:$OP,14,FALSE)</f>
        <v>0</v>
      </c>
      <c r="R77" t="str">
        <f>INDEX('[1]Flight Log Morten'!$J:$W,MATCH($C77,'[1]Flight Log Morten'!$Z:$Z,0),1)</f>
        <v>Yes</v>
      </c>
      <c r="S77" t="str">
        <f>INDEX('[1]Flight Log Morten'!$J:$W,MATCH($C77,'[1]Flight Log Morten'!$Z:$Z,0),2)</f>
        <v>Yes</v>
      </c>
      <c r="T77" t="str">
        <f>INDEX('[1]Flight Log Morten'!$J:$W,MATCH($C77,'[1]Flight Log Morten'!$Z:$Z,0),3)</f>
        <v>Sindre</v>
      </c>
      <c r="U77" t="str">
        <f>INDEX('[1]Flight Log Morten'!$J:$W,MATCH($C77,'[1]Flight Log Morten'!$Z:$Z,0),4)</f>
        <v>NEED ADJUSTMENT</v>
      </c>
      <c r="V77" t="str">
        <f>INDEX('[1]Flight Log Morten'!$J:$W,MATCH($C77,'[1]Flight Log Morten'!$Z:$Z,0),5)</f>
        <v>No</v>
      </c>
      <c r="W77">
        <f>INDEX('[1]Flight Log Morten'!$J:$W,MATCH($C77,'[1]Flight Log Morten'!$Z:$Z,0),6)</f>
        <v>0</v>
      </c>
      <c r="X77" t="str">
        <f>INDEX('[1]Flight Log Morten'!$J:$W,MATCH($C77,'[1]Flight Log Morten'!$Z:$Z,0),7)</f>
        <v>M3M-1</v>
      </c>
      <c r="Y77" t="str">
        <f>INDEX('[1]Flight Log Morten'!$J:$W,MATCH($C77,'[1]Flight Log Morten'!$Z:$Z,0),8)</f>
        <v>Isak</v>
      </c>
      <c r="Z77">
        <f>INDEX('[1]Flight Log Morten'!$J:$W,MATCH($C77,'[1]Flight Log Morten'!$Z:$Z,0),9)</f>
        <v>0</v>
      </c>
      <c r="AA77">
        <f>INDEX('[1]Flight Log Morten'!$J:$W,MATCH($C77,'[1]Flight Log Morten'!$Z:$Z,0),10)</f>
        <v>0</v>
      </c>
      <c r="AB77" t="str">
        <f>INDEX('[1]Flight Log Morten'!$J:$W,MATCH($C77,'[1]Flight Log Morten'!$Z:$Z,0),11)</f>
        <v>M3M</v>
      </c>
      <c r="AC77" t="str">
        <f>INDEX('[1]Flight Log Morten'!$J:$W,MATCH($C77,'[1]Flight Log Morten'!$Z:$Z,0),12)</f>
        <v>Reflectance images from Søråsjordet  flight on the same day</v>
      </c>
    </row>
    <row r="78" spans="1:29" x14ac:dyDescent="0.3">
      <c r="A78" t="s">
        <v>114</v>
      </c>
      <c r="B78" t="s">
        <v>32</v>
      </c>
      <c r="C78" t="s">
        <v>161</v>
      </c>
      <c r="D78" t="s">
        <v>162</v>
      </c>
      <c r="E78">
        <f>VLOOKUP($C78,Storage!$B:$P,2,FALSE)</f>
        <v>16.2813849328085</v>
      </c>
      <c r="F78">
        <f>VLOOKUP($C78,Storage!$B:$OP,3,FALSE)</f>
        <v>11.234178914688499</v>
      </c>
      <c r="G78">
        <f>VLOOKUP($C78,Storage!$B:$P,4,FALSE)</f>
        <v>244</v>
      </c>
      <c r="H78">
        <f>VLOOKUP($C78,Storage!$B:$P,5,FALSE)</f>
        <v>964</v>
      </c>
      <c r="I78">
        <f>VLOOKUP($C78,Storage!$B:$P,6,FALSE)</f>
        <v>1208</v>
      </c>
      <c r="J78">
        <f>VLOOKUP($C78,Storage!$B:$P,7,FALSE)</f>
        <v>20240702</v>
      </c>
      <c r="K78" t="str">
        <f>VLOOKUP($C78,Storage!$B:$P,8,FALSE)</f>
        <v>OAT_FRONTIERS</v>
      </c>
      <c r="L78" t="str">
        <f>VLOOKUP($C78,Storage!$B:$P,9,FALSE)</f>
        <v>M3M</v>
      </c>
      <c r="M78" t="str">
        <f>VLOOKUP($C78,Storage!$B:$P,10,FALSE)</f>
        <v>20m</v>
      </c>
      <c r="N78" t="str">
        <f>VLOOKUP($C78,Storage!$B:$P,11,FALSE)</f>
        <v>MS</v>
      </c>
      <c r="O78">
        <f>VLOOKUP($C78,Storage!$B:$P,12,FALSE)</f>
        <v>80</v>
      </c>
      <c r="P78">
        <f>VLOOKUP($C78,Storage!$B:$P,13,FALSE)</f>
        <v>85</v>
      </c>
      <c r="Q78">
        <f>VLOOKUP($C78,Storage!$B:$OP,14,FALSE)</f>
        <v>0</v>
      </c>
      <c r="R78">
        <f>INDEX('[1]Flight Log Morten'!$J:$W,MATCH($C78,'[1]Flight Log Morten'!$Z:$Z,0),1)</f>
        <v>0</v>
      </c>
      <c r="S78" t="str">
        <f>INDEX('[1]Flight Log Morten'!$J:$W,MATCH($C78,'[1]Flight Log Morten'!$Z:$Z,0),2)</f>
        <v>Yes</v>
      </c>
      <c r="T78" t="str">
        <f>INDEX('[1]Flight Log Morten'!$J:$W,MATCH($C78,'[1]Flight Log Morten'!$Z:$Z,0),3)</f>
        <v>Sindre</v>
      </c>
      <c r="U78" t="str">
        <f>INDEX('[1]Flight Log Morten'!$J:$W,MATCH($C78,'[1]Flight Log Morten'!$Z:$Z,0),4)</f>
        <v>NEED ADJUSTMENT</v>
      </c>
      <c r="V78" t="str">
        <f>INDEX('[1]Flight Log Morten'!$J:$W,MATCH($C78,'[1]Flight Log Morten'!$Z:$Z,0),5)</f>
        <v>No</v>
      </c>
      <c r="W78">
        <f>INDEX('[1]Flight Log Morten'!$J:$W,MATCH($C78,'[1]Flight Log Morten'!$Z:$Z,0),6)</f>
        <v>0</v>
      </c>
      <c r="X78" t="str">
        <f>INDEX('[1]Flight Log Morten'!$J:$W,MATCH($C78,'[1]Flight Log Morten'!$Z:$Z,0),7)</f>
        <v>M3M-1</v>
      </c>
      <c r="Y78" t="str">
        <f>INDEX('[1]Flight Log Morten'!$J:$W,MATCH($C78,'[1]Flight Log Morten'!$Z:$Z,0),8)</f>
        <v>Sindre Stokke</v>
      </c>
      <c r="Z78">
        <f>INDEX('[1]Flight Log Morten'!$J:$W,MATCH($C78,'[1]Flight Log Morten'!$Z:$Z,0),9)</f>
        <v>0</v>
      </c>
      <c r="AA78">
        <f>INDEX('[1]Flight Log Morten'!$J:$W,MATCH($C78,'[1]Flight Log Morten'!$Z:$Z,0),10)</f>
        <v>0</v>
      </c>
      <c r="AB78" t="str">
        <f>INDEX('[1]Flight Log Morten'!$J:$W,MATCH($C78,'[1]Flight Log Morten'!$Z:$Z,0),11)</f>
        <v>M3M</v>
      </c>
      <c r="AC78" t="str">
        <f>INDEX('[1]Flight Log Morten'!$J:$W,MATCH($C78,'[1]Flight Log Morten'!$Z:$Z,0),12)</f>
        <v>Some rain drops were falling while imaging. However, no drops on the crops.</v>
      </c>
    </row>
    <row r="79" spans="1:29" x14ac:dyDescent="0.3">
      <c r="A79" t="s">
        <v>114</v>
      </c>
      <c r="B79" t="s">
        <v>32</v>
      </c>
      <c r="C79" t="s">
        <v>163</v>
      </c>
      <c r="D79" t="s">
        <v>164</v>
      </c>
      <c r="E79">
        <f>VLOOKUP($C79,Storage!$B:$P,2,FALSE)</f>
        <v>10.0082860663533</v>
      </c>
      <c r="F79">
        <f>VLOOKUP($C79,Storage!$B:$OP,3,FALSE)</f>
        <v>4.6885014167055399</v>
      </c>
      <c r="G79">
        <f>VLOOKUP($C79,Storage!$B:$P,4,FALSE)</f>
        <v>104</v>
      </c>
      <c r="H79">
        <f>VLOOKUP($C79,Storage!$B:$P,5,FALSE)</f>
        <v>408</v>
      </c>
      <c r="I79">
        <f>VLOOKUP($C79,Storage!$B:$P,6,FALSE)</f>
        <v>512</v>
      </c>
      <c r="J79">
        <f>VLOOKUP($C79,Storage!$B:$P,7,FALSE)</f>
        <v>20240703</v>
      </c>
      <c r="K79" t="str">
        <f>VLOOKUP($C79,Storage!$B:$P,8,FALSE)</f>
        <v>OAT_FRONTIERS</v>
      </c>
      <c r="L79" t="str">
        <f>VLOOKUP($C79,Storage!$B:$P,9,FALSE)</f>
        <v>M3M</v>
      </c>
      <c r="M79" t="str">
        <f>VLOOKUP($C79,Storage!$B:$P,10,FALSE)</f>
        <v>30m</v>
      </c>
      <c r="N79" t="str">
        <f>VLOOKUP($C79,Storage!$B:$P,11,FALSE)</f>
        <v>MS</v>
      </c>
      <c r="O79">
        <f>VLOOKUP($C79,Storage!$B:$P,12,FALSE)</f>
        <v>80</v>
      </c>
      <c r="P79">
        <f>VLOOKUP($C79,Storage!$B:$P,13,FALSE)</f>
        <v>85</v>
      </c>
      <c r="Q79">
        <f>VLOOKUP($C79,Storage!$B:$OP,14,FALSE)</f>
        <v>0</v>
      </c>
      <c r="R79" t="str">
        <f>INDEX('[1]Flight Log Morten'!$J:$W,MATCH($C79,'[1]Flight Log Morten'!$Z:$Z,0),1)</f>
        <v>yes</v>
      </c>
      <c r="S79" t="str">
        <f>INDEX('[1]Flight Log Morten'!$J:$W,MATCH($C79,'[1]Flight Log Morten'!$Z:$Z,0),2)</f>
        <v>Yes</v>
      </c>
      <c r="T79" t="str">
        <f>INDEX('[1]Flight Log Morten'!$J:$W,MATCH($C79,'[1]Flight Log Morten'!$Z:$Z,0),3)</f>
        <v>FAHAD</v>
      </c>
      <c r="U79" t="str">
        <f>INDEX('[1]Flight Log Morten'!$J:$W,MATCH($C79,'[1]Flight Log Morten'!$Z:$Z,0),4)</f>
        <v>NEED ADJUSTMENT</v>
      </c>
      <c r="V79">
        <f>INDEX('[1]Flight Log Morten'!$J:$W,MATCH($C79,'[1]Flight Log Morten'!$Z:$Z,0),5)</f>
        <v>0</v>
      </c>
      <c r="W79">
        <f>INDEX('[1]Flight Log Morten'!$J:$W,MATCH($C79,'[1]Flight Log Morten'!$Z:$Z,0),6)</f>
        <v>0</v>
      </c>
      <c r="X79" t="str">
        <f>INDEX('[1]Flight Log Morten'!$J:$W,MATCH($C79,'[1]Flight Log Morten'!$Z:$Z,0),7)</f>
        <v>M3M-1</v>
      </c>
      <c r="Y79" t="str">
        <f>INDEX('[1]Flight Log Morten'!$J:$W,MATCH($C79,'[1]Flight Log Morten'!$Z:$Z,0),8)</f>
        <v>Sindre Stokke</v>
      </c>
      <c r="Z79">
        <f>INDEX('[1]Flight Log Morten'!$J:$W,MATCH($C79,'[1]Flight Log Morten'!$Z:$Z,0),9)</f>
        <v>0</v>
      </c>
      <c r="AA79">
        <f>INDEX('[1]Flight Log Morten'!$J:$W,MATCH($C79,'[1]Flight Log Morten'!$Z:$Z,0),10)</f>
        <v>0</v>
      </c>
      <c r="AB79" t="str">
        <f>INDEX('[1]Flight Log Morten'!$J:$W,MATCH($C79,'[1]Flight Log Morten'!$Z:$Z,0),11)</f>
        <v>M3M</v>
      </c>
      <c r="AC79" t="str">
        <f>INDEX('[1]Flight Log Morten'!$J:$W,MATCH($C79,'[1]Flight Log Morten'!$Z:$Z,0),12)</f>
        <v>I realized while making it ready for the next processing steps that I previously hasn't inputed the calibration values. Some very light and diffuse cloud coverage at the end.</v>
      </c>
    </row>
    <row r="80" spans="1:29" x14ac:dyDescent="0.3">
      <c r="A80" t="s">
        <v>114</v>
      </c>
      <c r="B80" t="s">
        <v>32</v>
      </c>
      <c r="C80" t="s">
        <v>165</v>
      </c>
      <c r="D80" t="s">
        <v>166</v>
      </c>
      <c r="E80">
        <f>VLOOKUP($C80,Storage!$B:$P,2,FALSE)</f>
        <v>12.264327785931499</v>
      </c>
      <c r="F80">
        <f>VLOOKUP($C80,Storage!$B:$OP,3,FALSE)</f>
        <v>10.7173094497993</v>
      </c>
      <c r="G80">
        <f>VLOOKUP($C80,Storage!$B:$P,4,FALSE)</f>
        <v>231</v>
      </c>
      <c r="H80">
        <f>VLOOKUP($C80,Storage!$B:$P,5,FALSE)</f>
        <v>912</v>
      </c>
      <c r="I80">
        <f>VLOOKUP($C80,Storage!$B:$P,6,FALSE)</f>
        <v>1143</v>
      </c>
      <c r="J80">
        <f>VLOOKUP($C80,Storage!$B:$P,7,FALSE)</f>
        <v>20240708</v>
      </c>
      <c r="K80" t="str">
        <f>VLOOKUP($C80,Storage!$B:$P,8,FALSE)</f>
        <v>OAT_FRONTIERS</v>
      </c>
      <c r="L80" t="str">
        <f>VLOOKUP($C80,Storage!$B:$P,9,FALSE)</f>
        <v>M3M</v>
      </c>
      <c r="M80" t="str">
        <f>VLOOKUP($C80,Storage!$B:$P,10,FALSE)</f>
        <v>20m</v>
      </c>
      <c r="N80" t="str">
        <f>VLOOKUP($C80,Storage!$B:$P,11,FALSE)</f>
        <v>MS</v>
      </c>
      <c r="O80">
        <f>VLOOKUP($C80,Storage!$B:$P,12,FALSE)</f>
        <v>80</v>
      </c>
      <c r="P80">
        <f>VLOOKUP($C80,Storage!$B:$P,13,FALSE)</f>
        <v>85</v>
      </c>
      <c r="Q80">
        <f>VLOOKUP($C80,Storage!$B:$OP,14,FALSE)</f>
        <v>0</v>
      </c>
      <c r="R80" t="str">
        <f>INDEX('[1]Flight Log Morten'!$J:$W,MATCH($C80,'[1]Flight Log Morten'!$Z:$Z,0),1)</f>
        <v>yes</v>
      </c>
      <c r="S80" t="str">
        <f>INDEX('[1]Flight Log Morten'!$J:$W,MATCH($C80,'[1]Flight Log Morten'!$Z:$Z,0),2)</f>
        <v>Yes</v>
      </c>
      <c r="T80" t="str">
        <f>INDEX('[1]Flight Log Morten'!$J:$W,MATCH($C80,'[1]Flight Log Morten'!$Z:$Z,0),3)</f>
        <v>isak</v>
      </c>
      <c r="U80">
        <f>INDEX('[1]Flight Log Morten'!$J:$W,MATCH($C80,'[1]Flight Log Morten'!$Z:$Z,0),4)</f>
        <v>0</v>
      </c>
      <c r="V80">
        <f>INDEX('[1]Flight Log Morten'!$J:$W,MATCH($C80,'[1]Flight Log Morten'!$Z:$Z,0),5)</f>
        <v>0</v>
      </c>
      <c r="W80">
        <f>INDEX('[1]Flight Log Morten'!$J:$W,MATCH($C80,'[1]Flight Log Morten'!$Z:$Z,0),6)</f>
        <v>0</v>
      </c>
      <c r="X80" t="str">
        <f>INDEX('[1]Flight Log Morten'!$J:$W,MATCH($C80,'[1]Flight Log Morten'!$Z:$Z,0),7)</f>
        <v>M3M-1</v>
      </c>
      <c r="Y80" t="str">
        <f>INDEX('[1]Flight Log Morten'!$J:$W,MATCH($C80,'[1]Flight Log Morten'!$Z:$Z,0),8)</f>
        <v>Isak Vartdal-Gjerde</v>
      </c>
      <c r="Z80">
        <f>INDEX('[1]Flight Log Morten'!$J:$W,MATCH($C80,'[1]Flight Log Morten'!$Z:$Z,0),9)</f>
        <v>0</v>
      </c>
      <c r="AA80">
        <f>INDEX('[1]Flight Log Morten'!$J:$W,MATCH($C80,'[1]Flight Log Morten'!$Z:$Z,0),10)</f>
        <v>0</v>
      </c>
      <c r="AB80" t="str">
        <f>INDEX('[1]Flight Log Morten'!$J:$W,MATCH($C80,'[1]Flight Log Morten'!$Z:$Z,0),11)</f>
        <v>M3M</v>
      </c>
      <c r="AC80">
        <f>INDEX('[1]Flight Log Morten'!$J:$W,MATCH($C80,'[1]Flight Log Morten'!$Z:$Z,0),12)</f>
        <v>0</v>
      </c>
    </row>
    <row r="81" spans="1:29" x14ac:dyDescent="0.3">
      <c r="A81" t="s">
        <v>114</v>
      </c>
      <c r="B81" t="s">
        <v>32</v>
      </c>
      <c r="C81" t="s">
        <v>167</v>
      </c>
      <c r="D81" t="s">
        <v>168</v>
      </c>
      <c r="E81">
        <f>VLOOKUP($C81,Storage!$B:$P,2,FALSE)</f>
        <v>9.8746892847120709</v>
      </c>
      <c r="F81">
        <f>VLOOKUP($C81,Storage!$B:$OP,3,FALSE)</f>
        <v>4.7964251609519097</v>
      </c>
      <c r="G81">
        <f>VLOOKUP($C81,Storage!$B:$P,4,FALSE)</f>
        <v>105</v>
      </c>
      <c r="H81">
        <f>VLOOKUP($C81,Storage!$B:$P,5,FALSE)</f>
        <v>408</v>
      </c>
      <c r="I81">
        <f>VLOOKUP($C81,Storage!$B:$P,6,FALSE)</f>
        <v>513</v>
      </c>
      <c r="J81">
        <f>VLOOKUP($C81,Storage!$B:$P,7,FALSE)</f>
        <v>20240708</v>
      </c>
      <c r="K81" t="str">
        <f>VLOOKUP($C81,Storage!$B:$P,8,FALSE)</f>
        <v>OAT_FRONTIERS</v>
      </c>
      <c r="L81" t="str">
        <f>VLOOKUP($C81,Storage!$B:$P,9,FALSE)</f>
        <v>M3M</v>
      </c>
      <c r="M81" t="str">
        <f>VLOOKUP($C81,Storage!$B:$P,10,FALSE)</f>
        <v>30m</v>
      </c>
      <c r="N81" t="str">
        <f>VLOOKUP($C81,Storage!$B:$P,11,FALSE)</f>
        <v>MS</v>
      </c>
      <c r="O81">
        <f>VLOOKUP($C81,Storage!$B:$P,12,FALSE)</f>
        <v>80</v>
      </c>
      <c r="P81">
        <f>VLOOKUP($C81,Storage!$B:$P,13,FALSE)</f>
        <v>85</v>
      </c>
      <c r="Q81">
        <f>VLOOKUP($C81,Storage!$B:$OP,14,FALSE)</f>
        <v>0</v>
      </c>
      <c r="R81" t="str">
        <f>INDEX('[1]Flight Log Morten'!$J:$W,MATCH($C81,'[1]Flight Log Morten'!$Z:$Z,0),1)</f>
        <v>yes</v>
      </c>
      <c r="S81" t="str">
        <f>INDEX('[1]Flight Log Morten'!$J:$W,MATCH($C81,'[1]Flight Log Morten'!$Z:$Z,0),2)</f>
        <v>Yes</v>
      </c>
      <c r="T81" t="str">
        <f>INDEX('[1]Flight Log Morten'!$J:$W,MATCH($C81,'[1]Flight Log Morten'!$Z:$Z,0),3)</f>
        <v>isak</v>
      </c>
      <c r="U81" t="str">
        <f>INDEX('[1]Flight Log Morten'!$J:$W,MATCH($C81,'[1]Flight Log Morten'!$Z:$Z,0),4)</f>
        <v>NEED ADJUSTMENT</v>
      </c>
      <c r="V81">
        <f>INDEX('[1]Flight Log Morten'!$J:$W,MATCH($C81,'[1]Flight Log Morten'!$Z:$Z,0),5)</f>
        <v>0</v>
      </c>
      <c r="W81">
        <f>INDEX('[1]Flight Log Morten'!$J:$W,MATCH($C81,'[1]Flight Log Morten'!$Z:$Z,0),6)</f>
        <v>0</v>
      </c>
      <c r="X81" t="str">
        <f>INDEX('[1]Flight Log Morten'!$J:$W,MATCH($C81,'[1]Flight Log Morten'!$Z:$Z,0),7)</f>
        <v>M3M-1</v>
      </c>
      <c r="Y81" t="str">
        <f>INDEX('[1]Flight Log Morten'!$J:$W,MATCH($C81,'[1]Flight Log Morten'!$Z:$Z,0),8)</f>
        <v>Isak Vartdal-Gjerde</v>
      </c>
      <c r="Z81">
        <f>INDEX('[1]Flight Log Morten'!$J:$W,MATCH($C81,'[1]Flight Log Morten'!$Z:$Z,0),9)</f>
        <v>0</v>
      </c>
      <c r="AA81">
        <f>INDEX('[1]Flight Log Morten'!$J:$W,MATCH($C81,'[1]Flight Log Morten'!$Z:$Z,0),10)</f>
        <v>0</v>
      </c>
      <c r="AB81" t="str">
        <f>INDEX('[1]Flight Log Morten'!$J:$W,MATCH($C81,'[1]Flight Log Morten'!$Z:$Z,0),11)</f>
        <v>M3M</v>
      </c>
      <c r="AC81">
        <f>INDEX('[1]Flight Log Morten'!$J:$W,MATCH($C81,'[1]Flight Log Morten'!$Z:$Z,0),12)</f>
        <v>0</v>
      </c>
    </row>
    <row r="82" spans="1:29" x14ac:dyDescent="0.3">
      <c r="A82" t="s">
        <v>114</v>
      </c>
      <c r="B82" t="s">
        <v>32</v>
      </c>
      <c r="C82" t="s">
        <v>169</v>
      </c>
      <c r="D82" t="s">
        <v>170</v>
      </c>
      <c r="E82">
        <f>VLOOKUP($C82,Storage!$B:$P,2,FALSE)</f>
        <v>13.615501130930999</v>
      </c>
      <c r="F82">
        <f>VLOOKUP($C82,Storage!$B:$OP,3,FALSE)</f>
        <v>10.783235342241801</v>
      </c>
      <c r="G82">
        <f>VLOOKUP($C82,Storage!$B:$P,4,FALSE)</f>
        <v>226</v>
      </c>
      <c r="H82">
        <f>VLOOKUP($C82,Storage!$B:$P,5,FALSE)</f>
        <v>900</v>
      </c>
      <c r="I82">
        <f>VLOOKUP($C82,Storage!$B:$P,6,FALSE)</f>
        <v>1126</v>
      </c>
      <c r="J82">
        <f>VLOOKUP($C82,Storage!$B:$P,7,FALSE)</f>
        <v>20240718</v>
      </c>
      <c r="K82" t="str">
        <f>VLOOKUP($C82,Storage!$B:$P,8,FALSE)</f>
        <v>OAT_FRONTIERS</v>
      </c>
      <c r="L82" t="str">
        <f>VLOOKUP($C82,Storage!$B:$P,9,FALSE)</f>
        <v>M3M</v>
      </c>
      <c r="M82" t="str">
        <f>VLOOKUP($C82,Storage!$B:$P,10,FALSE)</f>
        <v>20m</v>
      </c>
      <c r="N82" t="str">
        <f>VLOOKUP($C82,Storage!$B:$P,11,FALSE)</f>
        <v>MS</v>
      </c>
      <c r="O82">
        <f>VLOOKUP($C82,Storage!$B:$P,12,FALSE)</f>
        <v>80</v>
      </c>
      <c r="P82">
        <f>VLOOKUP($C82,Storage!$B:$P,13,FALSE)</f>
        <v>85</v>
      </c>
      <c r="Q82">
        <f>VLOOKUP($C82,Storage!$B:$OP,14,FALSE)</f>
        <v>0</v>
      </c>
      <c r="R82" t="str">
        <f>INDEX('[1]Flight Log Morten'!$J:$W,MATCH($C82,'[1]Flight Log Morten'!$Z:$Z,0),1)</f>
        <v>Yes</v>
      </c>
      <c r="S82" t="str">
        <f>INDEX('[1]Flight Log Morten'!$J:$W,MATCH($C82,'[1]Flight Log Morten'!$Z:$Z,0),2)</f>
        <v>Yes</v>
      </c>
      <c r="T82" t="str">
        <f>INDEX('[1]Flight Log Morten'!$J:$W,MATCH($C82,'[1]Flight Log Morten'!$Z:$Z,0),3)</f>
        <v>isak</v>
      </c>
      <c r="U82">
        <f>INDEX('[1]Flight Log Morten'!$J:$W,MATCH($C82,'[1]Flight Log Morten'!$Z:$Z,0),4)</f>
        <v>0</v>
      </c>
      <c r="V82" t="str">
        <f>INDEX('[1]Flight Log Morten'!$J:$W,MATCH($C82,'[1]Flight Log Morten'!$Z:$Z,0),5)</f>
        <v>No</v>
      </c>
      <c r="W82">
        <f>INDEX('[1]Flight Log Morten'!$J:$W,MATCH($C82,'[1]Flight Log Morten'!$Z:$Z,0),6)</f>
        <v>0</v>
      </c>
      <c r="X82" t="str">
        <f>INDEX('[1]Flight Log Morten'!$J:$W,MATCH($C82,'[1]Flight Log Morten'!$Z:$Z,0),7)</f>
        <v>M3M-2</v>
      </c>
      <c r="Y82" t="str">
        <f>INDEX('[1]Flight Log Morten'!$J:$W,MATCH($C82,'[1]Flight Log Morten'!$Z:$Z,0),8)</f>
        <v>Harri</v>
      </c>
      <c r="Z82">
        <f>INDEX('[1]Flight Log Morten'!$J:$W,MATCH($C82,'[1]Flight Log Morten'!$Z:$Z,0),9)</f>
        <v>0</v>
      </c>
      <c r="AA82">
        <f>INDEX('[1]Flight Log Morten'!$J:$W,MATCH($C82,'[1]Flight Log Morten'!$Z:$Z,0),10)</f>
        <v>0</v>
      </c>
      <c r="AB82" t="str">
        <f>INDEX('[1]Flight Log Morten'!$J:$W,MATCH($C82,'[1]Flight Log Morten'!$Z:$Z,0),11)</f>
        <v>M3M</v>
      </c>
      <c r="AC82">
        <f>INDEX('[1]Flight Log Morten'!$J:$W,MATCH($C82,'[1]Flight Log Morten'!$Z:$Z,0),12)</f>
        <v>0</v>
      </c>
    </row>
    <row r="83" spans="1:29" x14ac:dyDescent="0.3">
      <c r="A83" t="s">
        <v>114</v>
      </c>
      <c r="B83" t="s">
        <v>32</v>
      </c>
      <c r="C83" t="s">
        <v>171</v>
      </c>
      <c r="D83" t="s">
        <v>172</v>
      </c>
      <c r="E83">
        <f>VLOOKUP($C83,Storage!$B:$P,2,FALSE)</f>
        <v>7.1257502948865197</v>
      </c>
      <c r="F83">
        <f>VLOOKUP($C83,Storage!$B:$OP,3,FALSE)</f>
        <v>4.74479474686086</v>
      </c>
      <c r="G83">
        <f>VLOOKUP($C83,Storage!$B:$P,4,FALSE)</f>
        <v>101</v>
      </c>
      <c r="H83">
        <f>VLOOKUP($C83,Storage!$B:$P,5,FALSE)</f>
        <v>400</v>
      </c>
      <c r="I83">
        <f>VLOOKUP($C83,Storage!$B:$P,6,FALSE)</f>
        <v>501</v>
      </c>
      <c r="J83">
        <f>VLOOKUP($C83,Storage!$B:$P,7,FALSE)</f>
        <v>20240718</v>
      </c>
      <c r="K83" t="str">
        <f>VLOOKUP($C83,Storage!$B:$P,8,FALSE)</f>
        <v>OAT_FRONTIERS</v>
      </c>
      <c r="L83" t="str">
        <f>VLOOKUP($C83,Storage!$B:$P,9,FALSE)</f>
        <v>M3M</v>
      </c>
      <c r="M83" t="str">
        <f>VLOOKUP($C83,Storage!$B:$P,10,FALSE)</f>
        <v>30m</v>
      </c>
      <c r="N83" t="str">
        <f>VLOOKUP($C83,Storage!$B:$P,11,FALSE)</f>
        <v>MS</v>
      </c>
      <c r="O83">
        <f>VLOOKUP($C83,Storage!$B:$P,12,FALSE)</f>
        <v>80</v>
      </c>
      <c r="P83">
        <f>VLOOKUP($C83,Storage!$B:$P,13,FALSE)</f>
        <v>85</v>
      </c>
      <c r="Q83">
        <f>VLOOKUP($C83,Storage!$B:$OP,14,FALSE)</f>
        <v>0</v>
      </c>
      <c r="R83">
        <f>INDEX('[1]Flight Log Morten'!$J:$W,MATCH($C83,'[1]Flight Log Morten'!$Z:$Z,0),1)</f>
        <v>0</v>
      </c>
      <c r="S83" t="str">
        <f>INDEX('[1]Flight Log Morten'!$J:$W,MATCH($C83,'[1]Flight Log Morten'!$Z:$Z,0),2)</f>
        <v>Yes</v>
      </c>
      <c r="T83" t="str">
        <f>INDEX('[1]Flight Log Morten'!$J:$W,MATCH($C83,'[1]Flight Log Morten'!$Z:$Z,0),3)</f>
        <v>isak</v>
      </c>
      <c r="U83" t="str">
        <f>INDEX('[1]Flight Log Morten'!$J:$W,MATCH($C83,'[1]Flight Log Morten'!$Z:$Z,0),4)</f>
        <v>NEED ADJUSTMENT</v>
      </c>
      <c r="V83">
        <f>INDEX('[1]Flight Log Morten'!$J:$W,MATCH($C83,'[1]Flight Log Morten'!$Z:$Z,0),5)</f>
        <v>0</v>
      </c>
      <c r="W83">
        <f>INDEX('[1]Flight Log Morten'!$J:$W,MATCH($C83,'[1]Flight Log Morten'!$Z:$Z,0),6)</f>
        <v>0</v>
      </c>
      <c r="X83" t="str">
        <f>INDEX('[1]Flight Log Morten'!$J:$W,MATCH($C83,'[1]Flight Log Morten'!$Z:$Z,0),7)</f>
        <v>M3M-2</v>
      </c>
      <c r="Y83" t="str">
        <f>INDEX('[1]Flight Log Morten'!$J:$W,MATCH($C83,'[1]Flight Log Morten'!$Z:$Z,0),8)</f>
        <v>Harri</v>
      </c>
      <c r="Z83">
        <f>INDEX('[1]Flight Log Morten'!$J:$W,MATCH($C83,'[1]Flight Log Morten'!$Z:$Z,0),9)</f>
        <v>0</v>
      </c>
      <c r="AA83">
        <f>INDEX('[1]Flight Log Morten'!$J:$W,MATCH($C83,'[1]Flight Log Morten'!$Z:$Z,0),10)</f>
        <v>0</v>
      </c>
      <c r="AB83" t="str">
        <f>INDEX('[1]Flight Log Morten'!$J:$W,MATCH($C83,'[1]Flight Log Morten'!$Z:$Z,0),11)</f>
        <v>M3M</v>
      </c>
      <c r="AC83">
        <f>INDEX('[1]Flight Log Morten'!$J:$W,MATCH($C83,'[1]Flight Log Morten'!$Z:$Z,0),12)</f>
        <v>0</v>
      </c>
    </row>
    <row r="84" spans="1:29" x14ac:dyDescent="0.3">
      <c r="A84" t="s">
        <v>114</v>
      </c>
      <c r="B84" t="s">
        <v>32</v>
      </c>
      <c r="C84" t="s">
        <v>173</v>
      </c>
      <c r="D84" t="s">
        <v>174</v>
      </c>
      <c r="E84" s="1" t="e">
        <f>VLOOKUP($C84,Storage!$B:$P,2,FALSE)</f>
        <v>#N/A</v>
      </c>
      <c r="F84" s="1" t="e">
        <f>VLOOKUP($C84,Storage!$B:$OP,3,FALSE)</f>
        <v>#N/A</v>
      </c>
      <c r="G84" s="1" t="e">
        <f>VLOOKUP($C84,Storage!$B:$P,4,FALSE)</f>
        <v>#N/A</v>
      </c>
      <c r="H84" s="1" t="e">
        <f>VLOOKUP($C84,Storage!$B:$P,5,FALSE)</f>
        <v>#N/A</v>
      </c>
      <c r="I84" s="1" t="e">
        <f>VLOOKUP($C84,Storage!$B:$P,6,FALSE)</f>
        <v>#N/A</v>
      </c>
      <c r="J84" s="1" t="e">
        <f>VLOOKUP($C84,Storage!$B:$P,7,FALSE)</f>
        <v>#N/A</v>
      </c>
      <c r="K84" s="1" t="e">
        <f>VLOOKUP($C84,Storage!$B:$P,8,FALSE)</f>
        <v>#N/A</v>
      </c>
      <c r="L84" s="1" t="e">
        <f>VLOOKUP($C84,Storage!$B:$P,9,FALSE)</f>
        <v>#N/A</v>
      </c>
      <c r="M84" s="1" t="e">
        <f>VLOOKUP($C84,Storage!$B:$P,10,FALSE)</f>
        <v>#N/A</v>
      </c>
      <c r="N84" s="1" t="e">
        <f>VLOOKUP($C84,Storage!$B:$P,11,FALSE)</f>
        <v>#N/A</v>
      </c>
      <c r="O84" s="1" t="e">
        <f>VLOOKUP($C84,Storage!$B:$P,12,FALSE)</f>
        <v>#N/A</v>
      </c>
      <c r="P84" s="1" t="e">
        <f>VLOOKUP($C84,Storage!$B:$P,13,FALSE)</f>
        <v>#N/A</v>
      </c>
      <c r="Q84" s="1" t="e">
        <f>VLOOKUP($C84,Storage!$B:$OP,14,FALSE)</f>
        <v>#N/A</v>
      </c>
      <c r="R84" t="e">
        <f>INDEX('[1]Flight Log Morten'!$J:$W,MATCH($C84,'[1]Flight Log Morten'!$Z:$Z,0),1)</f>
        <v>#N/A</v>
      </c>
      <c r="S84" t="e">
        <f>INDEX('[1]Flight Log Morten'!$J:$W,MATCH($C84,'[1]Flight Log Morten'!$Z:$Z,0),2)</f>
        <v>#N/A</v>
      </c>
      <c r="T84" t="e">
        <f>INDEX('[1]Flight Log Morten'!$J:$W,MATCH($C84,'[1]Flight Log Morten'!$Z:$Z,0),3)</f>
        <v>#N/A</v>
      </c>
      <c r="U84" t="e">
        <f>INDEX('[1]Flight Log Morten'!$J:$W,MATCH($C84,'[1]Flight Log Morten'!$Z:$Z,0),4)</f>
        <v>#N/A</v>
      </c>
      <c r="V84" t="e">
        <f>INDEX('[1]Flight Log Morten'!$J:$W,MATCH($C84,'[1]Flight Log Morten'!$Z:$Z,0),5)</f>
        <v>#N/A</v>
      </c>
      <c r="W84" t="e">
        <f>INDEX('[1]Flight Log Morten'!$J:$W,MATCH($C84,'[1]Flight Log Morten'!$Z:$Z,0),6)</f>
        <v>#N/A</v>
      </c>
      <c r="X84" t="e">
        <f>INDEX('[1]Flight Log Morten'!$J:$W,MATCH($C84,'[1]Flight Log Morten'!$Z:$Z,0),7)</f>
        <v>#N/A</v>
      </c>
      <c r="Y84" t="e">
        <f>INDEX('[1]Flight Log Morten'!$J:$W,MATCH($C84,'[1]Flight Log Morten'!$Z:$Z,0),8)</f>
        <v>#N/A</v>
      </c>
      <c r="Z84" t="e">
        <f>INDEX('[1]Flight Log Morten'!$J:$W,MATCH($C84,'[1]Flight Log Morten'!$Z:$Z,0),9)</f>
        <v>#N/A</v>
      </c>
      <c r="AA84" t="e">
        <f>INDEX('[1]Flight Log Morten'!$J:$W,MATCH($C84,'[1]Flight Log Morten'!$Z:$Z,0),10)</f>
        <v>#N/A</v>
      </c>
      <c r="AB84" t="e">
        <f>INDEX('[1]Flight Log Morten'!$J:$W,MATCH($C84,'[1]Flight Log Morten'!$Z:$Z,0),11)</f>
        <v>#N/A</v>
      </c>
      <c r="AC84" t="e">
        <f>INDEX('[1]Flight Log Morten'!$J:$W,MATCH($C84,'[1]Flight Log Morten'!$Z:$Z,0),12)</f>
        <v>#N/A</v>
      </c>
    </row>
    <row r="85" spans="1:29" x14ac:dyDescent="0.3">
      <c r="A85" t="s">
        <v>114</v>
      </c>
      <c r="B85" t="s">
        <v>32</v>
      </c>
      <c r="C85" t="s">
        <v>175</v>
      </c>
      <c r="D85" t="s">
        <v>176</v>
      </c>
      <c r="E85" s="1" t="e">
        <f>VLOOKUP($C85,Storage!$B:$P,2,FALSE)</f>
        <v>#N/A</v>
      </c>
      <c r="F85" s="1" t="e">
        <f>VLOOKUP($C85,Storage!$B:$OP,3,FALSE)</f>
        <v>#N/A</v>
      </c>
      <c r="G85" s="1" t="e">
        <f>VLOOKUP($C85,Storage!$B:$P,4,FALSE)</f>
        <v>#N/A</v>
      </c>
      <c r="H85" s="1" t="e">
        <f>VLOOKUP($C85,Storage!$B:$P,5,FALSE)</f>
        <v>#N/A</v>
      </c>
      <c r="I85" s="1" t="e">
        <f>VLOOKUP($C85,Storage!$B:$P,6,FALSE)</f>
        <v>#N/A</v>
      </c>
      <c r="J85" s="1" t="e">
        <f>VLOOKUP($C85,Storage!$B:$P,7,FALSE)</f>
        <v>#N/A</v>
      </c>
      <c r="K85" s="1" t="e">
        <f>VLOOKUP($C85,Storage!$B:$P,8,FALSE)</f>
        <v>#N/A</v>
      </c>
      <c r="L85" s="1" t="e">
        <f>VLOOKUP($C85,Storage!$B:$P,9,FALSE)</f>
        <v>#N/A</v>
      </c>
      <c r="M85" s="1" t="e">
        <f>VLOOKUP($C85,Storage!$B:$P,10,FALSE)</f>
        <v>#N/A</v>
      </c>
      <c r="N85" s="1" t="e">
        <f>VLOOKUP($C85,Storage!$B:$P,11,FALSE)</f>
        <v>#N/A</v>
      </c>
      <c r="O85" s="1" t="e">
        <f>VLOOKUP($C85,Storage!$B:$P,12,FALSE)</f>
        <v>#N/A</v>
      </c>
      <c r="P85" s="1" t="e">
        <f>VLOOKUP($C85,Storage!$B:$P,13,FALSE)</f>
        <v>#N/A</v>
      </c>
      <c r="Q85" s="1" t="e">
        <f>VLOOKUP($C85,Storage!$B:$OP,14,FALSE)</f>
        <v>#N/A</v>
      </c>
      <c r="R85" t="e">
        <f>INDEX('[1]Flight Log Morten'!$J:$W,MATCH($C85,'[1]Flight Log Morten'!$Z:$Z,0),1)</f>
        <v>#N/A</v>
      </c>
      <c r="S85" t="e">
        <f>INDEX('[1]Flight Log Morten'!$J:$W,MATCH($C85,'[1]Flight Log Morten'!$Z:$Z,0),2)</f>
        <v>#N/A</v>
      </c>
      <c r="T85" t="e">
        <f>INDEX('[1]Flight Log Morten'!$J:$W,MATCH($C85,'[1]Flight Log Morten'!$Z:$Z,0),3)</f>
        <v>#N/A</v>
      </c>
      <c r="U85" t="e">
        <f>INDEX('[1]Flight Log Morten'!$J:$W,MATCH($C85,'[1]Flight Log Morten'!$Z:$Z,0),4)</f>
        <v>#N/A</v>
      </c>
      <c r="V85" t="e">
        <f>INDEX('[1]Flight Log Morten'!$J:$W,MATCH($C85,'[1]Flight Log Morten'!$Z:$Z,0),5)</f>
        <v>#N/A</v>
      </c>
      <c r="W85" t="e">
        <f>INDEX('[1]Flight Log Morten'!$J:$W,MATCH($C85,'[1]Flight Log Morten'!$Z:$Z,0),6)</f>
        <v>#N/A</v>
      </c>
      <c r="X85" t="e">
        <f>INDEX('[1]Flight Log Morten'!$J:$W,MATCH($C85,'[1]Flight Log Morten'!$Z:$Z,0),7)</f>
        <v>#N/A</v>
      </c>
      <c r="Y85" t="e">
        <f>INDEX('[1]Flight Log Morten'!$J:$W,MATCH($C85,'[1]Flight Log Morten'!$Z:$Z,0),8)</f>
        <v>#N/A</v>
      </c>
      <c r="Z85" t="e">
        <f>INDEX('[1]Flight Log Morten'!$J:$W,MATCH($C85,'[1]Flight Log Morten'!$Z:$Z,0),9)</f>
        <v>#N/A</v>
      </c>
      <c r="AA85" t="e">
        <f>INDEX('[1]Flight Log Morten'!$J:$W,MATCH($C85,'[1]Flight Log Morten'!$Z:$Z,0),10)</f>
        <v>#N/A</v>
      </c>
      <c r="AB85" t="e">
        <f>INDEX('[1]Flight Log Morten'!$J:$W,MATCH($C85,'[1]Flight Log Morten'!$Z:$Z,0),11)</f>
        <v>#N/A</v>
      </c>
      <c r="AC85" t="e">
        <f>INDEX('[1]Flight Log Morten'!$J:$W,MATCH($C85,'[1]Flight Log Morten'!$Z:$Z,0),12)</f>
        <v>#N/A</v>
      </c>
    </row>
    <row r="86" spans="1:29" x14ac:dyDescent="0.3">
      <c r="A86" t="s">
        <v>114</v>
      </c>
      <c r="B86" t="s">
        <v>32</v>
      </c>
      <c r="C86" t="s">
        <v>177</v>
      </c>
      <c r="D86" t="s">
        <v>178</v>
      </c>
      <c r="E86">
        <f>VLOOKUP($C86,Storage!$B:$P,2,FALSE)</f>
        <v>18.157166108489001</v>
      </c>
      <c r="F86">
        <f>VLOOKUP($C86,Storage!$B:$OP,3,FALSE)</f>
        <v>10.941994476132001</v>
      </c>
      <c r="G86">
        <f>VLOOKUP($C86,Storage!$B:$P,4,FALSE)</f>
        <v>228</v>
      </c>
      <c r="H86">
        <f>VLOOKUP($C86,Storage!$B:$P,5,FALSE)</f>
        <v>904</v>
      </c>
      <c r="I86">
        <f>VLOOKUP($C86,Storage!$B:$P,6,FALSE)</f>
        <v>1132</v>
      </c>
      <c r="J86">
        <f>VLOOKUP($C86,Storage!$B:$P,7,FALSE)</f>
        <v>20240729</v>
      </c>
      <c r="K86" t="str">
        <f>VLOOKUP($C86,Storage!$B:$P,8,FALSE)</f>
        <v>OAT_FRONTIERS</v>
      </c>
      <c r="L86" t="str">
        <f>VLOOKUP($C86,Storage!$B:$P,9,FALSE)</f>
        <v>M3M</v>
      </c>
      <c r="M86" t="str">
        <f>VLOOKUP($C86,Storage!$B:$P,10,FALSE)</f>
        <v>20m</v>
      </c>
      <c r="N86" t="str">
        <f>VLOOKUP($C86,Storage!$B:$P,11,FALSE)</f>
        <v>MS</v>
      </c>
      <c r="O86">
        <f>VLOOKUP($C86,Storage!$B:$P,12,FALSE)</f>
        <v>80</v>
      </c>
      <c r="P86">
        <f>VLOOKUP($C86,Storage!$B:$P,13,FALSE)</f>
        <v>85</v>
      </c>
      <c r="Q86">
        <f>VLOOKUP($C86,Storage!$B:$OP,14,FALSE)</f>
        <v>0</v>
      </c>
      <c r="R86" t="str">
        <f>INDEX('[1]Flight Log Morten'!$J:$W,MATCH($C86,'[1]Flight Log Morten'!$Z:$Z,0),1)</f>
        <v>Yes</v>
      </c>
      <c r="S86" t="str">
        <f>INDEX('[1]Flight Log Morten'!$J:$W,MATCH($C86,'[1]Flight Log Morten'!$Z:$Z,0),2)</f>
        <v>Yes</v>
      </c>
      <c r="T86" t="str">
        <f>INDEX('[1]Flight Log Morten'!$J:$W,MATCH($C86,'[1]Flight Log Morten'!$Z:$Z,0),3)</f>
        <v>Sindre</v>
      </c>
      <c r="U86" t="str">
        <f>INDEX('[1]Flight Log Morten'!$J:$W,MATCH($C86,'[1]Flight Log Morten'!$Z:$Z,0),4)</f>
        <v>DESKTOP</v>
      </c>
      <c r="V86">
        <f>INDEX('[1]Flight Log Morten'!$J:$W,MATCH($C86,'[1]Flight Log Morten'!$Z:$Z,0),5)</f>
        <v>0</v>
      </c>
      <c r="W86">
        <f>INDEX('[1]Flight Log Morten'!$J:$W,MATCH($C86,'[1]Flight Log Morten'!$Z:$Z,0),6)</f>
        <v>0</v>
      </c>
      <c r="X86" t="str">
        <f>INDEX('[1]Flight Log Morten'!$J:$W,MATCH($C86,'[1]Flight Log Morten'!$Z:$Z,0),7)</f>
        <v>M3M-2</v>
      </c>
      <c r="Y86" t="str">
        <f>INDEX('[1]Flight Log Morten'!$J:$W,MATCH($C86,'[1]Flight Log Morten'!$Z:$Z,0),8)</f>
        <v>Sindre Stokke</v>
      </c>
      <c r="Z86">
        <f>INDEX('[1]Flight Log Morten'!$J:$W,MATCH($C86,'[1]Flight Log Morten'!$Z:$Z,0),9)</f>
        <v>0</v>
      </c>
      <c r="AA86">
        <f>INDEX('[1]Flight Log Morten'!$J:$W,MATCH($C86,'[1]Flight Log Morten'!$Z:$Z,0),10)</f>
        <v>0</v>
      </c>
      <c r="AB86" t="str">
        <f>INDEX('[1]Flight Log Morten'!$J:$W,MATCH($C86,'[1]Flight Log Morten'!$Z:$Z,0),11)</f>
        <v>M3M</v>
      </c>
      <c r="AC86">
        <f>INDEX('[1]Flight Log Morten'!$J:$W,MATCH($C86,'[1]Flight Log Morten'!$Z:$Z,0),12)</f>
        <v>0</v>
      </c>
    </row>
    <row r="87" spans="1:29" x14ac:dyDescent="0.3">
      <c r="A87" t="s">
        <v>114</v>
      </c>
      <c r="B87" t="s">
        <v>32</v>
      </c>
      <c r="C87" t="s">
        <v>179</v>
      </c>
      <c r="D87" t="s">
        <v>180</v>
      </c>
      <c r="E87">
        <f>VLOOKUP($C87,Storage!$B:$P,2,FALSE)</f>
        <v>8.1003059726208395</v>
      </c>
      <c r="F87">
        <f>VLOOKUP($C87,Storage!$B:$OP,3,FALSE)</f>
        <v>4.7955591082572901</v>
      </c>
      <c r="G87">
        <f>VLOOKUP($C87,Storage!$B:$P,4,FALSE)</f>
        <v>101</v>
      </c>
      <c r="H87">
        <f>VLOOKUP($C87,Storage!$B:$P,5,FALSE)</f>
        <v>400</v>
      </c>
      <c r="I87">
        <f>VLOOKUP($C87,Storage!$B:$P,6,FALSE)</f>
        <v>501</v>
      </c>
      <c r="J87">
        <f>VLOOKUP($C87,Storage!$B:$P,7,FALSE)</f>
        <v>20240729</v>
      </c>
      <c r="K87" t="str">
        <f>VLOOKUP($C87,Storage!$B:$P,8,FALSE)</f>
        <v>OAT_FRONTIERS</v>
      </c>
      <c r="L87" t="str">
        <f>VLOOKUP($C87,Storage!$B:$P,9,FALSE)</f>
        <v>M3M</v>
      </c>
      <c r="M87" t="str">
        <f>VLOOKUP($C87,Storage!$B:$P,10,FALSE)</f>
        <v>30m</v>
      </c>
      <c r="N87" t="str">
        <f>VLOOKUP($C87,Storage!$B:$P,11,FALSE)</f>
        <v>MS</v>
      </c>
      <c r="O87">
        <f>VLOOKUP($C87,Storage!$B:$P,12,FALSE)</f>
        <v>80</v>
      </c>
      <c r="P87">
        <f>VLOOKUP($C87,Storage!$B:$P,13,FALSE)</f>
        <v>85</v>
      </c>
      <c r="Q87">
        <f>VLOOKUP($C87,Storage!$B:$OP,14,FALSE)</f>
        <v>0</v>
      </c>
      <c r="R87" t="str">
        <f>INDEX('[1]Flight Log Morten'!$J:$W,MATCH($C87,'[1]Flight Log Morten'!$Z:$Z,0),1)</f>
        <v>Yes</v>
      </c>
      <c r="S87" t="str">
        <f>INDEX('[1]Flight Log Morten'!$J:$W,MATCH($C87,'[1]Flight Log Morten'!$Z:$Z,0),2)</f>
        <v>Yes</v>
      </c>
      <c r="T87" t="str">
        <f>INDEX('[1]Flight Log Morten'!$J:$W,MATCH($C87,'[1]Flight Log Morten'!$Z:$Z,0),3)</f>
        <v>Mathias</v>
      </c>
      <c r="U87" t="str">
        <f>INDEX('[1]Flight Log Morten'!$J:$W,MATCH($C87,'[1]Flight Log Morten'!$Z:$Z,0),4)</f>
        <v>NEED ADJUSTMENT</v>
      </c>
      <c r="V87">
        <f>INDEX('[1]Flight Log Morten'!$J:$W,MATCH($C87,'[1]Flight Log Morten'!$Z:$Z,0),5)</f>
        <v>0</v>
      </c>
      <c r="W87">
        <f>INDEX('[1]Flight Log Morten'!$J:$W,MATCH($C87,'[1]Flight Log Morten'!$Z:$Z,0),6)</f>
        <v>0</v>
      </c>
      <c r="X87" t="str">
        <f>INDEX('[1]Flight Log Morten'!$J:$W,MATCH($C87,'[1]Flight Log Morten'!$Z:$Z,0),7)</f>
        <v>M3M-2</v>
      </c>
      <c r="Y87" t="str">
        <f>INDEX('[1]Flight Log Morten'!$J:$W,MATCH($C87,'[1]Flight Log Morten'!$Z:$Z,0),8)</f>
        <v>Sindre Stokke</v>
      </c>
      <c r="Z87">
        <f>INDEX('[1]Flight Log Morten'!$J:$W,MATCH($C87,'[1]Flight Log Morten'!$Z:$Z,0),9)</f>
        <v>0</v>
      </c>
      <c r="AA87">
        <f>INDEX('[1]Flight Log Morten'!$J:$W,MATCH($C87,'[1]Flight Log Morten'!$Z:$Z,0),10)</f>
        <v>0</v>
      </c>
      <c r="AB87" t="str">
        <f>INDEX('[1]Flight Log Morten'!$J:$W,MATCH($C87,'[1]Flight Log Morten'!$Z:$Z,0),11)</f>
        <v>M3M</v>
      </c>
      <c r="AC87">
        <f>INDEX('[1]Flight Log Morten'!$J:$W,MATCH($C87,'[1]Flight Log Morten'!$Z:$Z,0),12)</f>
        <v>0</v>
      </c>
    </row>
    <row r="88" spans="1:29" x14ac:dyDescent="0.3">
      <c r="A88" t="s">
        <v>114</v>
      </c>
      <c r="B88" t="s">
        <v>32</v>
      </c>
      <c r="C88" t="s">
        <v>181</v>
      </c>
      <c r="D88" t="s">
        <v>182</v>
      </c>
      <c r="E88">
        <f>VLOOKUP($C88,Storage!$B:$P,2,FALSE)</f>
        <v>17.043077965266999</v>
      </c>
      <c r="F88">
        <f>VLOOKUP($C88,Storage!$B:$OP,3,FALSE)</f>
        <v>10.9330701371654</v>
      </c>
      <c r="G88">
        <f>VLOOKUP($C88,Storage!$B:$P,4,FALSE)</f>
        <v>229</v>
      </c>
      <c r="H88">
        <f>VLOOKUP($C88,Storage!$B:$P,5,FALSE)</f>
        <v>908</v>
      </c>
      <c r="I88">
        <f>VLOOKUP($C88,Storage!$B:$P,6,FALSE)</f>
        <v>1137</v>
      </c>
      <c r="J88">
        <f>VLOOKUP($C88,Storage!$B:$P,7,FALSE)</f>
        <v>20240805</v>
      </c>
      <c r="K88" t="str">
        <f>VLOOKUP($C88,Storage!$B:$P,8,FALSE)</f>
        <v>OAT_FRONTIERS</v>
      </c>
      <c r="L88" t="str">
        <f>VLOOKUP($C88,Storage!$B:$P,9,FALSE)</f>
        <v>M3M</v>
      </c>
      <c r="M88" t="str">
        <f>VLOOKUP($C88,Storage!$B:$P,10,FALSE)</f>
        <v>20m</v>
      </c>
      <c r="N88" t="str">
        <f>VLOOKUP($C88,Storage!$B:$P,11,FALSE)</f>
        <v>MS</v>
      </c>
      <c r="O88">
        <f>VLOOKUP($C88,Storage!$B:$P,12,FALSE)</f>
        <v>80</v>
      </c>
      <c r="P88">
        <f>VLOOKUP($C88,Storage!$B:$P,13,FALSE)</f>
        <v>85</v>
      </c>
      <c r="Q88">
        <f>VLOOKUP($C88,Storage!$B:$OP,14,FALSE)</f>
        <v>0</v>
      </c>
      <c r="R88" t="str">
        <f>INDEX('[1]Flight Log Morten'!$J:$W,MATCH($C88,'[1]Flight Log Morten'!$Z:$Z,0),1)</f>
        <v>Yes</v>
      </c>
      <c r="S88" t="str">
        <f>INDEX('[1]Flight Log Morten'!$J:$W,MATCH($C88,'[1]Flight Log Morten'!$Z:$Z,0),2)</f>
        <v>Yes</v>
      </c>
      <c r="T88" t="str">
        <f>INDEX('[1]Flight Log Morten'!$J:$W,MATCH($C88,'[1]Flight Log Morten'!$Z:$Z,0),3)</f>
        <v>Sindre</v>
      </c>
      <c r="U88" t="str">
        <f>INDEX('[1]Flight Log Morten'!$J:$W,MATCH($C88,'[1]Flight Log Morten'!$Z:$Z,0),4)</f>
        <v>NEED ADJUSTMENT</v>
      </c>
      <c r="V88">
        <f>INDEX('[1]Flight Log Morten'!$J:$W,MATCH($C88,'[1]Flight Log Morten'!$Z:$Z,0),5)</f>
        <v>0</v>
      </c>
      <c r="W88">
        <f>INDEX('[1]Flight Log Morten'!$J:$W,MATCH($C88,'[1]Flight Log Morten'!$Z:$Z,0),6)</f>
        <v>0</v>
      </c>
      <c r="X88" t="str">
        <f>INDEX('[1]Flight Log Morten'!$J:$W,MATCH($C88,'[1]Flight Log Morten'!$Z:$Z,0),7)</f>
        <v>M3M-2</v>
      </c>
      <c r="Y88" t="str">
        <f>INDEX('[1]Flight Log Morten'!$J:$W,MATCH($C88,'[1]Flight Log Morten'!$Z:$Z,0),8)</f>
        <v>Harri</v>
      </c>
      <c r="Z88">
        <f>INDEX('[1]Flight Log Morten'!$J:$W,MATCH($C88,'[1]Flight Log Morten'!$Z:$Z,0),9)</f>
        <v>0</v>
      </c>
      <c r="AA88">
        <f>INDEX('[1]Flight Log Morten'!$J:$W,MATCH($C88,'[1]Flight Log Morten'!$Z:$Z,0),10)</f>
        <v>0</v>
      </c>
      <c r="AB88" t="str">
        <f>INDEX('[1]Flight Log Morten'!$J:$W,MATCH($C88,'[1]Flight Log Morten'!$Z:$Z,0),11)</f>
        <v>M3M</v>
      </c>
      <c r="AC88" t="str">
        <f>INDEX('[1]Flight Log Morten'!$J:$W,MATCH($C88,'[1]Flight Log Morten'!$Z:$Z,0),12)</f>
        <v>Failed on step 3: "Unable to write Exif"</v>
      </c>
    </row>
    <row r="89" spans="1:29" x14ac:dyDescent="0.3">
      <c r="A89" t="s">
        <v>114</v>
      </c>
      <c r="B89" t="s">
        <v>32</v>
      </c>
      <c r="C89" t="s">
        <v>183</v>
      </c>
      <c r="D89" t="s">
        <v>184</v>
      </c>
      <c r="E89">
        <f>VLOOKUP($C89,Storage!$B:$P,2,FALSE)</f>
        <v>10.1739010764285</v>
      </c>
      <c r="F89">
        <f>VLOOKUP($C89,Storage!$B:$OP,3,FALSE)</f>
        <v>4.8547977283596904</v>
      </c>
      <c r="G89">
        <f>VLOOKUP($C89,Storage!$B:$P,4,FALSE)</f>
        <v>103</v>
      </c>
      <c r="H89">
        <f>VLOOKUP($C89,Storage!$B:$P,5,FALSE)</f>
        <v>404</v>
      </c>
      <c r="I89">
        <f>VLOOKUP($C89,Storage!$B:$P,6,FALSE)</f>
        <v>507</v>
      </c>
      <c r="J89">
        <f>VLOOKUP($C89,Storage!$B:$P,7,FALSE)</f>
        <v>20240806</v>
      </c>
      <c r="K89" t="str">
        <f>VLOOKUP($C89,Storage!$B:$P,8,FALSE)</f>
        <v>OAT_FRONTIERS</v>
      </c>
      <c r="L89" t="str">
        <f>VLOOKUP($C89,Storage!$B:$P,9,FALSE)</f>
        <v>M3M</v>
      </c>
      <c r="M89" t="str">
        <f>VLOOKUP($C89,Storage!$B:$P,10,FALSE)</f>
        <v>30m</v>
      </c>
      <c r="N89" t="str">
        <f>VLOOKUP($C89,Storage!$B:$P,11,FALSE)</f>
        <v>MS</v>
      </c>
      <c r="O89">
        <f>VLOOKUP($C89,Storage!$B:$P,12,FALSE)</f>
        <v>80</v>
      </c>
      <c r="P89">
        <f>VLOOKUP($C89,Storage!$B:$P,13,FALSE)</f>
        <v>85</v>
      </c>
      <c r="Q89">
        <f>VLOOKUP($C89,Storage!$B:$OP,14,FALSE)</f>
        <v>0</v>
      </c>
      <c r="R89" t="str">
        <f>INDEX('[1]Flight Log Morten'!$J:$W,MATCH($C89,'[1]Flight Log Morten'!$Z:$Z,0),1)</f>
        <v>Yes</v>
      </c>
      <c r="S89" t="str">
        <f>INDEX('[1]Flight Log Morten'!$J:$W,MATCH($C89,'[1]Flight Log Morten'!$Z:$Z,0),2)</f>
        <v>Yes</v>
      </c>
      <c r="T89" t="str">
        <f>INDEX('[1]Flight Log Morten'!$J:$W,MATCH($C89,'[1]Flight Log Morten'!$Z:$Z,0),3)</f>
        <v>Sindre</v>
      </c>
      <c r="U89" t="str">
        <f>INDEX('[1]Flight Log Morten'!$J:$W,MATCH($C89,'[1]Flight Log Morten'!$Z:$Z,0),4)</f>
        <v>NEED ADJUSTMENT</v>
      </c>
      <c r="V89">
        <f>INDEX('[1]Flight Log Morten'!$J:$W,MATCH($C89,'[1]Flight Log Morten'!$Z:$Z,0),5)</f>
        <v>0</v>
      </c>
      <c r="W89">
        <f>INDEX('[1]Flight Log Morten'!$J:$W,MATCH($C89,'[1]Flight Log Morten'!$Z:$Z,0),6)</f>
        <v>0</v>
      </c>
      <c r="X89" t="str">
        <f>INDEX('[1]Flight Log Morten'!$J:$W,MATCH($C89,'[1]Flight Log Morten'!$Z:$Z,0),7)</f>
        <v>M3M-2</v>
      </c>
      <c r="Y89" t="str">
        <f>INDEX('[1]Flight Log Morten'!$J:$W,MATCH($C89,'[1]Flight Log Morten'!$Z:$Z,0),8)</f>
        <v>Harri</v>
      </c>
      <c r="Z89">
        <f>INDEX('[1]Flight Log Morten'!$J:$W,MATCH($C89,'[1]Flight Log Morten'!$Z:$Z,0),9)</f>
        <v>0</v>
      </c>
      <c r="AA89">
        <f>INDEX('[1]Flight Log Morten'!$J:$W,MATCH($C89,'[1]Flight Log Morten'!$Z:$Z,0),10)</f>
        <v>0</v>
      </c>
      <c r="AB89" t="str">
        <f>INDEX('[1]Flight Log Morten'!$J:$W,MATCH($C89,'[1]Flight Log Morten'!$Z:$Z,0),11)</f>
        <v>M3M</v>
      </c>
      <c r="AC89">
        <f>INDEX('[1]Flight Log Morten'!$J:$W,MATCH($C89,'[1]Flight Log Morten'!$Z:$Z,0),12)</f>
        <v>0</v>
      </c>
    </row>
    <row r="90" spans="1:29" x14ac:dyDescent="0.3">
      <c r="A90" t="s">
        <v>114</v>
      </c>
      <c r="B90" t="s">
        <v>32</v>
      </c>
      <c r="C90" t="s">
        <v>185</v>
      </c>
      <c r="D90" t="s">
        <v>186</v>
      </c>
      <c r="E90">
        <f>VLOOKUP($C90,Storage!$B:$P,2,FALSE)</f>
        <v>18.332398263737499</v>
      </c>
      <c r="F90">
        <f>VLOOKUP($C90,Storage!$B:$OP,3,FALSE)</f>
        <v>10.560583077371099</v>
      </c>
      <c r="G90">
        <f>VLOOKUP($C90,Storage!$B:$P,4,FALSE)</f>
        <v>218</v>
      </c>
      <c r="H90">
        <f>VLOOKUP($C90,Storage!$B:$P,5,FALSE)</f>
        <v>856</v>
      </c>
      <c r="I90">
        <f>VLOOKUP($C90,Storage!$B:$P,6,FALSE)</f>
        <v>1074</v>
      </c>
      <c r="J90">
        <f>VLOOKUP($C90,Storage!$B:$P,7,FALSE)</f>
        <v>20240812</v>
      </c>
      <c r="K90" t="str">
        <f>VLOOKUP($C90,Storage!$B:$P,8,FALSE)</f>
        <v>OAT_FRONTIERS</v>
      </c>
      <c r="L90" t="str">
        <f>VLOOKUP($C90,Storage!$B:$P,9,FALSE)</f>
        <v>M3M</v>
      </c>
      <c r="M90" t="str">
        <f>VLOOKUP($C90,Storage!$B:$P,10,FALSE)</f>
        <v>20m</v>
      </c>
      <c r="N90" t="str">
        <f>VLOOKUP($C90,Storage!$B:$P,11,FALSE)</f>
        <v>MS</v>
      </c>
      <c r="O90">
        <f>VLOOKUP($C90,Storage!$B:$P,12,FALSE)</f>
        <v>80</v>
      </c>
      <c r="P90">
        <f>VLOOKUP($C90,Storage!$B:$P,13,FALSE)</f>
        <v>85</v>
      </c>
      <c r="Q90">
        <f>VLOOKUP($C90,Storage!$B:$OP,14,FALSE)</f>
        <v>0</v>
      </c>
      <c r="R90">
        <f>INDEX('[1]Flight Log Morten'!$J:$W,MATCH($C90,'[1]Flight Log Morten'!$Z:$Z,0),1)</f>
        <v>0</v>
      </c>
      <c r="S90" t="str">
        <f>INDEX('[1]Flight Log Morten'!$J:$W,MATCH($C90,'[1]Flight Log Morten'!$Z:$Z,0),2)</f>
        <v>Yes</v>
      </c>
      <c r="T90" t="str">
        <f>INDEX('[1]Flight Log Morten'!$J:$W,MATCH($C90,'[1]Flight Log Morten'!$Z:$Z,0),3)</f>
        <v>Sindre</v>
      </c>
      <c r="U90" t="str">
        <f>INDEX('[1]Flight Log Morten'!$J:$W,MATCH($C90,'[1]Flight Log Morten'!$Z:$Z,0),4)</f>
        <v>NEED ADJUSTMENT</v>
      </c>
      <c r="V90">
        <f>INDEX('[1]Flight Log Morten'!$J:$W,MATCH($C90,'[1]Flight Log Morten'!$Z:$Z,0),5)</f>
        <v>0</v>
      </c>
      <c r="W90">
        <f>INDEX('[1]Flight Log Morten'!$J:$W,MATCH($C90,'[1]Flight Log Morten'!$Z:$Z,0),6)</f>
        <v>0</v>
      </c>
      <c r="X90" t="str">
        <f>INDEX('[1]Flight Log Morten'!$J:$W,MATCH($C90,'[1]Flight Log Morten'!$Z:$Z,0),7)</f>
        <v>M3M-2</v>
      </c>
      <c r="Y90" t="str">
        <f>INDEX('[1]Flight Log Morten'!$J:$W,MATCH($C90,'[1]Flight Log Morten'!$Z:$Z,0),8)</f>
        <v>Isak</v>
      </c>
      <c r="Z90">
        <f>INDEX('[1]Flight Log Morten'!$J:$W,MATCH($C90,'[1]Flight Log Morten'!$Z:$Z,0),9)</f>
        <v>0</v>
      </c>
      <c r="AA90">
        <f>INDEX('[1]Flight Log Morten'!$J:$W,MATCH($C90,'[1]Flight Log Morten'!$Z:$Z,0),10)</f>
        <v>0</v>
      </c>
      <c r="AB90" t="str">
        <f>INDEX('[1]Flight Log Morten'!$J:$W,MATCH($C90,'[1]Flight Log Morten'!$Z:$Z,0),11)</f>
        <v>M3M</v>
      </c>
      <c r="AC90">
        <f>INDEX('[1]Flight Log Morten'!$J:$W,MATCH($C90,'[1]Flight Log Morten'!$Z:$Z,0),12)</f>
        <v>0</v>
      </c>
    </row>
    <row r="91" spans="1:29" x14ac:dyDescent="0.3">
      <c r="A91" t="s">
        <v>114</v>
      </c>
      <c r="B91" t="s">
        <v>32</v>
      </c>
      <c r="C91" t="s">
        <v>187</v>
      </c>
      <c r="D91" t="s">
        <v>188</v>
      </c>
      <c r="E91">
        <f>VLOOKUP($C91,Storage!$B:$P,2,FALSE)</f>
        <v>10.7475063204765</v>
      </c>
      <c r="F91">
        <f>VLOOKUP($C91,Storage!$B:$OP,3,FALSE)</f>
        <v>5.01496991328895</v>
      </c>
      <c r="G91">
        <f>VLOOKUP($C91,Storage!$B:$P,4,FALSE)</f>
        <v>105</v>
      </c>
      <c r="H91">
        <f>VLOOKUP($C91,Storage!$B:$P,5,FALSE)</f>
        <v>408</v>
      </c>
      <c r="I91">
        <f>VLOOKUP($C91,Storage!$B:$P,6,FALSE)</f>
        <v>513</v>
      </c>
      <c r="J91">
        <f>VLOOKUP($C91,Storage!$B:$P,7,FALSE)</f>
        <v>20240812</v>
      </c>
      <c r="K91" t="str">
        <f>VLOOKUP($C91,Storage!$B:$P,8,FALSE)</f>
        <v>OAT_FRONTIERS</v>
      </c>
      <c r="L91" t="str">
        <f>VLOOKUP($C91,Storage!$B:$P,9,FALSE)</f>
        <v>M3M</v>
      </c>
      <c r="M91" t="str">
        <f>VLOOKUP($C91,Storage!$B:$P,10,FALSE)</f>
        <v>30m</v>
      </c>
      <c r="N91" t="str">
        <f>VLOOKUP($C91,Storage!$B:$P,11,FALSE)</f>
        <v>MS</v>
      </c>
      <c r="O91">
        <f>VLOOKUP($C91,Storage!$B:$P,12,FALSE)</f>
        <v>80</v>
      </c>
      <c r="P91">
        <f>VLOOKUP($C91,Storage!$B:$P,13,FALSE)</f>
        <v>85</v>
      </c>
      <c r="Q91">
        <f>VLOOKUP($C91,Storage!$B:$OP,14,FALSE)</f>
        <v>0</v>
      </c>
      <c r="R91" t="str">
        <f>INDEX('[1]Flight Log Morten'!$J:$W,MATCH($C91,'[1]Flight Log Morten'!$Z:$Z,0),1)</f>
        <v>Yes</v>
      </c>
      <c r="S91" t="str">
        <f>INDEX('[1]Flight Log Morten'!$J:$W,MATCH($C91,'[1]Flight Log Morten'!$Z:$Z,0),2)</f>
        <v>Yes</v>
      </c>
      <c r="T91" t="str">
        <f>INDEX('[1]Flight Log Morten'!$J:$W,MATCH($C91,'[1]Flight Log Morten'!$Z:$Z,0),3)</f>
        <v>Sindre</v>
      </c>
      <c r="U91" t="str">
        <f>INDEX('[1]Flight Log Morten'!$J:$W,MATCH($C91,'[1]Flight Log Morten'!$Z:$Z,0),4)</f>
        <v>NEED ADJUSTMENT</v>
      </c>
      <c r="V91">
        <f>INDEX('[1]Flight Log Morten'!$J:$W,MATCH($C91,'[1]Flight Log Morten'!$Z:$Z,0),5)</f>
        <v>0</v>
      </c>
      <c r="W91">
        <f>INDEX('[1]Flight Log Morten'!$J:$W,MATCH($C91,'[1]Flight Log Morten'!$Z:$Z,0),6)</f>
        <v>0</v>
      </c>
      <c r="X91" t="str">
        <f>INDEX('[1]Flight Log Morten'!$J:$W,MATCH($C91,'[1]Flight Log Morten'!$Z:$Z,0),7)</f>
        <v>M3M-2</v>
      </c>
      <c r="Y91" t="str">
        <f>INDEX('[1]Flight Log Morten'!$J:$W,MATCH($C91,'[1]Flight Log Morten'!$Z:$Z,0),8)</f>
        <v>Isak</v>
      </c>
      <c r="Z91">
        <f>INDEX('[1]Flight Log Morten'!$J:$W,MATCH($C91,'[1]Flight Log Morten'!$Z:$Z,0),9)</f>
        <v>0</v>
      </c>
      <c r="AA91">
        <f>INDEX('[1]Flight Log Morten'!$J:$W,MATCH($C91,'[1]Flight Log Morten'!$Z:$Z,0),10)</f>
        <v>0</v>
      </c>
      <c r="AB91" t="str">
        <f>INDEX('[1]Flight Log Morten'!$J:$W,MATCH($C91,'[1]Flight Log Morten'!$Z:$Z,0),11)</f>
        <v>M3M</v>
      </c>
      <c r="AC91">
        <f>INDEX('[1]Flight Log Morten'!$J:$W,MATCH($C91,'[1]Flight Log Morten'!$Z:$Z,0),12)</f>
        <v>0</v>
      </c>
    </row>
    <row r="92" spans="1:29" x14ac:dyDescent="0.3">
      <c r="A92" t="s">
        <v>114</v>
      </c>
      <c r="B92" t="s">
        <v>32</v>
      </c>
      <c r="C92" t="s">
        <v>189</v>
      </c>
      <c r="D92" t="s">
        <v>190</v>
      </c>
      <c r="E92">
        <f>VLOOKUP($C92,Storage!$B:$P,2,FALSE)</f>
        <v>18.841730172745802</v>
      </c>
      <c r="F92">
        <f>VLOOKUP($C92,Storage!$B:$OP,3,FALSE)</f>
        <v>11.157424423843599</v>
      </c>
      <c r="G92">
        <f>VLOOKUP($C92,Storage!$B:$P,4,FALSE)</f>
        <v>228</v>
      </c>
      <c r="H92">
        <f>VLOOKUP($C92,Storage!$B:$P,5,FALSE)</f>
        <v>904</v>
      </c>
      <c r="I92">
        <f>VLOOKUP($C92,Storage!$B:$P,6,FALSE)</f>
        <v>1132</v>
      </c>
      <c r="J92">
        <f>VLOOKUP($C92,Storage!$B:$P,7,FALSE)</f>
        <v>20240819</v>
      </c>
      <c r="K92" t="str">
        <f>VLOOKUP($C92,Storage!$B:$P,8,FALSE)</f>
        <v>OAT_FRONTIERS</v>
      </c>
      <c r="L92" t="str">
        <f>VLOOKUP($C92,Storage!$B:$P,9,FALSE)</f>
        <v>M3M</v>
      </c>
      <c r="M92" t="str">
        <f>VLOOKUP($C92,Storage!$B:$P,10,FALSE)</f>
        <v>20m</v>
      </c>
      <c r="N92" t="str">
        <f>VLOOKUP($C92,Storage!$B:$P,11,FALSE)</f>
        <v>MS</v>
      </c>
      <c r="O92">
        <f>VLOOKUP($C92,Storage!$B:$P,12,FALSE)</f>
        <v>80</v>
      </c>
      <c r="P92">
        <f>VLOOKUP($C92,Storage!$B:$P,13,FALSE)</f>
        <v>85</v>
      </c>
      <c r="Q92">
        <f>VLOOKUP($C92,Storage!$B:$OP,14,FALSE)</f>
        <v>0</v>
      </c>
      <c r="R92" t="str">
        <f>INDEX('[1]Flight Log Morten'!$J:$W,MATCH($C92,'[1]Flight Log Morten'!$Z:$Z,0),1)</f>
        <v>Yes</v>
      </c>
      <c r="S92" t="str">
        <f>INDEX('[1]Flight Log Morten'!$J:$W,MATCH($C92,'[1]Flight Log Morten'!$Z:$Z,0),2)</f>
        <v>Yes</v>
      </c>
      <c r="T92" t="str">
        <f>INDEX('[1]Flight Log Morten'!$J:$W,MATCH($C92,'[1]Flight Log Morten'!$Z:$Z,0),3)</f>
        <v>Sindre</v>
      </c>
      <c r="U92" t="str">
        <f>INDEX('[1]Flight Log Morten'!$J:$W,MATCH($C92,'[1]Flight Log Morten'!$Z:$Z,0),4)</f>
        <v>NEED ADJUSTMENT</v>
      </c>
      <c r="V92">
        <f>INDEX('[1]Flight Log Morten'!$J:$W,MATCH($C92,'[1]Flight Log Morten'!$Z:$Z,0),5)</f>
        <v>0</v>
      </c>
      <c r="W92">
        <f>INDEX('[1]Flight Log Morten'!$J:$W,MATCH($C92,'[1]Flight Log Morten'!$Z:$Z,0),6)</f>
        <v>0</v>
      </c>
      <c r="X92" t="str">
        <f>INDEX('[1]Flight Log Morten'!$J:$W,MATCH($C92,'[1]Flight Log Morten'!$Z:$Z,0),7)</f>
        <v>M3M-2</v>
      </c>
      <c r="Y92" t="str">
        <f>INDEX('[1]Flight Log Morten'!$J:$W,MATCH($C92,'[1]Flight Log Morten'!$Z:$Z,0),8)</f>
        <v>Sindre</v>
      </c>
      <c r="Z92">
        <f>INDEX('[1]Flight Log Morten'!$J:$W,MATCH($C92,'[1]Flight Log Morten'!$Z:$Z,0),9)</f>
        <v>0</v>
      </c>
      <c r="AA92">
        <f>INDEX('[1]Flight Log Morten'!$J:$W,MATCH($C92,'[1]Flight Log Morten'!$Z:$Z,0),10)</f>
        <v>0</v>
      </c>
      <c r="AB92" t="str">
        <f>INDEX('[1]Flight Log Morten'!$J:$W,MATCH($C92,'[1]Flight Log Morten'!$Z:$Z,0),11)</f>
        <v>M3M</v>
      </c>
      <c r="AC92">
        <f>INDEX('[1]Flight Log Morten'!$J:$W,MATCH($C92,'[1]Flight Log Morten'!$Z:$Z,0),12)</f>
        <v>0</v>
      </c>
    </row>
    <row r="93" spans="1:29" x14ac:dyDescent="0.3">
      <c r="A93" t="s">
        <v>114</v>
      </c>
      <c r="B93" t="s">
        <v>32</v>
      </c>
      <c r="C93" t="s">
        <v>191</v>
      </c>
      <c r="D93" t="s">
        <v>192</v>
      </c>
      <c r="E93">
        <f>VLOOKUP($C93,Storage!$B:$P,2,FALSE)</f>
        <v>10.680298116058101</v>
      </c>
      <c r="F93">
        <f>VLOOKUP($C93,Storage!$B:$OP,3,FALSE)</f>
        <v>4.9719005562365002</v>
      </c>
      <c r="G93">
        <f>VLOOKUP($C93,Storage!$B:$P,4,FALSE)</f>
        <v>103</v>
      </c>
      <c r="H93">
        <f>VLOOKUP($C93,Storage!$B:$P,5,FALSE)</f>
        <v>404</v>
      </c>
      <c r="I93">
        <f>VLOOKUP($C93,Storage!$B:$P,6,FALSE)</f>
        <v>507</v>
      </c>
      <c r="J93">
        <f>VLOOKUP($C93,Storage!$B:$P,7,FALSE)</f>
        <v>20240819</v>
      </c>
      <c r="K93" t="str">
        <f>VLOOKUP($C93,Storage!$B:$P,8,FALSE)</f>
        <v>OAT_FRONTIERS</v>
      </c>
      <c r="L93" t="str">
        <f>VLOOKUP($C93,Storage!$B:$P,9,FALSE)</f>
        <v>M3M</v>
      </c>
      <c r="M93" t="str">
        <f>VLOOKUP($C93,Storage!$B:$P,10,FALSE)</f>
        <v>30m</v>
      </c>
      <c r="N93" t="str">
        <f>VLOOKUP($C93,Storage!$B:$P,11,FALSE)</f>
        <v>MS</v>
      </c>
      <c r="O93">
        <f>VLOOKUP($C93,Storage!$B:$P,12,FALSE)</f>
        <v>80</v>
      </c>
      <c r="P93">
        <f>VLOOKUP($C93,Storage!$B:$P,13,FALSE)</f>
        <v>85</v>
      </c>
      <c r="Q93">
        <f>VLOOKUP($C93,Storage!$B:$OP,14,FALSE)</f>
        <v>0</v>
      </c>
      <c r="R93">
        <f>INDEX('[1]Flight Log Morten'!$J:$W,MATCH($C93,'[1]Flight Log Morten'!$Z:$Z,0),1)</f>
        <v>0</v>
      </c>
      <c r="S93" t="str">
        <f>INDEX('[1]Flight Log Morten'!$J:$W,MATCH($C93,'[1]Flight Log Morten'!$Z:$Z,0),2)</f>
        <v>Yes</v>
      </c>
      <c r="T93" t="str">
        <f>INDEX('[1]Flight Log Morten'!$J:$W,MATCH($C93,'[1]Flight Log Morten'!$Z:$Z,0),3)</f>
        <v>Sindre</v>
      </c>
      <c r="U93" t="str">
        <f>INDEX('[1]Flight Log Morten'!$J:$W,MATCH($C93,'[1]Flight Log Morten'!$Z:$Z,0),4)</f>
        <v>NEED ADJUSTMENT</v>
      </c>
      <c r="V93">
        <f>INDEX('[1]Flight Log Morten'!$J:$W,MATCH($C93,'[1]Flight Log Morten'!$Z:$Z,0),5)</f>
        <v>0</v>
      </c>
      <c r="W93">
        <f>INDEX('[1]Flight Log Morten'!$J:$W,MATCH($C93,'[1]Flight Log Morten'!$Z:$Z,0),6)</f>
        <v>0</v>
      </c>
      <c r="X93" t="str">
        <f>INDEX('[1]Flight Log Morten'!$J:$W,MATCH($C93,'[1]Flight Log Morten'!$Z:$Z,0),7)</f>
        <v>M3M-2</v>
      </c>
      <c r="Y93" t="str">
        <f>INDEX('[1]Flight Log Morten'!$J:$W,MATCH($C93,'[1]Flight Log Morten'!$Z:$Z,0),8)</f>
        <v>Sindre</v>
      </c>
      <c r="Z93">
        <f>INDEX('[1]Flight Log Morten'!$J:$W,MATCH($C93,'[1]Flight Log Morten'!$Z:$Z,0),9)</f>
        <v>0</v>
      </c>
      <c r="AA93">
        <f>INDEX('[1]Flight Log Morten'!$J:$W,MATCH($C93,'[1]Flight Log Morten'!$Z:$Z,0),10)</f>
        <v>0</v>
      </c>
      <c r="AB93" t="str">
        <f>INDEX('[1]Flight Log Morten'!$J:$W,MATCH($C93,'[1]Flight Log Morten'!$Z:$Z,0),11)</f>
        <v>M3M</v>
      </c>
      <c r="AC93" t="str">
        <f>INDEX('[1]Flight Log Morten'!$J:$W,MATCH($C93,'[1]Flight Log Morten'!$Z:$Z,0),12)</f>
        <v>Reflectance panel images from 20240819 OAT_FRONTIERS M3M 20m MS 80 85</v>
      </c>
    </row>
    <row r="94" spans="1:29" x14ac:dyDescent="0.3">
      <c r="A94" t="s">
        <v>114</v>
      </c>
      <c r="B94" t="s">
        <v>32</v>
      </c>
      <c r="C94" t="s">
        <v>193</v>
      </c>
      <c r="D94" t="s">
        <v>194</v>
      </c>
      <c r="E94">
        <f>VLOOKUP($C94,Storage!$B:$P,2,FALSE)</f>
        <v>20.1912370147183</v>
      </c>
      <c r="F94">
        <f>VLOOKUP($C94,Storage!$B:$OP,3,FALSE)</f>
        <v>11.1089019961655</v>
      </c>
      <c r="G94">
        <f>VLOOKUP($C94,Storage!$B:$P,4,FALSE)</f>
        <v>229</v>
      </c>
      <c r="H94">
        <f>VLOOKUP($C94,Storage!$B:$P,5,FALSE)</f>
        <v>908</v>
      </c>
      <c r="I94">
        <f>VLOOKUP($C94,Storage!$B:$P,6,FALSE)</f>
        <v>1137</v>
      </c>
      <c r="J94">
        <f>VLOOKUP($C94,Storage!$B:$P,7,FALSE)</f>
        <v>20240826</v>
      </c>
      <c r="K94" t="str">
        <f>VLOOKUP($C94,Storage!$B:$P,8,FALSE)</f>
        <v>OAT_FRONTIERS</v>
      </c>
      <c r="L94" t="str">
        <f>VLOOKUP($C94,Storage!$B:$P,9,FALSE)</f>
        <v>M3M</v>
      </c>
      <c r="M94" t="str">
        <f>VLOOKUP($C94,Storage!$B:$P,10,FALSE)</f>
        <v>20m</v>
      </c>
      <c r="N94" t="str">
        <f>VLOOKUP($C94,Storage!$B:$P,11,FALSE)</f>
        <v>MS</v>
      </c>
      <c r="O94">
        <f>VLOOKUP($C94,Storage!$B:$P,12,FALSE)</f>
        <v>80</v>
      </c>
      <c r="P94">
        <f>VLOOKUP($C94,Storage!$B:$P,13,FALSE)</f>
        <v>85</v>
      </c>
      <c r="Q94">
        <f>VLOOKUP($C94,Storage!$B:$OP,14,FALSE)</f>
        <v>0</v>
      </c>
      <c r="R94" t="str">
        <f>INDEX('[1]Flight Log Morten'!$J:$W,MATCH($C94,'[1]Flight Log Morten'!$Z:$Z,0),1)</f>
        <v>Yes</v>
      </c>
      <c r="S94" t="str">
        <f>INDEX('[1]Flight Log Morten'!$J:$W,MATCH($C94,'[1]Flight Log Morten'!$Z:$Z,0),2)</f>
        <v>Yes</v>
      </c>
      <c r="T94" t="str">
        <f>INDEX('[1]Flight Log Morten'!$J:$W,MATCH($C94,'[1]Flight Log Morten'!$Z:$Z,0),3)</f>
        <v>Fahad</v>
      </c>
      <c r="U94" t="str">
        <f>INDEX('[1]Flight Log Morten'!$J:$W,MATCH($C94,'[1]Flight Log Morten'!$Z:$Z,0),4)</f>
        <v>NEED ADJUSTMENT</v>
      </c>
      <c r="V94">
        <f>INDEX('[1]Flight Log Morten'!$J:$W,MATCH($C94,'[1]Flight Log Morten'!$Z:$Z,0),5)</f>
        <v>0</v>
      </c>
      <c r="W94">
        <f>INDEX('[1]Flight Log Morten'!$J:$W,MATCH($C94,'[1]Flight Log Morten'!$Z:$Z,0),6)</f>
        <v>0</v>
      </c>
      <c r="X94" t="str">
        <f>INDEX('[1]Flight Log Morten'!$J:$W,MATCH($C94,'[1]Flight Log Morten'!$Z:$Z,0),7)</f>
        <v>M3M-1</v>
      </c>
      <c r="Y94" t="str">
        <f>INDEX('[1]Flight Log Morten'!$J:$W,MATCH($C94,'[1]Flight Log Morten'!$Z:$Z,0),8)</f>
        <v>Sindre</v>
      </c>
      <c r="Z94">
        <f>INDEX('[1]Flight Log Morten'!$J:$W,MATCH($C94,'[1]Flight Log Morten'!$Z:$Z,0),9)</f>
        <v>0</v>
      </c>
      <c r="AA94">
        <f>INDEX('[1]Flight Log Morten'!$J:$W,MATCH($C94,'[1]Flight Log Morten'!$Z:$Z,0),10)</f>
        <v>0</v>
      </c>
      <c r="AB94" t="str">
        <f>INDEX('[1]Flight Log Morten'!$J:$W,MATCH($C94,'[1]Flight Log Morten'!$Z:$Z,0),11)</f>
        <v>M3M</v>
      </c>
      <c r="AC94">
        <f>INDEX('[1]Flight Log Morten'!$J:$W,MATCH($C94,'[1]Flight Log Morten'!$Z:$Z,0),12)</f>
        <v>0</v>
      </c>
    </row>
    <row r="95" spans="1:29" x14ac:dyDescent="0.3">
      <c r="A95" t="s">
        <v>195</v>
      </c>
      <c r="B95" t="s">
        <v>5</v>
      </c>
      <c r="C95" t="s">
        <v>196</v>
      </c>
      <c r="D95" t="s">
        <v>197</v>
      </c>
      <c r="E95">
        <f>VLOOKUP($C95,Storage!$B:$P,2,FALSE)</f>
        <v>31.265807184390699</v>
      </c>
      <c r="F95">
        <f>VLOOKUP($C95,Storage!$B:$OP,3,FALSE)</f>
        <v>7.5648330673575401</v>
      </c>
      <c r="G95">
        <f>VLOOKUP($C95,Storage!$B:$P,4,FALSE)</f>
        <v>1117</v>
      </c>
      <c r="H95">
        <f>VLOOKUP($C95,Storage!$B:$P,5,FALSE)</f>
        <v>0</v>
      </c>
      <c r="I95">
        <f>VLOOKUP($C95,Storage!$B:$P,6,FALSE)</f>
        <v>1117</v>
      </c>
      <c r="J95">
        <f>VLOOKUP($C95,Storage!$B:$P,7,FALSE)</f>
        <v>20240516</v>
      </c>
      <c r="K95" t="str">
        <f>VLOOKUP($C95,Storage!$B:$P,8,FALSE)</f>
        <v>PHENO_CROP</v>
      </c>
      <c r="L95" t="str">
        <f>VLOOKUP($C95,Storage!$B:$P,9,FALSE)</f>
        <v>M3M</v>
      </c>
      <c r="M95" t="str">
        <f>VLOOKUP($C95,Storage!$B:$P,10,FALSE)</f>
        <v>20m</v>
      </c>
      <c r="N95" t="str">
        <f>VLOOKUP($C95,Storage!$B:$P,11,FALSE)</f>
        <v>3D</v>
      </c>
      <c r="O95" t="str">
        <f>VLOOKUP($C95,Storage!$B:$P,12,FALSE)</f>
        <v>Auto</v>
      </c>
      <c r="P95" t="str">
        <f>VLOOKUP($C95,Storage!$B:$P,13,FALSE)</f>
        <v>Auto</v>
      </c>
      <c r="Q95">
        <f>VLOOKUP($C95,Storage!$B:$OP,14,FALSE)</f>
        <v>0</v>
      </c>
      <c r="R95" t="str">
        <f>INDEX('[1]Flight Log Morten'!$J:$W,MATCH($C95,'[1]Flight Log Morten'!$Z:$Z,0),1)</f>
        <v>No</v>
      </c>
      <c r="S95" t="str">
        <f>INDEX('[1]Flight Log Morten'!$J:$W,MATCH($C95,'[1]Flight Log Morten'!$Z:$Z,0),2)</f>
        <v>Yes</v>
      </c>
      <c r="T95" t="str">
        <f>INDEX('[1]Flight Log Morten'!$J:$W,MATCH($C95,'[1]Flight Log Morten'!$Z:$Z,0),3)</f>
        <v>Fahad</v>
      </c>
      <c r="U95" t="str">
        <f>INDEX('[1]Flight Log Morten'!$J:$W,MATCH($C95,'[1]Flight Log Morten'!$Z:$Z,0),4)</f>
        <v>not necessary</v>
      </c>
      <c r="V95" t="str">
        <f>INDEX('[1]Flight Log Morten'!$J:$W,MATCH($C95,'[1]Flight Log Morten'!$Z:$Z,0),5)</f>
        <v>No</v>
      </c>
      <c r="W95">
        <f>INDEX('[1]Flight Log Morten'!$J:$W,MATCH($C95,'[1]Flight Log Morten'!$Z:$Z,0),6)</f>
        <v>0</v>
      </c>
      <c r="X95" t="str">
        <f>INDEX('[1]Flight Log Morten'!$J:$W,MATCH($C95,'[1]Flight Log Morten'!$Z:$Z,0),7)</f>
        <v>M3M-2</v>
      </c>
      <c r="Y95" t="str">
        <f>INDEX('[1]Flight Log Morten'!$J:$W,MATCH($C95,'[1]Flight Log Morten'!$Z:$Z,0),8)</f>
        <v>Fahad</v>
      </c>
      <c r="Z95">
        <f>INDEX('[1]Flight Log Morten'!$J:$W,MATCH($C95,'[1]Flight Log Morten'!$Z:$Z,0),9)</f>
        <v>0</v>
      </c>
      <c r="AA95" t="str">
        <f>INDEX('[1]Flight Log Morten'!$J:$W,MATCH($C95,'[1]Flight Log Morten'!$Z:$Z,0),10)</f>
        <v>-</v>
      </c>
      <c r="AB95" t="str">
        <f>INDEX('[1]Flight Log Morten'!$J:$W,MATCH($C95,'[1]Flight Log Morten'!$Z:$Z,0),11)</f>
        <v>M3M</v>
      </c>
      <c r="AC95" t="str">
        <f>INDEX('[1]Flight Log Morten'!$J:$W,MATCH($C95,'[1]Flight Log Morten'!$Z:$Z,0),12)</f>
        <v>Default settings</v>
      </c>
    </row>
    <row r="96" spans="1:29" x14ac:dyDescent="0.3">
      <c r="A96" t="s">
        <v>195</v>
      </c>
      <c r="B96" t="s">
        <v>5</v>
      </c>
      <c r="C96" t="s">
        <v>198</v>
      </c>
      <c r="D96" t="s">
        <v>199</v>
      </c>
      <c r="E96">
        <f>VLOOKUP($C96,Storage!$B:$P,2,FALSE)</f>
        <v>53.850221557542604</v>
      </c>
      <c r="F96">
        <f>VLOOKUP($C96,Storage!$B:$OP,3,FALSE)</f>
        <v>11.9232331123203</v>
      </c>
      <c r="G96">
        <f>VLOOKUP($C96,Storage!$B:$P,4,FALSE)</f>
        <v>1326</v>
      </c>
      <c r="H96">
        <f>VLOOKUP($C96,Storage!$B:$P,5,FALSE)</f>
        <v>0</v>
      </c>
      <c r="I96">
        <f>VLOOKUP($C96,Storage!$B:$P,6,FALSE)</f>
        <v>1326</v>
      </c>
      <c r="J96">
        <f>VLOOKUP($C96,Storage!$B:$P,7,FALSE)</f>
        <v>20240521</v>
      </c>
      <c r="K96" t="str">
        <f>VLOOKUP($C96,Storage!$B:$P,8,FALSE)</f>
        <v>PHENO_CROP</v>
      </c>
      <c r="L96" t="str">
        <f>VLOOKUP($C96,Storage!$B:$P,9,FALSE)</f>
        <v>M3M</v>
      </c>
      <c r="M96" t="str">
        <f>VLOOKUP($C96,Storage!$B:$P,10,FALSE)</f>
        <v>20m</v>
      </c>
      <c r="N96" t="str">
        <f>VLOOKUP($C96,Storage!$B:$P,11,FALSE)</f>
        <v>3D</v>
      </c>
      <c r="O96">
        <f>VLOOKUP($C96,Storage!$B:$P,12,FALSE)</f>
        <v>80</v>
      </c>
      <c r="P96">
        <f>VLOOKUP($C96,Storage!$B:$P,13,FALSE)</f>
        <v>85</v>
      </c>
      <c r="Q96">
        <f>VLOOKUP($C96,Storage!$B:$OP,14,FALSE)</f>
        <v>0</v>
      </c>
      <c r="R96" t="str">
        <f>INDEX('[1]Flight Log Morten'!$J:$W,MATCH($C96,'[1]Flight Log Morten'!$Z:$Z,0),1)</f>
        <v>Yes</v>
      </c>
      <c r="S96" t="str">
        <f>INDEX('[1]Flight Log Morten'!$J:$W,MATCH($C96,'[1]Flight Log Morten'!$Z:$Z,0),2)</f>
        <v>Yes</v>
      </c>
      <c r="T96" t="str">
        <f>INDEX('[1]Flight Log Morten'!$J:$W,MATCH($C96,'[1]Flight Log Morten'!$Z:$Z,0),3)</f>
        <v>Fahad</v>
      </c>
      <c r="U96">
        <f>INDEX('[1]Flight Log Morten'!$J:$W,MATCH($C96,'[1]Flight Log Morten'!$Z:$Z,0),4)</f>
        <v>0</v>
      </c>
      <c r="V96" t="str">
        <f>INDEX('[1]Flight Log Morten'!$J:$W,MATCH($C96,'[1]Flight Log Morten'!$Z:$Z,0),5)</f>
        <v>No</v>
      </c>
      <c r="W96">
        <f>INDEX('[1]Flight Log Morten'!$J:$W,MATCH($C96,'[1]Flight Log Morten'!$Z:$Z,0),6)</f>
        <v>0</v>
      </c>
      <c r="X96" t="str">
        <f>INDEX('[1]Flight Log Morten'!$J:$W,MATCH($C96,'[1]Flight Log Morten'!$Z:$Z,0),7)</f>
        <v>M3M-2</v>
      </c>
      <c r="Y96" t="str">
        <f>INDEX('[1]Flight Log Morten'!$J:$W,MATCH($C96,'[1]Flight Log Morten'!$Z:$Z,0),8)</f>
        <v>Fahad</v>
      </c>
      <c r="Z96">
        <f>INDEX('[1]Flight Log Morten'!$J:$W,MATCH($C96,'[1]Flight Log Morten'!$Z:$Z,0),9)</f>
        <v>0</v>
      </c>
      <c r="AA96" t="str">
        <f>INDEX('[1]Flight Log Morten'!$J:$W,MATCH($C96,'[1]Flight Log Morten'!$Z:$Z,0),10)</f>
        <v>-</v>
      </c>
      <c r="AB96" t="str">
        <f>INDEX('[1]Flight Log Morten'!$J:$W,MATCH($C96,'[1]Flight Log Morten'!$Z:$Z,0),11)</f>
        <v>M3M</v>
      </c>
      <c r="AC96" t="str">
        <f>INDEX('[1]Flight Log Morten'!$J:$W,MATCH($C96,'[1]Flight Log Morten'!$Z:$Z,0),12)</f>
        <v>MS Data Not captured. THE IMAGE COUNT IMPLIES THAT THE FLIGHT SPEED WAS ACTUALLY 0.8, SO TYPO??</v>
      </c>
    </row>
    <row r="97" spans="1:29" x14ac:dyDescent="0.3">
      <c r="A97" t="s">
        <v>195</v>
      </c>
      <c r="B97" t="s">
        <v>5</v>
      </c>
      <c r="C97" t="s">
        <v>200</v>
      </c>
      <c r="D97" t="s">
        <v>201</v>
      </c>
      <c r="E97">
        <f>VLOOKUP($C97,Storage!$B:$P,2,FALSE)</f>
        <v>24.021847293712199</v>
      </c>
      <c r="F97">
        <f>VLOOKUP($C97,Storage!$B:$OP,3,FALSE)</f>
        <v>9.6924222735688002</v>
      </c>
      <c r="G97">
        <f>VLOOKUP($C97,Storage!$B:$P,4,FALSE)</f>
        <v>1063</v>
      </c>
      <c r="H97">
        <f>VLOOKUP($C97,Storage!$B:$P,5,FALSE)</f>
        <v>0</v>
      </c>
      <c r="I97">
        <f>VLOOKUP($C97,Storage!$B:$P,6,FALSE)</f>
        <v>1063</v>
      </c>
      <c r="J97">
        <f>VLOOKUP($C97,Storage!$B:$P,7,FALSE)</f>
        <v>20240531</v>
      </c>
      <c r="K97" t="str">
        <f>VLOOKUP($C97,Storage!$B:$P,8,FALSE)</f>
        <v>PHENO_CROP</v>
      </c>
      <c r="L97" t="str">
        <f>VLOOKUP($C97,Storage!$B:$P,9,FALSE)</f>
        <v>M3M</v>
      </c>
      <c r="M97" t="str">
        <f>VLOOKUP($C97,Storage!$B:$P,10,FALSE)</f>
        <v>20m</v>
      </c>
      <c r="N97" t="str">
        <f>VLOOKUP($C97,Storage!$B:$P,11,FALSE)</f>
        <v>3D</v>
      </c>
      <c r="O97">
        <f>VLOOKUP($C97,Storage!$B:$P,12,FALSE)</f>
        <v>80</v>
      </c>
      <c r="P97">
        <f>VLOOKUP($C97,Storage!$B:$P,13,FALSE)</f>
        <v>85</v>
      </c>
      <c r="Q97">
        <f>VLOOKUP($C97,Storage!$B:$OP,14,FALSE)</f>
        <v>0</v>
      </c>
      <c r="R97" t="str">
        <f>INDEX('[1]Flight Log Morten'!$J:$W,MATCH($C97,'[1]Flight Log Morten'!$Z:$Z,0),1)</f>
        <v>-</v>
      </c>
      <c r="S97" t="str">
        <f>INDEX('[1]Flight Log Morten'!$J:$W,MATCH($C97,'[1]Flight Log Morten'!$Z:$Z,0),2)</f>
        <v>Yes</v>
      </c>
      <c r="T97" t="str">
        <f>INDEX('[1]Flight Log Morten'!$J:$W,MATCH($C97,'[1]Flight Log Morten'!$Z:$Z,0),3)</f>
        <v>Fahad</v>
      </c>
      <c r="U97" t="str">
        <f>INDEX('[1]Flight Log Morten'!$J:$W,MATCH($C97,'[1]Flight Log Morten'!$Z:$Z,0),4)</f>
        <v>not necessary</v>
      </c>
      <c r="V97" t="str">
        <f>INDEX('[1]Flight Log Morten'!$J:$W,MATCH($C97,'[1]Flight Log Morten'!$Z:$Z,0),5)</f>
        <v>No</v>
      </c>
      <c r="W97">
        <f>INDEX('[1]Flight Log Morten'!$J:$W,MATCH($C97,'[1]Flight Log Morten'!$Z:$Z,0),6)</f>
        <v>0</v>
      </c>
      <c r="X97">
        <f>INDEX('[1]Flight Log Morten'!$J:$W,MATCH($C97,'[1]Flight Log Morten'!$Z:$Z,0),7)</f>
        <v>0</v>
      </c>
      <c r="Y97">
        <f>INDEX('[1]Flight Log Morten'!$J:$W,MATCH($C97,'[1]Flight Log Morten'!$Z:$Z,0),8)</f>
        <v>0</v>
      </c>
      <c r="Z97">
        <f>INDEX('[1]Flight Log Morten'!$J:$W,MATCH($C97,'[1]Flight Log Morten'!$Z:$Z,0),9)</f>
        <v>0</v>
      </c>
      <c r="AA97" t="str">
        <f>INDEX('[1]Flight Log Morten'!$J:$W,MATCH($C97,'[1]Flight Log Morten'!$Z:$Z,0),10)</f>
        <v>-</v>
      </c>
      <c r="AB97" t="str">
        <f>INDEX('[1]Flight Log Morten'!$J:$W,MATCH($C97,'[1]Flight Log Morten'!$Z:$Z,0),11)</f>
        <v>M3M</v>
      </c>
      <c r="AC97">
        <f>INDEX('[1]Flight Log Morten'!$J:$W,MATCH($C97,'[1]Flight Log Morten'!$Z:$Z,0),12)</f>
        <v>0</v>
      </c>
    </row>
    <row r="98" spans="1:29" x14ac:dyDescent="0.3">
      <c r="A98" t="s">
        <v>195</v>
      </c>
      <c r="B98" t="s">
        <v>5</v>
      </c>
      <c r="C98" t="s">
        <v>202</v>
      </c>
      <c r="D98" t="s">
        <v>203</v>
      </c>
      <c r="E98">
        <f>VLOOKUP($C98,Storage!$B:$P,2,FALSE)</f>
        <v>12.7937943106517</v>
      </c>
      <c r="F98">
        <f>VLOOKUP($C98,Storage!$B:$OP,3,FALSE)</f>
        <v>5.08632104378193</v>
      </c>
      <c r="G98">
        <f>VLOOKUP($C98,Storage!$B:$P,4,FALSE)</f>
        <v>537</v>
      </c>
      <c r="H98">
        <f>VLOOKUP($C98,Storage!$B:$P,5,FALSE)</f>
        <v>0</v>
      </c>
      <c r="I98">
        <f>VLOOKUP($C98,Storage!$B:$P,6,FALSE)</f>
        <v>537</v>
      </c>
      <c r="J98">
        <f>VLOOKUP($C98,Storage!$B:$P,7,FALSE)</f>
        <v>20240610</v>
      </c>
      <c r="K98" t="str">
        <f>VLOOKUP($C98,Storage!$B:$P,8,FALSE)</f>
        <v>PHENO_CROP</v>
      </c>
      <c r="L98" t="str">
        <f>VLOOKUP($C98,Storage!$B:$P,9,FALSE)</f>
        <v>M3M</v>
      </c>
      <c r="M98" t="str">
        <f>VLOOKUP($C98,Storage!$B:$P,10,FALSE)</f>
        <v>20m</v>
      </c>
      <c r="N98" t="str">
        <f>VLOOKUP($C98,Storage!$B:$P,11,FALSE)</f>
        <v>3D</v>
      </c>
      <c r="O98">
        <f>VLOOKUP($C98,Storage!$B:$P,12,FALSE)</f>
        <v>80</v>
      </c>
      <c r="P98">
        <f>VLOOKUP($C98,Storage!$B:$P,13,FALSE)</f>
        <v>85</v>
      </c>
      <c r="Q98">
        <f>VLOOKUP($C98,Storage!$B:$OP,14,FALSE)</f>
        <v>0</v>
      </c>
      <c r="R98" t="str">
        <f>INDEX('[1]Flight Log Morten'!$J:$W,MATCH($C98,'[1]Flight Log Morten'!$Z:$Z,0),1)</f>
        <v>No</v>
      </c>
      <c r="S98" t="str">
        <f>INDEX('[1]Flight Log Morten'!$J:$W,MATCH($C98,'[1]Flight Log Morten'!$Z:$Z,0),2)</f>
        <v>Yes</v>
      </c>
      <c r="T98" t="str">
        <f>INDEX('[1]Flight Log Morten'!$J:$W,MATCH($C98,'[1]Flight Log Morten'!$Z:$Z,0),3)</f>
        <v>Fahad</v>
      </c>
      <c r="U98" t="str">
        <f>INDEX('[1]Flight Log Morten'!$J:$W,MATCH($C98,'[1]Flight Log Morten'!$Z:$Z,0),4)</f>
        <v>not necessary</v>
      </c>
      <c r="V98" t="str">
        <f>INDEX('[1]Flight Log Morten'!$J:$W,MATCH($C98,'[1]Flight Log Morten'!$Z:$Z,0),5)</f>
        <v>No</v>
      </c>
      <c r="W98">
        <f>INDEX('[1]Flight Log Morten'!$J:$W,MATCH($C98,'[1]Flight Log Morten'!$Z:$Z,0),6)</f>
        <v>0</v>
      </c>
      <c r="X98">
        <f>INDEX('[1]Flight Log Morten'!$J:$W,MATCH($C98,'[1]Flight Log Morten'!$Z:$Z,0),7)</f>
        <v>0</v>
      </c>
      <c r="Y98">
        <f>INDEX('[1]Flight Log Morten'!$J:$W,MATCH($C98,'[1]Flight Log Morten'!$Z:$Z,0),8)</f>
        <v>0</v>
      </c>
      <c r="Z98">
        <f>INDEX('[1]Flight Log Morten'!$J:$W,MATCH($C98,'[1]Flight Log Morten'!$Z:$Z,0),9)</f>
        <v>0</v>
      </c>
      <c r="AA98" t="str">
        <f>INDEX('[1]Flight Log Morten'!$J:$W,MATCH($C98,'[1]Flight Log Morten'!$Z:$Z,0),10)</f>
        <v>-</v>
      </c>
      <c r="AB98" t="str">
        <f>INDEX('[1]Flight Log Morten'!$J:$W,MATCH($C98,'[1]Flight Log Morten'!$Z:$Z,0),11)</f>
        <v>M3M</v>
      </c>
      <c r="AC98" t="str">
        <f>INDEX('[1]Flight Log Morten'!$J:$W,MATCH($C98,'[1]Flight Log Morten'!$Z:$Z,0),12)</f>
        <v>Bad quality, missing vertical; skewed ortho</v>
      </c>
    </row>
    <row r="99" spans="1:29" x14ac:dyDescent="0.3">
      <c r="A99" t="s">
        <v>195</v>
      </c>
      <c r="B99" t="s">
        <v>5</v>
      </c>
      <c r="C99" t="s">
        <v>204</v>
      </c>
      <c r="D99" t="s">
        <v>205</v>
      </c>
      <c r="E99">
        <f>VLOOKUP($C99,Storage!$B:$P,2,FALSE)</f>
        <v>23.280465399846399</v>
      </c>
      <c r="F99">
        <f>VLOOKUP($C99,Storage!$B:$OP,3,FALSE)</f>
        <v>8.3922072723507792</v>
      </c>
      <c r="G99">
        <f>VLOOKUP($C99,Storage!$B:$P,4,FALSE)</f>
        <v>1062</v>
      </c>
      <c r="H99">
        <f>VLOOKUP($C99,Storage!$B:$P,5,FALSE)</f>
        <v>0</v>
      </c>
      <c r="I99">
        <f>VLOOKUP($C99,Storage!$B:$P,6,FALSE)</f>
        <v>1062</v>
      </c>
      <c r="J99">
        <f>VLOOKUP($C99,Storage!$B:$P,7,FALSE)</f>
        <v>20240612</v>
      </c>
      <c r="K99" t="str">
        <f>VLOOKUP($C99,Storage!$B:$P,8,FALSE)</f>
        <v>PHENO_CROP</v>
      </c>
      <c r="L99" t="str">
        <f>VLOOKUP($C99,Storage!$B:$P,9,FALSE)</f>
        <v>M3M</v>
      </c>
      <c r="M99" t="str">
        <f>VLOOKUP($C99,Storage!$B:$P,10,FALSE)</f>
        <v>20m</v>
      </c>
      <c r="N99" t="str">
        <f>VLOOKUP($C99,Storage!$B:$P,11,FALSE)</f>
        <v>3D</v>
      </c>
      <c r="O99">
        <f>VLOOKUP($C99,Storage!$B:$P,12,FALSE)</f>
        <v>80</v>
      </c>
      <c r="P99">
        <f>VLOOKUP($C99,Storage!$B:$P,13,FALSE)</f>
        <v>85</v>
      </c>
      <c r="Q99">
        <f>VLOOKUP($C99,Storage!$B:$OP,14,FALSE)</f>
        <v>0</v>
      </c>
      <c r="R99" t="str">
        <f>INDEX('[1]Flight Log Morten'!$J:$W,MATCH($C99,'[1]Flight Log Morten'!$Z:$Z,0),1)</f>
        <v>Yes</v>
      </c>
      <c r="S99" t="str">
        <f>INDEX('[1]Flight Log Morten'!$J:$W,MATCH($C99,'[1]Flight Log Morten'!$Z:$Z,0),2)</f>
        <v>Yes</v>
      </c>
      <c r="T99" t="str">
        <f>INDEX('[1]Flight Log Morten'!$J:$W,MATCH($C99,'[1]Flight Log Morten'!$Z:$Z,0),3)</f>
        <v>Fahad</v>
      </c>
      <c r="U99" t="str">
        <f>INDEX('[1]Flight Log Morten'!$J:$W,MATCH($C99,'[1]Flight Log Morten'!$Z:$Z,0),4)</f>
        <v>REDO DESKTOP</v>
      </c>
      <c r="V99" t="str">
        <f>INDEX('[1]Flight Log Morten'!$J:$W,MATCH($C99,'[1]Flight Log Morten'!$Z:$Z,0),5)</f>
        <v>No</v>
      </c>
      <c r="W99">
        <f>INDEX('[1]Flight Log Morten'!$J:$W,MATCH($C99,'[1]Flight Log Morten'!$Z:$Z,0),6)</f>
        <v>0</v>
      </c>
      <c r="X99">
        <f>INDEX('[1]Flight Log Morten'!$J:$W,MATCH($C99,'[1]Flight Log Morten'!$Z:$Z,0),7)</f>
        <v>0</v>
      </c>
      <c r="Y99">
        <f>INDEX('[1]Flight Log Morten'!$J:$W,MATCH($C99,'[1]Flight Log Morten'!$Z:$Z,0),8)</f>
        <v>0</v>
      </c>
      <c r="Z99">
        <f>INDEX('[1]Flight Log Morten'!$J:$W,MATCH($C99,'[1]Flight Log Morten'!$Z:$Z,0),9)</f>
        <v>0</v>
      </c>
      <c r="AA99" t="str">
        <f>INDEX('[1]Flight Log Morten'!$J:$W,MATCH($C99,'[1]Flight Log Morten'!$Z:$Z,0),10)</f>
        <v>1,9</v>
      </c>
      <c r="AB99" t="str">
        <f>INDEX('[1]Flight Log Morten'!$J:$W,MATCH($C99,'[1]Flight Log Morten'!$Z:$Z,0),11)</f>
        <v>M3M</v>
      </c>
      <c r="AC99">
        <f>INDEX('[1]Flight Log Morten'!$J:$W,MATCH($C99,'[1]Flight Log Morten'!$Z:$Z,0),12)</f>
        <v>0</v>
      </c>
    </row>
    <row r="100" spans="1:29" x14ac:dyDescent="0.3">
      <c r="A100" t="s">
        <v>195</v>
      </c>
      <c r="B100" t="s">
        <v>5</v>
      </c>
      <c r="C100" t="s">
        <v>206</v>
      </c>
      <c r="D100" t="s">
        <v>207</v>
      </c>
      <c r="E100">
        <f>VLOOKUP($C100,Storage!$B:$P,2,FALSE)</f>
        <v>22.330335932783701</v>
      </c>
      <c r="F100">
        <f>VLOOKUP($C100,Storage!$B:$OP,3,FALSE)</f>
        <v>8.8032711520791</v>
      </c>
      <c r="G100">
        <f>VLOOKUP($C100,Storage!$B:$P,4,FALSE)</f>
        <v>1063</v>
      </c>
      <c r="H100">
        <f>VLOOKUP($C100,Storage!$B:$P,5,FALSE)</f>
        <v>0</v>
      </c>
      <c r="I100">
        <f>VLOOKUP($C100,Storage!$B:$P,6,FALSE)</f>
        <v>1063</v>
      </c>
      <c r="J100">
        <f>VLOOKUP($C100,Storage!$B:$P,7,FALSE)</f>
        <v>20240617</v>
      </c>
      <c r="K100" t="str">
        <f>VLOOKUP($C100,Storage!$B:$P,8,FALSE)</f>
        <v>PHENO_CROP</v>
      </c>
      <c r="L100" t="str">
        <f>VLOOKUP($C100,Storage!$B:$P,9,FALSE)</f>
        <v>M3M</v>
      </c>
      <c r="M100" t="str">
        <f>VLOOKUP($C100,Storage!$B:$P,10,FALSE)</f>
        <v>20m</v>
      </c>
      <c r="N100" t="str">
        <f>VLOOKUP($C100,Storage!$B:$P,11,FALSE)</f>
        <v>3D</v>
      </c>
      <c r="O100">
        <f>VLOOKUP($C100,Storage!$B:$P,12,FALSE)</f>
        <v>80</v>
      </c>
      <c r="P100">
        <f>VLOOKUP($C100,Storage!$B:$P,13,FALSE)</f>
        <v>85</v>
      </c>
      <c r="Q100">
        <f>VLOOKUP($C100,Storage!$B:$OP,14,FALSE)</f>
        <v>0</v>
      </c>
      <c r="R100" t="str">
        <f>INDEX('[1]Flight Log Morten'!$J:$W,MATCH($C100,'[1]Flight Log Morten'!$Z:$Z,0),1)</f>
        <v>Yes</v>
      </c>
      <c r="S100" t="str">
        <f>INDEX('[1]Flight Log Morten'!$J:$W,MATCH($C100,'[1]Flight Log Morten'!$Z:$Z,0),2)</f>
        <v>Yes</v>
      </c>
      <c r="T100" t="str">
        <f>INDEX('[1]Flight Log Morten'!$J:$W,MATCH($C100,'[1]Flight Log Morten'!$Z:$Z,0),3)</f>
        <v>Fahad</v>
      </c>
      <c r="U100" t="str">
        <f>INDEX('[1]Flight Log Morten'!$J:$W,MATCH($C100,'[1]Flight Log Morten'!$Z:$Z,0),4)</f>
        <v>LAPTOP, UNCHECK SKYLINE IMAGE</v>
      </c>
      <c r="V100" t="str">
        <f>INDEX('[1]Flight Log Morten'!$J:$W,MATCH($C100,'[1]Flight Log Morten'!$Z:$Z,0),5)</f>
        <v>No</v>
      </c>
      <c r="W100">
        <f>INDEX('[1]Flight Log Morten'!$J:$W,MATCH($C100,'[1]Flight Log Morten'!$Z:$Z,0),6)</f>
        <v>0</v>
      </c>
      <c r="X100">
        <f>INDEX('[1]Flight Log Morten'!$J:$W,MATCH($C100,'[1]Flight Log Morten'!$Z:$Z,0),7)</f>
        <v>0</v>
      </c>
      <c r="Y100">
        <f>INDEX('[1]Flight Log Morten'!$J:$W,MATCH($C100,'[1]Flight Log Morten'!$Z:$Z,0),8)</f>
        <v>0</v>
      </c>
      <c r="Z100">
        <f>INDEX('[1]Flight Log Morten'!$J:$W,MATCH($C100,'[1]Flight Log Morten'!$Z:$Z,0),9)</f>
        <v>0</v>
      </c>
      <c r="AA100" t="str">
        <f>INDEX('[1]Flight Log Morten'!$J:$W,MATCH($C100,'[1]Flight Log Morten'!$Z:$Z,0),10)</f>
        <v>6,4-9,4</v>
      </c>
      <c r="AB100" t="str">
        <f>INDEX('[1]Flight Log Morten'!$J:$W,MATCH($C100,'[1]Flight Log Morten'!$Z:$Z,0),11)</f>
        <v>M3M</v>
      </c>
      <c r="AC100" t="str">
        <f>INDEX('[1]Flight Log Morten'!$J:$W,MATCH($C100,'[1]Flight Log Morten'!$Z:$Z,0),12)</f>
        <v>FAILED Cannot compute the average ground sampling distance (GSD).</v>
      </c>
    </row>
    <row r="101" spans="1:29" x14ac:dyDescent="0.3">
      <c r="A101" t="s">
        <v>195</v>
      </c>
      <c r="B101" t="s">
        <v>5</v>
      </c>
      <c r="C101" t="s">
        <v>208</v>
      </c>
      <c r="D101" t="s">
        <v>209</v>
      </c>
      <c r="E101">
        <f>VLOOKUP($C101,Storage!$B:$P,2,FALSE)</f>
        <v>20.7343477671965</v>
      </c>
      <c r="F101">
        <f>VLOOKUP($C101,Storage!$B:$OP,3,FALSE)</f>
        <v>9.2695330902934003</v>
      </c>
      <c r="G101">
        <f>VLOOKUP($C101,Storage!$B:$P,4,FALSE)</f>
        <v>1063</v>
      </c>
      <c r="H101">
        <f>VLOOKUP($C101,Storage!$B:$P,5,FALSE)</f>
        <v>0</v>
      </c>
      <c r="I101">
        <f>VLOOKUP($C101,Storage!$B:$P,6,FALSE)</f>
        <v>1063</v>
      </c>
      <c r="J101">
        <f>VLOOKUP($C101,Storage!$B:$P,7,FALSE)</f>
        <v>20240625</v>
      </c>
      <c r="K101" t="str">
        <f>VLOOKUP($C101,Storage!$B:$P,8,FALSE)</f>
        <v>PHENO_CROP</v>
      </c>
      <c r="L101" t="str">
        <f>VLOOKUP($C101,Storage!$B:$P,9,FALSE)</f>
        <v>M3M</v>
      </c>
      <c r="M101" t="str">
        <f>VLOOKUP($C101,Storage!$B:$P,10,FALSE)</f>
        <v>20m</v>
      </c>
      <c r="N101" t="str">
        <f>VLOOKUP($C101,Storage!$B:$P,11,FALSE)</f>
        <v>3D</v>
      </c>
      <c r="O101">
        <f>VLOOKUP($C101,Storage!$B:$P,12,FALSE)</f>
        <v>80</v>
      </c>
      <c r="P101">
        <f>VLOOKUP($C101,Storage!$B:$P,13,FALSE)</f>
        <v>85</v>
      </c>
      <c r="Q101">
        <f>VLOOKUP($C101,Storage!$B:$OP,14,FALSE)</f>
        <v>0</v>
      </c>
      <c r="R101" t="str">
        <f>INDEX('[1]Flight Log Morten'!$J:$W,MATCH($C101,'[1]Flight Log Morten'!$Z:$Z,0),1)</f>
        <v>Yes</v>
      </c>
      <c r="S101" t="str">
        <f>INDEX('[1]Flight Log Morten'!$J:$W,MATCH($C101,'[1]Flight Log Morten'!$Z:$Z,0),2)</f>
        <v>Yes</v>
      </c>
      <c r="T101" t="str">
        <f>INDEX('[1]Flight Log Morten'!$J:$W,MATCH($C101,'[1]Flight Log Morten'!$Z:$Z,0),3)</f>
        <v>Fahad</v>
      </c>
      <c r="U101" t="str">
        <f>INDEX('[1]Flight Log Morten'!$J:$W,MATCH($C101,'[1]Flight Log Morten'!$Z:$Z,0),4)</f>
        <v>LAPTOP</v>
      </c>
      <c r="V101" t="str">
        <f>INDEX('[1]Flight Log Morten'!$J:$W,MATCH($C101,'[1]Flight Log Morten'!$Z:$Z,0),5)</f>
        <v>No</v>
      </c>
      <c r="W101">
        <f>INDEX('[1]Flight Log Morten'!$J:$W,MATCH($C101,'[1]Flight Log Morten'!$Z:$Z,0),6)</f>
        <v>0</v>
      </c>
      <c r="X101" t="str">
        <f>INDEX('[1]Flight Log Morten'!$J:$W,MATCH($C101,'[1]Flight Log Morten'!$Z:$Z,0),7)</f>
        <v>M3M-1</v>
      </c>
      <c r="Y101" t="str">
        <f>INDEX('[1]Flight Log Morten'!$J:$W,MATCH($C101,'[1]Flight Log Morten'!$Z:$Z,0),8)</f>
        <v>Isak</v>
      </c>
      <c r="Z101">
        <f>INDEX('[1]Flight Log Morten'!$J:$W,MATCH($C101,'[1]Flight Log Morten'!$Z:$Z,0),9)</f>
        <v>0</v>
      </c>
      <c r="AA101">
        <f>INDEX('[1]Flight Log Morten'!$J:$W,MATCH($C101,'[1]Flight Log Morten'!$Z:$Z,0),10)</f>
        <v>0</v>
      </c>
      <c r="AB101" t="str">
        <f>INDEX('[1]Flight Log Morten'!$J:$W,MATCH($C101,'[1]Flight Log Morten'!$Z:$Z,0),11)</f>
        <v>M3M</v>
      </c>
      <c r="AC101" t="str">
        <f>INDEX('[1]Flight Log Morten'!$J:$W,MATCH($C101,'[1]Flight Log Morten'!$Z:$Z,0),12)</f>
        <v>FAILED Cannot compute the average ground sampling distance (GSD).</v>
      </c>
    </row>
    <row r="102" spans="1:29" x14ac:dyDescent="0.3">
      <c r="A102" t="s">
        <v>195</v>
      </c>
      <c r="B102" t="s">
        <v>5</v>
      </c>
      <c r="C102" t="s">
        <v>210</v>
      </c>
      <c r="D102" t="s">
        <v>211</v>
      </c>
      <c r="E102">
        <f>VLOOKUP($C102,Storage!$B:$P,2,FALSE)</f>
        <v>22.07736997772</v>
      </c>
      <c r="F102">
        <f>VLOOKUP($C102,Storage!$B:$OP,3,FALSE)</f>
        <v>9.5376769751310295</v>
      </c>
      <c r="G102">
        <f>VLOOKUP($C102,Storage!$B:$P,4,FALSE)</f>
        <v>1062</v>
      </c>
      <c r="H102">
        <f>VLOOKUP($C102,Storage!$B:$P,5,FALSE)</f>
        <v>0</v>
      </c>
      <c r="I102">
        <f>VLOOKUP($C102,Storage!$B:$P,6,FALSE)</f>
        <v>1062</v>
      </c>
      <c r="J102">
        <f>VLOOKUP($C102,Storage!$B:$P,7,FALSE)</f>
        <v>20240701</v>
      </c>
      <c r="K102" t="str">
        <f>VLOOKUP($C102,Storage!$B:$P,8,FALSE)</f>
        <v>PHENO_CROP</v>
      </c>
      <c r="L102" t="str">
        <f>VLOOKUP($C102,Storage!$B:$P,9,FALSE)</f>
        <v>M3M</v>
      </c>
      <c r="M102" t="str">
        <f>VLOOKUP($C102,Storage!$B:$P,10,FALSE)</f>
        <v>20m</v>
      </c>
      <c r="N102" t="str">
        <f>VLOOKUP($C102,Storage!$B:$P,11,FALSE)</f>
        <v>3D</v>
      </c>
      <c r="O102">
        <f>VLOOKUP($C102,Storage!$B:$P,12,FALSE)</f>
        <v>80</v>
      </c>
      <c r="P102">
        <f>VLOOKUP($C102,Storage!$B:$P,13,FALSE)</f>
        <v>85</v>
      </c>
      <c r="Q102">
        <f>VLOOKUP($C102,Storage!$B:$OP,14,FALSE)</f>
        <v>0</v>
      </c>
      <c r="R102">
        <f>INDEX('[1]Flight Log Morten'!$J:$W,MATCH($C102,'[1]Flight Log Morten'!$Z:$Z,0),1)</f>
        <v>0</v>
      </c>
      <c r="S102" t="str">
        <f>INDEX('[1]Flight Log Morten'!$J:$W,MATCH($C102,'[1]Flight Log Morten'!$Z:$Z,0),2)</f>
        <v>Yes</v>
      </c>
      <c r="T102" t="str">
        <f>INDEX('[1]Flight Log Morten'!$J:$W,MATCH($C102,'[1]Flight Log Morten'!$Z:$Z,0),3)</f>
        <v>Fahad</v>
      </c>
      <c r="U102" t="str">
        <f>INDEX('[1]Flight Log Morten'!$J:$W,MATCH($C102,'[1]Flight Log Morten'!$Z:$Z,0),4)</f>
        <v>LAPTOP</v>
      </c>
      <c r="V102" t="str">
        <f>INDEX('[1]Flight Log Morten'!$J:$W,MATCH($C102,'[1]Flight Log Morten'!$Z:$Z,0),5)</f>
        <v>No</v>
      </c>
      <c r="W102">
        <f>INDEX('[1]Flight Log Morten'!$J:$W,MATCH($C102,'[1]Flight Log Morten'!$Z:$Z,0),6)</f>
        <v>0</v>
      </c>
      <c r="X102" t="str">
        <f>INDEX('[1]Flight Log Morten'!$J:$W,MATCH($C102,'[1]Flight Log Morten'!$Z:$Z,0),7)</f>
        <v>M3M-2</v>
      </c>
      <c r="Y102" t="str">
        <f>INDEX('[1]Flight Log Morten'!$J:$W,MATCH($C102,'[1]Flight Log Morten'!$Z:$Z,0),8)</f>
        <v>Isak Vartdal-Gjerde</v>
      </c>
      <c r="Z102">
        <f>INDEX('[1]Flight Log Morten'!$J:$W,MATCH($C102,'[1]Flight Log Morten'!$Z:$Z,0),9)</f>
        <v>0</v>
      </c>
      <c r="AA102">
        <f>INDEX('[1]Flight Log Morten'!$J:$W,MATCH($C102,'[1]Flight Log Morten'!$Z:$Z,0),10)</f>
        <v>0</v>
      </c>
      <c r="AB102" t="str">
        <f>INDEX('[1]Flight Log Morten'!$J:$W,MATCH($C102,'[1]Flight Log Morten'!$Z:$Z,0),11)</f>
        <v>M3M</v>
      </c>
      <c r="AC102" t="str">
        <f>INDEX('[1]Flight Log Morten'!$J:$W,MATCH($C102,'[1]Flight Log Morten'!$Z:$Z,0),12)</f>
        <v>FAILED Cannot compute the average ground sampling distance (GSD).</v>
      </c>
    </row>
    <row r="103" spans="1:29" x14ac:dyDescent="0.3">
      <c r="A103" t="s">
        <v>195</v>
      </c>
      <c r="B103" t="s">
        <v>5</v>
      </c>
      <c r="C103" t="s">
        <v>212</v>
      </c>
      <c r="D103" t="s">
        <v>213</v>
      </c>
      <c r="E103">
        <f>VLOOKUP($C103,Storage!$B:$P,2,FALSE)</f>
        <v>25.497333159670202</v>
      </c>
      <c r="F103">
        <f>VLOOKUP($C103,Storage!$B:$OP,3,FALSE)</f>
        <v>9.1891834102570993</v>
      </c>
      <c r="G103">
        <f>VLOOKUP($C103,Storage!$B:$P,4,FALSE)</f>
        <v>1063</v>
      </c>
      <c r="H103">
        <f>VLOOKUP($C103,Storage!$B:$P,5,FALSE)</f>
        <v>0</v>
      </c>
      <c r="I103">
        <f>VLOOKUP($C103,Storage!$B:$P,6,FALSE)</f>
        <v>1063</v>
      </c>
      <c r="J103">
        <f>VLOOKUP($C103,Storage!$B:$P,7,FALSE)</f>
        <v>20240709</v>
      </c>
      <c r="K103" t="str">
        <f>VLOOKUP($C103,Storage!$B:$P,8,FALSE)</f>
        <v>PHENO_CROP</v>
      </c>
      <c r="L103" t="str">
        <f>VLOOKUP($C103,Storage!$B:$P,9,FALSE)</f>
        <v>M3M</v>
      </c>
      <c r="M103" t="str">
        <f>VLOOKUP($C103,Storage!$B:$P,10,FALSE)</f>
        <v>20m</v>
      </c>
      <c r="N103" t="str">
        <f>VLOOKUP($C103,Storage!$B:$P,11,FALSE)</f>
        <v>3D</v>
      </c>
      <c r="O103">
        <f>VLOOKUP($C103,Storage!$B:$P,12,FALSE)</f>
        <v>80</v>
      </c>
      <c r="P103">
        <f>VLOOKUP($C103,Storage!$B:$P,13,FALSE)</f>
        <v>85</v>
      </c>
      <c r="Q103">
        <f>VLOOKUP($C103,Storage!$B:$OP,14,FALSE)</f>
        <v>0</v>
      </c>
      <c r="R103">
        <f>INDEX('[1]Flight Log Morten'!$J:$W,MATCH($C103,'[1]Flight Log Morten'!$Z:$Z,0),1)</f>
        <v>0</v>
      </c>
      <c r="S103" t="str">
        <f>INDEX('[1]Flight Log Morten'!$J:$W,MATCH($C103,'[1]Flight Log Morten'!$Z:$Z,0),2)</f>
        <v>Yes</v>
      </c>
      <c r="T103" t="str">
        <f>INDEX('[1]Flight Log Morten'!$J:$W,MATCH($C103,'[1]Flight Log Morten'!$Z:$Z,0),3)</f>
        <v>Fahad</v>
      </c>
      <c r="U103" t="str">
        <f>INDEX('[1]Flight Log Morten'!$J:$W,MATCH($C103,'[1]Flight Log Morten'!$Z:$Z,0),4)</f>
        <v>LAPTOP</v>
      </c>
      <c r="V103">
        <f>INDEX('[1]Flight Log Morten'!$J:$W,MATCH($C103,'[1]Flight Log Morten'!$Z:$Z,0),5)</f>
        <v>0</v>
      </c>
      <c r="W103">
        <f>INDEX('[1]Flight Log Morten'!$J:$W,MATCH($C103,'[1]Flight Log Morten'!$Z:$Z,0),6)</f>
        <v>0</v>
      </c>
      <c r="X103" t="str">
        <f>INDEX('[1]Flight Log Morten'!$J:$W,MATCH($C103,'[1]Flight Log Morten'!$Z:$Z,0),7)</f>
        <v>M3M-1</v>
      </c>
      <c r="Y103" t="str">
        <f>INDEX('[1]Flight Log Morten'!$J:$W,MATCH($C103,'[1]Flight Log Morten'!$Z:$Z,0),8)</f>
        <v>Isak Vartdal-Gjerde</v>
      </c>
      <c r="Z103">
        <f>INDEX('[1]Flight Log Morten'!$J:$W,MATCH($C103,'[1]Flight Log Morten'!$Z:$Z,0),9)</f>
        <v>0</v>
      </c>
      <c r="AA103">
        <f>INDEX('[1]Flight Log Morten'!$J:$W,MATCH($C103,'[1]Flight Log Morten'!$Z:$Z,0),10)</f>
        <v>0</v>
      </c>
      <c r="AB103" t="str">
        <f>INDEX('[1]Flight Log Morten'!$J:$W,MATCH($C103,'[1]Flight Log Morten'!$Z:$Z,0),11)</f>
        <v>M3M</v>
      </c>
      <c r="AC103" t="str">
        <f>INDEX('[1]Flight Log Morten'!$J:$W,MATCH($C103,'[1]Flight Log Morten'!$Z:$Z,0),12)</f>
        <v>FAILED Cannot compute the average ground sampling distance (GSD).</v>
      </c>
    </row>
    <row r="104" spans="1:29" x14ac:dyDescent="0.3">
      <c r="A104" t="s">
        <v>195</v>
      </c>
      <c r="B104" t="s">
        <v>5</v>
      </c>
      <c r="C104" t="s">
        <v>214</v>
      </c>
      <c r="D104" t="s">
        <v>215</v>
      </c>
      <c r="E104">
        <f>VLOOKUP($C104,Storage!$B:$P,2,FALSE)</f>
        <v>20.935378476977299</v>
      </c>
      <c r="F104">
        <f>VLOOKUP($C104,Storage!$B:$OP,3,FALSE)</f>
        <v>10.3999673835933</v>
      </c>
      <c r="G104">
        <f>VLOOKUP($C104,Storage!$B:$P,4,FALSE)</f>
        <v>1063</v>
      </c>
      <c r="H104">
        <f>VLOOKUP($C104,Storage!$B:$P,5,FALSE)</f>
        <v>0</v>
      </c>
      <c r="I104">
        <f>VLOOKUP($C104,Storage!$B:$P,6,FALSE)</f>
        <v>1063</v>
      </c>
      <c r="J104">
        <f>VLOOKUP($C104,Storage!$B:$P,7,FALSE)</f>
        <v>20240716</v>
      </c>
      <c r="K104" t="str">
        <f>VLOOKUP($C104,Storage!$B:$P,8,FALSE)</f>
        <v>PHENO_CROP</v>
      </c>
      <c r="L104" t="str">
        <f>VLOOKUP($C104,Storage!$B:$P,9,FALSE)</f>
        <v>M3M</v>
      </c>
      <c r="M104" t="str">
        <f>VLOOKUP($C104,Storage!$B:$P,10,FALSE)</f>
        <v>20m</v>
      </c>
      <c r="N104" t="str">
        <f>VLOOKUP($C104,Storage!$B:$P,11,FALSE)</f>
        <v>3D</v>
      </c>
      <c r="O104">
        <f>VLOOKUP($C104,Storage!$B:$P,12,FALSE)</f>
        <v>80</v>
      </c>
      <c r="P104">
        <f>VLOOKUP($C104,Storage!$B:$P,13,FALSE)</f>
        <v>85</v>
      </c>
      <c r="Q104">
        <f>VLOOKUP($C104,Storage!$B:$OP,14,FALSE)</f>
        <v>0</v>
      </c>
      <c r="R104">
        <f>INDEX('[1]Flight Log Morten'!$J:$W,MATCH($C104,'[1]Flight Log Morten'!$Z:$Z,0),1)</f>
        <v>0</v>
      </c>
      <c r="S104" t="str">
        <f>INDEX('[1]Flight Log Morten'!$J:$W,MATCH($C104,'[1]Flight Log Morten'!$Z:$Z,0),2)</f>
        <v>Yes</v>
      </c>
      <c r="T104" t="str">
        <f>INDEX('[1]Flight Log Morten'!$J:$W,MATCH($C104,'[1]Flight Log Morten'!$Z:$Z,0),3)</f>
        <v>Fahad</v>
      </c>
      <c r="U104" t="str">
        <f>INDEX('[1]Flight Log Morten'!$J:$W,MATCH($C104,'[1]Flight Log Morten'!$Z:$Z,0),4)</f>
        <v>DESKTOP</v>
      </c>
      <c r="V104">
        <f>INDEX('[1]Flight Log Morten'!$J:$W,MATCH($C104,'[1]Flight Log Morten'!$Z:$Z,0),5)</f>
        <v>0</v>
      </c>
      <c r="W104">
        <f>INDEX('[1]Flight Log Morten'!$J:$W,MATCH($C104,'[1]Flight Log Morten'!$Z:$Z,0),6)</f>
        <v>0</v>
      </c>
      <c r="X104" t="str">
        <f>INDEX('[1]Flight Log Morten'!$J:$W,MATCH($C104,'[1]Flight Log Morten'!$Z:$Z,0),7)</f>
        <v>M3M-2</v>
      </c>
      <c r="Y104" t="str">
        <f>INDEX('[1]Flight Log Morten'!$J:$W,MATCH($C104,'[1]Flight Log Morten'!$Z:$Z,0),8)</f>
        <v>Isak Vartdal-Gjerde</v>
      </c>
      <c r="Z104">
        <f>INDEX('[1]Flight Log Morten'!$J:$W,MATCH($C104,'[1]Flight Log Morten'!$Z:$Z,0),9)</f>
        <v>0</v>
      </c>
      <c r="AA104">
        <f>INDEX('[1]Flight Log Morten'!$J:$W,MATCH($C104,'[1]Flight Log Morten'!$Z:$Z,0),10)</f>
        <v>0</v>
      </c>
      <c r="AB104" t="str">
        <f>INDEX('[1]Flight Log Morten'!$J:$W,MATCH($C104,'[1]Flight Log Morten'!$Z:$Z,0),11)</f>
        <v>M3M</v>
      </c>
      <c r="AC104">
        <f>INDEX('[1]Flight Log Morten'!$J:$W,MATCH($C104,'[1]Flight Log Morten'!$Z:$Z,0),12)</f>
        <v>0</v>
      </c>
    </row>
    <row r="105" spans="1:29" x14ac:dyDescent="0.3">
      <c r="A105" t="s">
        <v>195</v>
      </c>
      <c r="B105" t="s">
        <v>5</v>
      </c>
      <c r="C105" t="s">
        <v>216</v>
      </c>
      <c r="D105" t="s">
        <v>217</v>
      </c>
      <c r="E105">
        <f>VLOOKUP($C105,Storage!$B:$P,2,FALSE)</f>
        <v>21.360956104472201</v>
      </c>
      <c r="F105">
        <f>VLOOKUP($C105,Storage!$B:$OP,3,FALSE)</f>
        <v>0</v>
      </c>
      <c r="G105">
        <f>VLOOKUP($C105,Storage!$B:$P,4,FALSE)</f>
        <v>0</v>
      </c>
      <c r="H105">
        <f>VLOOKUP($C105,Storage!$B:$P,5,FALSE)</f>
        <v>0</v>
      </c>
      <c r="I105">
        <f>VLOOKUP($C105,Storage!$B:$P,6,FALSE)</f>
        <v>0</v>
      </c>
      <c r="J105">
        <f>VLOOKUP($C105,Storage!$B:$P,7,FALSE)</f>
        <v>20240723</v>
      </c>
      <c r="K105" t="str">
        <f>VLOOKUP($C105,Storage!$B:$P,8,FALSE)</f>
        <v>PHENO_CROP</v>
      </c>
      <c r="L105" t="str">
        <f>VLOOKUP($C105,Storage!$B:$P,9,FALSE)</f>
        <v>M3M</v>
      </c>
      <c r="M105" t="str">
        <f>VLOOKUP($C105,Storage!$B:$P,10,FALSE)</f>
        <v>20m</v>
      </c>
      <c r="N105" t="str">
        <f>VLOOKUP($C105,Storage!$B:$P,11,FALSE)</f>
        <v>3D</v>
      </c>
      <c r="O105">
        <f>VLOOKUP($C105,Storage!$B:$P,12,FALSE)</f>
        <v>80</v>
      </c>
      <c r="P105">
        <f>VLOOKUP($C105,Storage!$B:$P,13,FALSE)</f>
        <v>85</v>
      </c>
      <c r="Q105" t="str">
        <f>VLOOKUP($C105,Storage!$B:$OP,14,FALSE)</f>
        <v>NA</v>
      </c>
      <c r="R105">
        <f>INDEX('[1]Flight Log Morten'!$J:$W,MATCH($C105,'[1]Flight Log Morten'!$Z:$Z,0),1)</f>
        <v>0</v>
      </c>
      <c r="S105" t="str">
        <f>INDEX('[1]Flight Log Morten'!$J:$W,MATCH($C105,'[1]Flight Log Morten'!$Z:$Z,0),2)</f>
        <v>Yes</v>
      </c>
      <c r="T105" t="str">
        <f>INDEX('[1]Flight Log Morten'!$J:$W,MATCH($C105,'[1]Flight Log Morten'!$Z:$Z,0),3)</f>
        <v>Fahad</v>
      </c>
      <c r="U105" t="str">
        <f>INDEX('[1]Flight Log Morten'!$J:$W,MATCH($C105,'[1]Flight Log Morten'!$Z:$Z,0),4)</f>
        <v>LAPTOP</v>
      </c>
      <c r="V105">
        <f>INDEX('[1]Flight Log Morten'!$J:$W,MATCH($C105,'[1]Flight Log Morten'!$Z:$Z,0),5)</f>
        <v>0</v>
      </c>
      <c r="W105">
        <f>INDEX('[1]Flight Log Morten'!$J:$W,MATCH($C105,'[1]Flight Log Morten'!$Z:$Z,0),6)</f>
        <v>0</v>
      </c>
      <c r="X105" t="str">
        <f>INDEX('[1]Flight Log Morten'!$J:$W,MATCH($C105,'[1]Flight Log Morten'!$Z:$Z,0),7)</f>
        <v>M3M-2</v>
      </c>
      <c r="Y105" t="str">
        <f>INDEX('[1]Flight Log Morten'!$J:$W,MATCH($C105,'[1]Flight Log Morten'!$Z:$Z,0),8)</f>
        <v>Isak Vartdal-Gjerde</v>
      </c>
      <c r="Z105">
        <f>INDEX('[1]Flight Log Morten'!$J:$W,MATCH($C105,'[1]Flight Log Morten'!$Z:$Z,0),9)</f>
        <v>0</v>
      </c>
      <c r="AA105">
        <f>INDEX('[1]Flight Log Morten'!$J:$W,MATCH($C105,'[1]Flight Log Morten'!$Z:$Z,0),10)</f>
        <v>0</v>
      </c>
      <c r="AB105" t="str">
        <f>INDEX('[1]Flight Log Morten'!$J:$W,MATCH($C105,'[1]Flight Log Morten'!$Z:$Z,0),11)</f>
        <v>M3M</v>
      </c>
      <c r="AC105">
        <f>INDEX('[1]Flight Log Morten'!$J:$W,MATCH($C105,'[1]Flight Log Morten'!$Z:$Z,0),12)</f>
        <v>0</v>
      </c>
    </row>
    <row r="106" spans="1:29" x14ac:dyDescent="0.3">
      <c r="A106" t="s">
        <v>195</v>
      </c>
      <c r="B106" t="s">
        <v>5</v>
      </c>
      <c r="C106" t="s">
        <v>218</v>
      </c>
      <c r="D106" t="s">
        <v>219</v>
      </c>
      <c r="E106">
        <f>VLOOKUP($C106,Storage!$B:$P,2,FALSE)</f>
        <v>21.5665645264089</v>
      </c>
      <c r="F106">
        <f>VLOOKUP($C106,Storage!$B:$OP,3,FALSE)</f>
        <v>10.6029352769255</v>
      </c>
      <c r="G106">
        <f>VLOOKUP($C106,Storage!$B:$P,4,FALSE)</f>
        <v>1063</v>
      </c>
      <c r="H106">
        <f>VLOOKUP($C106,Storage!$B:$P,5,FALSE)</f>
        <v>0</v>
      </c>
      <c r="I106">
        <f>VLOOKUP($C106,Storage!$B:$P,6,FALSE)</f>
        <v>1063</v>
      </c>
      <c r="J106">
        <f>VLOOKUP($C106,Storage!$B:$P,7,FALSE)</f>
        <v>20240729</v>
      </c>
      <c r="K106" t="str">
        <f>VLOOKUP($C106,Storage!$B:$P,8,FALSE)</f>
        <v>PHENO_CROP</v>
      </c>
      <c r="L106" t="str">
        <f>VLOOKUP($C106,Storage!$B:$P,9,FALSE)</f>
        <v>M3M</v>
      </c>
      <c r="M106" t="str">
        <f>VLOOKUP($C106,Storage!$B:$P,10,FALSE)</f>
        <v>20m</v>
      </c>
      <c r="N106" t="str">
        <f>VLOOKUP($C106,Storage!$B:$P,11,FALSE)</f>
        <v>3D</v>
      </c>
      <c r="O106">
        <f>VLOOKUP($C106,Storage!$B:$P,12,FALSE)</f>
        <v>80</v>
      </c>
      <c r="P106">
        <f>VLOOKUP($C106,Storage!$B:$P,13,FALSE)</f>
        <v>85</v>
      </c>
      <c r="Q106">
        <f>VLOOKUP($C106,Storage!$B:$OP,14,FALSE)</f>
        <v>0</v>
      </c>
      <c r="R106">
        <f>INDEX('[1]Flight Log Morten'!$J:$W,MATCH($C106,'[1]Flight Log Morten'!$Z:$Z,0),1)</f>
        <v>0</v>
      </c>
      <c r="S106" t="str">
        <f>INDEX('[1]Flight Log Morten'!$J:$W,MATCH($C106,'[1]Flight Log Morten'!$Z:$Z,0),2)</f>
        <v>Yes</v>
      </c>
      <c r="T106" t="str">
        <f>INDEX('[1]Flight Log Morten'!$J:$W,MATCH($C106,'[1]Flight Log Morten'!$Z:$Z,0),3)</f>
        <v>Fahad</v>
      </c>
      <c r="U106" t="str">
        <f>INDEX('[1]Flight Log Morten'!$J:$W,MATCH($C106,'[1]Flight Log Morten'!$Z:$Z,0),4)</f>
        <v>DESKTOP</v>
      </c>
      <c r="V106">
        <f>INDEX('[1]Flight Log Morten'!$J:$W,MATCH($C106,'[1]Flight Log Morten'!$Z:$Z,0),5)</f>
        <v>0</v>
      </c>
      <c r="W106">
        <f>INDEX('[1]Flight Log Morten'!$J:$W,MATCH($C106,'[1]Flight Log Morten'!$Z:$Z,0),6)</f>
        <v>0</v>
      </c>
      <c r="X106" t="str">
        <f>INDEX('[1]Flight Log Morten'!$J:$W,MATCH($C106,'[1]Flight Log Morten'!$Z:$Z,0),7)</f>
        <v>M3M-2</v>
      </c>
      <c r="Y106" t="str">
        <f>INDEX('[1]Flight Log Morten'!$J:$W,MATCH($C106,'[1]Flight Log Morten'!$Z:$Z,0),8)</f>
        <v>Sindre Stokke</v>
      </c>
      <c r="Z106">
        <f>INDEX('[1]Flight Log Morten'!$J:$W,MATCH($C106,'[1]Flight Log Morten'!$Z:$Z,0),9)</f>
        <v>0</v>
      </c>
      <c r="AA106">
        <f>INDEX('[1]Flight Log Morten'!$J:$W,MATCH($C106,'[1]Flight Log Morten'!$Z:$Z,0),10)</f>
        <v>0</v>
      </c>
      <c r="AB106" t="str">
        <f>INDEX('[1]Flight Log Morten'!$J:$W,MATCH($C106,'[1]Flight Log Morten'!$Z:$Z,0),11)</f>
        <v>M3M</v>
      </c>
      <c r="AC106">
        <f>INDEX('[1]Flight Log Morten'!$J:$W,MATCH($C106,'[1]Flight Log Morten'!$Z:$Z,0),12)</f>
        <v>0</v>
      </c>
    </row>
    <row r="107" spans="1:29" x14ac:dyDescent="0.3">
      <c r="A107" t="s">
        <v>195</v>
      </c>
      <c r="B107" t="s">
        <v>5</v>
      </c>
      <c r="C107" t="s">
        <v>465</v>
      </c>
      <c r="D107" t="s">
        <v>466</v>
      </c>
      <c r="E107">
        <f>VLOOKUP($C107,Storage!$B:$P,2,FALSE)</f>
        <v>18.7774095740169</v>
      </c>
      <c r="F107">
        <f>VLOOKUP($C107,Storage!$B:$OP,3,FALSE)</f>
        <v>0</v>
      </c>
      <c r="G107">
        <f>VLOOKUP($C107,Storage!$B:$P,4,FALSE)</f>
        <v>0</v>
      </c>
      <c r="H107">
        <f>VLOOKUP($C107,Storage!$B:$P,5,FALSE)</f>
        <v>0</v>
      </c>
      <c r="I107">
        <f>VLOOKUP($C107,Storage!$B:$P,6,FALSE)</f>
        <v>0</v>
      </c>
      <c r="J107">
        <f>VLOOKUP($C107,Storage!$B:$P,7,FALSE)</f>
        <v>20240805</v>
      </c>
      <c r="K107" t="str">
        <f>VLOOKUP($C107,Storage!$B:$P,8,FALSE)</f>
        <v>PHENO_CROP</v>
      </c>
      <c r="L107" t="str">
        <f>VLOOKUP($C107,Storage!$B:$P,9,FALSE)</f>
        <v>M3M</v>
      </c>
      <c r="M107" t="str">
        <f>VLOOKUP($C107,Storage!$B:$P,10,FALSE)</f>
        <v>20m</v>
      </c>
      <c r="N107" t="str">
        <f>VLOOKUP($C107,Storage!$B:$P,11,FALSE)</f>
        <v>3D</v>
      </c>
      <c r="O107">
        <f>VLOOKUP($C107,Storage!$B:$P,12,FALSE)</f>
        <v>80</v>
      </c>
      <c r="P107">
        <f>VLOOKUP($C107,Storage!$B:$P,13,FALSE)</f>
        <v>85</v>
      </c>
      <c r="Q107" t="str">
        <f>VLOOKUP($C107,Storage!$B:$OP,14,FALSE)</f>
        <v>NA</v>
      </c>
      <c r="R107" t="e">
        <f>INDEX('[1]Flight Log Morten'!$J:$W,MATCH($C107,'[1]Flight Log Morten'!$Z:$Z,0),1)</f>
        <v>#N/A</v>
      </c>
      <c r="S107" t="e">
        <f>INDEX('[1]Flight Log Morten'!$J:$W,MATCH($C107,'[1]Flight Log Morten'!$Z:$Z,0),2)</f>
        <v>#N/A</v>
      </c>
      <c r="T107" t="e">
        <f>INDEX('[1]Flight Log Morten'!$J:$W,MATCH($C107,'[1]Flight Log Morten'!$Z:$Z,0),3)</f>
        <v>#N/A</v>
      </c>
      <c r="U107" t="e">
        <f>INDEX('[1]Flight Log Morten'!$J:$W,MATCH($C107,'[1]Flight Log Morten'!$Z:$Z,0),4)</f>
        <v>#N/A</v>
      </c>
      <c r="V107" t="e">
        <f>INDEX('[1]Flight Log Morten'!$J:$W,MATCH($C107,'[1]Flight Log Morten'!$Z:$Z,0),5)</f>
        <v>#N/A</v>
      </c>
      <c r="W107" t="e">
        <f>INDEX('[1]Flight Log Morten'!$J:$W,MATCH($C107,'[1]Flight Log Morten'!$Z:$Z,0),6)</f>
        <v>#N/A</v>
      </c>
      <c r="X107" t="e">
        <f>INDEX('[1]Flight Log Morten'!$J:$W,MATCH($C107,'[1]Flight Log Morten'!$Z:$Z,0),7)</f>
        <v>#N/A</v>
      </c>
      <c r="Y107" t="e">
        <f>INDEX('[1]Flight Log Morten'!$J:$W,MATCH($C107,'[1]Flight Log Morten'!$Z:$Z,0),8)</f>
        <v>#N/A</v>
      </c>
      <c r="Z107" t="e">
        <f>INDEX('[1]Flight Log Morten'!$J:$W,MATCH($C107,'[1]Flight Log Morten'!$Z:$Z,0),9)</f>
        <v>#N/A</v>
      </c>
      <c r="AA107" t="e">
        <f>INDEX('[1]Flight Log Morten'!$J:$W,MATCH($C107,'[1]Flight Log Morten'!$Z:$Z,0),10)</f>
        <v>#N/A</v>
      </c>
      <c r="AB107" t="e">
        <f>INDEX('[1]Flight Log Morten'!$J:$W,MATCH($C107,'[1]Flight Log Morten'!$Z:$Z,0),11)</f>
        <v>#N/A</v>
      </c>
      <c r="AC107" t="e">
        <f>INDEX('[1]Flight Log Morten'!$J:$W,MATCH($C107,'[1]Flight Log Morten'!$Z:$Z,0),12)</f>
        <v>#N/A</v>
      </c>
    </row>
    <row r="108" spans="1:29" x14ac:dyDescent="0.3">
      <c r="A108" t="s">
        <v>195</v>
      </c>
      <c r="B108" t="s">
        <v>5</v>
      </c>
      <c r="C108" t="s">
        <v>220</v>
      </c>
      <c r="D108" t="s">
        <v>221</v>
      </c>
      <c r="E108">
        <f>VLOOKUP($C108,Storage!$B:$P,2,FALSE)</f>
        <v>45.104705191217299</v>
      </c>
      <c r="F108">
        <f>VLOOKUP($C108,Storage!$B:$OP,3,FALSE)</f>
        <v>11.296488121151899</v>
      </c>
      <c r="G108">
        <f>VLOOKUP($C108,Storage!$B:$P,4,FALSE)</f>
        <v>1042</v>
      </c>
      <c r="H108">
        <f>VLOOKUP($C108,Storage!$B:$P,5,FALSE)</f>
        <v>0</v>
      </c>
      <c r="I108">
        <f>VLOOKUP($C108,Storage!$B:$P,6,FALSE)</f>
        <v>1042</v>
      </c>
      <c r="J108">
        <f>VLOOKUP($C108,Storage!$B:$P,7,FALSE)</f>
        <v>20240806</v>
      </c>
      <c r="K108" t="str">
        <f>VLOOKUP($C108,Storage!$B:$P,8,FALSE)</f>
        <v>PHENO_CROP</v>
      </c>
      <c r="L108" t="str">
        <f>VLOOKUP($C108,Storage!$B:$P,9,FALSE)</f>
        <v>M3M</v>
      </c>
      <c r="M108" t="str">
        <f>VLOOKUP($C108,Storage!$B:$P,10,FALSE)</f>
        <v>20m</v>
      </c>
      <c r="N108" t="str">
        <f>VLOOKUP($C108,Storage!$B:$P,11,FALSE)</f>
        <v>3D</v>
      </c>
      <c r="O108">
        <f>VLOOKUP($C108,Storage!$B:$P,12,FALSE)</f>
        <v>80</v>
      </c>
      <c r="P108">
        <f>VLOOKUP($C108,Storage!$B:$P,13,FALSE)</f>
        <v>85</v>
      </c>
      <c r="Q108">
        <f>VLOOKUP($C108,Storage!$B:$OP,14,FALSE)</f>
        <v>0</v>
      </c>
      <c r="R108" t="str">
        <f>INDEX('[1]Flight Log Morten'!$J:$W,MATCH($C108,'[1]Flight Log Morten'!$Z:$Z,0),1)</f>
        <v>Yes</v>
      </c>
      <c r="S108" t="str">
        <f>INDEX('[1]Flight Log Morten'!$J:$W,MATCH($C108,'[1]Flight Log Morten'!$Z:$Z,0),2)</f>
        <v>Yes</v>
      </c>
      <c r="T108" t="str">
        <f>INDEX('[1]Flight Log Morten'!$J:$W,MATCH($C108,'[1]Flight Log Morten'!$Z:$Z,0),3)</f>
        <v>Fahad</v>
      </c>
      <c r="U108" t="str">
        <f>INDEX('[1]Flight Log Morten'!$J:$W,MATCH($C108,'[1]Flight Log Morten'!$Z:$Z,0),4)</f>
        <v>Ortho and DSM done</v>
      </c>
      <c r="V108">
        <f>INDEX('[1]Flight Log Morten'!$J:$W,MATCH($C108,'[1]Flight Log Morten'!$Z:$Z,0),5)</f>
        <v>0</v>
      </c>
      <c r="W108">
        <f>INDEX('[1]Flight Log Morten'!$J:$W,MATCH($C108,'[1]Flight Log Morten'!$Z:$Z,0),6)</f>
        <v>0</v>
      </c>
      <c r="X108" t="str">
        <f>INDEX('[1]Flight Log Morten'!$J:$W,MATCH($C108,'[1]Flight Log Morten'!$Z:$Z,0),7)</f>
        <v>M3M-1</v>
      </c>
      <c r="Y108" t="str">
        <f>INDEX('[1]Flight Log Morten'!$J:$W,MATCH($C108,'[1]Flight Log Morten'!$Z:$Z,0),8)</f>
        <v>Sindre Stokke</v>
      </c>
      <c r="Z108">
        <f>INDEX('[1]Flight Log Morten'!$J:$W,MATCH($C108,'[1]Flight Log Morten'!$Z:$Z,0),9)</f>
        <v>0</v>
      </c>
      <c r="AA108">
        <f>INDEX('[1]Flight Log Morten'!$J:$W,MATCH($C108,'[1]Flight Log Morten'!$Z:$Z,0),10)</f>
        <v>0</v>
      </c>
      <c r="AB108" t="str">
        <f>INDEX('[1]Flight Log Morten'!$J:$W,MATCH($C108,'[1]Flight Log Morten'!$Z:$Z,0),11)</f>
        <v>M3M</v>
      </c>
      <c r="AC108">
        <f>INDEX('[1]Flight Log Morten'!$J:$W,MATCH($C108,'[1]Flight Log Morten'!$Z:$Z,0),12)</f>
        <v>0</v>
      </c>
    </row>
    <row r="109" spans="1:29" x14ac:dyDescent="0.3">
      <c r="A109" t="s">
        <v>195</v>
      </c>
      <c r="B109" t="s">
        <v>5</v>
      </c>
      <c r="C109" t="s">
        <v>222</v>
      </c>
      <c r="D109" t="s">
        <v>223</v>
      </c>
      <c r="E109">
        <f>VLOOKUP($C109,Storage!$B:$P,2,FALSE)</f>
        <v>21.817707905545799</v>
      </c>
      <c r="F109">
        <f>VLOOKUP($C109,Storage!$B:$OP,3,FALSE)</f>
        <v>12.270268282852999</v>
      </c>
      <c r="G109">
        <f>VLOOKUP($C109,Storage!$B:$P,4,FALSE)</f>
        <v>1062</v>
      </c>
      <c r="H109">
        <f>VLOOKUP($C109,Storage!$B:$P,5,FALSE)</f>
        <v>0</v>
      </c>
      <c r="I109">
        <f>VLOOKUP($C109,Storage!$B:$P,6,FALSE)</f>
        <v>1062</v>
      </c>
      <c r="J109">
        <f>VLOOKUP($C109,Storage!$B:$P,7,FALSE)</f>
        <v>20240812</v>
      </c>
      <c r="K109" t="str">
        <f>VLOOKUP($C109,Storage!$B:$P,8,FALSE)</f>
        <v>PHENO_CROP</v>
      </c>
      <c r="L109" t="str">
        <f>VLOOKUP($C109,Storage!$B:$P,9,FALSE)</f>
        <v>M3M</v>
      </c>
      <c r="M109" t="str">
        <f>VLOOKUP($C109,Storage!$B:$P,10,FALSE)</f>
        <v>20m</v>
      </c>
      <c r="N109" t="str">
        <f>VLOOKUP($C109,Storage!$B:$P,11,FALSE)</f>
        <v>3D</v>
      </c>
      <c r="O109">
        <f>VLOOKUP($C109,Storage!$B:$P,12,FALSE)</f>
        <v>80</v>
      </c>
      <c r="P109">
        <f>VLOOKUP($C109,Storage!$B:$P,13,FALSE)</f>
        <v>85</v>
      </c>
      <c r="Q109">
        <f>VLOOKUP($C109,Storage!$B:$OP,14,FALSE)</f>
        <v>0</v>
      </c>
      <c r="R109">
        <f>INDEX('[1]Flight Log Morten'!$J:$W,MATCH($C109,'[1]Flight Log Morten'!$Z:$Z,0),1)</f>
        <v>0</v>
      </c>
      <c r="S109" t="str">
        <f>INDEX('[1]Flight Log Morten'!$J:$W,MATCH($C109,'[1]Flight Log Morten'!$Z:$Z,0),2)</f>
        <v>Yes</v>
      </c>
      <c r="T109" t="str">
        <f>INDEX('[1]Flight Log Morten'!$J:$W,MATCH($C109,'[1]Flight Log Morten'!$Z:$Z,0),3)</f>
        <v>Fahad</v>
      </c>
      <c r="U109" t="str">
        <f>INDEX('[1]Flight Log Morten'!$J:$W,MATCH($C109,'[1]Flight Log Morten'!$Z:$Z,0),4)</f>
        <v>LAPTOP BIG</v>
      </c>
      <c r="V109">
        <f>INDEX('[1]Flight Log Morten'!$J:$W,MATCH($C109,'[1]Flight Log Morten'!$Z:$Z,0),5)</f>
        <v>0</v>
      </c>
      <c r="W109">
        <f>INDEX('[1]Flight Log Morten'!$J:$W,MATCH($C109,'[1]Flight Log Morten'!$Z:$Z,0),6)</f>
        <v>0</v>
      </c>
      <c r="X109" t="str">
        <f>INDEX('[1]Flight Log Morten'!$J:$W,MATCH($C109,'[1]Flight Log Morten'!$Z:$Z,0),7)</f>
        <v>M3M-2</v>
      </c>
      <c r="Y109" t="str">
        <f>INDEX('[1]Flight Log Morten'!$J:$W,MATCH($C109,'[1]Flight Log Morten'!$Z:$Z,0),8)</f>
        <v>Isak</v>
      </c>
      <c r="Z109">
        <f>INDEX('[1]Flight Log Morten'!$J:$W,MATCH($C109,'[1]Flight Log Morten'!$Z:$Z,0),9)</f>
        <v>0</v>
      </c>
      <c r="AA109">
        <f>INDEX('[1]Flight Log Morten'!$J:$W,MATCH($C109,'[1]Flight Log Morten'!$Z:$Z,0),10)</f>
        <v>0</v>
      </c>
      <c r="AB109" t="str">
        <f>INDEX('[1]Flight Log Morten'!$J:$W,MATCH($C109,'[1]Flight Log Morten'!$Z:$Z,0),11)</f>
        <v>M3M</v>
      </c>
      <c r="AC109">
        <f>INDEX('[1]Flight Log Morten'!$J:$W,MATCH($C109,'[1]Flight Log Morten'!$Z:$Z,0),12)</f>
        <v>0</v>
      </c>
    </row>
    <row r="110" spans="1:29" x14ac:dyDescent="0.3">
      <c r="A110" t="s">
        <v>195</v>
      </c>
      <c r="B110" t="s">
        <v>5</v>
      </c>
      <c r="C110" t="s">
        <v>224</v>
      </c>
      <c r="D110" t="s">
        <v>223</v>
      </c>
      <c r="E110">
        <f>VLOOKUP($C110,Storage!$B:$P,2,FALSE)</f>
        <v>22.256766222417301</v>
      </c>
      <c r="F110">
        <f>VLOOKUP($C110,Storage!$B:$OP,3,FALSE)</f>
        <v>10.859110908582799</v>
      </c>
      <c r="G110">
        <f>VLOOKUP($C110,Storage!$B:$P,4,FALSE)</f>
        <v>1062</v>
      </c>
      <c r="H110">
        <f>VLOOKUP($C110,Storage!$B:$P,5,FALSE)</f>
        <v>0</v>
      </c>
      <c r="I110">
        <f>VLOOKUP($C110,Storage!$B:$P,6,FALSE)</f>
        <v>1062</v>
      </c>
      <c r="J110">
        <f>VLOOKUP($C110,Storage!$B:$P,7,FALSE)</f>
        <v>20240819</v>
      </c>
      <c r="K110" t="str">
        <f>VLOOKUP($C110,Storage!$B:$P,8,FALSE)</f>
        <v>PHENO_CROP</v>
      </c>
      <c r="L110" t="str">
        <f>VLOOKUP($C110,Storage!$B:$P,9,FALSE)</f>
        <v>M3M</v>
      </c>
      <c r="M110" t="str">
        <f>VLOOKUP($C110,Storage!$B:$P,10,FALSE)</f>
        <v>20m</v>
      </c>
      <c r="N110" t="str">
        <f>VLOOKUP($C110,Storage!$B:$P,11,FALSE)</f>
        <v>3D</v>
      </c>
      <c r="O110">
        <f>VLOOKUP($C110,Storage!$B:$P,12,FALSE)</f>
        <v>80</v>
      </c>
      <c r="P110">
        <f>VLOOKUP($C110,Storage!$B:$P,13,FALSE)</f>
        <v>85</v>
      </c>
      <c r="Q110">
        <f>VLOOKUP($C110,Storage!$B:$OP,14,FALSE)</f>
        <v>0</v>
      </c>
      <c r="R110">
        <f>INDEX('[1]Flight Log Morten'!$J:$W,MATCH($C110,'[1]Flight Log Morten'!$Z:$Z,0),1)</f>
        <v>0</v>
      </c>
      <c r="S110" t="str">
        <f>INDEX('[1]Flight Log Morten'!$J:$W,MATCH($C110,'[1]Flight Log Morten'!$Z:$Z,0),2)</f>
        <v>Yes</v>
      </c>
      <c r="T110" t="str">
        <f>INDEX('[1]Flight Log Morten'!$J:$W,MATCH($C110,'[1]Flight Log Morten'!$Z:$Z,0),3)</f>
        <v>Fahad</v>
      </c>
      <c r="U110" t="str">
        <f>INDEX('[1]Flight Log Morten'!$J:$W,MATCH($C110,'[1]Flight Log Morten'!$Z:$Z,0),4)</f>
        <v>LAPTOP</v>
      </c>
      <c r="V110">
        <f>INDEX('[1]Flight Log Morten'!$J:$W,MATCH($C110,'[1]Flight Log Morten'!$Z:$Z,0),5)</f>
        <v>0</v>
      </c>
      <c r="W110">
        <f>INDEX('[1]Flight Log Morten'!$J:$W,MATCH($C110,'[1]Flight Log Morten'!$Z:$Z,0),6)</f>
        <v>0</v>
      </c>
      <c r="X110" t="str">
        <f>INDEX('[1]Flight Log Morten'!$J:$W,MATCH($C110,'[1]Flight Log Morten'!$Z:$Z,0),7)</f>
        <v>M3M-2</v>
      </c>
      <c r="Y110" t="str">
        <f>INDEX('[1]Flight Log Morten'!$J:$W,MATCH($C110,'[1]Flight Log Morten'!$Z:$Z,0),8)</f>
        <v>Sindre</v>
      </c>
      <c r="Z110">
        <f>INDEX('[1]Flight Log Morten'!$J:$W,MATCH($C110,'[1]Flight Log Morten'!$Z:$Z,0),9)</f>
        <v>0</v>
      </c>
      <c r="AA110">
        <f>INDEX('[1]Flight Log Morten'!$J:$W,MATCH($C110,'[1]Flight Log Morten'!$Z:$Z,0),10)</f>
        <v>0</v>
      </c>
      <c r="AB110" t="str">
        <f>INDEX('[1]Flight Log Morten'!$J:$W,MATCH($C110,'[1]Flight Log Morten'!$Z:$Z,0),11)</f>
        <v>M3M</v>
      </c>
      <c r="AC110" t="str">
        <f>INDEX('[1]Flight Log Morten'!$J:$W,MATCH($C110,'[1]Flight Log Morten'!$Z:$Z,0),12)</f>
        <v>Why  2 flights</v>
      </c>
    </row>
    <row r="111" spans="1:29" x14ac:dyDescent="0.3">
      <c r="A111" t="s">
        <v>195</v>
      </c>
      <c r="B111" t="s">
        <v>32</v>
      </c>
      <c r="C111" t="s">
        <v>225</v>
      </c>
      <c r="D111" t="s">
        <v>226</v>
      </c>
      <c r="E111">
        <f>VLOOKUP($C111,Storage!$B:$P,2,FALSE)</f>
        <v>66.361105115152895</v>
      </c>
      <c r="F111">
        <f>VLOOKUP($C111,Storage!$B:$OP,3,FALSE)</f>
        <v>35.823773568496101</v>
      </c>
      <c r="G111">
        <f>VLOOKUP($C111,Storage!$B:$P,4,FALSE)</f>
        <v>1758</v>
      </c>
      <c r="H111">
        <f>VLOOKUP($C111,Storage!$B:$P,5,FALSE)</f>
        <v>8790</v>
      </c>
      <c r="I111">
        <f>VLOOKUP($C111,Storage!$B:$P,6,FALSE)</f>
        <v>10548</v>
      </c>
      <c r="J111">
        <f>VLOOKUP($C111,Storage!$B:$P,7,FALSE)</f>
        <v>20240603</v>
      </c>
      <c r="K111" t="str">
        <f>VLOOKUP($C111,Storage!$B:$P,8,FALSE)</f>
        <v>PHENO_CROP</v>
      </c>
      <c r="L111" t="str">
        <f>VLOOKUP($C111,Storage!$B:$P,9,FALSE)</f>
        <v>P4M</v>
      </c>
      <c r="M111" t="str">
        <f>VLOOKUP($C111,Storage!$B:$P,10,FALSE)</f>
        <v>20m</v>
      </c>
      <c r="N111" t="str">
        <f>VLOOKUP($C111,Storage!$B:$P,11,FALSE)</f>
        <v>MS</v>
      </c>
      <c r="O111">
        <f>VLOOKUP($C111,Storage!$B:$P,12,FALSE)</f>
        <v>80</v>
      </c>
      <c r="P111">
        <f>VLOOKUP($C111,Storage!$B:$P,13,FALSE)</f>
        <v>85</v>
      </c>
      <c r="Q111">
        <f>VLOOKUP($C111,Storage!$B:$OP,14,FALSE)</f>
        <v>0</v>
      </c>
      <c r="R111" t="str">
        <f>INDEX('[1]Flight Log Morten'!$J:$W,MATCH($C111,'[1]Flight Log Morten'!$Z:$Z,0),1)</f>
        <v>-</v>
      </c>
      <c r="S111" t="str">
        <f>INDEX('[1]Flight Log Morten'!$J:$W,MATCH($C111,'[1]Flight Log Morten'!$Z:$Z,0),2)</f>
        <v>Yes</v>
      </c>
      <c r="T111" t="str">
        <f>INDEX('[1]Flight Log Morten'!$J:$W,MATCH($C111,'[1]Flight Log Morten'!$Z:$Z,0),3)</f>
        <v>Fahad</v>
      </c>
      <c r="U111" t="str">
        <f>INDEX('[1]Flight Log Morten'!$J:$W,MATCH($C111,'[1]Flight Log Morten'!$Z:$Z,0),4)</f>
        <v>not necessary</v>
      </c>
      <c r="V111" t="str">
        <f>INDEX('[1]Flight Log Morten'!$J:$W,MATCH($C111,'[1]Flight Log Morten'!$Z:$Z,0),5)</f>
        <v>Yes</v>
      </c>
      <c r="W111">
        <f>INDEX('[1]Flight Log Morten'!$J:$W,MATCH($C111,'[1]Flight Log Morten'!$Z:$Z,0),6)</f>
        <v>0</v>
      </c>
      <c r="X111" t="str">
        <f>INDEX('[1]Flight Log Morten'!$J:$W,MATCH($C111,'[1]Flight Log Morten'!$Z:$Z,0),7)</f>
        <v>P4M</v>
      </c>
      <c r="Y111">
        <f>INDEX('[1]Flight Log Morten'!$J:$W,MATCH($C111,'[1]Flight Log Morten'!$Z:$Z,0),8)</f>
        <v>0</v>
      </c>
      <c r="Z111">
        <f>INDEX('[1]Flight Log Morten'!$J:$W,MATCH($C111,'[1]Flight Log Morten'!$Z:$Z,0),9)</f>
        <v>0</v>
      </c>
      <c r="AA111">
        <f>INDEX('[1]Flight Log Morten'!$J:$W,MATCH($C111,'[1]Flight Log Morten'!$Z:$Z,0),10)</f>
        <v>0</v>
      </c>
      <c r="AB111" t="str">
        <f>INDEX('[1]Flight Log Morten'!$J:$W,MATCH($C111,'[1]Flight Log Morten'!$Z:$Z,0),11)</f>
        <v>P4M</v>
      </c>
      <c r="AC111" t="str">
        <f>INDEX('[1]Flight Log Morten'!$J:$W,MATCH($C111,'[1]Flight Log Morten'!$Z:$Z,0),12)</f>
        <v>Processing took too long</v>
      </c>
    </row>
    <row r="112" spans="1:29" x14ac:dyDescent="0.3">
      <c r="A112" t="s">
        <v>195</v>
      </c>
      <c r="B112" t="s">
        <v>32</v>
      </c>
      <c r="C112" t="s">
        <v>227</v>
      </c>
      <c r="D112" t="s">
        <v>228</v>
      </c>
      <c r="E112">
        <f>VLOOKUP($C112,Storage!$B:$P,2,FALSE)</f>
        <v>53.793137270957203</v>
      </c>
      <c r="F112">
        <f>VLOOKUP($C112,Storage!$B:$OP,3,FALSE)</f>
        <v>37.865221571177202</v>
      </c>
      <c r="G112">
        <f>VLOOKUP($C112,Storage!$B:$P,4,FALSE)</f>
        <v>797</v>
      </c>
      <c r="H112">
        <f>VLOOKUP($C112,Storage!$B:$P,5,FALSE)</f>
        <v>3156</v>
      </c>
      <c r="I112">
        <f>VLOOKUP($C112,Storage!$B:$P,6,FALSE)</f>
        <v>3953</v>
      </c>
      <c r="J112">
        <f>VLOOKUP($C112,Storage!$B:$P,7,FALSE)</f>
        <v>20240606</v>
      </c>
      <c r="K112" t="str">
        <f>VLOOKUP($C112,Storage!$B:$P,8,FALSE)</f>
        <v>PHENO_CROP</v>
      </c>
      <c r="L112" t="str">
        <f>VLOOKUP($C112,Storage!$B:$P,9,FALSE)</f>
        <v>M3M</v>
      </c>
      <c r="M112" t="str">
        <f>VLOOKUP($C112,Storage!$B:$P,10,FALSE)</f>
        <v>20m</v>
      </c>
      <c r="N112" t="str">
        <f>VLOOKUP($C112,Storage!$B:$P,11,FALSE)</f>
        <v>MS</v>
      </c>
      <c r="O112">
        <f>VLOOKUP($C112,Storage!$B:$P,12,FALSE)</f>
        <v>80</v>
      </c>
      <c r="P112">
        <f>VLOOKUP($C112,Storage!$B:$P,13,FALSE)</f>
        <v>85</v>
      </c>
      <c r="Q112">
        <f>VLOOKUP($C112,Storage!$B:$OP,14,FALSE)</f>
        <v>0</v>
      </c>
      <c r="R112" t="str">
        <f>INDEX('[1]Flight Log Morten'!$J:$W,MATCH($C112,'[1]Flight Log Morten'!$Z:$Z,0),1)</f>
        <v>No</v>
      </c>
      <c r="S112" t="str">
        <f>INDEX('[1]Flight Log Morten'!$J:$W,MATCH($C112,'[1]Flight Log Morten'!$Z:$Z,0),2)</f>
        <v>Yes</v>
      </c>
      <c r="T112" t="str">
        <f>INDEX('[1]Flight Log Morten'!$J:$W,MATCH($C112,'[1]Flight Log Morten'!$Z:$Z,0),3)</f>
        <v>Fahad</v>
      </c>
      <c r="U112" t="str">
        <f>INDEX('[1]Flight Log Morten'!$J:$W,MATCH($C112,'[1]Flight Log Morten'!$Z:$Z,0),4)</f>
        <v>not necessary</v>
      </c>
      <c r="V112" t="str">
        <f>INDEX('[1]Flight Log Morten'!$J:$W,MATCH($C112,'[1]Flight Log Morten'!$Z:$Z,0),5)</f>
        <v>Yes</v>
      </c>
      <c r="W112">
        <f>INDEX('[1]Flight Log Morten'!$J:$W,MATCH($C112,'[1]Flight Log Morten'!$Z:$Z,0),6)</f>
        <v>0</v>
      </c>
      <c r="X112" t="str">
        <f>INDEX('[1]Flight Log Morten'!$J:$W,MATCH($C112,'[1]Flight Log Morten'!$Z:$Z,0),7)</f>
        <v>M3M</v>
      </c>
      <c r="Y112">
        <f>INDEX('[1]Flight Log Morten'!$J:$W,MATCH($C112,'[1]Flight Log Morten'!$Z:$Z,0),8)</f>
        <v>0</v>
      </c>
      <c r="Z112">
        <f>INDEX('[1]Flight Log Morten'!$J:$W,MATCH($C112,'[1]Flight Log Morten'!$Z:$Z,0),9)</f>
        <v>0</v>
      </c>
      <c r="AA112" t="str">
        <f>INDEX('[1]Flight Log Morten'!$J:$W,MATCH($C112,'[1]Flight Log Morten'!$Z:$Z,0),10)</f>
        <v>8,5</v>
      </c>
      <c r="AB112" t="str">
        <f>INDEX('[1]Flight Log Morten'!$J:$W,MATCH($C112,'[1]Flight Log Morten'!$Z:$Z,0),11)</f>
        <v>M3M</v>
      </c>
      <c r="AC112" t="str">
        <f>INDEX('[1]Flight Log Morten'!$J:$W,MATCH($C112,'[1]Flight Log Morten'!$Z:$Z,0),12)</f>
        <v>wrong camera angle &amp; high wind speed</v>
      </c>
    </row>
    <row r="113" spans="1:29" x14ac:dyDescent="0.3">
      <c r="A113" t="s">
        <v>195</v>
      </c>
      <c r="B113" t="s">
        <v>32</v>
      </c>
      <c r="C113" t="s">
        <v>229</v>
      </c>
      <c r="D113" t="s">
        <v>230</v>
      </c>
      <c r="E113">
        <f>VLOOKUP($C113,Storage!$B:$P,2,FALSE)</f>
        <v>29.673420913517401</v>
      </c>
      <c r="F113">
        <f>VLOOKUP($C113,Storage!$B:$OP,3,FALSE)</f>
        <v>17.1167786456644</v>
      </c>
      <c r="G113">
        <f>VLOOKUP($C113,Storage!$B:$P,4,FALSE)</f>
        <v>369</v>
      </c>
      <c r="H113">
        <f>VLOOKUP($C113,Storage!$B:$P,5,FALSE)</f>
        <v>1448</v>
      </c>
      <c r="I113">
        <f>VLOOKUP($C113,Storage!$B:$P,6,FALSE)</f>
        <v>1817</v>
      </c>
      <c r="J113">
        <f>VLOOKUP($C113,Storage!$B:$P,7,FALSE)</f>
        <v>20240607</v>
      </c>
      <c r="K113" t="str">
        <f>VLOOKUP($C113,Storage!$B:$P,8,FALSE)</f>
        <v>PHENO_CROP</v>
      </c>
      <c r="L113" t="str">
        <f>VLOOKUP($C113,Storage!$B:$P,9,FALSE)</f>
        <v>M3M</v>
      </c>
      <c r="M113" t="str">
        <f>VLOOKUP($C113,Storage!$B:$P,10,FALSE)</f>
        <v>30m</v>
      </c>
      <c r="N113" t="str">
        <f>VLOOKUP($C113,Storage!$B:$P,11,FALSE)</f>
        <v>MS</v>
      </c>
      <c r="O113">
        <f>VLOOKUP($C113,Storage!$B:$P,12,FALSE)</f>
        <v>80</v>
      </c>
      <c r="P113">
        <f>VLOOKUP($C113,Storage!$B:$P,13,FALSE)</f>
        <v>85</v>
      </c>
      <c r="Q113">
        <f>VLOOKUP($C113,Storage!$B:$OP,14,FALSE)</f>
        <v>0</v>
      </c>
      <c r="R113" t="str">
        <f>INDEX('[1]Flight Log Morten'!$J:$W,MATCH($C113,'[1]Flight Log Morten'!$Z:$Z,0),1)</f>
        <v>No</v>
      </c>
      <c r="S113" t="str">
        <f>INDEX('[1]Flight Log Morten'!$J:$W,MATCH($C113,'[1]Flight Log Morten'!$Z:$Z,0),2)</f>
        <v>Yes</v>
      </c>
      <c r="T113" t="str">
        <f>INDEX('[1]Flight Log Morten'!$J:$W,MATCH($C113,'[1]Flight Log Morten'!$Z:$Z,0),3)</f>
        <v>Fahad</v>
      </c>
      <c r="U113" t="str">
        <f>INDEX('[1]Flight Log Morten'!$J:$W,MATCH($C113,'[1]Flight Log Morten'!$Z:$Z,0),4)</f>
        <v>not necessary</v>
      </c>
      <c r="V113" t="str">
        <f>INDEX('[1]Flight Log Morten'!$J:$W,MATCH($C113,'[1]Flight Log Morten'!$Z:$Z,0),5)</f>
        <v>Yes</v>
      </c>
      <c r="W113">
        <f>INDEX('[1]Flight Log Morten'!$J:$W,MATCH($C113,'[1]Flight Log Morten'!$Z:$Z,0),6)</f>
        <v>0</v>
      </c>
      <c r="X113" t="str">
        <f>INDEX('[1]Flight Log Morten'!$J:$W,MATCH($C113,'[1]Flight Log Morten'!$Z:$Z,0),7)</f>
        <v>M3M</v>
      </c>
      <c r="Y113">
        <f>INDEX('[1]Flight Log Morten'!$J:$W,MATCH($C113,'[1]Flight Log Morten'!$Z:$Z,0),8)</f>
        <v>0</v>
      </c>
      <c r="Z113">
        <f>INDEX('[1]Flight Log Morten'!$J:$W,MATCH($C113,'[1]Flight Log Morten'!$Z:$Z,0),9)</f>
        <v>0</v>
      </c>
      <c r="AA113">
        <f>INDEX('[1]Flight Log Morten'!$J:$W,MATCH($C113,'[1]Flight Log Morten'!$Z:$Z,0),10)</f>
        <v>9</v>
      </c>
      <c r="AB113" t="str">
        <f>INDEX('[1]Flight Log Morten'!$J:$W,MATCH($C113,'[1]Flight Log Morten'!$Z:$Z,0),11)</f>
        <v>M3M</v>
      </c>
      <c r="AC113" t="str">
        <f>INDEX('[1]Flight Log Morten'!$J:$W,MATCH($C113,'[1]Flight Log Morten'!$Z:$Z,0),12)</f>
        <v>wrong camera angle &amp; high wind speed</v>
      </c>
    </row>
    <row r="114" spans="1:29" x14ac:dyDescent="0.3">
      <c r="A114" t="s">
        <v>195</v>
      </c>
      <c r="B114" t="s">
        <v>32</v>
      </c>
      <c r="C114" t="s">
        <v>231</v>
      </c>
      <c r="D114" t="s">
        <v>232</v>
      </c>
      <c r="E114">
        <f>VLOOKUP($C114,Storage!$B:$P,2,FALSE)</f>
        <v>24.8111334741115</v>
      </c>
      <c r="F114">
        <f>VLOOKUP($C114,Storage!$B:$OP,3,FALSE)</f>
        <v>16.917857891879901</v>
      </c>
      <c r="G114">
        <f>VLOOKUP($C114,Storage!$B:$P,4,FALSE)</f>
        <v>364</v>
      </c>
      <c r="H114">
        <f>VLOOKUP($C114,Storage!$B:$P,5,FALSE)</f>
        <v>1444</v>
      </c>
      <c r="I114">
        <f>VLOOKUP($C114,Storage!$B:$P,6,FALSE)</f>
        <v>1808</v>
      </c>
      <c r="J114">
        <f>VLOOKUP($C114,Storage!$B:$P,7,FALSE)</f>
        <v>20240611</v>
      </c>
      <c r="K114" t="str">
        <f>VLOOKUP($C114,Storage!$B:$P,8,FALSE)</f>
        <v>PHENO_CROP</v>
      </c>
      <c r="L114" t="str">
        <f>VLOOKUP($C114,Storage!$B:$P,9,FALSE)</f>
        <v>M3M</v>
      </c>
      <c r="M114" t="str">
        <f>VLOOKUP($C114,Storage!$B:$P,10,FALSE)</f>
        <v>30m</v>
      </c>
      <c r="N114" t="str">
        <f>VLOOKUP($C114,Storage!$B:$P,11,FALSE)</f>
        <v>MS</v>
      </c>
      <c r="O114">
        <f>VLOOKUP($C114,Storage!$B:$P,12,FALSE)</f>
        <v>80</v>
      </c>
      <c r="P114">
        <f>VLOOKUP($C114,Storage!$B:$P,13,FALSE)</f>
        <v>85</v>
      </c>
      <c r="Q114">
        <f>VLOOKUP($C114,Storage!$B:$OP,14,FALSE)</f>
        <v>0</v>
      </c>
      <c r="R114" t="str">
        <f>INDEX('[1]Flight Log Morten'!$J:$W,MATCH($C114,'[1]Flight Log Morten'!$Z:$Z,0),1)</f>
        <v>Yes</v>
      </c>
      <c r="S114" t="str">
        <f>INDEX('[1]Flight Log Morten'!$J:$W,MATCH($C114,'[1]Flight Log Morten'!$Z:$Z,0),2)</f>
        <v>Yes</v>
      </c>
      <c r="T114" t="str">
        <f>INDEX('[1]Flight Log Morten'!$J:$W,MATCH($C114,'[1]Flight Log Morten'!$Z:$Z,0),3)</f>
        <v>Fahad</v>
      </c>
      <c r="U114" t="str">
        <f>INDEX('[1]Flight Log Morten'!$J:$W,MATCH($C114,'[1]Flight Log Morten'!$Z:$Z,0),4)</f>
        <v>not necessary</v>
      </c>
      <c r="V114" t="str">
        <f>INDEX('[1]Flight Log Morten'!$J:$W,MATCH($C114,'[1]Flight Log Morten'!$Z:$Z,0),5)</f>
        <v>Yes</v>
      </c>
      <c r="W114">
        <f>INDEX('[1]Flight Log Morten'!$J:$W,MATCH($C114,'[1]Flight Log Morten'!$Z:$Z,0),6)</f>
        <v>0</v>
      </c>
      <c r="X114" t="str">
        <f>INDEX('[1]Flight Log Morten'!$J:$W,MATCH($C114,'[1]Flight Log Morten'!$Z:$Z,0),7)</f>
        <v>M3M</v>
      </c>
      <c r="Y114">
        <f>INDEX('[1]Flight Log Morten'!$J:$W,MATCH($C114,'[1]Flight Log Morten'!$Z:$Z,0),8)</f>
        <v>0</v>
      </c>
      <c r="Z114">
        <f>INDEX('[1]Flight Log Morten'!$J:$W,MATCH($C114,'[1]Flight Log Morten'!$Z:$Z,0),9)</f>
        <v>0</v>
      </c>
      <c r="AA114" t="str">
        <f>INDEX('[1]Flight Log Morten'!$J:$W,MATCH($C114,'[1]Flight Log Morten'!$Z:$Z,0),10)</f>
        <v>-</v>
      </c>
      <c r="AB114" t="str">
        <f>INDEX('[1]Flight Log Morten'!$J:$W,MATCH($C114,'[1]Flight Log Morten'!$Z:$Z,0),11)</f>
        <v>M3M</v>
      </c>
      <c r="AC114" t="str">
        <f>INDEX('[1]Flight Log Morten'!$J:$W,MATCH($C114,'[1]Flight Log Morten'!$Z:$Z,0),12)</f>
        <v>check quality raport</v>
      </c>
    </row>
    <row r="115" spans="1:29" x14ac:dyDescent="0.3">
      <c r="A115" t="s">
        <v>195</v>
      </c>
      <c r="B115" t="s">
        <v>32</v>
      </c>
      <c r="C115" t="s">
        <v>233</v>
      </c>
      <c r="D115" t="s">
        <v>234</v>
      </c>
      <c r="E115">
        <f>VLOOKUP($C115,Storage!$B:$P,2,FALSE)</f>
        <v>41.059742873534503</v>
      </c>
      <c r="F115">
        <f>VLOOKUP($C115,Storage!$B:$OP,3,FALSE)</f>
        <v>25.667855761945201</v>
      </c>
      <c r="G115">
        <f>VLOOKUP($C115,Storage!$B:$P,4,FALSE)</f>
        <v>1254</v>
      </c>
      <c r="H115">
        <f>VLOOKUP($C115,Storage!$B:$P,5,FALSE)</f>
        <v>6263</v>
      </c>
      <c r="I115">
        <f>VLOOKUP($C115,Storage!$B:$P,6,FALSE)</f>
        <v>7517</v>
      </c>
      <c r="J115">
        <f>VLOOKUP($C115,Storage!$B:$P,7,FALSE)</f>
        <v>20240611</v>
      </c>
      <c r="K115" t="str">
        <f>VLOOKUP($C115,Storage!$B:$P,8,FALSE)</f>
        <v>PHENO_CROP</v>
      </c>
      <c r="L115" t="str">
        <f>VLOOKUP($C115,Storage!$B:$P,9,FALSE)</f>
        <v>P4M</v>
      </c>
      <c r="M115" t="str">
        <f>VLOOKUP($C115,Storage!$B:$P,10,FALSE)</f>
        <v>20m</v>
      </c>
      <c r="N115" t="str">
        <f>VLOOKUP($C115,Storage!$B:$P,11,FALSE)</f>
        <v>MS</v>
      </c>
      <c r="O115">
        <f>VLOOKUP($C115,Storage!$B:$P,12,FALSE)</f>
        <v>80</v>
      </c>
      <c r="P115">
        <f>VLOOKUP($C115,Storage!$B:$P,13,FALSE)</f>
        <v>85</v>
      </c>
      <c r="Q115">
        <f>VLOOKUP($C115,Storage!$B:$OP,14,FALSE)</f>
        <v>0</v>
      </c>
      <c r="R115" t="str">
        <f>INDEX('[1]Flight Log Morten'!$J:$W,MATCH($C115,'[1]Flight Log Morten'!$Z:$Z,0),1)</f>
        <v>No</v>
      </c>
      <c r="S115" t="str">
        <f>INDEX('[1]Flight Log Morten'!$J:$W,MATCH($C115,'[1]Flight Log Morten'!$Z:$Z,0),2)</f>
        <v>Yes</v>
      </c>
      <c r="T115" t="str">
        <f>INDEX('[1]Flight Log Morten'!$J:$W,MATCH($C115,'[1]Flight Log Morten'!$Z:$Z,0),3)</f>
        <v>Sindre</v>
      </c>
      <c r="U115" t="str">
        <f>INDEX('[1]Flight Log Morten'!$J:$W,MATCH($C115,'[1]Flight Log Morten'!$Z:$Z,0),4)</f>
        <v>not necessary</v>
      </c>
      <c r="V115" t="str">
        <f>INDEX('[1]Flight Log Morten'!$J:$W,MATCH($C115,'[1]Flight Log Morten'!$Z:$Z,0),5)</f>
        <v>No</v>
      </c>
      <c r="W115">
        <f>INDEX('[1]Flight Log Morten'!$J:$W,MATCH($C115,'[1]Flight Log Morten'!$Z:$Z,0),6)</f>
        <v>0</v>
      </c>
      <c r="X115" t="str">
        <f>INDEX('[1]Flight Log Morten'!$J:$W,MATCH($C115,'[1]Flight Log Morten'!$Z:$Z,0),7)</f>
        <v>P4M</v>
      </c>
      <c r="Y115">
        <f>INDEX('[1]Flight Log Morten'!$J:$W,MATCH($C115,'[1]Flight Log Morten'!$Z:$Z,0),8)</f>
        <v>0</v>
      </c>
      <c r="Z115">
        <f>INDEX('[1]Flight Log Morten'!$J:$W,MATCH($C115,'[1]Flight Log Morten'!$Z:$Z,0),9)</f>
        <v>0</v>
      </c>
      <c r="AA115">
        <f>INDEX('[1]Flight Log Morten'!$J:$W,MATCH($C115,'[1]Flight Log Morten'!$Z:$Z,0),10)</f>
        <v>0</v>
      </c>
      <c r="AB115" t="str">
        <f>INDEX('[1]Flight Log Morten'!$J:$W,MATCH($C115,'[1]Flight Log Morten'!$Z:$Z,0),11)</f>
        <v>P4M</v>
      </c>
      <c r="AC115" t="str">
        <f>INDEX('[1]Flight Log Morten'!$J:$W,MATCH($C115,'[1]Flight Log Morten'!$Z:$Z,0),12)</f>
        <v>The RGB images look strange. Slow processing. The orthomosaics has a distorted area. However, many plots can still be used.</v>
      </c>
    </row>
    <row r="116" spans="1:29" x14ac:dyDescent="0.3">
      <c r="A116" t="s">
        <v>195</v>
      </c>
      <c r="B116" t="s">
        <v>32</v>
      </c>
      <c r="C116" t="s">
        <v>235</v>
      </c>
      <c r="D116" t="s">
        <v>236</v>
      </c>
      <c r="E116">
        <f>VLOOKUP($C116,Storage!$B:$P,2,FALSE)</f>
        <v>31.9429007926955</v>
      </c>
      <c r="F116">
        <f>VLOOKUP($C116,Storage!$B:$OP,3,FALSE)</f>
        <v>12.2652177605777</v>
      </c>
      <c r="G116">
        <f>VLOOKUP($C116,Storage!$B:$P,4,FALSE)</f>
        <v>602</v>
      </c>
      <c r="H116">
        <f>VLOOKUP($C116,Storage!$B:$P,5,FALSE)</f>
        <v>3010</v>
      </c>
      <c r="I116">
        <f>VLOOKUP($C116,Storage!$B:$P,6,FALSE)</f>
        <v>3612</v>
      </c>
      <c r="J116">
        <f>VLOOKUP($C116,Storage!$B:$P,7,FALSE)</f>
        <v>20240613</v>
      </c>
      <c r="K116" t="str">
        <f>VLOOKUP($C116,Storage!$B:$P,8,FALSE)</f>
        <v>PHENO_CROP</v>
      </c>
      <c r="L116" t="str">
        <f>VLOOKUP($C116,Storage!$B:$P,9,FALSE)</f>
        <v>P4M</v>
      </c>
      <c r="M116" t="str">
        <f>VLOOKUP($C116,Storage!$B:$P,10,FALSE)</f>
        <v>20m</v>
      </c>
      <c r="N116" t="str">
        <f>VLOOKUP($C116,Storage!$B:$P,11,FALSE)</f>
        <v>MS</v>
      </c>
      <c r="O116">
        <f>VLOOKUP($C116,Storage!$B:$P,12,FALSE)</f>
        <v>70</v>
      </c>
      <c r="P116">
        <f>VLOOKUP($C116,Storage!$B:$P,13,FALSE)</f>
        <v>70</v>
      </c>
      <c r="Q116">
        <f>VLOOKUP($C116,Storage!$B:$OP,14,FALSE)</f>
        <v>0</v>
      </c>
      <c r="R116" t="str">
        <f>INDEX('[1]Flight Log Morten'!$J:$W,MATCH($C116,'[1]Flight Log Morten'!$Z:$Z,0),1)</f>
        <v>Yes</v>
      </c>
      <c r="S116" t="str">
        <f>INDEX('[1]Flight Log Morten'!$J:$W,MATCH($C116,'[1]Flight Log Morten'!$Z:$Z,0),2)</f>
        <v>Yes</v>
      </c>
      <c r="T116" t="str">
        <f>INDEX('[1]Flight Log Morten'!$J:$W,MATCH($C116,'[1]Flight Log Morten'!$Z:$Z,0),3)</f>
        <v>Sindre</v>
      </c>
      <c r="U116" t="str">
        <f>INDEX('[1]Flight Log Morten'!$J:$W,MATCH($C116,'[1]Flight Log Morten'!$Z:$Z,0),4)</f>
        <v>not necessary</v>
      </c>
      <c r="V116" t="str">
        <f>INDEX('[1]Flight Log Morten'!$J:$W,MATCH($C116,'[1]Flight Log Morten'!$Z:$Z,0),5)</f>
        <v>Yes</v>
      </c>
      <c r="W116">
        <f>INDEX('[1]Flight Log Morten'!$J:$W,MATCH($C116,'[1]Flight Log Morten'!$Z:$Z,0),6)</f>
        <v>0</v>
      </c>
      <c r="X116" t="str">
        <f>INDEX('[1]Flight Log Morten'!$J:$W,MATCH($C116,'[1]Flight Log Morten'!$Z:$Z,0),7)</f>
        <v>P4M</v>
      </c>
      <c r="Y116">
        <f>INDEX('[1]Flight Log Morten'!$J:$W,MATCH($C116,'[1]Flight Log Morten'!$Z:$Z,0),8)</f>
        <v>0</v>
      </c>
      <c r="Z116">
        <f>INDEX('[1]Flight Log Morten'!$J:$W,MATCH($C116,'[1]Flight Log Morten'!$Z:$Z,0),9)</f>
        <v>0</v>
      </c>
      <c r="AA116">
        <f>INDEX('[1]Flight Log Morten'!$J:$W,MATCH($C116,'[1]Flight Log Morten'!$Z:$Z,0),10)</f>
        <v>0</v>
      </c>
      <c r="AB116" t="str">
        <f>INDEX('[1]Flight Log Morten'!$J:$W,MATCH($C116,'[1]Flight Log Morten'!$Z:$Z,0),11)</f>
        <v>P4M</v>
      </c>
      <c r="AC116">
        <f>INDEX('[1]Flight Log Morten'!$J:$W,MATCH($C116,'[1]Flight Log Morten'!$Z:$Z,0),12)</f>
        <v>0</v>
      </c>
    </row>
    <row r="117" spans="1:29" x14ac:dyDescent="0.3">
      <c r="A117" s="5" t="s">
        <v>195</v>
      </c>
      <c r="B117" s="5" t="s">
        <v>32</v>
      </c>
      <c r="C117" s="5" t="s">
        <v>237</v>
      </c>
      <c r="D117" s="5" t="s">
        <v>238</v>
      </c>
      <c r="E117" s="5" t="e">
        <f>VLOOKUP($C117,Storage!$B:$P,2,FALSE)</f>
        <v>#N/A</v>
      </c>
      <c r="F117" s="5" t="e">
        <f>VLOOKUP($C117,Storage!$B:$OP,3,FALSE)</f>
        <v>#N/A</v>
      </c>
      <c r="G117" s="5" t="e">
        <f>VLOOKUP($C117,Storage!$B:$P,4,FALSE)</f>
        <v>#N/A</v>
      </c>
      <c r="H117" s="5" t="e">
        <f>VLOOKUP($C117,Storage!$B:$P,5,FALSE)</f>
        <v>#N/A</v>
      </c>
      <c r="I117" s="5" t="e">
        <f>VLOOKUP($C117,Storage!$B:$P,6,FALSE)</f>
        <v>#N/A</v>
      </c>
      <c r="J117" s="5" t="e">
        <f>VLOOKUP($C117,Storage!$B:$P,7,FALSE)</f>
        <v>#N/A</v>
      </c>
      <c r="K117" s="5" t="e">
        <f>VLOOKUP($C117,Storage!$B:$P,8,FALSE)</f>
        <v>#N/A</v>
      </c>
      <c r="L117" s="5" t="e">
        <f>VLOOKUP($C117,Storage!$B:$P,9,FALSE)</f>
        <v>#N/A</v>
      </c>
      <c r="M117" s="5" t="e">
        <f>VLOOKUP($C117,Storage!$B:$P,10,FALSE)</f>
        <v>#N/A</v>
      </c>
      <c r="N117" s="5" t="e">
        <f>VLOOKUP($C117,Storage!$B:$P,11,FALSE)</f>
        <v>#N/A</v>
      </c>
      <c r="O117" s="5" t="e">
        <f>VLOOKUP($C117,Storage!$B:$P,12,FALSE)</f>
        <v>#N/A</v>
      </c>
      <c r="P117" s="5" t="e">
        <f>VLOOKUP($C117,Storage!$B:$P,13,FALSE)</f>
        <v>#N/A</v>
      </c>
      <c r="Q117" s="5" t="e">
        <f>VLOOKUP($C117,Storage!$B:$OP,14,FALSE)</f>
        <v>#N/A</v>
      </c>
      <c r="R117" t="str">
        <f>INDEX('[1]Flight Log Morten'!$J:$W,MATCH($C117,'[1]Flight Log Morten'!$Z:$Z,0),1)</f>
        <v>Yes</v>
      </c>
      <c r="S117" t="str">
        <f>INDEX('[1]Flight Log Morten'!$J:$W,MATCH($C117,'[1]Flight Log Morten'!$Z:$Z,0),2)</f>
        <v>Yes</v>
      </c>
      <c r="T117" t="str">
        <f>INDEX('[1]Flight Log Morten'!$J:$W,MATCH($C117,'[1]Flight Log Morten'!$Z:$Z,0),3)</f>
        <v>Fahad</v>
      </c>
      <c r="U117" t="str">
        <f>INDEX('[1]Flight Log Morten'!$J:$W,MATCH($C117,'[1]Flight Log Morten'!$Z:$Z,0),4)</f>
        <v>not necessary</v>
      </c>
      <c r="V117" t="str">
        <f>INDEX('[1]Flight Log Morten'!$J:$W,MATCH($C117,'[1]Flight Log Morten'!$Z:$Z,0),5)</f>
        <v>Yes</v>
      </c>
      <c r="W117" t="str">
        <f>INDEX('[1]Flight Log Morten'!$J:$W,MATCH($C117,'[1]Flight Log Morten'!$Z:$Z,0),6)</f>
        <v>COPY AGAIN</v>
      </c>
      <c r="X117" t="str">
        <f>INDEX('[1]Flight Log Morten'!$J:$W,MATCH($C117,'[1]Flight Log Morten'!$Z:$Z,0),7)</f>
        <v>P4M-3</v>
      </c>
      <c r="Y117">
        <f>INDEX('[1]Flight Log Morten'!$J:$W,MATCH($C117,'[1]Flight Log Morten'!$Z:$Z,0),8)</f>
        <v>0</v>
      </c>
      <c r="Z117">
        <f>INDEX('[1]Flight Log Morten'!$J:$W,MATCH($C117,'[1]Flight Log Morten'!$Z:$Z,0),9)</f>
        <v>0</v>
      </c>
      <c r="AA117">
        <f>INDEX('[1]Flight Log Morten'!$J:$W,MATCH($C117,'[1]Flight Log Morten'!$Z:$Z,0),10)</f>
        <v>0</v>
      </c>
      <c r="AB117" t="str">
        <f>INDEX('[1]Flight Log Morten'!$J:$W,MATCH($C117,'[1]Flight Log Morten'!$Z:$Z,0),11)</f>
        <v>P4M</v>
      </c>
      <c r="AC117">
        <f>INDEX('[1]Flight Log Morten'!$J:$W,MATCH($C117,'[1]Flight Log Morten'!$Z:$Z,0),12)</f>
        <v>0</v>
      </c>
    </row>
    <row r="118" spans="1:29" x14ac:dyDescent="0.3">
      <c r="A118" t="s">
        <v>195</v>
      </c>
      <c r="B118" t="s">
        <v>32</v>
      </c>
      <c r="C118" t="s">
        <v>239</v>
      </c>
      <c r="D118" t="s">
        <v>240</v>
      </c>
      <c r="E118">
        <f>VLOOKUP($C118,Storage!$B:$P,2,FALSE)</f>
        <v>25.273134202696301</v>
      </c>
      <c r="F118">
        <f>VLOOKUP($C118,Storage!$B:$OP,3,FALSE)</f>
        <v>16.586587460711598</v>
      </c>
      <c r="G118">
        <f>VLOOKUP($C118,Storage!$B:$P,4,FALSE)</f>
        <v>361</v>
      </c>
      <c r="H118">
        <f>VLOOKUP($C118,Storage!$B:$P,5,FALSE)</f>
        <v>1432</v>
      </c>
      <c r="I118">
        <f>VLOOKUP($C118,Storage!$B:$P,6,FALSE)</f>
        <v>1793</v>
      </c>
      <c r="J118">
        <f>VLOOKUP($C118,Storage!$B:$P,7,FALSE)</f>
        <v>20240621</v>
      </c>
      <c r="K118" t="str">
        <f>VLOOKUP($C118,Storage!$B:$P,8,FALSE)</f>
        <v>PHENO_CROP</v>
      </c>
      <c r="L118" t="str">
        <f>VLOOKUP($C118,Storage!$B:$P,9,FALSE)</f>
        <v>M3M</v>
      </c>
      <c r="M118" t="str">
        <f>VLOOKUP($C118,Storage!$B:$P,10,FALSE)</f>
        <v>30m</v>
      </c>
      <c r="N118" t="str">
        <f>VLOOKUP($C118,Storage!$B:$P,11,FALSE)</f>
        <v>MS</v>
      </c>
      <c r="O118">
        <f>VLOOKUP($C118,Storage!$B:$P,12,FALSE)</f>
        <v>80</v>
      </c>
      <c r="P118">
        <f>VLOOKUP($C118,Storage!$B:$P,13,FALSE)</f>
        <v>85</v>
      </c>
      <c r="Q118">
        <f>VLOOKUP($C118,Storage!$B:$OP,14,FALSE)</f>
        <v>0</v>
      </c>
      <c r="R118">
        <f>INDEX('[1]Flight Log Morten'!$J:$W,MATCH($C118,'[1]Flight Log Morten'!$Z:$Z,0),1)</f>
        <v>0</v>
      </c>
      <c r="S118" t="str">
        <f>INDEX('[1]Flight Log Morten'!$J:$W,MATCH($C118,'[1]Flight Log Morten'!$Z:$Z,0),2)</f>
        <v>Yes</v>
      </c>
      <c r="T118" t="str">
        <f>INDEX('[1]Flight Log Morten'!$J:$W,MATCH($C118,'[1]Flight Log Morten'!$Z:$Z,0),3)</f>
        <v>Sindre</v>
      </c>
      <c r="U118" t="str">
        <f>INDEX('[1]Flight Log Morten'!$J:$W,MATCH($C118,'[1]Flight Log Morten'!$Z:$Z,0),4)</f>
        <v>not necessary</v>
      </c>
      <c r="V118" t="str">
        <f>INDEX('[1]Flight Log Morten'!$J:$W,MATCH($C118,'[1]Flight Log Morten'!$Z:$Z,0),5)</f>
        <v>Yes</v>
      </c>
      <c r="W118">
        <f>INDEX('[1]Flight Log Morten'!$J:$W,MATCH($C118,'[1]Flight Log Morten'!$Z:$Z,0),6)</f>
        <v>0</v>
      </c>
      <c r="X118" t="str">
        <f>INDEX('[1]Flight Log Morten'!$J:$W,MATCH($C118,'[1]Flight Log Morten'!$Z:$Z,0),7)</f>
        <v>M3M</v>
      </c>
      <c r="Y118">
        <f>INDEX('[1]Flight Log Morten'!$J:$W,MATCH($C118,'[1]Flight Log Morten'!$Z:$Z,0),8)</f>
        <v>0</v>
      </c>
      <c r="Z118">
        <f>INDEX('[1]Flight Log Morten'!$J:$W,MATCH($C118,'[1]Flight Log Morten'!$Z:$Z,0),9)</f>
        <v>0</v>
      </c>
      <c r="AA118">
        <f>INDEX('[1]Flight Log Morten'!$J:$W,MATCH($C118,'[1]Flight Log Morten'!$Z:$Z,0),10)</f>
        <v>0</v>
      </c>
      <c r="AB118" t="str">
        <f>INDEX('[1]Flight Log Morten'!$J:$W,MATCH($C118,'[1]Flight Log Morten'!$Z:$Z,0),11)</f>
        <v>M3M</v>
      </c>
      <c r="AC118" t="str">
        <f>INDEX('[1]Flight Log Morten'!$J:$W,MATCH($C118,'[1]Flight Log Morten'!$Z:$Z,0),12)</f>
        <v>This flight has been lacking an excel entry until I (Sindre) added it now (26.07.2024) as I went through the flight image folders. It's location matches the "Ish new folder name" column.</v>
      </c>
    </row>
    <row r="119" spans="1:29" x14ac:dyDescent="0.3">
      <c r="A119" t="s">
        <v>195</v>
      </c>
      <c r="B119" t="s">
        <v>32</v>
      </c>
      <c r="C119" t="s">
        <v>241</v>
      </c>
      <c r="D119" t="s">
        <v>242</v>
      </c>
      <c r="E119">
        <f>VLOOKUP($C119,Storage!$B:$P,2,FALSE)</f>
        <v>30.430282339453601</v>
      </c>
      <c r="F119">
        <f>VLOOKUP($C119,Storage!$B:$OP,3,FALSE)</f>
        <v>13.3909613955765</v>
      </c>
      <c r="G119">
        <f>VLOOKUP($C119,Storage!$B:$P,4,FALSE)</f>
        <v>657</v>
      </c>
      <c r="H119">
        <f>VLOOKUP($C119,Storage!$B:$P,5,FALSE)</f>
        <v>3285</v>
      </c>
      <c r="I119">
        <f>VLOOKUP($C119,Storage!$B:$P,6,FALSE)</f>
        <v>3942</v>
      </c>
      <c r="J119">
        <f>VLOOKUP($C119,Storage!$B:$P,7,FALSE)</f>
        <v>20240624</v>
      </c>
      <c r="K119" t="str">
        <f>VLOOKUP($C119,Storage!$B:$P,8,FALSE)</f>
        <v>PHENO_CROP</v>
      </c>
      <c r="L119" t="str">
        <f>VLOOKUP($C119,Storage!$B:$P,9,FALSE)</f>
        <v>P4M</v>
      </c>
      <c r="M119" t="str">
        <f>VLOOKUP($C119,Storage!$B:$P,10,FALSE)</f>
        <v>20m</v>
      </c>
      <c r="N119" t="str">
        <f>VLOOKUP($C119,Storage!$B:$P,11,FALSE)</f>
        <v>MS</v>
      </c>
      <c r="O119">
        <f>VLOOKUP($C119,Storage!$B:$P,12,FALSE)</f>
        <v>70</v>
      </c>
      <c r="P119">
        <f>VLOOKUP($C119,Storage!$B:$P,13,FALSE)</f>
        <v>75</v>
      </c>
      <c r="Q119">
        <f>VLOOKUP($C119,Storage!$B:$OP,14,FALSE)</f>
        <v>0</v>
      </c>
      <c r="R119" t="str">
        <f>INDEX('[1]Flight Log Morten'!$J:$W,MATCH($C119,'[1]Flight Log Morten'!$Z:$Z,0),1)</f>
        <v>Yes</v>
      </c>
      <c r="S119" t="str">
        <f>INDEX('[1]Flight Log Morten'!$J:$W,MATCH($C119,'[1]Flight Log Morten'!$Z:$Z,0),2)</f>
        <v>Yes</v>
      </c>
      <c r="T119" t="str">
        <f>INDEX('[1]Flight Log Morten'!$J:$W,MATCH($C119,'[1]Flight Log Morten'!$Z:$Z,0),3)</f>
        <v>Fahad</v>
      </c>
      <c r="U119" t="str">
        <f>INDEX('[1]Flight Log Morten'!$J:$W,MATCH($C119,'[1]Flight Log Morten'!$Z:$Z,0),4)</f>
        <v>not necessary</v>
      </c>
      <c r="V119" t="str">
        <f>INDEX('[1]Flight Log Morten'!$J:$W,MATCH($C119,'[1]Flight Log Morten'!$Z:$Z,0),5)</f>
        <v>Yes</v>
      </c>
      <c r="W119" t="str">
        <f>INDEX('[1]Flight Log Morten'!$J:$W,MATCH($C119,'[1]Flight Log Morten'!$Z:$Z,0),6)</f>
        <v>COPY AGAIN</v>
      </c>
      <c r="X119" t="str">
        <f>INDEX('[1]Flight Log Morten'!$J:$W,MATCH($C119,'[1]Flight Log Morten'!$Z:$Z,0),7)</f>
        <v>P4M-3</v>
      </c>
      <c r="Y119" t="str">
        <f>INDEX('[1]Flight Log Morten'!$J:$W,MATCH($C119,'[1]Flight Log Morten'!$Z:$Z,0),8)</f>
        <v>Isak</v>
      </c>
      <c r="Z119">
        <f>INDEX('[1]Flight Log Morten'!$J:$W,MATCH($C119,'[1]Flight Log Morten'!$Z:$Z,0),9)</f>
        <v>0</v>
      </c>
      <c r="AA119">
        <f>INDEX('[1]Flight Log Morten'!$J:$W,MATCH($C119,'[1]Flight Log Morten'!$Z:$Z,0),10)</f>
        <v>0</v>
      </c>
      <c r="AB119" t="str">
        <f>INDEX('[1]Flight Log Morten'!$J:$W,MATCH($C119,'[1]Flight Log Morten'!$Z:$Z,0),11)</f>
        <v>P4M</v>
      </c>
      <c r="AC119">
        <f>INDEX('[1]Flight Log Morten'!$J:$W,MATCH($C119,'[1]Flight Log Morten'!$Z:$Z,0),12)</f>
        <v>0</v>
      </c>
    </row>
    <row r="120" spans="1:29" x14ac:dyDescent="0.3">
      <c r="A120" t="s">
        <v>195</v>
      </c>
      <c r="B120" t="s">
        <v>32</v>
      </c>
      <c r="C120" t="s">
        <v>243</v>
      </c>
      <c r="D120" t="s">
        <v>244</v>
      </c>
      <c r="E120">
        <f>VLOOKUP($C120,Storage!$B:$P,2,FALSE)</f>
        <v>24.057107086293399</v>
      </c>
      <c r="F120">
        <f>VLOOKUP($C120,Storage!$B:$OP,3,FALSE)</f>
        <v>16.443191728554599</v>
      </c>
      <c r="G120">
        <f>VLOOKUP($C120,Storage!$B:$P,4,FALSE)</f>
        <v>360</v>
      </c>
      <c r="H120">
        <f>VLOOKUP($C120,Storage!$B:$P,5,FALSE)</f>
        <v>1424</v>
      </c>
      <c r="I120">
        <f>VLOOKUP($C120,Storage!$B:$P,6,FALSE)</f>
        <v>1784</v>
      </c>
      <c r="J120">
        <f>VLOOKUP($C120,Storage!$B:$P,7,FALSE)</f>
        <v>20240625</v>
      </c>
      <c r="K120" t="str">
        <f>VLOOKUP($C120,Storage!$B:$P,8,FALSE)</f>
        <v>PHENO_CROP</v>
      </c>
      <c r="L120" t="str">
        <f>VLOOKUP($C120,Storage!$B:$P,9,FALSE)</f>
        <v>M3M</v>
      </c>
      <c r="M120" t="str">
        <f>VLOOKUP($C120,Storage!$B:$P,10,FALSE)</f>
        <v>30m</v>
      </c>
      <c r="N120" t="str">
        <f>VLOOKUP($C120,Storage!$B:$P,11,FALSE)</f>
        <v>MS</v>
      </c>
      <c r="O120">
        <f>VLOOKUP($C120,Storage!$B:$P,12,FALSE)</f>
        <v>80</v>
      </c>
      <c r="P120">
        <f>VLOOKUP($C120,Storage!$B:$P,13,FALSE)</f>
        <v>85</v>
      </c>
      <c r="Q120">
        <f>VLOOKUP($C120,Storage!$B:$OP,14,FALSE)</f>
        <v>0</v>
      </c>
      <c r="R120" t="str">
        <f>INDEX('[1]Flight Log Morten'!$J:$W,MATCH($C120,'[1]Flight Log Morten'!$Z:$Z,0),1)</f>
        <v>Yes</v>
      </c>
      <c r="S120" t="str">
        <f>INDEX('[1]Flight Log Morten'!$J:$W,MATCH($C120,'[1]Flight Log Morten'!$Z:$Z,0),2)</f>
        <v>Yes</v>
      </c>
      <c r="T120" t="str">
        <f>INDEX('[1]Flight Log Morten'!$J:$W,MATCH($C120,'[1]Flight Log Morten'!$Z:$Z,0),3)</f>
        <v>Fahad</v>
      </c>
      <c r="U120" t="str">
        <f>INDEX('[1]Flight Log Morten'!$J:$W,MATCH($C120,'[1]Flight Log Morten'!$Z:$Z,0),4)</f>
        <v>not necessary</v>
      </c>
      <c r="V120" t="str">
        <f>INDEX('[1]Flight Log Morten'!$J:$W,MATCH($C120,'[1]Flight Log Morten'!$Z:$Z,0),5)</f>
        <v>Yes</v>
      </c>
      <c r="W120">
        <f>INDEX('[1]Flight Log Morten'!$J:$W,MATCH($C120,'[1]Flight Log Morten'!$Z:$Z,0),6)</f>
        <v>0</v>
      </c>
      <c r="X120" t="str">
        <f>INDEX('[1]Flight Log Morten'!$J:$W,MATCH($C120,'[1]Flight Log Morten'!$Z:$Z,0),7)</f>
        <v>M3M-1</v>
      </c>
      <c r="Y120" t="str">
        <f>INDEX('[1]Flight Log Morten'!$J:$W,MATCH($C120,'[1]Flight Log Morten'!$Z:$Z,0),8)</f>
        <v>Isak</v>
      </c>
      <c r="Z120">
        <f>INDEX('[1]Flight Log Morten'!$J:$W,MATCH($C120,'[1]Flight Log Morten'!$Z:$Z,0),9)</f>
        <v>0</v>
      </c>
      <c r="AA120">
        <f>INDEX('[1]Flight Log Morten'!$J:$W,MATCH($C120,'[1]Flight Log Morten'!$Z:$Z,0),10)</f>
        <v>0</v>
      </c>
      <c r="AB120" t="str">
        <f>INDEX('[1]Flight Log Morten'!$J:$W,MATCH($C120,'[1]Flight Log Morten'!$Z:$Z,0),11)</f>
        <v>M3M</v>
      </c>
      <c r="AC120" t="str">
        <f>INDEX('[1]Flight Log Morten'!$J:$W,MATCH($C120,'[1]Flight Log Morten'!$Z:$Z,0),12)</f>
        <v>NEED TO INPUT CALIBRATION VALUES.</v>
      </c>
    </row>
    <row r="121" spans="1:29" x14ac:dyDescent="0.3">
      <c r="A121" t="s">
        <v>195</v>
      </c>
      <c r="B121" t="s">
        <v>32</v>
      </c>
      <c r="C121" t="s">
        <v>245</v>
      </c>
      <c r="D121" t="s">
        <v>246</v>
      </c>
      <c r="E121">
        <f>VLOOKUP($C121,Storage!$B:$P,2,FALSE)</f>
        <v>31.426053935661901</v>
      </c>
      <c r="F121">
        <f>VLOOKUP($C121,Storage!$B:$OP,3,FALSE)</f>
        <v>14.836305688135299</v>
      </c>
      <c r="G121">
        <f>VLOOKUP($C121,Storage!$B:$P,4,FALSE)</f>
        <v>727</v>
      </c>
      <c r="H121">
        <f>VLOOKUP($C121,Storage!$B:$P,5,FALSE)</f>
        <v>3635</v>
      </c>
      <c r="I121">
        <f>VLOOKUP($C121,Storage!$B:$P,6,FALSE)</f>
        <v>4362</v>
      </c>
      <c r="J121">
        <f>VLOOKUP($C121,Storage!$B:$P,7,FALSE)</f>
        <v>20240701</v>
      </c>
      <c r="K121" t="str">
        <f>VLOOKUP($C121,Storage!$B:$P,8,FALSE)</f>
        <v>PHENO_CROP</v>
      </c>
      <c r="L121" t="str">
        <f>VLOOKUP($C121,Storage!$B:$P,9,FALSE)</f>
        <v>P4M</v>
      </c>
      <c r="M121" t="str">
        <f>VLOOKUP($C121,Storage!$B:$P,10,FALSE)</f>
        <v>20m</v>
      </c>
      <c r="N121" t="str">
        <f>VLOOKUP($C121,Storage!$B:$P,11,FALSE)</f>
        <v>MS</v>
      </c>
      <c r="O121">
        <f>VLOOKUP($C121,Storage!$B:$P,12,FALSE)</f>
        <v>70</v>
      </c>
      <c r="P121">
        <f>VLOOKUP($C121,Storage!$B:$P,13,FALSE)</f>
        <v>75</v>
      </c>
      <c r="Q121">
        <f>VLOOKUP($C121,Storage!$B:$OP,14,FALSE)</f>
        <v>0</v>
      </c>
      <c r="R121">
        <f>INDEX('[1]Flight Log Morten'!$J:$W,MATCH($C121,'[1]Flight Log Morten'!$Z:$Z,0),1)</f>
        <v>0</v>
      </c>
      <c r="S121" t="str">
        <f>INDEX('[1]Flight Log Morten'!$J:$W,MATCH($C121,'[1]Flight Log Morten'!$Z:$Z,0),2)</f>
        <v>Yes</v>
      </c>
      <c r="T121" t="str">
        <f>INDEX('[1]Flight Log Morten'!$J:$W,MATCH($C121,'[1]Flight Log Morten'!$Z:$Z,0),3)</f>
        <v>Fahad</v>
      </c>
      <c r="U121" t="str">
        <f>INDEX('[1]Flight Log Morten'!$J:$W,MATCH($C121,'[1]Flight Log Morten'!$Z:$Z,0),4)</f>
        <v>not necessary</v>
      </c>
      <c r="V121" t="str">
        <f>INDEX('[1]Flight Log Morten'!$J:$W,MATCH($C121,'[1]Flight Log Morten'!$Z:$Z,0),5)</f>
        <v>No</v>
      </c>
      <c r="W121" t="str">
        <f>INDEX('[1]Flight Log Morten'!$J:$W,MATCH($C121,'[1]Flight Log Morten'!$Z:$Z,0),6)</f>
        <v>COPY AGAIN</v>
      </c>
      <c r="X121" t="str">
        <f>INDEX('[1]Flight Log Morten'!$J:$W,MATCH($C121,'[1]Flight Log Morten'!$Z:$Z,0),7)</f>
        <v>PM4-2</v>
      </c>
      <c r="Y121" t="str">
        <f>INDEX('[1]Flight Log Morten'!$J:$W,MATCH($C121,'[1]Flight Log Morten'!$Z:$Z,0),8)</f>
        <v>Isak</v>
      </c>
      <c r="Z121">
        <f>INDEX('[1]Flight Log Morten'!$J:$W,MATCH($C121,'[1]Flight Log Morten'!$Z:$Z,0),9)</f>
        <v>0</v>
      </c>
      <c r="AA121">
        <f>INDEX('[1]Flight Log Morten'!$J:$W,MATCH($C121,'[1]Flight Log Morten'!$Z:$Z,0),10)</f>
        <v>0</v>
      </c>
      <c r="AB121" t="str">
        <f>INDEX('[1]Flight Log Morten'!$J:$W,MATCH($C121,'[1]Flight Log Morten'!$Z:$Z,0),11)</f>
        <v>P4M</v>
      </c>
      <c r="AC121">
        <f>INDEX('[1]Flight Log Morten'!$J:$W,MATCH($C121,'[1]Flight Log Morten'!$Z:$Z,0),12)</f>
        <v>0</v>
      </c>
    </row>
    <row r="122" spans="1:29" x14ac:dyDescent="0.3">
      <c r="A122" t="s">
        <v>195</v>
      </c>
      <c r="B122" t="s">
        <v>32</v>
      </c>
      <c r="C122" t="s">
        <v>247</v>
      </c>
      <c r="D122" t="s">
        <v>248</v>
      </c>
      <c r="E122">
        <f>VLOOKUP($C122,Storage!$B:$P,2,FALSE)</f>
        <v>20.702838929369999</v>
      </c>
      <c r="F122">
        <f>VLOOKUP($C122,Storage!$B:$OP,3,FALSE)</f>
        <v>6.7720071468502203</v>
      </c>
      <c r="G122">
        <f>VLOOKUP($C122,Storage!$B:$P,4,FALSE)</f>
        <v>148</v>
      </c>
      <c r="H122">
        <f>VLOOKUP($C122,Storage!$B:$P,5,FALSE)</f>
        <v>584</v>
      </c>
      <c r="I122">
        <f>VLOOKUP($C122,Storage!$B:$P,6,FALSE)</f>
        <v>732</v>
      </c>
      <c r="J122">
        <f>VLOOKUP($C122,Storage!$B:$P,7,FALSE)</f>
        <v>20240705</v>
      </c>
      <c r="K122" t="str">
        <f>VLOOKUP($C122,Storage!$B:$P,8,FALSE)</f>
        <v>PHENO_CROP</v>
      </c>
      <c r="L122" t="str">
        <f>VLOOKUP($C122,Storage!$B:$P,9,FALSE)</f>
        <v>M3M</v>
      </c>
      <c r="M122" t="str">
        <f>VLOOKUP($C122,Storage!$B:$P,10,FALSE)</f>
        <v>30m</v>
      </c>
      <c r="N122" t="str">
        <f>VLOOKUP($C122,Storage!$B:$P,11,FALSE)</f>
        <v>MS</v>
      </c>
      <c r="O122">
        <f>VLOOKUP($C122,Storage!$B:$P,12,FALSE)</f>
        <v>70</v>
      </c>
      <c r="P122">
        <f>VLOOKUP($C122,Storage!$B:$P,13,FALSE)</f>
        <v>75</v>
      </c>
      <c r="Q122">
        <f>VLOOKUP($C122,Storage!$B:$OP,14,FALSE)</f>
        <v>0</v>
      </c>
      <c r="R122">
        <f>INDEX('[1]Flight Log Morten'!$J:$W,MATCH($C122,'[1]Flight Log Morten'!$Z:$Z,0),1)</f>
        <v>0</v>
      </c>
      <c r="S122" t="str">
        <f>INDEX('[1]Flight Log Morten'!$J:$W,MATCH($C122,'[1]Flight Log Morten'!$Z:$Z,0),2)</f>
        <v>Yes</v>
      </c>
      <c r="T122" t="str">
        <f>INDEX('[1]Flight Log Morten'!$J:$W,MATCH($C122,'[1]Flight Log Morten'!$Z:$Z,0),3)</f>
        <v>Sindre</v>
      </c>
      <c r="U122" t="str">
        <f>INDEX('[1]Flight Log Morten'!$J:$W,MATCH($C122,'[1]Flight Log Morten'!$Z:$Z,0),4)</f>
        <v>not necessary</v>
      </c>
      <c r="V122" t="str">
        <f>INDEX('[1]Flight Log Morten'!$J:$W,MATCH($C122,'[1]Flight Log Morten'!$Z:$Z,0),5)</f>
        <v>Yes</v>
      </c>
      <c r="W122">
        <f>INDEX('[1]Flight Log Morten'!$J:$W,MATCH($C122,'[1]Flight Log Morten'!$Z:$Z,0),6)</f>
        <v>0</v>
      </c>
      <c r="X122" t="str">
        <f>INDEX('[1]Flight Log Morten'!$J:$W,MATCH($C122,'[1]Flight Log Morten'!$Z:$Z,0),7)</f>
        <v>M3M-1</v>
      </c>
      <c r="Y122" t="str">
        <f>INDEX('[1]Flight Log Morten'!$J:$W,MATCH($C122,'[1]Flight Log Morten'!$Z:$Z,0),8)</f>
        <v>Sindre Stokke</v>
      </c>
      <c r="Z122">
        <f>INDEX('[1]Flight Log Morten'!$J:$W,MATCH($C122,'[1]Flight Log Morten'!$Z:$Z,0),9)</f>
        <v>0</v>
      </c>
      <c r="AA122">
        <f>INDEX('[1]Flight Log Morten'!$J:$W,MATCH($C122,'[1]Flight Log Morten'!$Z:$Z,0),10)</f>
        <v>0</v>
      </c>
      <c r="AB122" t="str">
        <f>INDEX('[1]Flight Log Morten'!$J:$W,MATCH($C122,'[1]Flight Log Morten'!$Z:$Z,0),11)</f>
        <v>M3M</v>
      </c>
      <c r="AC122" t="str">
        <f>INDEX('[1]Flight Log Morten'!$J:$W,MATCH($C122,'[1]Flight Log Morten'!$Z:$Z,0),12)</f>
        <v>Processed on desktop's drone user.</v>
      </c>
    </row>
    <row r="123" spans="1:29" x14ac:dyDescent="0.3">
      <c r="A123" t="s">
        <v>195</v>
      </c>
      <c r="B123" t="s">
        <v>32</v>
      </c>
      <c r="C123" t="s">
        <v>249</v>
      </c>
      <c r="D123" t="s">
        <v>250</v>
      </c>
      <c r="E123">
        <f>VLOOKUP($C123,Storage!$B:$P,2,FALSE)</f>
        <v>17.092636624351101</v>
      </c>
      <c r="F123">
        <f>VLOOKUP($C123,Storage!$B:$OP,3,FALSE)</f>
        <v>6.8430134560912803</v>
      </c>
      <c r="G123">
        <f>VLOOKUP($C123,Storage!$B:$P,4,FALSE)</f>
        <v>149</v>
      </c>
      <c r="H123">
        <f>VLOOKUP($C123,Storage!$B:$P,5,FALSE)</f>
        <v>588</v>
      </c>
      <c r="I123">
        <f>VLOOKUP($C123,Storage!$B:$P,6,FALSE)</f>
        <v>737</v>
      </c>
      <c r="J123">
        <f>VLOOKUP($C123,Storage!$B:$P,7,FALSE)</f>
        <v>20240708</v>
      </c>
      <c r="K123" t="str">
        <f>VLOOKUP($C123,Storage!$B:$P,8,FALSE)</f>
        <v>PHENO_CROP</v>
      </c>
      <c r="L123" t="str">
        <f>VLOOKUP($C123,Storage!$B:$P,9,FALSE)</f>
        <v>M3M</v>
      </c>
      <c r="M123" t="str">
        <f>VLOOKUP($C123,Storage!$B:$P,10,FALSE)</f>
        <v>30m</v>
      </c>
      <c r="N123" t="str">
        <f>VLOOKUP($C123,Storage!$B:$P,11,FALSE)</f>
        <v>MS</v>
      </c>
      <c r="O123">
        <f>VLOOKUP($C123,Storage!$B:$P,12,FALSE)</f>
        <v>70</v>
      </c>
      <c r="P123">
        <f>VLOOKUP($C123,Storage!$B:$P,13,FALSE)</f>
        <v>75</v>
      </c>
      <c r="Q123">
        <f>VLOOKUP($C123,Storage!$B:$OP,14,FALSE)</f>
        <v>0</v>
      </c>
      <c r="R123">
        <f>INDEX('[1]Flight Log Morten'!$J:$W,MATCH($C123,'[1]Flight Log Morten'!$Z:$Z,0),1)</f>
        <v>0</v>
      </c>
      <c r="S123" t="str">
        <f>INDEX('[1]Flight Log Morten'!$J:$W,MATCH($C123,'[1]Flight Log Morten'!$Z:$Z,0),2)</f>
        <v>Yes</v>
      </c>
      <c r="T123" t="str">
        <f>INDEX('[1]Flight Log Morten'!$J:$W,MATCH($C123,'[1]Flight Log Morten'!$Z:$Z,0),3)</f>
        <v>Sindre</v>
      </c>
      <c r="U123" t="str">
        <f>INDEX('[1]Flight Log Morten'!$J:$W,MATCH($C123,'[1]Flight Log Morten'!$Z:$Z,0),4)</f>
        <v>not necessary</v>
      </c>
      <c r="V123" t="str">
        <f>INDEX('[1]Flight Log Morten'!$J:$W,MATCH($C123,'[1]Flight Log Morten'!$Z:$Z,0),5)</f>
        <v>Yes</v>
      </c>
      <c r="W123">
        <f>INDEX('[1]Flight Log Morten'!$J:$W,MATCH($C123,'[1]Flight Log Morten'!$Z:$Z,0),6)</f>
        <v>0</v>
      </c>
      <c r="X123" t="str">
        <f>INDEX('[1]Flight Log Morten'!$J:$W,MATCH($C123,'[1]Flight Log Morten'!$Z:$Z,0),7)</f>
        <v>M3M-1</v>
      </c>
      <c r="Y123" t="str">
        <f>INDEX('[1]Flight Log Morten'!$J:$W,MATCH($C123,'[1]Flight Log Morten'!$Z:$Z,0),8)</f>
        <v>Isak Vartdal-Gjerde</v>
      </c>
      <c r="Z123">
        <f>INDEX('[1]Flight Log Morten'!$J:$W,MATCH($C123,'[1]Flight Log Morten'!$Z:$Z,0),9)</f>
        <v>0</v>
      </c>
      <c r="AA123">
        <f>INDEX('[1]Flight Log Morten'!$J:$W,MATCH($C123,'[1]Flight Log Morten'!$Z:$Z,0),10)</f>
        <v>0</v>
      </c>
      <c r="AB123" t="str">
        <f>INDEX('[1]Flight Log Morten'!$J:$W,MATCH($C123,'[1]Flight Log Morten'!$Z:$Z,0),11)</f>
        <v>M3M</v>
      </c>
      <c r="AC123" t="str">
        <f>INDEX('[1]Flight Log Morten'!$J:$W,MATCH($C123,'[1]Flight Log Morten'!$Z:$Z,0),12)</f>
        <v>Processed on desktop's drone user.</v>
      </c>
    </row>
    <row r="124" spans="1:29" x14ac:dyDescent="0.3">
      <c r="A124" t="s">
        <v>195</v>
      </c>
      <c r="B124" t="s">
        <v>32</v>
      </c>
      <c r="C124" t="s">
        <v>251</v>
      </c>
      <c r="D124" t="s">
        <v>252</v>
      </c>
      <c r="E124">
        <f>VLOOKUP($C124,Storage!$B:$P,2,FALSE)</f>
        <v>36.235788295976803</v>
      </c>
      <c r="F124">
        <f>VLOOKUP($C124,Storage!$B:$OP,3,FALSE)</f>
        <v>14.809720352292</v>
      </c>
      <c r="G124">
        <f>VLOOKUP($C124,Storage!$B:$P,4,FALSE)</f>
        <v>726</v>
      </c>
      <c r="H124">
        <f>VLOOKUP($C124,Storage!$B:$P,5,FALSE)</f>
        <v>3630</v>
      </c>
      <c r="I124">
        <f>VLOOKUP($C124,Storage!$B:$P,6,FALSE)</f>
        <v>4356</v>
      </c>
      <c r="J124">
        <f>VLOOKUP($C124,Storage!$B:$P,7,FALSE)</f>
        <v>20240708</v>
      </c>
      <c r="K124" t="str">
        <f>VLOOKUP($C124,Storage!$B:$P,8,FALSE)</f>
        <v>PHENO_CROP</v>
      </c>
      <c r="L124" t="str">
        <f>VLOOKUP($C124,Storage!$B:$P,9,FALSE)</f>
        <v>P4M</v>
      </c>
      <c r="M124" t="str">
        <f>VLOOKUP($C124,Storage!$B:$P,10,FALSE)</f>
        <v>20m</v>
      </c>
      <c r="N124" t="str">
        <f>VLOOKUP($C124,Storage!$B:$P,11,FALSE)</f>
        <v>MS</v>
      </c>
      <c r="O124">
        <f>VLOOKUP($C124,Storage!$B:$P,12,FALSE)</f>
        <v>70</v>
      </c>
      <c r="P124">
        <f>VLOOKUP($C124,Storage!$B:$P,13,FALSE)</f>
        <v>75</v>
      </c>
      <c r="Q124">
        <f>VLOOKUP($C124,Storage!$B:$OP,14,FALSE)</f>
        <v>0</v>
      </c>
      <c r="R124" t="str">
        <f>INDEX('[1]Flight Log Morten'!$J:$W,MATCH($C124,'[1]Flight Log Morten'!$Z:$Z,0),1)</f>
        <v>Yes</v>
      </c>
      <c r="S124" t="str">
        <f>INDEX('[1]Flight Log Morten'!$J:$W,MATCH($C124,'[1]Flight Log Morten'!$Z:$Z,0),2)</f>
        <v>Yes</v>
      </c>
      <c r="T124" t="str">
        <f>INDEX('[1]Flight Log Morten'!$J:$W,MATCH($C124,'[1]Flight Log Morten'!$Z:$Z,0),3)</f>
        <v>Fahad</v>
      </c>
      <c r="U124" t="str">
        <f>INDEX('[1]Flight Log Morten'!$J:$W,MATCH($C124,'[1]Flight Log Morten'!$Z:$Z,0),4)</f>
        <v>not necessary</v>
      </c>
      <c r="V124" t="str">
        <f>INDEX('[1]Flight Log Morten'!$J:$W,MATCH($C124,'[1]Flight Log Morten'!$Z:$Z,0),5)</f>
        <v>Yes</v>
      </c>
      <c r="W124">
        <f>INDEX('[1]Flight Log Morten'!$J:$W,MATCH($C124,'[1]Flight Log Morten'!$Z:$Z,0),6)</f>
        <v>0</v>
      </c>
      <c r="X124" t="str">
        <f>INDEX('[1]Flight Log Morten'!$J:$W,MATCH($C124,'[1]Flight Log Morten'!$Z:$Z,0),7)</f>
        <v>P4M-3</v>
      </c>
      <c r="Y124" t="str">
        <f>INDEX('[1]Flight Log Morten'!$J:$W,MATCH($C124,'[1]Flight Log Morten'!$Z:$Z,0),8)</f>
        <v>Isak Vartdal-Gjerde</v>
      </c>
      <c r="Z124">
        <f>INDEX('[1]Flight Log Morten'!$J:$W,MATCH($C124,'[1]Flight Log Morten'!$Z:$Z,0),9)</f>
        <v>0</v>
      </c>
      <c r="AA124">
        <f>INDEX('[1]Flight Log Morten'!$J:$W,MATCH($C124,'[1]Flight Log Morten'!$Z:$Z,0),10)</f>
        <v>0</v>
      </c>
      <c r="AB124" t="str">
        <f>INDEX('[1]Flight Log Morten'!$J:$W,MATCH($C124,'[1]Flight Log Morten'!$Z:$Z,0),11)</f>
        <v>P4M</v>
      </c>
      <c r="AC124">
        <f>INDEX('[1]Flight Log Morten'!$J:$W,MATCH($C124,'[1]Flight Log Morten'!$Z:$Z,0),12)</f>
        <v>0</v>
      </c>
    </row>
    <row r="125" spans="1:29" x14ac:dyDescent="0.3">
      <c r="A125" t="s">
        <v>195</v>
      </c>
      <c r="B125" t="s">
        <v>32</v>
      </c>
      <c r="C125" t="s">
        <v>253</v>
      </c>
      <c r="D125" t="s">
        <v>254</v>
      </c>
      <c r="E125">
        <f>VLOOKUP($C125,Storage!$B:$P,2,FALSE)</f>
        <v>20.305846326984401</v>
      </c>
      <c r="F125">
        <f>VLOOKUP($C125,Storage!$B:$OP,3,FALSE)</f>
        <v>6.9449090780690304</v>
      </c>
      <c r="G125">
        <f>VLOOKUP($C125,Storage!$B:$P,4,FALSE)</f>
        <v>148</v>
      </c>
      <c r="H125">
        <f>VLOOKUP($C125,Storage!$B:$P,5,FALSE)</f>
        <v>584</v>
      </c>
      <c r="I125">
        <f>VLOOKUP($C125,Storage!$B:$P,6,FALSE)</f>
        <v>732</v>
      </c>
      <c r="J125">
        <f>VLOOKUP($C125,Storage!$B:$P,7,FALSE)</f>
        <v>20240718</v>
      </c>
      <c r="K125" t="str">
        <f>VLOOKUP($C125,Storage!$B:$P,8,FALSE)</f>
        <v>PHENO_CROP</v>
      </c>
      <c r="L125" t="str">
        <f>VLOOKUP($C125,Storage!$B:$P,9,FALSE)</f>
        <v>M3M</v>
      </c>
      <c r="M125" t="str">
        <f>VLOOKUP($C125,Storage!$B:$P,10,FALSE)</f>
        <v>30m</v>
      </c>
      <c r="N125" t="str">
        <f>VLOOKUP($C125,Storage!$B:$P,11,FALSE)</f>
        <v>MS</v>
      </c>
      <c r="O125">
        <f>VLOOKUP($C125,Storage!$B:$P,12,FALSE)</f>
        <v>70</v>
      </c>
      <c r="P125">
        <f>VLOOKUP($C125,Storage!$B:$P,13,FALSE)</f>
        <v>75</v>
      </c>
      <c r="Q125">
        <f>VLOOKUP($C125,Storage!$B:$OP,14,FALSE)</f>
        <v>0</v>
      </c>
      <c r="R125">
        <f>INDEX('[1]Flight Log Morten'!$J:$W,MATCH($C125,'[1]Flight Log Morten'!$Z:$Z,0),1)</f>
        <v>0</v>
      </c>
      <c r="S125" t="str">
        <f>INDEX('[1]Flight Log Morten'!$J:$W,MATCH($C125,'[1]Flight Log Morten'!$Z:$Z,0),2)</f>
        <v>Yes</v>
      </c>
      <c r="T125" t="str">
        <f>INDEX('[1]Flight Log Morten'!$J:$W,MATCH($C125,'[1]Flight Log Morten'!$Z:$Z,0),3)</f>
        <v>Sindre</v>
      </c>
      <c r="U125" t="str">
        <f>INDEX('[1]Flight Log Morten'!$J:$W,MATCH($C125,'[1]Flight Log Morten'!$Z:$Z,0),4)</f>
        <v>not necessary</v>
      </c>
      <c r="V125" t="str">
        <f>INDEX('[1]Flight Log Morten'!$J:$W,MATCH($C125,'[1]Flight Log Morten'!$Z:$Z,0),5)</f>
        <v>Yes</v>
      </c>
      <c r="W125">
        <f>INDEX('[1]Flight Log Morten'!$J:$W,MATCH($C125,'[1]Flight Log Morten'!$Z:$Z,0),6)</f>
        <v>0</v>
      </c>
      <c r="X125" t="str">
        <f>INDEX('[1]Flight Log Morten'!$J:$W,MATCH($C125,'[1]Flight Log Morten'!$Z:$Z,0),7)</f>
        <v>M3M-2</v>
      </c>
      <c r="Y125" t="str">
        <f>INDEX('[1]Flight Log Morten'!$J:$W,MATCH($C125,'[1]Flight Log Morten'!$Z:$Z,0),8)</f>
        <v>Harri</v>
      </c>
      <c r="Z125">
        <f>INDEX('[1]Flight Log Morten'!$J:$W,MATCH($C125,'[1]Flight Log Morten'!$Z:$Z,0),9)</f>
        <v>0</v>
      </c>
      <c r="AA125">
        <f>INDEX('[1]Flight Log Morten'!$J:$W,MATCH($C125,'[1]Flight Log Morten'!$Z:$Z,0),10)</f>
        <v>0</v>
      </c>
      <c r="AB125" t="str">
        <f>INDEX('[1]Flight Log Morten'!$J:$W,MATCH($C125,'[1]Flight Log Morten'!$Z:$Z,0),11)</f>
        <v>M3M</v>
      </c>
      <c r="AC125" t="str">
        <f>INDEX('[1]Flight Log Morten'!$J:$W,MATCH($C125,'[1]Flight Log Morten'!$Z:$Z,0),12)</f>
        <v>This was originally written down with an overlap of 70 75, but I assume that was a typo.</v>
      </c>
    </row>
    <row r="126" spans="1:29" x14ac:dyDescent="0.3">
      <c r="A126" t="s">
        <v>195</v>
      </c>
      <c r="B126" t="s">
        <v>32</v>
      </c>
      <c r="C126" t="s">
        <v>255</v>
      </c>
      <c r="D126" t="s">
        <v>256</v>
      </c>
      <c r="E126">
        <f>VLOOKUP($C126,Storage!$B:$P,2,FALSE)</f>
        <v>29.5622711628675</v>
      </c>
      <c r="F126">
        <f>VLOOKUP($C126,Storage!$B:$OP,3,FALSE)</f>
        <v>13.6087748613208</v>
      </c>
      <c r="G126">
        <f>VLOOKUP($C126,Storage!$B:$P,4,FALSE)</f>
        <v>668</v>
      </c>
      <c r="H126">
        <f>VLOOKUP($C126,Storage!$B:$P,5,FALSE)</f>
        <v>3340</v>
      </c>
      <c r="I126">
        <f>VLOOKUP($C126,Storage!$B:$P,6,FALSE)</f>
        <v>4008</v>
      </c>
      <c r="J126">
        <f>VLOOKUP($C126,Storage!$B:$P,7,FALSE)</f>
        <v>20240718</v>
      </c>
      <c r="K126" t="str">
        <f>VLOOKUP($C126,Storage!$B:$P,8,FALSE)</f>
        <v>PHENO_CROP</v>
      </c>
      <c r="L126" t="str">
        <f>VLOOKUP($C126,Storage!$B:$P,9,FALSE)</f>
        <v>P4M</v>
      </c>
      <c r="M126" t="str">
        <f>VLOOKUP($C126,Storage!$B:$P,10,FALSE)</f>
        <v>20m</v>
      </c>
      <c r="N126" t="str">
        <f>VLOOKUP($C126,Storage!$B:$P,11,FALSE)</f>
        <v>MS</v>
      </c>
      <c r="O126">
        <f>VLOOKUP($C126,Storage!$B:$P,12,FALSE)</f>
        <v>70</v>
      </c>
      <c r="P126">
        <f>VLOOKUP($C126,Storage!$B:$P,13,FALSE)</f>
        <v>75</v>
      </c>
      <c r="Q126">
        <f>VLOOKUP($C126,Storage!$B:$OP,14,FALSE)</f>
        <v>0</v>
      </c>
      <c r="R126" t="str">
        <f>INDEX('[1]Flight Log Morten'!$J:$W,MATCH($C126,'[1]Flight Log Morten'!$Z:$Z,0),1)</f>
        <v>Yes</v>
      </c>
      <c r="S126" t="str">
        <f>INDEX('[1]Flight Log Morten'!$J:$W,MATCH($C126,'[1]Flight Log Morten'!$Z:$Z,0),2)</f>
        <v>Yes</v>
      </c>
      <c r="T126" t="str">
        <f>INDEX('[1]Flight Log Morten'!$J:$W,MATCH($C126,'[1]Flight Log Morten'!$Z:$Z,0),3)</f>
        <v>Fahad</v>
      </c>
      <c r="U126" t="str">
        <f>INDEX('[1]Flight Log Morten'!$J:$W,MATCH($C126,'[1]Flight Log Morten'!$Z:$Z,0),4)</f>
        <v>not necessary</v>
      </c>
      <c r="V126" t="str">
        <f>INDEX('[1]Flight Log Morten'!$J:$W,MATCH($C126,'[1]Flight Log Morten'!$Z:$Z,0),5)</f>
        <v>Yes</v>
      </c>
      <c r="W126">
        <f>INDEX('[1]Flight Log Morten'!$J:$W,MATCH($C126,'[1]Flight Log Morten'!$Z:$Z,0),6)</f>
        <v>0</v>
      </c>
      <c r="X126" t="str">
        <f>INDEX('[1]Flight Log Morten'!$J:$W,MATCH($C126,'[1]Flight Log Morten'!$Z:$Z,0),7)</f>
        <v>P4M-3</v>
      </c>
      <c r="Y126" t="str">
        <f>INDEX('[1]Flight Log Morten'!$J:$W,MATCH($C126,'[1]Flight Log Morten'!$Z:$Z,0),8)</f>
        <v>Isak Vartdal-Gjerde</v>
      </c>
      <c r="Z126">
        <f>INDEX('[1]Flight Log Morten'!$J:$W,MATCH($C126,'[1]Flight Log Morten'!$Z:$Z,0),9)</f>
        <v>0</v>
      </c>
      <c r="AA126">
        <f>INDEX('[1]Flight Log Morten'!$J:$W,MATCH($C126,'[1]Flight Log Morten'!$Z:$Z,0),10)</f>
        <v>0</v>
      </c>
      <c r="AB126" t="str">
        <f>INDEX('[1]Flight Log Morten'!$J:$W,MATCH($C126,'[1]Flight Log Morten'!$Z:$Z,0),11)</f>
        <v>P4M</v>
      </c>
      <c r="AC126">
        <f>INDEX('[1]Flight Log Morten'!$J:$W,MATCH($C126,'[1]Flight Log Morten'!$Z:$Z,0),12)</f>
        <v>0</v>
      </c>
    </row>
    <row r="127" spans="1:29" x14ac:dyDescent="0.3">
      <c r="A127" t="s">
        <v>195</v>
      </c>
      <c r="B127" t="s">
        <v>32</v>
      </c>
      <c r="C127" t="s">
        <v>257</v>
      </c>
      <c r="D127" t="s">
        <v>258</v>
      </c>
      <c r="E127">
        <f>VLOOKUP($C127,Storage!$B:$P,2,FALSE)</f>
        <v>18.4670367287471</v>
      </c>
      <c r="F127">
        <f>VLOOKUP($C127,Storage!$B:$OP,3,FALSE)</f>
        <v>6.9637880241498298</v>
      </c>
      <c r="G127">
        <f>VLOOKUP($C127,Storage!$B:$P,4,FALSE)</f>
        <v>148</v>
      </c>
      <c r="H127">
        <f>VLOOKUP($C127,Storage!$B:$P,5,FALSE)</f>
        <v>584</v>
      </c>
      <c r="I127">
        <f>VLOOKUP($C127,Storage!$B:$P,6,FALSE)</f>
        <v>732</v>
      </c>
      <c r="J127">
        <f>VLOOKUP($C127,Storage!$B:$P,7,FALSE)</f>
        <v>20240724</v>
      </c>
      <c r="K127" t="str">
        <f>VLOOKUP($C127,Storage!$B:$P,8,FALSE)</f>
        <v>PHENO_CROP</v>
      </c>
      <c r="L127" t="str">
        <f>VLOOKUP($C127,Storage!$B:$P,9,FALSE)</f>
        <v>M3M</v>
      </c>
      <c r="M127" t="str">
        <f>VLOOKUP($C127,Storage!$B:$P,10,FALSE)</f>
        <v>30m</v>
      </c>
      <c r="N127" t="str">
        <f>VLOOKUP($C127,Storage!$B:$P,11,FALSE)</f>
        <v>MS</v>
      </c>
      <c r="O127">
        <f>VLOOKUP($C127,Storage!$B:$P,12,FALSE)</f>
        <v>70</v>
      </c>
      <c r="P127">
        <f>VLOOKUP($C127,Storage!$B:$P,13,FALSE)</f>
        <v>75</v>
      </c>
      <c r="Q127">
        <f>VLOOKUP($C127,Storage!$B:$OP,14,FALSE)</f>
        <v>0</v>
      </c>
      <c r="R127">
        <f>INDEX('[1]Flight Log Morten'!$J:$W,MATCH($C127,'[1]Flight Log Morten'!$Z:$Z,0),1)</f>
        <v>0</v>
      </c>
      <c r="S127" t="str">
        <f>INDEX('[1]Flight Log Morten'!$J:$W,MATCH($C127,'[1]Flight Log Morten'!$Z:$Z,0),2)</f>
        <v>Yes</v>
      </c>
      <c r="T127" t="str">
        <f>INDEX('[1]Flight Log Morten'!$J:$W,MATCH($C127,'[1]Flight Log Morten'!$Z:$Z,0),3)</f>
        <v>Sindre</v>
      </c>
      <c r="U127" t="str">
        <f>INDEX('[1]Flight Log Morten'!$J:$W,MATCH($C127,'[1]Flight Log Morten'!$Z:$Z,0),4)</f>
        <v>not necessary</v>
      </c>
      <c r="V127" t="str">
        <f>INDEX('[1]Flight Log Morten'!$J:$W,MATCH($C127,'[1]Flight Log Morten'!$Z:$Z,0),5)</f>
        <v>Yes</v>
      </c>
      <c r="W127">
        <f>INDEX('[1]Flight Log Morten'!$J:$W,MATCH($C127,'[1]Flight Log Morten'!$Z:$Z,0),6)</f>
        <v>0</v>
      </c>
      <c r="X127" t="str">
        <f>INDEX('[1]Flight Log Morten'!$J:$W,MATCH($C127,'[1]Flight Log Morten'!$Z:$Z,0),7)</f>
        <v>M3M</v>
      </c>
      <c r="Y127">
        <f>INDEX('[1]Flight Log Morten'!$J:$W,MATCH($C127,'[1]Flight Log Morten'!$Z:$Z,0),8)</f>
        <v>0</v>
      </c>
      <c r="Z127">
        <f>INDEX('[1]Flight Log Morten'!$J:$W,MATCH($C127,'[1]Flight Log Morten'!$Z:$Z,0),9)</f>
        <v>0</v>
      </c>
      <c r="AA127">
        <f>INDEX('[1]Flight Log Morten'!$J:$W,MATCH($C127,'[1]Flight Log Morten'!$Z:$Z,0),10)</f>
        <v>0</v>
      </c>
      <c r="AB127" t="str">
        <f>INDEX('[1]Flight Log Morten'!$J:$W,MATCH($C127,'[1]Flight Log Morten'!$Z:$Z,0),11)</f>
        <v>M3M</v>
      </c>
      <c r="AC127" t="str">
        <f>INDEX('[1]Flight Log Morten'!$J:$W,MATCH($C127,'[1]Flight Log Morten'!$Z:$Z,0),12)</f>
        <v>Processed on laptop's drone user.</v>
      </c>
    </row>
    <row r="128" spans="1:29" x14ac:dyDescent="0.3">
      <c r="A128" t="s">
        <v>195</v>
      </c>
      <c r="B128" t="s">
        <v>32</v>
      </c>
      <c r="C128" t="s">
        <v>259</v>
      </c>
      <c r="D128" t="s">
        <v>260</v>
      </c>
      <c r="E128">
        <f>VLOOKUP($C128,Storage!$B:$P,2,FALSE)</f>
        <v>28.528570090420502</v>
      </c>
      <c r="F128">
        <f>VLOOKUP($C128,Storage!$B:$OP,3,FALSE)</f>
        <v>13.7690279139205</v>
      </c>
      <c r="G128">
        <f>VLOOKUP($C128,Storage!$B:$P,4,FALSE)</f>
        <v>676</v>
      </c>
      <c r="H128">
        <f>VLOOKUP($C128,Storage!$B:$P,5,FALSE)</f>
        <v>3380</v>
      </c>
      <c r="I128">
        <f>VLOOKUP($C128,Storage!$B:$P,6,FALSE)</f>
        <v>4056</v>
      </c>
      <c r="J128">
        <f>VLOOKUP($C128,Storage!$B:$P,7,FALSE)</f>
        <v>20240724</v>
      </c>
      <c r="K128" t="str">
        <f>VLOOKUP($C128,Storage!$B:$P,8,FALSE)</f>
        <v>PHENO_CROP</v>
      </c>
      <c r="L128" t="str">
        <f>VLOOKUP($C128,Storage!$B:$P,9,FALSE)</f>
        <v>P4M</v>
      </c>
      <c r="M128" t="str">
        <f>VLOOKUP($C128,Storage!$B:$P,10,FALSE)</f>
        <v>20m</v>
      </c>
      <c r="N128" t="str">
        <f>VLOOKUP($C128,Storage!$B:$P,11,FALSE)</f>
        <v>MS</v>
      </c>
      <c r="O128">
        <f>VLOOKUP($C128,Storage!$B:$P,12,FALSE)</f>
        <v>70</v>
      </c>
      <c r="P128">
        <f>VLOOKUP($C128,Storage!$B:$P,13,FALSE)</f>
        <v>75</v>
      </c>
      <c r="Q128">
        <f>VLOOKUP($C128,Storage!$B:$OP,14,FALSE)</f>
        <v>0</v>
      </c>
      <c r="R128" t="str">
        <f>INDEX('[1]Flight Log Morten'!$J:$W,MATCH($C128,'[1]Flight Log Morten'!$Z:$Z,0),1)</f>
        <v>No</v>
      </c>
      <c r="S128" t="str">
        <f>INDEX('[1]Flight Log Morten'!$J:$W,MATCH($C128,'[1]Flight Log Morten'!$Z:$Z,0),2)</f>
        <v>Yes</v>
      </c>
      <c r="T128" t="str">
        <f>INDEX('[1]Flight Log Morten'!$J:$W,MATCH($C128,'[1]Flight Log Morten'!$Z:$Z,0),3)</f>
        <v>Fahad</v>
      </c>
      <c r="U128" t="str">
        <f>INDEX('[1]Flight Log Morten'!$J:$W,MATCH($C128,'[1]Flight Log Morten'!$Z:$Z,0),4)</f>
        <v>not necessary</v>
      </c>
      <c r="V128" t="str">
        <f>INDEX('[1]Flight Log Morten'!$J:$W,MATCH($C128,'[1]Flight Log Morten'!$Z:$Z,0),5)</f>
        <v>No</v>
      </c>
      <c r="W128" t="str">
        <f>INDEX('[1]Flight Log Morten'!$J:$W,MATCH($C128,'[1]Flight Log Morten'!$Z:$Z,0),6)</f>
        <v>COPY AGAIN</v>
      </c>
      <c r="X128" t="str">
        <f>INDEX('[1]Flight Log Morten'!$J:$W,MATCH($C128,'[1]Flight Log Morten'!$Z:$Z,0),7)</f>
        <v>P4M</v>
      </c>
      <c r="Y128">
        <f>INDEX('[1]Flight Log Morten'!$J:$W,MATCH($C128,'[1]Flight Log Morten'!$Z:$Z,0),8)</f>
        <v>0</v>
      </c>
      <c r="Z128">
        <f>INDEX('[1]Flight Log Morten'!$J:$W,MATCH($C128,'[1]Flight Log Morten'!$Z:$Z,0),9)</f>
        <v>0</v>
      </c>
      <c r="AA128">
        <f>INDEX('[1]Flight Log Morten'!$J:$W,MATCH($C128,'[1]Flight Log Morten'!$Z:$Z,0),10)</f>
        <v>0</v>
      </c>
      <c r="AB128" t="str">
        <f>INDEX('[1]Flight Log Morten'!$J:$W,MATCH($C128,'[1]Flight Log Morten'!$Z:$Z,0),11)</f>
        <v>P4M</v>
      </c>
      <c r="AC128" t="str">
        <f>INDEX('[1]Flight Log Morten'!$J:$W,MATCH($C128,'[1]Flight Log Morten'!$Z:$Z,0),12)</f>
        <v>IMAGES NOT STITCHHED PROPERLY</v>
      </c>
    </row>
    <row r="129" spans="1:29" x14ac:dyDescent="0.3">
      <c r="A129" t="s">
        <v>195</v>
      </c>
      <c r="B129" t="s">
        <v>32</v>
      </c>
      <c r="C129" t="s">
        <v>261</v>
      </c>
      <c r="D129" t="s">
        <v>262</v>
      </c>
      <c r="E129">
        <f>VLOOKUP($C129,Storage!$B:$P,2,FALSE)</f>
        <v>20.5822647362947</v>
      </c>
      <c r="F129">
        <f>VLOOKUP($C129,Storage!$B:$OP,3,FALSE)</f>
        <v>7.0522841028869099</v>
      </c>
      <c r="G129">
        <f>VLOOKUP($C129,Storage!$B:$P,4,FALSE)</f>
        <v>152</v>
      </c>
      <c r="H129">
        <f>VLOOKUP($C129,Storage!$B:$P,5,FALSE)</f>
        <v>592</v>
      </c>
      <c r="I129">
        <f>VLOOKUP($C129,Storage!$B:$P,6,FALSE)</f>
        <v>744</v>
      </c>
      <c r="J129">
        <f>VLOOKUP($C129,Storage!$B:$P,7,FALSE)</f>
        <v>20240729</v>
      </c>
      <c r="K129" t="str">
        <f>VLOOKUP($C129,Storage!$B:$P,8,FALSE)</f>
        <v>PHENO_CROP</v>
      </c>
      <c r="L129" t="str">
        <f>VLOOKUP($C129,Storage!$B:$P,9,FALSE)</f>
        <v>M3M</v>
      </c>
      <c r="M129" t="str">
        <f>VLOOKUP($C129,Storage!$B:$P,10,FALSE)</f>
        <v>30m</v>
      </c>
      <c r="N129" t="str">
        <f>VLOOKUP($C129,Storage!$B:$P,11,FALSE)</f>
        <v>MS</v>
      </c>
      <c r="O129">
        <f>VLOOKUP($C129,Storage!$B:$P,12,FALSE)</f>
        <v>70</v>
      </c>
      <c r="P129">
        <f>VLOOKUP($C129,Storage!$B:$P,13,FALSE)</f>
        <v>75</v>
      </c>
      <c r="Q129">
        <f>VLOOKUP($C129,Storage!$B:$OP,14,FALSE)</f>
        <v>0</v>
      </c>
      <c r="R129">
        <f>INDEX('[1]Flight Log Morten'!$J:$W,MATCH($C129,'[1]Flight Log Morten'!$Z:$Z,0),1)</f>
        <v>0</v>
      </c>
      <c r="S129" t="str">
        <f>INDEX('[1]Flight Log Morten'!$J:$W,MATCH($C129,'[1]Flight Log Morten'!$Z:$Z,0),2)</f>
        <v>Yes</v>
      </c>
      <c r="T129" t="str">
        <f>INDEX('[1]Flight Log Morten'!$J:$W,MATCH($C129,'[1]Flight Log Morten'!$Z:$Z,0),3)</f>
        <v>Fahad</v>
      </c>
      <c r="U129" t="str">
        <f>INDEX('[1]Flight Log Morten'!$J:$W,MATCH($C129,'[1]Flight Log Morten'!$Z:$Z,0),4)</f>
        <v>not necessary</v>
      </c>
      <c r="V129" t="str">
        <f>INDEX('[1]Flight Log Morten'!$J:$W,MATCH($C129,'[1]Flight Log Morten'!$Z:$Z,0),5)</f>
        <v>Yes</v>
      </c>
      <c r="W129" t="str">
        <f>INDEX('[1]Flight Log Morten'!$J:$W,MATCH($C129,'[1]Flight Log Morten'!$Z:$Z,0),6)</f>
        <v>COPY AGAIN</v>
      </c>
      <c r="X129" t="str">
        <f>INDEX('[1]Flight Log Morten'!$J:$W,MATCH($C129,'[1]Flight Log Morten'!$Z:$Z,0),7)</f>
        <v>M3M-2</v>
      </c>
      <c r="Y129" t="str">
        <f>INDEX('[1]Flight Log Morten'!$J:$W,MATCH($C129,'[1]Flight Log Morten'!$Z:$Z,0),8)</f>
        <v>Sindre Stokke</v>
      </c>
      <c r="Z129">
        <f>INDEX('[1]Flight Log Morten'!$J:$W,MATCH($C129,'[1]Flight Log Morten'!$Z:$Z,0),9)</f>
        <v>0</v>
      </c>
      <c r="AA129">
        <f>INDEX('[1]Flight Log Morten'!$J:$W,MATCH($C129,'[1]Flight Log Morten'!$Z:$Z,0),10)</f>
        <v>0</v>
      </c>
      <c r="AB129" t="str">
        <f>INDEX('[1]Flight Log Morten'!$J:$W,MATCH($C129,'[1]Flight Log Morten'!$Z:$Z,0),11)</f>
        <v>M3M</v>
      </c>
      <c r="AC129" t="str">
        <f>INDEX('[1]Flight Log Morten'!$J:$W,MATCH($C129,'[1]Flight Log Morten'!$Z:$Z,0),12)</f>
        <v>This was originally written down as P4M, but the flight folder is in the format of M3M. Mathias tried to process this but got error.</v>
      </c>
    </row>
    <row r="130" spans="1:29" x14ac:dyDescent="0.3">
      <c r="A130" t="s">
        <v>195</v>
      </c>
      <c r="B130" t="s">
        <v>32</v>
      </c>
      <c r="C130" t="s">
        <v>263</v>
      </c>
      <c r="D130" t="s">
        <v>264</v>
      </c>
      <c r="E130">
        <f>VLOOKUP($C130,Storage!$B:$P,2,FALSE)</f>
        <v>34.908011843450304</v>
      </c>
      <c r="F130">
        <f>VLOOKUP($C130,Storage!$B:$OP,3,FALSE)</f>
        <v>13.804096383973899</v>
      </c>
      <c r="G130">
        <f>VLOOKUP($C130,Storage!$B:$P,4,FALSE)</f>
        <v>677</v>
      </c>
      <c r="H130">
        <f>VLOOKUP($C130,Storage!$B:$P,5,FALSE)</f>
        <v>3385</v>
      </c>
      <c r="I130">
        <f>VLOOKUP($C130,Storage!$B:$P,6,FALSE)</f>
        <v>4062</v>
      </c>
      <c r="J130">
        <f>VLOOKUP($C130,Storage!$B:$P,7,FALSE)</f>
        <v>20240729</v>
      </c>
      <c r="K130" t="str">
        <f>VLOOKUP($C130,Storage!$B:$P,8,FALSE)</f>
        <v>PHENO_CROP</v>
      </c>
      <c r="L130" t="str">
        <f>VLOOKUP($C130,Storage!$B:$P,9,FALSE)</f>
        <v>P4M</v>
      </c>
      <c r="M130" t="str">
        <f>VLOOKUP($C130,Storage!$B:$P,10,FALSE)</f>
        <v>20m</v>
      </c>
      <c r="N130" t="str">
        <f>VLOOKUP($C130,Storage!$B:$P,11,FALSE)</f>
        <v>MS</v>
      </c>
      <c r="O130">
        <f>VLOOKUP($C130,Storage!$B:$P,12,FALSE)</f>
        <v>70</v>
      </c>
      <c r="P130">
        <f>VLOOKUP($C130,Storage!$B:$P,13,FALSE)</f>
        <v>75</v>
      </c>
      <c r="Q130">
        <f>VLOOKUP($C130,Storage!$B:$OP,14,FALSE)</f>
        <v>0</v>
      </c>
      <c r="R130" t="str">
        <f>INDEX('[1]Flight Log Morten'!$J:$W,MATCH($C130,'[1]Flight Log Morten'!$Z:$Z,0),1)</f>
        <v>Yes</v>
      </c>
      <c r="S130" t="str">
        <f>INDEX('[1]Flight Log Morten'!$J:$W,MATCH($C130,'[1]Flight Log Morten'!$Z:$Z,0),2)</f>
        <v>Yes</v>
      </c>
      <c r="T130" t="str">
        <f>INDEX('[1]Flight Log Morten'!$J:$W,MATCH($C130,'[1]Flight Log Morten'!$Z:$Z,0),3)</f>
        <v>Fahad</v>
      </c>
      <c r="U130" t="str">
        <f>INDEX('[1]Flight Log Morten'!$J:$W,MATCH($C130,'[1]Flight Log Morten'!$Z:$Z,0),4)</f>
        <v>not necessary</v>
      </c>
      <c r="V130" t="str">
        <f>INDEX('[1]Flight Log Morten'!$J:$W,MATCH($C130,'[1]Flight Log Morten'!$Z:$Z,0),5)</f>
        <v>Yes</v>
      </c>
      <c r="W130">
        <f>INDEX('[1]Flight Log Morten'!$J:$W,MATCH($C130,'[1]Flight Log Morten'!$Z:$Z,0),6)</f>
        <v>0</v>
      </c>
      <c r="X130" t="str">
        <f>INDEX('[1]Flight Log Morten'!$J:$W,MATCH($C130,'[1]Flight Log Morten'!$Z:$Z,0),7)</f>
        <v>P4M-3</v>
      </c>
      <c r="Y130" t="str">
        <f>INDEX('[1]Flight Log Morten'!$J:$W,MATCH($C130,'[1]Flight Log Morten'!$Z:$Z,0),8)</f>
        <v>Sindre Stokke</v>
      </c>
      <c r="Z130">
        <f>INDEX('[1]Flight Log Morten'!$J:$W,MATCH($C130,'[1]Flight Log Morten'!$Z:$Z,0),9)</f>
        <v>0</v>
      </c>
      <c r="AA130">
        <f>INDEX('[1]Flight Log Morten'!$J:$W,MATCH($C130,'[1]Flight Log Morten'!$Z:$Z,0),10)</f>
        <v>0</v>
      </c>
      <c r="AB130" t="str">
        <f>INDEX('[1]Flight Log Morten'!$J:$W,MATCH($C130,'[1]Flight Log Morten'!$Z:$Z,0),11)</f>
        <v>P4M</v>
      </c>
      <c r="AC130" t="str">
        <f>INDEX('[1]Flight Log Morten'!$J:$W,MATCH($C130,'[1]Flight Log Morten'!$Z:$Z,0),12)</f>
        <v>Failed with step 3 twice.</v>
      </c>
    </row>
    <row r="131" spans="1:29" x14ac:dyDescent="0.3">
      <c r="A131" t="s">
        <v>195</v>
      </c>
      <c r="B131" t="s">
        <v>32</v>
      </c>
      <c r="C131" t="s">
        <v>265</v>
      </c>
      <c r="D131" t="s">
        <v>266</v>
      </c>
      <c r="E131">
        <f>VLOOKUP($C131,Storage!$B:$P,2,FALSE)</f>
        <v>25.691668698564101</v>
      </c>
      <c r="F131">
        <f>VLOOKUP($C131,Storage!$B:$OP,3,FALSE)</f>
        <v>16.251911049708699</v>
      </c>
      <c r="G131">
        <f>VLOOKUP($C131,Storage!$B:$P,4,FALSE)</f>
        <v>342</v>
      </c>
      <c r="H131">
        <f>VLOOKUP($C131,Storage!$B:$P,5,FALSE)</f>
        <v>1360</v>
      </c>
      <c r="I131">
        <f>VLOOKUP($C131,Storage!$B:$P,6,FALSE)</f>
        <v>1702</v>
      </c>
      <c r="J131">
        <f>VLOOKUP($C131,Storage!$B:$P,7,FALSE)</f>
        <v>20240806</v>
      </c>
      <c r="K131" t="str">
        <f>VLOOKUP($C131,Storage!$B:$P,8,FALSE)</f>
        <v>PHENO_CROP</v>
      </c>
      <c r="L131" t="str">
        <f>VLOOKUP($C131,Storage!$B:$P,9,FALSE)</f>
        <v>M3M</v>
      </c>
      <c r="M131" t="str">
        <f>VLOOKUP($C131,Storage!$B:$P,10,FALSE)</f>
        <v>30m</v>
      </c>
      <c r="N131" t="str">
        <f>VLOOKUP($C131,Storage!$B:$P,11,FALSE)</f>
        <v>MS</v>
      </c>
      <c r="O131">
        <f>VLOOKUP($C131,Storage!$B:$P,12,FALSE)</f>
        <v>80</v>
      </c>
      <c r="P131">
        <f>VLOOKUP($C131,Storage!$B:$P,13,FALSE)</f>
        <v>85</v>
      </c>
      <c r="Q131">
        <f>VLOOKUP($C131,Storage!$B:$OP,14,FALSE)</f>
        <v>0</v>
      </c>
      <c r="R131">
        <f>INDEX('[1]Flight Log Morten'!$J:$W,MATCH($C131,'[1]Flight Log Morten'!$Z:$Z,0),1)</f>
        <v>0</v>
      </c>
      <c r="S131" t="str">
        <f>INDEX('[1]Flight Log Morten'!$J:$W,MATCH($C131,'[1]Flight Log Morten'!$Z:$Z,0),2)</f>
        <v>Ongoing</v>
      </c>
      <c r="T131" t="str">
        <f>INDEX('[1]Flight Log Morten'!$J:$W,MATCH($C131,'[1]Flight Log Morten'!$Z:$Z,0),3)</f>
        <v>Fahad</v>
      </c>
      <c r="U131" t="str">
        <f>INDEX('[1]Flight Log Morten'!$J:$W,MATCH($C131,'[1]Flight Log Morten'!$Z:$Z,0),4)</f>
        <v>DESKTOP</v>
      </c>
      <c r="V131" t="str">
        <f>INDEX('[1]Flight Log Morten'!$J:$W,MATCH($C131,'[1]Flight Log Morten'!$Z:$Z,0),5)</f>
        <v>Yes</v>
      </c>
      <c r="W131" t="str">
        <f>INDEX('[1]Flight Log Morten'!$J:$W,MATCH($C131,'[1]Flight Log Morten'!$Z:$Z,0),6)</f>
        <v>REDO</v>
      </c>
      <c r="X131" t="str">
        <f>INDEX('[1]Flight Log Morten'!$J:$W,MATCH($C131,'[1]Flight Log Morten'!$Z:$Z,0),7)</f>
        <v>M3M-2</v>
      </c>
      <c r="Y131" t="str">
        <f>INDEX('[1]Flight Log Morten'!$J:$W,MATCH($C131,'[1]Flight Log Morten'!$Z:$Z,0),8)</f>
        <v>Harri</v>
      </c>
      <c r="Z131">
        <f>INDEX('[1]Flight Log Morten'!$J:$W,MATCH($C131,'[1]Flight Log Morten'!$Z:$Z,0),9)</f>
        <v>0</v>
      </c>
      <c r="AA131">
        <f>INDEX('[1]Flight Log Morten'!$J:$W,MATCH($C131,'[1]Flight Log Morten'!$Z:$Z,0),10)</f>
        <v>0</v>
      </c>
      <c r="AB131" t="str">
        <f>INDEX('[1]Flight Log Morten'!$J:$W,MATCH($C131,'[1]Flight Log Morten'!$Z:$Z,0),11)</f>
        <v>M3M</v>
      </c>
      <c r="AC131">
        <f>INDEX('[1]Flight Log Morten'!$J:$W,MATCH($C131,'[1]Flight Log Morten'!$Z:$Z,0),12)</f>
        <v>0</v>
      </c>
    </row>
    <row r="132" spans="1:29" x14ac:dyDescent="0.3">
      <c r="A132" t="s">
        <v>195</v>
      </c>
      <c r="B132" t="s">
        <v>32</v>
      </c>
      <c r="C132" t="s">
        <v>267</v>
      </c>
      <c r="D132" t="s">
        <v>268</v>
      </c>
      <c r="E132">
        <f>VLOOKUP($C132,Storage!$B:$P,2,FALSE)</f>
        <v>37.7193977097049</v>
      </c>
      <c r="F132">
        <f>VLOOKUP($C132,Storage!$B:$OP,3,FALSE)</f>
        <v>14.623817275278199</v>
      </c>
      <c r="G132">
        <f>VLOOKUP($C132,Storage!$B:$P,4,FALSE)</f>
        <v>717</v>
      </c>
      <c r="H132">
        <f>VLOOKUP($C132,Storage!$B:$P,5,FALSE)</f>
        <v>3585</v>
      </c>
      <c r="I132">
        <f>VLOOKUP($C132,Storage!$B:$P,6,FALSE)</f>
        <v>4302</v>
      </c>
      <c r="J132">
        <f>VLOOKUP($C132,Storage!$B:$P,7,FALSE)</f>
        <v>20240806</v>
      </c>
      <c r="K132" t="str">
        <f>VLOOKUP($C132,Storage!$B:$P,8,FALSE)</f>
        <v>PHENO_CROP</v>
      </c>
      <c r="L132" t="str">
        <f>VLOOKUP($C132,Storage!$B:$P,9,FALSE)</f>
        <v>P4M</v>
      </c>
      <c r="M132" t="str">
        <f>VLOOKUP($C132,Storage!$B:$P,10,FALSE)</f>
        <v>20m</v>
      </c>
      <c r="N132" t="str">
        <f>VLOOKUP($C132,Storage!$B:$P,11,FALSE)</f>
        <v>MS</v>
      </c>
      <c r="O132">
        <f>VLOOKUP($C132,Storage!$B:$P,12,FALSE)</f>
        <v>70</v>
      </c>
      <c r="P132">
        <f>VLOOKUP($C132,Storage!$B:$P,13,FALSE)</f>
        <v>75</v>
      </c>
      <c r="Q132">
        <f>VLOOKUP($C132,Storage!$B:$OP,14,FALSE)</f>
        <v>0</v>
      </c>
      <c r="R132">
        <f>INDEX('[1]Flight Log Morten'!$J:$W,MATCH($C132,'[1]Flight Log Morten'!$Z:$Z,0),1)</f>
        <v>0</v>
      </c>
      <c r="S132" t="str">
        <f>INDEX('[1]Flight Log Morten'!$J:$W,MATCH($C132,'[1]Flight Log Morten'!$Z:$Z,0),2)</f>
        <v>Yes</v>
      </c>
      <c r="T132" t="str">
        <f>INDEX('[1]Flight Log Morten'!$J:$W,MATCH($C132,'[1]Flight Log Morten'!$Z:$Z,0),3)</f>
        <v>Fahad</v>
      </c>
      <c r="U132" t="str">
        <f>INDEX('[1]Flight Log Morten'!$J:$W,MATCH($C132,'[1]Flight Log Morten'!$Z:$Z,0),4)</f>
        <v>not necessary</v>
      </c>
      <c r="V132" t="str">
        <f>INDEX('[1]Flight Log Morten'!$J:$W,MATCH($C132,'[1]Flight Log Morten'!$Z:$Z,0),5)</f>
        <v>Yes</v>
      </c>
      <c r="W132" t="str">
        <f>INDEX('[1]Flight Log Morten'!$J:$W,MATCH($C132,'[1]Flight Log Morten'!$Z:$Z,0),6)</f>
        <v>COPY AGAIN</v>
      </c>
      <c r="X132" t="str">
        <f>INDEX('[1]Flight Log Morten'!$J:$W,MATCH($C132,'[1]Flight Log Morten'!$Z:$Z,0),7)</f>
        <v>P4M-2</v>
      </c>
      <c r="Y132" t="str">
        <f>INDEX('[1]Flight Log Morten'!$J:$W,MATCH($C132,'[1]Flight Log Morten'!$Z:$Z,0),8)</f>
        <v>Harri</v>
      </c>
      <c r="Z132">
        <f>INDEX('[1]Flight Log Morten'!$J:$W,MATCH($C132,'[1]Flight Log Morten'!$Z:$Z,0),9)</f>
        <v>0</v>
      </c>
      <c r="AA132">
        <f>INDEX('[1]Flight Log Morten'!$J:$W,MATCH($C132,'[1]Flight Log Morten'!$Z:$Z,0),10)</f>
        <v>0</v>
      </c>
      <c r="AB132" t="str">
        <f>INDEX('[1]Flight Log Morten'!$J:$W,MATCH($C132,'[1]Flight Log Morten'!$Z:$Z,0),11)</f>
        <v>P4M</v>
      </c>
      <c r="AC132" t="str">
        <f>INDEX('[1]Flight Log Morten'!$J:$W,MATCH($C132,'[1]Flight Log Morten'!$Z:$Z,0),12)</f>
        <v>Was fully processed without the blue band.</v>
      </c>
    </row>
    <row r="133" spans="1:29" x14ac:dyDescent="0.3">
      <c r="A133" t="s">
        <v>195</v>
      </c>
      <c r="B133" t="s">
        <v>32</v>
      </c>
      <c r="C133" t="s">
        <v>269</v>
      </c>
      <c r="D133" t="s">
        <v>270</v>
      </c>
      <c r="E133">
        <f>VLOOKUP($C133,Storage!$B:$P,2,FALSE)</f>
        <v>20.809807282872399</v>
      </c>
      <c r="F133">
        <f>VLOOKUP($C133,Storage!$B:$OP,3,FALSE)</f>
        <v>7.1733630020171404</v>
      </c>
      <c r="G133">
        <f>VLOOKUP($C133,Storage!$B:$P,4,FALSE)</f>
        <v>152</v>
      </c>
      <c r="H133">
        <f>VLOOKUP($C133,Storage!$B:$P,5,FALSE)</f>
        <v>592</v>
      </c>
      <c r="I133">
        <f>VLOOKUP($C133,Storage!$B:$P,6,FALSE)</f>
        <v>744</v>
      </c>
      <c r="J133">
        <f>VLOOKUP($C133,Storage!$B:$P,7,FALSE)</f>
        <v>20240812</v>
      </c>
      <c r="K133" t="str">
        <f>VLOOKUP($C133,Storage!$B:$P,8,FALSE)</f>
        <v>PHENO_CROP</v>
      </c>
      <c r="L133" t="str">
        <f>VLOOKUP($C133,Storage!$B:$P,9,FALSE)</f>
        <v>M3M</v>
      </c>
      <c r="M133" t="str">
        <f>VLOOKUP($C133,Storage!$B:$P,10,FALSE)</f>
        <v>30m</v>
      </c>
      <c r="N133" t="str">
        <f>VLOOKUP($C133,Storage!$B:$P,11,FALSE)</f>
        <v>MS</v>
      </c>
      <c r="O133">
        <f>VLOOKUP($C133,Storage!$B:$P,12,FALSE)</f>
        <v>70</v>
      </c>
      <c r="P133">
        <f>VLOOKUP($C133,Storage!$B:$P,13,FALSE)</f>
        <v>75</v>
      </c>
      <c r="Q133">
        <f>VLOOKUP($C133,Storage!$B:$OP,14,FALSE)</f>
        <v>0</v>
      </c>
      <c r="R133" t="str">
        <f>INDEX('[1]Flight Log Morten'!$J:$W,MATCH($C133,'[1]Flight Log Morten'!$Z:$Z,0),1)</f>
        <v>Yes</v>
      </c>
      <c r="S133" t="str">
        <f>INDEX('[1]Flight Log Morten'!$J:$W,MATCH($C133,'[1]Flight Log Morten'!$Z:$Z,0),2)</f>
        <v>Yes</v>
      </c>
      <c r="T133" t="str">
        <f>INDEX('[1]Flight Log Morten'!$J:$W,MATCH($C133,'[1]Flight Log Morten'!$Z:$Z,0),3)</f>
        <v>Fahad</v>
      </c>
      <c r="U133" t="str">
        <f>INDEX('[1]Flight Log Morten'!$J:$W,MATCH($C133,'[1]Flight Log Morten'!$Z:$Z,0),4)</f>
        <v>not necessary</v>
      </c>
      <c r="V133" t="str">
        <f>INDEX('[1]Flight Log Morten'!$J:$W,MATCH($C133,'[1]Flight Log Morten'!$Z:$Z,0),5)</f>
        <v>Yes</v>
      </c>
      <c r="W133">
        <f>INDEX('[1]Flight Log Morten'!$J:$W,MATCH($C133,'[1]Flight Log Morten'!$Z:$Z,0),6)</f>
        <v>0</v>
      </c>
      <c r="X133" t="str">
        <f>INDEX('[1]Flight Log Morten'!$J:$W,MATCH($C133,'[1]Flight Log Morten'!$Z:$Z,0),7)</f>
        <v>M3M-2</v>
      </c>
      <c r="Y133" t="str">
        <f>INDEX('[1]Flight Log Morten'!$J:$W,MATCH($C133,'[1]Flight Log Morten'!$Z:$Z,0),8)</f>
        <v>Isak</v>
      </c>
      <c r="Z133">
        <f>INDEX('[1]Flight Log Morten'!$J:$W,MATCH($C133,'[1]Flight Log Morten'!$Z:$Z,0),9)</f>
        <v>0</v>
      </c>
      <c r="AA133">
        <f>INDEX('[1]Flight Log Morten'!$J:$W,MATCH($C133,'[1]Flight Log Morten'!$Z:$Z,0),10)</f>
        <v>0</v>
      </c>
      <c r="AB133" t="str">
        <f>INDEX('[1]Flight Log Morten'!$J:$W,MATCH($C133,'[1]Flight Log Morten'!$Z:$Z,0),11)</f>
        <v>M3M</v>
      </c>
      <c r="AC133" t="str">
        <f>INDEX('[1]Flight Log Morten'!$J:$W,MATCH($C133,'[1]Flight Log Morten'!$Z:$Z,0),12)</f>
        <v>This was originally written down as P4M, but the flight folder is in the format of M3M.</v>
      </c>
    </row>
    <row r="134" spans="1:29" x14ac:dyDescent="0.3">
      <c r="A134" t="s">
        <v>195</v>
      </c>
      <c r="B134" t="s">
        <v>32</v>
      </c>
      <c r="C134" t="s">
        <v>271</v>
      </c>
      <c r="D134" t="s">
        <v>272</v>
      </c>
      <c r="E134">
        <f>VLOOKUP($C134,Storage!$B:$P,2,FALSE)</f>
        <v>35.2404456268996</v>
      </c>
      <c r="F134">
        <f>VLOOKUP($C134,Storage!$B:$OP,3,FALSE)</f>
        <v>13.6504285633564</v>
      </c>
      <c r="G134">
        <f>VLOOKUP($C134,Storage!$B:$P,4,FALSE)</f>
        <v>669</v>
      </c>
      <c r="H134">
        <f>VLOOKUP($C134,Storage!$B:$P,5,FALSE)</f>
        <v>3345</v>
      </c>
      <c r="I134">
        <f>VLOOKUP($C134,Storage!$B:$P,6,FALSE)</f>
        <v>4014</v>
      </c>
      <c r="J134">
        <f>VLOOKUP($C134,Storage!$B:$P,7,FALSE)</f>
        <v>20240812</v>
      </c>
      <c r="K134" t="str">
        <f>VLOOKUP($C134,Storage!$B:$P,8,FALSE)</f>
        <v>PHENO_CROP</v>
      </c>
      <c r="L134" t="str">
        <f>VLOOKUP($C134,Storage!$B:$P,9,FALSE)</f>
        <v>P4M</v>
      </c>
      <c r="M134" t="str">
        <f>VLOOKUP($C134,Storage!$B:$P,10,FALSE)</f>
        <v>20m</v>
      </c>
      <c r="N134" t="str">
        <f>VLOOKUP($C134,Storage!$B:$P,11,FALSE)</f>
        <v>MS</v>
      </c>
      <c r="O134">
        <f>VLOOKUP($C134,Storage!$B:$P,12,FALSE)</f>
        <v>70</v>
      </c>
      <c r="P134">
        <f>VLOOKUP($C134,Storage!$B:$P,13,FALSE)</f>
        <v>75</v>
      </c>
      <c r="Q134">
        <f>VLOOKUP($C134,Storage!$B:$OP,14,FALSE)</f>
        <v>0</v>
      </c>
      <c r="R134" t="str">
        <f>INDEX('[1]Flight Log Morten'!$J:$W,MATCH($C134,'[1]Flight Log Morten'!$Z:$Z,0),1)</f>
        <v>Yes</v>
      </c>
      <c r="S134" t="str">
        <f>INDEX('[1]Flight Log Morten'!$J:$W,MATCH($C134,'[1]Flight Log Morten'!$Z:$Z,0),2)</f>
        <v>Yes</v>
      </c>
      <c r="T134" t="str">
        <f>INDEX('[1]Flight Log Morten'!$J:$W,MATCH($C134,'[1]Flight Log Morten'!$Z:$Z,0),3)</f>
        <v>Fahad</v>
      </c>
      <c r="U134" t="str">
        <f>INDEX('[1]Flight Log Morten'!$J:$W,MATCH($C134,'[1]Flight Log Morten'!$Z:$Z,0),4)</f>
        <v>not necessary</v>
      </c>
      <c r="V134" t="str">
        <f>INDEX('[1]Flight Log Morten'!$J:$W,MATCH($C134,'[1]Flight Log Morten'!$Z:$Z,0),5)</f>
        <v>Yes</v>
      </c>
      <c r="W134">
        <f>INDEX('[1]Flight Log Morten'!$J:$W,MATCH($C134,'[1]Flight Log Morten'!$Z:$Z,0),6)</f>
        <v>0</v>
      </c>
      <c r="X134" t="str">
        <f>INDEX('[1]Flight Log Morten'!$J:$W,MATCH($C134,'[1]Flight Log Morten'!$Z:$Z,0),7)</f>
        <v>P4M-3</v>
      </c>
      <c r="Y134" t="str">
        <f>INDEX('[1]Flight Log Morten'!$J:$W,MATCH($C134,'[1]Flight Log Morten'!$Z:$Z,0),8)</f>
        <v>Isak</v>
      </c>
      <c r="Z134">
        <f>INDEX('[1]Flight Log Morten'!$J:$W,MATCH($C134,'[1]Flight Log Morten'!$Z:$Z,0),9)</f>
        <v>0</v>
      </c>
      <c r="AA134">
        <f>INDEX('[1]Flight Log Morten'!$J:$W,MATCH($C134,'[1]Flight Log Morten'!$Z:$Z,0),10)</f>
        <v>0</v>
      </c>
      <c r="AB134" t="str">
        <f>INDEX('[1]Flight Log Morten'!$J:$W,MATCH($C134,'[1]Flight Log Morten'!$Z:$Z,0),11)</f>
        <v>P4M</v>
      </c>
      <c r="AC134">
        <f>INDEX('[1]Flight Log Morten'!$J:$W,MATCH($C134,'[1]Flight Log Morten'!$Z:$Z,0),12)</f>
        <v>0</v>
      </c>
    </row>
    <row r="135" spans="1:29" x14ac:dyDescent="0.3">
      <c r="A135" t="s">
        <v>195</v>
      </c>
      <c r="B135" t="s">
        <v>32</v>
      </c>
      <c r="C135" t="s">
        <v>273</v>
      </c>
      <c r="D135" t="s">
        <v>274</v>
      </c>
      <c r="E135">
        <f>VLOOKUP($C135,Storage!$B:$P,2,FALSE)</f>
        <v>20.7093040645122</v>
      </c>
      <c r="F135">
        <f>VLOOKUP($C135,Storage!$B:$OP,3,FALSE)</f>
        <v>7.1071008695289404</v>
      </c>
      <c r="G135">
        <f>VLOOKUP($C135,Storage!$B:$P,4,FALSE)</f>
        <v>148</v>
      </c>
      <c r="H135">
        <f>VLOOKUP($C135,Storage!$B:$P,5,FALSE)</f>
        <v>584</v>
      </c>
      <c r="I135">
        <f>VLOOKUP($C135,Storage!$B:$P,6,FALSE)</f>
        <v>732</v>
      </c>
      <c r="J135">
        <f>VLOOKUP($C135,Storage!$B:$P,7,FALSE)</f>
        <v>20240819</v>
      </c>
      <c r="K135" t="str">
        <f>VLOOKUP($C135,Storage!$B:$P,8,FALSE)</f>
        <v>PHENO_CROP</v>
      </c>
      <c r="L135" t="str">
        <f>VLOOKUP($C135,Storage!$B:$P,9,FALSE)</f>
        <v>M3M</v>
      </c>
      <c r="M135" t="str">
        <f>VLOOKUP($C135,Storage!$B:$P,10,FALSE)</f>
        <v>30m</v>
      </c>
      <c r="N135" t="str">
        <f>VLOOKUP($C135,Storage!$B:$P,11,FALSE)</f>
        <v>MS</v>
      </c>
      <c r="O135">
        <f>VLOOKUP($C135,Storage!$B:$P,12,FALSE)</f>
        <v>70</v>
      </c>
      <c r="P135">
        <f>VLOOKUP($C135,Storage!$B:$P,13,FALSE)</f>
        <v>75</v>
      </c>
      <c r="Q135">
        <f>VLOOKUP($C135,Storage!$B:$OP,14,FALSE)</f>
        <v>0</v>
      </c>
      <c r="R135" t="str">
        <f>INDEX('[1]Flight Log Morten'!$J:$W,MATCH($C135,'[1]Flight Log Morten'!$Z:$Z,0),1)</f>
        <v>Yes</v>
      </c>
      <c r="S135" t="str">
        <f>INDEX('[1]Flight Log Morten'!$J:$W,MATCH($C135,'[1]Flight Log Morten'!$Z:$Z,0),2)</f>
        <v>Yes</v>
      </c>
      <c r="T135" t="str">
        <f>INDEX('[1]Flight Log Morten'!$J:$W,MATCH($C135,'[1]Flight Log Morten'!$Z:$Z,0),3)</f>
        <v>Fahad</v>
      </c>
      <c r="U135" t="str">
        <f>INDEX('[1]Flight Log Morten'!$J:$W,MATCH($C135,'[1]Flight Log Morten'!$Z:$Z,0),4)</f>
        <v>not necessary</v>
      </c>
      <c r="V135" t="str">
        <f>INDEX('[1]Flight Log Morten'!$J:$W,MATCH($C135,'[1]Flight Log Morten'!$Z:$Z,0),5)</f>
        <v>Yes</v>
      </c>
      <c r="W135">
        <f>INDEX('[1]Flight Log Morten'!$J:$W,MATCH($C135,'[1]Flight Log Morten'!$Z:$Z,0),6)</f>
        <v>0</v>
      </c>
      <c r="X135" t="str">
        <f>INDEX('[1]Flight Log Morten'!$J:$W,MATCH($C135,'[1]Flight Log Morten'!$Z:$Z,0),7)</f>
        <v>M3M-2</v>
      </c>
      <c r="Y135" t="str">
        <f>INDEX('[1]Flight Log Morten'!$J:$W,MATCH($C135,'[1]Flight Log Morten'!$Z:$Z,0),8)</f>
        <v>Sindre</v>
      </c>
      <c r="Z135">
        <f>INDEX('[1]Flight Log Morten'!$J:$W,MATCH($C135,'[1]Flight Log Morten'!$Z:$Z,0),9)</f>
        <v>0</v>
      </c>
      <c r="AA135">
        <f>INDEX('[1]Flight Log Morten'!$J:$W,MATCH($C135,'[1]Flight Log Morten'!$Z:$Z,0),10)</f>
        <v>0</v>
      </c>
      <c r="AB135" t="str">
        <f>INDEX('[1]Flight Log Morten'!$J:$W,MATCH($C135,'[1]Flight Log Morten'!$Z:$Z,0),11)</f>
        <v>M3M</v>
      </c>
      <c r="AC135">
        <f>INDEX('[1]Flight Log Morten'!$J:$W,MATCH($C135,'[1]Flight Log Morten'!$Z:$Z,0),12)</f>
        <v>0</v>
      </c>
    </row>
    <row r="136" spans="1:29" x14ac:dyDescent="0.3">
      <c r="A136" t="s">
        <v>195</v>
      </c>
      <c r="B136" t="s">
        <v>32</v>
      </c>
      <c r="C136" t="s">
        <v>275</v>
      </c>
      <c r="D136" t="s">
        <v>276</v>
      </c>
      <c r="E136">
        <f>VLOOKUP($C136,Storage!$B:$P,2,FALSE)</f>
        <v>35.072819189168499</v>
      </c>
      <c r="F136">
        <f>VLOOKUP($C136,Storage!$B:$OP,3,FALSE)</f>
        <v>13.7707945210859</v>
      </c>
      <c r="G136">
        <f>VLOOKUP($C136,Storage!$B:$P,4,FALSE)</f>
        <v>675</v>
      </c>
      <c r="H136">
        <f>VLOOKUP($C136,Storage!$B:$P,5,FALSE)</f>
        <v>3375</v>
      </c>
      <c r="I136">
        <f>VLOOKUP($C136,Storage!$B:$P,6,FALSE)</f>
        <v>4050</v>
      </c>
      <c r="J136">
        <f>VLOOKUP($C136,Storage!$B:$P,7,FALSE)</f>
        <v>20240819</v>
      </c>
      <c r="K136" t="str">
        <f>VLOOKUP($C136,Storage!$B:$P,8,FALSE)</f>
        <v>PHENO_CROP</v>
      </c>
      <c r="L136" t="str">
        <f>VLOOKUP($C136,Storage!$B:$P,9,FALSE)</f>
        <v>P4M</v>
      </c>
      <c r="M136" t="str">
        <f>VLOOKUP($C136,Storage!$B:$P,10,FALSE)</f>
        <v>20m</v>
      </c>
      <c r="N136" t="str">
        <f>VLOOKUP($C136,Storage!$B:$P,11,FALSE)</f>
        <v>MS</v>
      </c>
      <c r="O136">
        <f>VLOOKUP($C136,Storage!$B:$P,12,FALSE)</f>
        <v>70</v>
      </c>
      <c r="P136">
        <f>VLOOKUP($C136,Storage!$B:$P,13,FALSE)</f>
        <v>75</v>
      </c>
      <c r="Q136">
        <f>VLOOKUP($C136,Storage!$B:$OP,14,FALSE)</f>
        <v>0</v>
      </c>
      <c r="R136" t="str">
        <f>INDEX('[1]Flight Log Morten'!$J:$W,MATCH($C136,'[1]Flight Log Morten'!$Z:$Z,0),1)</f>
        <v>Yes</v>
      </c>
      <c r="S136" t="str">
        <f>INDEX('[1]Flight Log Morten'!$J:$W,MATCH($C136,'[1]Flight Log Morten'!$Z:$Z,0),2)</f>
        <v>Yes</v>
      </c>
      <c r="T136" t="str">
        <f>INDEX('[1]Flight Log Morten'!$J:$W,MATCH($C136,'[1]Flight Log Morten'!$Z:$Z,0),3)</f>
        <v>Fahad</v>
      </c>
      <c r="U136" t="str">
        <f>INDEX('[1]Flight Log Morten'!$J:$W,MATCH($C136,'[1]Flight Log Morten'!$Z:$Z,0),4)</f>
        <v>not necessary</v>
      </c>
      <c r="V136" t="str">
        <f>INDEX('[1]Flight Log Morten'!$J:$W,MATCH($C136,'[1]Flight Log Morten'!$Z:$Z,0),5)</f>
        <v>Yes</v>
      </c>
      <c r="W136">
        <f>INDEX('[1]Flight Log Morten'!$J:$W,MATCH($C136,'[1]Flight Log Morten'!$Z:$Z,0),6)</f>
        <v>0</v>
      </c>
      <c r="X136" t="str">
        <f>INDEX('[1]Flight Log Morten'!$J:$W,MATCH($C136,'[1]Flight Log Morten'!$Z:$Z,0),7)</f>
        <v>P4M-3</v>
      </c>
      <c r="Y136" t="str">
        <f>INDEX('[1]Flight Log Morten'!$J:$W,MATCH($C136,'[1]Flight Log Morten'!$Z:$Z,0),8)</f>
        <v>Sindre</v>
      </c>
      <c r="Z136">
        <f>INDEX('[1]Flight Log Morten'!$J:$W,MATCH($C136,'[1]Flight Log Morten'!$Z:$Z,0),9)</f>
        <v>0</v>
      </c>
      <c r="AA136">
        <f>INDEX('[1]Flight Log Morten'!$J:$W,MATCH($C136,'[1]Flight Log Morten'!$Z:$Z,0),10)</f>
        <v>0</v>
      </c>
      <c r="AB136" t="str">
        <f>INDEX('[1]Flight Log Morten'!$J:$W,MATCH($C136,'[1]Flight Log Morten'!$Z:$Z,0),11)</f>
        <v>P4M</v>
      </c>
      <c r="AC136">
        <f>INDEX('[1]Flight Log Morten'!$J:$W,MATCH($C136,'[1]Flight Log Morten'!$Z:$Z,0),12)</f>
        <v>0</v>
      </c>
    </row>
    <row r="137" spans="1:29" x14ac:dyDescent="0.3">
      <c r="A137" t="s">
        <v>277</v>
      </c>
      <c r="B137" t="s">
        <v>32</v>
      </c>
      <c r="C137" t="s">
        <v>278</v>
      </c>
      <c r="D137" t="s">
        <v>279</v>
      </c>
      <c r="E137">
        <f>VLOOKUP($C137,Storage!$B:$P,2,FALSE)</f>
        <v>43.639090995304201</v>
      </c>
      <c r="F137">
        <f>VLOOKUP($C137,Storage!$B:$OP,3,FALSE)</f>
        <v>33.578307426534501</v>
      </c>
      <c r="G137">
        <f>VLOOKUP($C137,Storage!$B:$P,4,FALSE)</f>
        <v>705</v>
      </c>
      <c r="H137">
        <f>VLOOKUP($C137,Storage!$B:$P,5,FALSE)</f>
        <v>2788</v>
      </c>
      <c r="I137">
        <f>VLOOKUP($C137,Storage!$B:$P,6,FALSE)</f>
        <v>3493</v>
      </c>
      <c r="J137">
        <f>VLOOKUP($C137,Storage!$B:$P,7,FALSE)</f>
        <v>20240530</v>
      </c>
      <c r="K137" t="str">
        <f>VLOOKUP($C137,Storage!$B:$P,8,FALSE)</f>
        <v>PILOT</v>
      </c>
      <c r="L137" t="str">
        <f>VLOOKUP($C137,Storage!$B:$P,9,FALSE)</f>
        <v>M3M</v>
      </c>
      <c r="M137" t="str">
        <f>VLOOKUP($C137,Storage!$B:$P,10,FALSE)</f>
        <v>30m</v>
      </c>
      <c r="N137" t="str">
        <f>VLOOKUP($C137,Storage!$B:$P,11,FALSE)</f>
        <v>MS</v>
      </c>
      <c r="O137">
        <f>VLOOKUP($C137,Storage!$B:$P,12,FALSE)</f>
        <v>80</v>
      </c>
      <c r="P137">
        <f>VLOOKUP($C137,Storage!$B:$P,13,FALSE)</f>
        <v>85</v>
      </c>
      <c r="Q137">
        <f>VLOOKUP($C137,Storage!$B:$OP,14,FALSE)</f>
        <v>0</v>
      </c>
      <c r="R137" t="str">
        <f>INDEX('[1]Flight Log Morten'!$J:$W,MATCH($C137,'[1]Flight Log Morten'!$Z:$Z,0),1)</f>
        <v>-</v>
      </c>
      <c r="S137" t="str">
        <f>INDEX('[1]Flight Log Morten'!$J:$W,MATCH($C137,'[1]Flight Log Morten'!$Z:$Z,0),2)</f>
        <v>Yes</v>
      </c>
      <c r="T137" t="str">
        <f>INDEX('[1]Flight Log Morten'!$J:$W,MATCH($C137,'[1]Flight Log Morten'!$Z:$Z,0),3)</f>
        <v>Fahad</v>
      </c>
      <c r="U137" t="str">
        <f>INDEX('[1]Flight Log Morten'!$J:$W,MATCH($C137,'[1]Flight Log Morten'!$Z:$Z,0),4)</f>
        <v>not necessary</v>
      </c>
      <c r="V137" t="str">
        <f>INDEX('[1]Flight Log Morten'!$J:$W,MATCH($C137,'[1]Flight Log Morten'!$Z:$Z,0),5)</f>
        <v>No</v>
      </c>
      <c r="W137">
        <f>INDEX('[1]Flight Log Morten'!$J:$W,MATCH($C137,'[1]Flight Log Morten'!$Z:$Z,0),6)</f>
        <v>0</v>
      </c>
      <c r="X137">
        <f>INDEX('[1]Flight Log Morten'!$J:$W,MATCH($C137,'[1]Flight Log Morten'!$Z:$Z,0),7)</f>
        <v>0</v>
      </c>
      <c r="Y137">
        <f>INDEX('[1]Flight Log Morten'!$J:$W,MATCH($C137,'[1]Flight Log Morten'!$Z:$Z,0),8)</f>
        <v>0</v>
      </c>
      <c r="Z137">
        <f>INDEX('[1]Flight Log Morten'!$J:$W,MATCH($C137,'[1]Flight Log Morten'!$Z:$Z,0),9)</f>
        <v>0</v>
      </c>
      <c r="AA137" t="str">
        <f>INDEX('[1]Flight Log Morten'!$J:$W,MATCH($C137,'[1]Flight Log Morten'!$Z:$Z,0),10)</f>
        <v>-</v>
      </c>
      <c r="AB137" t="str">
        <f>INDEX('[1]Flight Log Morten'!$J:$W,MATCH($C137,'[1]Flight Log Morten'!$Z:$Z,0),11)</f>
        <v>M3M</v>
      </c>
      <c r="AC137">
        <f>INDEX('[1]Flight Log Morten'!$J:$W,MATCH($C137,'[1]Flight Log Morten'!$Z:$Z,0),12)</f>
        <v>0</v>
      </c>
    </row>
    <row r="138" spans="1:29" x14ac:dyDescent="0.3">
      <c r="A138" t="s">
        <v>277</v>
      </c>
      <c r="B138" t="s">
        <v>32</v>
      </c>
      <c r="C138" t="s">
        <v>280</v>
      </c>
      <c r="D138" t="s">
        <v>281</v>
      </c>
      <c r="E138">
        <f>VLOOKUP($C138,Storage!$B:$P,2,FALSE)</f>
        <v>41.0628173360601</v>
      </c>
      <c r="F138">
        <f>VLOOKUP($C138,Storage!$B:$OP,3,FALSE)</f>
        <v>34.496861447580102</v>
      </c>
      <c r="G138">
        <f>VLOOKUP($C138,Storage!$B:$P,4,FALSE)</f>
        <v>706</v>
      </c>
      <c r="H138">
        <f>VLOOKUP($C138,Storage!$B:$P,5,FALSE)</f>
        <v>2800</v>
      </c>
      <c r="I138">
        <f>VLOOKUP($C138,Storage!$B:$P,6,FALSE)</f>
        <v>3506</v>
      </c>
      <c r="J138">
        <f>VLOOKUP($C138,Storage!$B:$P,7,FALSE)</f>
        <v>20240606</v>
      </c>
      <c r="K138" t="str">
        <f>VLOOKUP($C138,Storage!$B:$P,8,FALSE)</f>
        <v>PILOT</v>
      </c>
      <c r="L138" t="str">
        <f>VLOOKUP($C138,Storage!$B:$P,9,FALSE)</f>
        <v>M3M</v>
      </c>
      <c r="M138" t="str">
        <f>VLOOKUP($C138,Storage!$B:$P,10,FALSE)</f>
        <v>30m</v>
      </c>
      <c r="N138" t="str">
        <f>VLOOKUP($C138,Storage!$B:$P,11,FALSE)</f>
        <v>MS</v>
      </c>
      <c r="O138">
        <f>VLOOKUP($C138,Storage!$B:$P,12,FALSE)</f>
        <v>80</v>
      </c>
      <c r="P138">
        <f>VLOOKUP($C138,Storage!$B:$P,13,FALSE)</f>
        <v>85</v>
      </c>
      <c r="Q138">
        <f>VLOOKUP($C138,Storage!$B:$OP,14,FALSE)</f>
        <v>0</v>
      </c>
      <c r="R138" t="str">
        <f>INDEX('[1]Flight Log Morten'!$J:$W,MATCH($C138,'[1]Flight Log Morten'!$Z:$Z,0),1)</f>
        <v>Yes</v>
      </c>
      <c r="S138" t="str">
        <f>INDEX('[1]Flight Log Morten'!$J:$W,MATCH($C138,'[1]Flight Log Morten'!$Z:$Z,0),2)</f>
        <v>Yes</v>
      </c>
      <c r="T138" t="str">
        <f>INDEX('[1]Flight Log Morten'!$J:$W,MATCH($C138,'[1]Flight Log Morten'!$Z:$Z,0),3)</f>
        <v>Fahad</v>
      </c>
      <c r="U138" t="str">
        <f>INDEX('[1]Flight Log Morten'!$J:$W,MATCH($C138,'[1]Flight Log Morten'!$Z:$Z,0),4)</f>
        <v>not necessary</v>
      </c>
      <c r="V138" t="str">
        <f>INDEX('[1]Flight Log Morten'!$J:$W,MATCH($C138,'[1]Flight Log Morten'!$Z:$Z,0),5)</f>
        <v>No</v>
      </c>
      <c r="W138">
        <f>INDEX('[1]Flight Log Morten'!$J:$W,MATCH($C138,'[1]Flight Log Morten'!$Z:$Z,0),6)</f>
        <v>0</v>
      </c>
      <c r="X138">
        <f>INDEX('[1]Flight Log Morten'!$J:$W,MATCH($C138,'[1]Flight Log Morten'!$Z:$Z,0),7)</f>
        <v>0</v>
      </c>
      <c r="Y138">
        <f>INDEX('[1]Flight Log Morten'!$J:$W,MATCH($C138,'[1]Flight Log Morten'!$Z:$Z,0),8)</f>
        <v>0</v>
      </c>
      <c r="Z138">
        <f>INDEX('[1]Flight Log Morten'!$J:$W,MATCH($C138,'[1]Flight Log Morten'!$Z:$Z,0),9)</f>
        <v>0</v>
      </c>
      <c r="AA138" t="str">
        <f>INDEX('[1]Flight Log Morten'!$J:$W,MATCH($C138,'[1]Flight Log Morten'!$Z:$Z,0),10)</f>
        <v>9,6</v>
      </c>
      <c r="AB138" t="str">
        <f>INDEX('[1]Flight Log Morten'!$J:$W,MATCH($C138,'[1]Flight Log Morten'!$Z:$Z,0),11)</f>
        <v>M3M</v>
      </c>
      <c r="AC138" t="str">
        <f>INDEX('[1]Flight Log Morten'!$J:$W,MATCH($C138,'[1]Flight Log Morten'!$Z:$Z,0),12)</f>
        <v>two missing files, sd card full</v>
      </c>
    </row>
    <row r="139" spans="1:29" x14ac:dyDescent="0.3">
      <c r="A139" s="1" t="s">
        <v>277</v>
      </c>
      <c r="B139" s="1" t="s">
        <v>32</v>
      </c>
      <c r="C139" s="1" t="s">
        <v>282</v>
      </c>
      <c r="D139" s="1" t="s">
        <v>283</v>
      </c>
      <c r="E139" s="1" t="e">
        <f>VLOOKUP($C139,Storage!$B:$P,2,FALSE)</f>
        <v>#N/A</v>
      </c>
      <c r="F139" s="1" t="e">
        <f>VLOOKUP($C139,Storage!$B:$OP,3,FALSE)</f>
        <v>#N/A</v>
      </c>
      <c r="G139" s="1" t="e">
        <f>VLOOKUP($C139,Storage!$B:$P,4,FALSE)</f>
        <v>#N/A</v>
      </c>
      <c r="H139" s="1" t="e">
        <f>VLOOKUP($C139,Storage!$B:$P,5,FALSE)</f>
        <v>#N/A</v>
      </c>
      <c r="I139" s="1" t="e">
        <f>VLOOKUP($C139,Storage!$B:$P,6,FALSE)</f>
        <v>#N/A</v>
      </c>
      <c r="J139" s="1" t="e">
        <f>VLOOKUP($C139,Storage!$B:$P,7,FALSE)</f>
        <v>#N/A</v>
      </c>
      <c r="K139" s="1" t="e">
        <f>VLOOKUP($C139,Storage!$B:$P,8,FALSE)</f>
        <v>#N/A</v>
      </c>
      <c r="L139" s="1" t="e">
        <f>VLOOKUP($C139,Storage!$B:$P,9,FALSE)</f>
        <v>#N/A</v>
      </c>
      <c r="M139" s="1" t="e">
        <f>VLOOKUP($C139,Storage!$B:$P,10,FALSE)</f>
        <v>#N/A</v>
      </c>
      <c r="N139" s="1" t="e">
        <f>VLOOKUP($C139,Storage!$B:$P,11,FALSE)</f>
        <v>#N/A</v>
      </c>
      <c r="O139" s="1" t="e">
        <f>VLOOKUP($C139,Storage!$B:$P,12,FALSE)</f>
        <v>#N/A</v>
      </c>
      <c r="P139" s="1" t="e">
        <f>VLOOKUP($C139,Storage!$B:$P,13,FALSE)</f>
        <v>#N/A</v>
      </c>
      <c r="Q139" s="1" t="e">
        <f>VLOOKUP($C139,Storage!$B:$OP,14,FALSE)</f>
        <v>#N/A</v>
      </c>
      <c r="R139" t="e">
        <f>INDEX('[1]Flight Log Morten'!$J:$W,MATCH($C139,'[1]Flight Log Morten'!$Z:$Z,0),1)</f>
        <v>#N/A</v>
      </c>
      <c r="S139" t="e">
        <f>INDEX('[1]Flight Log Morten'!$J:$W,MATCH($C139,'[1]Flight Log Morten'!$Z:$Z,0),2)</f>
        <v>#N/A</v>
      </c>
      <c r="T139" t="e">
        <f>INDEX('[1]Flight Log Morten'!$J:$W,MATCH($C139,'[1]Flight Log Morten'!$Z:$Z,0),3)</f>
        <v>#N/A</v>
      </c>
      <c r="U139" t="e">
        <f>INDEX('[1]Flight Log Morten'!$J:$W,MATCH($C139,'[1]Flight Log Morten'!$Z:$Z,0),4)</f>
        <v>#N/A</v>
      </c>
      <c r="V139" t="e">
        <f>INDEX('[1]Flight Log Morten'!$J:$W,MATCH($C139,'[1]Flight Log Morten'!$Z:$Z,0),5)</f>
        <v>#N/A</v>
      </c>
      <c r="W139" t="e">
        <f>INDEX('[1]Flight Log Morten'!$J:$W,MATCH($C139,'[1]Flight Log Morten'!$Z:$Z,0),6)</f>
        <v>#N/A</v>
      </c>
      <c r="X139" t="e">
        <f>INDEX('[1]Flight Log Morten'!$J:$W,MATCH($C139,'[1]Flight Log Morten'!$Z:$Z,0),7)</f>
        <v>#N/A</v>
      </c>
      <c r="Y139" t="e">
        <f>INDEX('[1]Flight Log Morten'!$J:$W,MATCH($C139,'[1]Flight Log Morten'!$Z:$Z,0),8)</f>
        <v>#N/A</v>
      </c>
      <c r="Z139" t="e">
        <f>INDEX('[1]Flight Log Morten'!$J:$W,MATCH($C139,'[1]Flight Log Morten'!$Z:$Z,0),9)</f>
        <v>#N/A</v>
      </c>
      <c r="AA139" t="e">
        <f>INDEX('[1]Flight Log Morten'!$J:$W,MATCH($C139,'[1]Flight Log Morten'!$Z:$Z,0),10)</f>
        <v>#N/A</v>
      </c>
      <c r="AB139" t="e">
        <f>INDEX('[1]Flight Log Morten'!$J:$W,MATCH($C139,'[1]Flight Log Morten'!$Z:$Z,0),11)</f>
        <v>#N/A</v>
      </c>
      <c r="AC139" t="e">
        <f>INDEX('[1]Flight Log Morten'!$J:$W,MATCH($C139,'[1]Flight Log Morten'!$Z:$Z,0),12)</f>
        <v>#N/A</v>
      </c>
    </row>
    <row r="140" spans="1:29" x14ac:dyDescent="0.3">
      <c r="A140" t="s">
        <v>277</v>
      </c>
      <c r="B140" t="s">
        <v>32</v>
      </c>
      <c r="C140" t="s">
        <v>284</v>
      </c>
      <c r="D140" t="s">
        <v>285</v>
      </c>
      <c r="E140">
        <f>VLOOKUP($C140,Storage!$B:$P,2,FALSE)</f>
        <v>31.945100010372698</v>
      </c>
      <c r="F140">
        <f>VLOOKUP($C140,Storage!$B:$OP,3,FALSE)</f>
        <v>26.179129388183298</v>
      </c>
      <c r="G140">
        <f>VLOOKUP($C140,Storage!$B:$P,4,FALSE)</f>
        <v>541</v>
      </c>
      <c r="H140">
        <f>VLOOKUP($C140,Storage!$B:$P,5,FALSE)</f>
        <v>2144</v>
      </c>
      <c r="I140">
        <f>VLOOKUP($C140,Storage!$B:$P,6,FALSE)</f>
        <v>2685</v>
      </c>
      <c r="J140">
        <f>VLOOKUP($C140,Storage!$B:$P,7,FALSE)</f>
        <v>20240619</v>
      </c>
      <c r="K140" t="str">
        <f>VLOOKUP($C140,Storage!$B:$P,8,FALSE)</f>
        <v>PILOT</v>
      </c>
      <c r="L140" t="str">
        <f>VLOOKUP($C140,Storage!$B:$P,9,FALSE)</f>
        <v>M3M</v>
      </c>
      <c r="M140" t="str">
        <f>VLOOKUP($C140,Storage!$B:$P,10,FALSE)</f>
        <v>30m</v>
      </c>
      <c r="N140" t="str">
        <f>VLOOKUP($C140,Storage!$B:$P,11,FALSE)</f>
        <v>MS</v>
      </c>
      <c r="O140">
        <f>VLOOKUP($C140,Storage!$B:$P,12,FALSE)</f>
        <v>80</v>
      </c>
      <c r="P140">
        <f>VLOOKUP($C140,Storage!$B:$P,13,FALSE)</f>
        <v>85</v>
      </c>
      <c r="Q140">
        <f>VLOOKUP($C140,Storage!$B:$OP,14,FALSE)</f>
        <v>0</v>
      </c>
      <c r="R140" t="str">
        <f>INDEX('[1]Flight Log Morten'!$J:$W,MATCH($C140,'[1]Flight Log Morten'!$Z:$Z,0),1)</f>
        <v>No</v>
      </c>
      <c r="S140" t="str">
        <f>INDEX('[1]Flight Log Morten'!$J:$W,MATCH($C140,'[1]Flight Log Morten'!$Z:$Z,0),2)</f>
        <v>Yes</v>
      </c>
      <c r="T140" t="str">
        <f>INDEX('[1]Flight Log Morten'!$J:$W,MATCH($C140,'[1]Flight Log Morten'!$Z:$Z,0),3)</f>
        <v>Fahad</v>
      </c>
      <c r="U140" t="str">
        <f>INDEX('[1]Flight Log Morten'!$J:$W,MATCH($C140,'[1]Flight Log Morten'!$Z:$Z,0),4)</f>
        <v>not necessary</v>
      </c>
      <c r="V140" t="str">
        <f>INDEX('[1]Flight Log Morten'!$J:$W,MATCH($C140,'[1]Flight Log Morten'!$Z:$Z,0),5)</f>
        <v>No</v>
      </c>
      <c r="W140">
        <f>INDEX('[1]Flight Log Morten'!$J:$W,MATCH($C140,'[1]Flight Log Morten'!$Z:$Z,0),6)</f>
        <v>0</v>
      </c>
      <c r="X140" t="str">
        <f>INDEX('[1]Flight Log Morten'!$J:$W,MATCH($C140,'[1]Flight Log Morten'!$Z:$Z,0),7)</f>
        <v>M3M-2</v>
      </c>
      <c r="Y140">
        <f>INDEX('[1]Flight Log Morten'!$J:$W,MATCH($C140,'[1]Flight Log Morten'!$Z:$Z,0),8)</f>
        <v>0</v>
      </c>
      <c r="Z140">
        <f>INDEX('[1]Flight Log Morten'!$J:$W,MATCH($C140,'[1]Flight Log Morten'!$Z:$Z,0),9)</f>
        <v>0</v>
      </c>
      <c r="AA140">
        <f>INDEX('[1]Flight Log Morten'!$J:$W,MATCH($C140,'[1]Flight Log Morten'!$Z:$Z,0),10)</f>
        <v>0</v>
      </c>
      <c r="AB140" t="str">
        <f>INDEX('[1]Flight Log Morten'!$J:$W,MATCH($C140,'[1]Flight Log Morten'!$Z:$Z,0),11)</f>
        <v>M3M</v>
      </c>
      <c r="AC140" t="str">
        <f>INDEX('[1]Flight Log Morten'!$J:$W,MATCH($C140,'[1]Flight Log Morten'!$Z:$Z,0),12)</f>
        <v>Only 77% complete due to weather.</v>
      </c>
    </row>
    <row r="141" spans="1:29" x14ac:dyDescent="0.3">
      <c r="A141" t="s">
        <v>277</v>
      </c>
      <c r="B141" t="s">
        <v>32</v>
      </c>
      <c r="C141" t="s">
        <v>286</v>
      </c>
      <c r="D141" t="s">
        <v>287</v>
      </c>
      <c r="E141">
        <f>VLOOKUP($C141,Storage!$B:$P,2,FALSE)</f>
        <v>40.723672647960399</v>
      </c>
      <c r="F141">
        <f>VLOOKUP($C141,Storage!$B:$OP,3,FALSE)</f>
        <v>34.451850145123899</v>
      </c>
      <c r="G141">
        <f>VLOOKUP($C141,Storage!$B:$P,4,FALSE)</f>
        <v>695</v>
      </c>
      <c r="H141">
        <f>VLOOKUP($C141,Storage!$B:$P,5,FALSE)</f>
        <v>2772</v>
      </c>
      <c r="I141">
        <f>VLOOKUP($C141,Storage!$B:$P,6,FALSE)</f>
        <v>3467</v>
      </c>
      <c r="J141">
        <f>VLOOKUP($C141,Storage!$B:$P,7,FALSE)</f>
        <v>20240620</v>
      </c>
      <c r="K141" t="str">
        <f>VLOOKUP($C141,Storage!$B:$P,8,FALSE)</f>
        <v>PILOT</v>
      </c>
      <c r="L141" t="str">
        <f>VLOOKUP($C141,Storage!$B:$P,9,FALSE)</f>
        <v>M3M</v>
      </c>
      <c r="M141" t="str">
        <f>VLOOKUP($C141,Storage!$B:$P,10,FALSE)</f>
        <v>30m</v>
      </c>
      <c r="N141" t="str">
        <f>VLOOKUP($C141,Storage!$B:$P,11,FALSE)</f>
        <v>MS</v>
      </c>
      <c r="O141">
        <f>VLOOKUP($C141,Storage!$B:$P,12,FALSE)</f>
        <v>80</v>
      </c>
      <c r="P141">
        <f>VLOOKUP($C141,Storage!$B:$P,13,FALSE)</f>
        <v>85</v>
      </c>
      <c r="Q141">
        <f>VLOOKUP($C141,Storage!$B:$OP,14,FALSE)</f>
        <v>0</v>
      </c>
      <c r="R141" t="str">
        <f>INDEX('[1]Flight Log Morten'!$J:$W,MATCH($C141,'[1]Flight Log Morten'!$Z:$Z,0),1)</f>
        <v>Yes</v>
      </c>
      <c r="S141" t="str">
        <f>INDEX('[1]Flight Log Morten'!$J:$W,MATCH($C141,'[1]Flight Log Morten'!$Z:$Z,0),2)</f>
        <v>Yes</v>
      </c>
      <c r="T141" t="str">
        <f>INDEX('[1]Flight Log Morten'!$J:$W,MATCH($C141,'[1]Flight Log Morten'!$Z:$Z,0),3)</f>
        <v>Fahad</v>
      </c>
      <c r="U141" t="str">
        <f>INDEX('[1]Flight Log Morten'!$J:$W,MATCH($C141,'[1]Flight Log Morten'!$Z:$Z,0),4)</f>
        <v>not necessary</v>
      </c>
      <c r="V141" t="str">
        <f>INDEX('[1]Flight Log Morten'!$J:$W,MATCH($C141,'[1]Flight Log Morten'!$Z:$Z,0),5)</f>
        <v>No</v>
      </c>
      <c r="W141">
        <f>INDEX('[1]Flight Log Morten'!$J:$W,MATCH($C141,'[1]Flight Log Morten'!$Z:$Z,0),6)</f>
        <v>0</v>
      </c>
      <c r="X141" t="str">
        <f>INDEX('[1]Flight Log Morten'!$J:$W,MATCH($C141,'[1]Flight Log Morten'!$Z:$Z,0),7)</f>
        <v>M3M-2</v>
      </c>
      <c r="Y141">
        <f>INDEX('[1]Flight Log Morten'!$J:$W,MATCH($C141,'[1]Flight Log Morten'!$Z:$Z,0),8)</f>
        <v>0</v>
      </c>
      <c r="Z141">
        <f>INDEX('[1]Flight Log Morten'!$J:$W,MATCH($C141,'[1]Flight Log Morten'!$Z:$Z,0),9)</f>
        <v>0</v>
      </c>
      <c r="AA141">
        <f>INDEX('[1]Flight Log Morten'!$J:$W,MATCH($C141,'[1]Flight Log Morten'!$Z:$Z,0),10)</f>
        <v>5.4</v>
      </c>
      <c r="AB141" t="str">
        <f>INDEX('[1]Flight Log Morten'!$J:$W,MATCH($C141,'[1]Flight Log Morten'!$Z:$Z,0),11)</f>
        <v>M3M</v>
      </c>
      <c r="AC141">
        <f>INDEX('[1]Flight Log Morten'!$J:$W,MATCH($C141,'[1]Flight Log Morten'!$Z:$Z,0),12)</f>
        <v>0</v>
      </c>
    </row>
    <row r="142" spans="1:29" x14ac:dyDescent="0.3">
      <c r="A142" t="s">
        <v>277</v>
      </c>
      <c r="B142" t="s">
        <v>32</v>
      </c>
      <c r="C142" t="s">
        <v>288</v>
      </c>
      <c r="D142" t="s">
        <v>289</v>
      </c>
      <c r="E142">
        <f>VLOOKUP($C142,Storage!$B:$P,2,FALSE)</f>
        <v>41.739037646912003</v>
      </c>
      <c r="F142">
        <f>VLOOKUP($C142,Storage!$B:$OP,3,FALSE)</f>
        <v>34.422825351357403</v>
      </c>
      <c r="G142">
        <f>VLOOKUP($C142,Storage!$B:$P,4,FALSE)</f>
        <v>698</v>
      </c>
      <c r="H142">
        <f>VLOOKUP($C142,Storage!$B:$P,5,FALSE)</f>
        <v>2780</v>
      </c>
      <c r="I142">
        <f>VLOOKUP($C142,Storage!$B:$P,6,FALSE)</f>
        <v>3478</v>
      </c>
      <c r="J142">
        <f>VLOOKUP($C142,Storage!$B:$P,7,FALSE)</f>
        <v>20240624</v>
      </c>
      <c r="K142" t="str">
        <f>VLOOKUP($C142,Storage!$B:$P,8,FALSE)</f>
        <v>PILOT</v>
      </c>
      <c r="L142" t="str">
        <f>VLOOKUP($C142,Storage!$B:$P,9,FALSE)</f>
        <v>M3M</v>
      </c>
      <c r="M142" t="str">
        <f>VLOOKUP($C142,Storage!$B:$P,10,FALSE)</f>
        <v>30m</v>
      </c>
      <c r="N142" t="str">
        <f>VLOOKUP($C142,Storage!$B:$P,11,FALSE)</f>
        <v>MS</v>
      </c>
      <c r="O142">
        <f>VLOOKUP($C142,Storage!$B:$P,12,FALSE)</f>
        <v>80</v>
      </c>
      <c r="P142">
        <f>VLOOKUP($C142,Storage!$B:$P,13,FALSE)</f>
        <v>85</v>
      </c>
      <c r="Q142">
        <f>VLOOKUP($C142,Storage!$B:$OP,14,FALSE)</f>
        <v>0</v>
      </c>
      <c r="R142" t="str">
        <f>INDEX('[1]Flight Log Morten'!$J:$W,MATCH($C142,'[1]Flight Log Morten'!$Z:$Z,0),1)</f>
        <v>No</v>
      </c>
      <c r="S142" t="str">
        <f>INDEX('[1]Flight Log Morten'!$J:$W,MATCH($C142,'[1]Flight Log Morten'!$Z:$Z,0),2)</f>
        <v>Yes</v>
      </c>
      <c r="T142" t="str">
        <f>INDEX('[1]Flight Log Morten'!$J:$W,MATCH($C142,'[1]Flight Log Morten'!$Z:$Z,0),3)</f>
        <v>Fahad</v>
      </c>
      <c r="U142" t="str">
        <f>INDEX('[1]Flight Log Morten'!$J:$W,MATCH($C142,'[1]Flight Log Morten'!$Z:$Z,0),4)</f>
        <v>not necessary</v>
      </c>
      <c r="V142" t="str">
        <f>INDEX('[1]Flight Log Morten'!$J:$W,MATCH($C142,'[1]Flight Log Morten'!$Z:$Z,0),5)</f>
        <v>No</v>
      </c>
      <c r="W142">
        <f>INDEX('[1]Flight Log Morten'!$J:$W,MATCH($C142,'[1]Flight Log Morten'!$Z:$Z,0),6)</f>
        <v>0</v>
      </c>
      <c r="X142" t="str">
        <f>INDEX('[1]Flight Log Morten'!$J:$W,MATCH($C142,'[1]Flight Log Morten'!$Z:$Z,0),7)</f>
        <v>M3M-2</v>
      </c>
      <c r="Y142" t="str">
        <f>INDEX('[1]Flight Log Morten'!$J:$W,MATCH($C142,'[1]Flight Log Morten'!$Z:$Z,0),8)</f>
        <v>Sindre</v>
      </c>
      <c r="Z142">
        <f>INDEX('[1]Flight Log Morten'!$J:$W,MATCH($C142,'[1]Flight Log Morten'!$Z:$Z,0),9)</f>
        <v>0</v>
      </c>
      <c r="AA142">
        <f>INDEX('[1]Flight Log Morten'!$J:$W,MATCH($C142,'[1]Flight Log Morten'!$Z:$Z,0),10)</f>
        <v>0</v>
      </c>
      <c r="AB142" t="str">
        <f>INDEX('[1]Flight Log Morten'!$J:$W,MATCH($C142,'[1]Flight Log Morten'!$Z:$Z,0),11)</f>
        <v>M3M</v>
      </c>
      <c r="AC142" t="str">
        <f>INDEX('[1]Flight Log Morten'!$J:$W,MATCH($C142,'[1]Flight Log Morten'!$Z:$Z,0),12)</f>
        <v>Hole in the orthomosaic.</v>
      </c>
    </row>
    <row r="143" spans="1:29" x14ac:dyDescent="0.3">
      <c r="A143" t="s">
        <v>277</v>
      </c>
      <c r="B143" t="s">
        <v>32</v>
      </c>
      <c r="C143" t="s">
        <v>290</v>
      </c>
      <c r="D143" t="s">
        <v>291</v>
      </c>
      <c r="E143">
        <f>VLOOKUP($C143,Storage!$B:$P,2,FALSE)</f>
        <v>41.301624508574598</v>
      </c>
      <c r="F143">
        <f>VLOOKUP($C143,Storage!$B:$OP,3,FALSE)</f>
        <v>34.075160878710399</v>
      </c>
      <c r="G143">
        <f>VLOOKUP($C143,Storage!$B:$P,4,FALSE)</f>
        <v>704</v>
      </c>
      <c r="H143">
        <f>VLOOKUP($C143,Storage!$B:$P,5,FALSE)</f>
        <v>2784</v>
      </c>
      <c r="I143">
        <f>VLOOKUP($C143,Storage!$B:$P,6,FALSE)</f>
        <v>3488</v>
      </c>
      <c r="J143">
        <f>VLOOKUP($C143,Storage!$B:$P,7,FALSE)</f>
        <v>20240627</v>
      </c>
      <c r="K143" t="str">
        <f>VLOOKUP($C143,Storage!$B:$P,8,FALSE)</f>
        <v>PILOT</v>
      </c>
      <c r="L143" t="str">
        <f>VLOOKUP($C143,Storage!$B:$P,9,FALSE)</f>
        <v>M3M</v>
      </c>
      <c r="M143" t="str">
        <f>VLOOKUP($C143,Storage!$B:$P,10,FALSE)</f>
        <v>20m</v>
      </c>
      <c r="N143" t="str">
        <f>VLOOKUP($C143,Storage!$B:$P,11,FALSE)</f>
        <v>MS</v>
      </c>
      <c r="O143">
        <f>VLOOKUP($C143,Storage!$B:$P,12,FALSE)</f>
        <v>80</v>
      </c>
      <c r="P143">
        <f>VLOOKUP($C143,Storage!$B:$P,13,FALSE)</f>
        <v>85</v>
      </c>
      <c r="Q143">
        <f>VLOOKUP($C143,Storage!$B:$OP,14,FALSE)</f>
        <v>0</v>
      </c>
      <c r="R143" t="str">
        <f>INDEX('[1]Flight Log Morten'!$J:$W,MATCH($C143,'[1]Flight Log Morten'!$Z:$Z,0),1)</f>
        <v>Yes</v>
      </c>
      <c r="S143" t="str">
        <f>INDEX('[1]Flight Log Morten'!$J:$W,MATCH($C143,'[1]Flight Log Morten'!$Z:$Z,0),2)</f>
        <v>Yes</v>
      </c>
      <c r="T143" t="str">
        <f>INDEX('[1]Flight Log Morten'!$J:$W,MATCH($C143,'[1]Flight Log Morten'!$Z:$Z,0),3)</f>
        <v>Fahad</v>
      </c>
      <c r="U143" t="str">
        <f>INDEX('[1]Flight Log Morten'!$J:$W,MATCH($C143,'[1]Flight Log Morten'!$Z:$Z,0),4)</f>
        <v>not necessary</v>
      </c>
      <c r="V143" t="str">
        <f>INDEX('[1]Flight Log Morten'!$J:$W,MATCH($C143,'[1]Flight Log Morten'!$Z:$Z,0),5)</f>
        <v>No</v>
      </c>
      <c r="W143">
        <f>INDEX('[1]Flight Log Morten'!$J:$W,MATCH($C143,'[1]Flight Log Morten'!$Z:$Z,0),6)</f>
        <v>0</v>
      </c>
      <c r="X143" t="str">
        <f>INDEX('[1]Flight Log Morten'!$J:$W,MATCH($C143,'[1]Flight Log Morten'!$Z:$Z,0),7)</f>
        <v>M3M-2</v>
      </c>
      <c r="Y143" t="str">
        <f>INDEX('[1]Flight Log Morten'!$J:$W,MATCH($C143,'[1]Flight Log Morten'!$Z:$Z,0),8)</f>
        <v>Sindre Stokke</v>
      </c>
      <c r="Z143">
        <f>INDEX('[1]Flight Log Morten'!$J:$W,MATCH($C143,'[1]Flight Log Morten'!$Z:$Z,0),9)</f>
        <v>0</v>
      </c>
      <c r="AA143">
        <f>INDEX('[1]Flight Log Morten'!$J:$W,MATCH($C143,'[1]Flight Log Morten'!$Z:$Z,0),10)</f>
        <v>0</v>
      </c>
      <c r="AB143" t="str">
        <f>INDEX('[1]Flight Log Morten'!$J:$W,MATCH($C143,'[1]Flight Log Morten'!$Z:$Z,0),11)</f>
        <v>M3M</v>
      </c>
      <c r="AC143" t="str">
        <f>INDEX('[1]Flight Log Morten'!$J:$W,MATCH($C143,'[1]Flight Log Morten'!$Z:$Z,0),12)</f>
        <v xml:space="preserve">The "Computed Image/GCPs/Manual Tie Points Positions" contains some unusual rings. Failed to Process step 2 and 3. </v>
      </c>
    </row>
    <row r="144" spans="1:29" x14ac:dyDescent="0.3">
      <c r="A144" t="s">
        <v>277</v>
      </c>
      <c r="B144" t="s">
        <v>32</v>
      </c>
      <c r="C144" t="s">
        <v>292</v>
      </c>
      <c r="D144" t="s">
        <v>293</v>
      </c>
      <c r="E144">
        <f>VLOOKUP($C144,Storage!$B:$P,2,FALSE)</f>
        <v>41.598139734007397</v>
      </c>
      <c r="F144">
        <f>VLOOKUP($C144,Storage!$B:$OP,3,FALSE)</f>
        <v>33.070838664658297</v>
      </c>
      <c r="G144">
        <f>VLOOKUP($C144,Storage!$B:$P,4,FALSE)</f>
        <v>701</v>
      </c>
      <c r="H144">
        <f>VLOOKUP($C144,Storage!$B:$P,5,FALSE)</f>
        <v>2784</v>
      </c>
      <c r="I144">
        <f>VLOOKUP($C144,Storage!$B:$P,6,FALSE)</f>
        <v>3485</v>
      </c>
      <c r="J144">
        <f>VLOOKUP($C144,Storage!$B:$P,7,FALSE)</f>
        <v>20240701</v>
      </c>
      <c r="K144" t="str">
        <f>VLOOKUP($C144,Storage!$B:$P,8,FALSE)</f>
        <v>PILOT</v>
      </c>
      <c r="L144" t="str">
        <f>VLOOKUP($C144,Storage!$B:$P,9,FALSE)</f>
        <v>M3M</v>
      </c>
      <c r="M144" t="str">
        <f>VLOOKUP($C144,Storage!$B:$P,10,FALSE)</f>
        <v>30m</v>
      </c>
      <c r="N144" t="str">
        <f>VLOOKUP($C144,Storage!$B:$P,11,FALSE)</f>
        <v>MS</v>
      </c>
      <c r="O144">
        <f>VLOOKUP($C144,Storage!$B:$P,12,FALSE)</f>
        <v>80</v>
      </c>
      <c r="P144">
        <f>VLOOKUP($C144,Storage!$B:$P,13,FALSE)</f>
        <v>85</v>
      </c>
      <c r="Q144">
        <f>VLOOKUP($C144,Storage!$B:$OP,14,FALSE)</f>
        <v>0</v>
      </c>
      <c r="R144">
        <f>INDEX('[1]Flight Log Morten'!$J:$W,MATCH($C144,'[1]Flight Log Morten'!$Z:$Z,0),1)</f>
        <v>0</v>
      </c>
      <c r="S144" t="str">
        <f>INDEX('[1]Flight Log Morten'!$J:$W,MATCH($C144,'[1]Flight Log Morten'!$Z:$Z,0),2)</f>
        <v>Yes</v>
      </c>
      <c r="T144" t="str">
        <f>INDEX('[1]Flight Log Morten'!$J:$W,MATCH($C144,'[1]Flight Log Morten'!$Z:$Z,0),3)</f>
        <v>Fahad</v>
      </c>
      <c r="U144" t="str">
        <f>INDEX('[1]Flight Log Morten'!$J:$W,MATCH($C144,'[1]Flight Log Morten'!$Z:$Z,0),4)</f>
        <v>not necessary</v>
      </c>
      <c r="V144" t="str">
        <f>INDEX('[1]Flight Log Morten'!$J:$W,MATCH($C144,'[1]Flight Log Morten'!$Z:$Z,0),5)</f>
        <v>No</v>
      </c>
      <c r="W144">
        <f>INDEX('[1]Flight Log Morten'!$J:$W,MATCH($C144,'[1]Flight Log Morten'!$Z:$Z,0),6)</f>
        <v>0</v>
      </c>
      <c r="X144" t="str">
        <f>INDEX('[1]Flight Log Morten'!$J:$W,MATCH($C144,'[1]Flight Log Morten'!$Z:$Z,0),7)</f>
        <v>M3M-1</v>
      </c>
      <c r="Y144" t="str">
        <f>INDEX('[1]Flight Log Morten'!$J:$W,MATCH($C144,'[1]Flight Log Morten'!$Z:$Z,0),8)</f>
        <v>Sindre Stokke</v>
      </c>
      <c r="Z144">
        <f>INDEX('[1]Flight Log Morten'!$J:$W,MATCH($C144,'[1]Flight Log Morten'!$Z:$Z,0),9)</f>
        <v>0</v>
      </c>
      <c r="AA144">
        <f>INDEX('[1]Flight Log Morten'!$J:$W,MATCH($C144,'[1]Flight Log Morten'!$Z:$Z,0),10)</f>
        <v>0</v>
      </c>
      <c r="AB144" t="str">
        <f>INDEX('[1]Flight Log Morten'!$J:$W,MATCH($C144,'[1]Flight Log Morten'!$Z:$Z,0),11)</f>
        <v>M3M</v>
      </c>
      <c r="AC144" t="str">
        <f>INDEX('[1]Flight Log Morten'!$J:$W,MATCH($C144,'[1]Flight Log Morten'!$Z:$Z,0),12)</f>
        <v>Had to stop processing step 1 after 24 hours as it had just reached 13% on step 2/8.</v>
      </c>
    </row>
    <row r="145" spans="1:29" x14ac:dyDescent="0.3">
      <c r="A145" t="s">
        <v>277</v>
      </c>
      <c r="B145" t="s">
        <v>32</v>
      </c>
      <c r="C145" t="s">
        <v>294</v>
      </c>
      <c r="D145" t="s">
        <v>295</v>
      </c>
      <c r="E145">
        <f>VLOOKUP($C145,Storage!$B:$P,2,FALSE)</f>
        <v>34.567348343320099</v>
      </c>
      <c r="F145">
        <f>VLOOKUP($C145,Storage!$B:$OP,3,FALSE)</f>
        <v>14.2351900627836</v>
      </c>
      <c r="G145">
        <f>VLOOKUP($C145,Storage!$B:$P,4,FALSE)</f>
        <v>294</v>
      </c>
      <c r="H145">
        <f>VLOOKUP($C145,Storage!$B:$P,5,FALSE)</f>
        <v>1160</v>
      </c>
      <c r="I145">
        <f>VLOOKUP($C145,Storage!$B:$P,6,FALSE)</f>
        <v>1454</v>
      </c>
      <c r="J145">
        <f>VLOOKUP($C145,Storage!$B:$P,7,FALSE)</f>
        <v>20240708</v>
      </c>
      <c r="K145" t="str">
        <f>VLOOKUP($C145,Storage!$B:$P,8,FALSE)</f>
        <v>PILOT</v>
      </c>
      <c r="L145" t="str">
        <f>VLOOKUP($C145,Storage!$B:$P,9,FALSE)</f>
        <v>M3M</v>
      </c>
      <c r="M145" t="str">
        <f>VLOOKUP($C145,Storage!$B:$P,10,FALSE)</f>
        <v>30m</v>
      </c>
      <c r="N145" t="str">
        <f>VLOOKUP($C145,Storage!$B:$P,11,FALSE)</f>
        <v>MS</v>
      </c>
      <c r="O145">
        <f>VLOOKUP($C145,Storage!$B:$P,12,FALSE)</f>
        <v>70</v>
      </c>
      <c r="P145">
        <f>VLOOKUP($C145,Storage!$B:$P,13,FALSE)</f>
        <v>75</v>
      </c>
      <c r="Q145">
        <f>VLOOKUP($C145,Storage!$B:$OP,14,FALSE)</f>
        <v>0</v>
      </c>
      <c r="R145" t="str">
        <f>INDEX('[1]Flight Log Morten'!$J:$W,MATCH($C145,'[1]Flight Log Morten'!$Z:$Z,0),1)</f>
        <v>Errors with gcp</v>
      </c>
      <c r="S145" t="str">
        <f>INDEX('[1]Flight Log Morten'!$J:$W,MATCH($C145,'[1]Flight Log Morten'!$Z:$Z,0),2)</f>
        <v>Yes</v>
      </c>
      <c r="T145" t="str">
        <f>INDEX('[1]Flight Log Morten'!$J:$W,MATCH($C145,'[1]Flight Log Morten'!$Z:$Z,0),3)</f>
        <v>Fahad</v>
      </c>
      <c r="U145" t="str">
        <f>INDEX('[1]Flight Log Morten'!$J:$W,MATCH($C145,'[1]Flight Log Morten'!$Z:$Z,0),4)</f>
        <v>not necessary</v>
      </c>
      <c r="V145">
        <f>INDEX('[1]Flight Log Morten'!$J:$W,MATCH($C145,'[1]Flight Log Morten'!$Z:$Z,0),5)</f>
        <v>0</v>
      </c>
      <c r="W145">
        <f>INDEX('[1]Flight Log Morten'!$J:$W,MATCH($C145,'[1]Flight Log Morten'!$Z:$Z,0),6)</f>
        <v>0</v>
      </c>
      <c r="X145" t="str">
        <f>INDEX('[1]Flight Log Morten'!$J:$W,MATCH($C145,'[1]Flight Log Morten'!$Z:$Z,0),7)</f>
        <v>M3M-2</v>
      </c>
      <c r="Y145" t="str">
        <f>INDEX('[1]Flight Log Morten'!$J:$W,MATCH($C145,'[1]Flight Log Morten'!$Z:$Z,0),8)</f>
        <v>Sindre Stokke</v>
      </c>
      <c r="Z145">
        <f>INDEX('[1]Flight Log Morten'!$J:$W,MATCH($C145,'[1]Flight Log Morten'!$Z:$Z,0),9)</f>
        <v>0</v>
      </c>
      <c r="AA145">
        <f>INDEX('[1]Flight Log Morten'!$J:$W,MATCH($C145,'[1]Flight Log Morten'!$Z:$Z,0),10)</f>
        <v>0</v>
      </c>
      <c r="AB145" t="str">
        <f>INDEX('[1]Flight Log Morten'!$J:$W,MATCH($C145,'[1]Flight Log Morten'!$Z:$Z,0),11)</f>
        <v>M3M</v>
      </c>
      <c r="AC145">
        <f>INDEX('[1]Flight Log Morten'!$J:$W,MATCH($C145,'[1]Flight Log Morten'!$Z:$Z,0),12)</f>
        <v>0</v>
      </c>
    </row>
    <row r="146" spans="1:29" x14ac:dyDescent="0.3">
      <c r="A146" s="1" t="s">
        <v>277</v>
      </c>
      <c r="B146" s="1" t="s">
        <v>32</v>
      </c>
      <c r="C146" s="1" t="s">
        <v>296</v>
      </c>
      <c r="D146" s="1" t="s">
        <v>297</v>
      </c>
      <c r="E146" s="1" t="e">
        <f>VLOOKUP($C146,Storage!$B:$P,2,FALSE)</f>
        <v>#N/A</v>
      </c>
      <c r="F146" s="1" t="e">
        <f>VLOOKUP($C146,Storage!$B:$OP,3,FALSE)</f>
        <v>#N/A</v>
      </c>
      <c r="G146" s="1" t="e">
        <f>VLOOKUP($C146,Storage!$B:$P,4,FALSE)</f>
        <v>#N/A</v>
      </c>
      <c r="H146" s="1" t="e">
        <f>VLOOKUP($C146,Storage!$B:$P,5,FALSE)</f>
        <v>#N/A</v>
      </c>
      <c r="I146" s="1" t="e">
        <f>VLOOKUP($C146,Storage!$B:$P,6,FALSE)</f>
        <v>#N/A</v>
      </c>
      <c r="J146" s="1" t="e">
        <f>VLOOKUP($C146,Storage!$B:$P,7,FALSE)</f>
        <v>#N/A</v>
      </c>
      <c r="K146" s="1" t="e">
        <f>VLOOKUP($C146,Storage!$B:$P,8,FALSE)</f>
        <v>#N/A</v>
      </c>
      <c r="L146" s="1" t="e">
        <f>VLOOKUP($C146,Storage!$B:$P,9,FALSE)</f>
        <v>#N/A</v>
      </c>
      <c r="M146" s="1" t="e">
        <f>VLOOKUP($C146,Storage!$B:$P,10,FALSE)</f>
        <v>#N/A</v>
      </c>
      <c r="N146" s="1" t="e">
        <f>VLOOKUP($C146,Storage!$B:$P,11,FALSE)</f>
        <v>#N/A</v>
      </c>
      <c r="O146" s="1" t="e">
        <f>VLOOKUP($C146,Storage!$B:$P,12,FALSE)</f>
        <v>#N/A</v>
      </c>
      <c r="P146" s="1" t="e">
        <f>VLOOKUP($C146,Storage!$B:$P,13,FALSE)</f>
        <v>#N/A</v>
      </c>
      <c r="Q146" s="1" t="e">
        <f>VLOOKUP($C146,Storage!$B:$OP,14,FALSE)</f>
        <v>#N/A</v>
      </c>
      <c r="R146" t="e">
        <f>INDEX('[1]Flight Log Morten'!$J:$W,MATCH($C146,'[1]Flight Log Morten'!$Z:$Z,0),1)</f>
        <v>#N/A</v>
      </c>
      <c r="S146" t="e">
        <f>INDEX('[1]Flight Log Morten'!$J:$W,MATCH($C146,'[1]Flight Log Morten'!$Z:$Z,0),2)</f>
        <v>#N/A</v>
      </c>
      <c r="T146" t="e">
        <f>INDEX('[1]Flight Log Morten'!$J:$W,MATCH($C146,'[1]Flight Log Morten'!$Z:$Z,0),3)</f>
        <v>#N/A</v>
      </c>
      <c r="U146" t="e">
        <f>INDEX('[1]Flight Log Morten'!$J:$W,MATCH($C146,'[1]Flight Log Morten'!$Z:$Z,0),4)</f>
        <v>#N/A</v>
      </c>
      <c r="V146" t="e">
        <f>INDEX('[1]Flight Log Morten'!$J:$W,MATCH($C146,'[1]Flight Log Morten'!$Z:$Z,0),5)</f>
        <v>#N/A</v>
      </c>
      <c r="W146" t="e">
        <f>INDEX('[1]Flight Log Morten'!$J:$W,MATCH($C146,'[1]Flight Log Morten'!$Z:$Z,0),6)</f>
        <v>#N/A</v>
      </c>
      <c r="X146" t="e">
        <f>INDEX('[1]Flight Log Morten'!$J:$W,MATCH($C146,'[1]Flight Log Morten'!$Z:$Z,0),7)</f>
        <v>#N/A</v>
      </c>
      <c r="Y146" t="e">
        <f>INDEX('[1]Flight Log Morten'!$J:$W,MATCH($C146,'[1]Flight Log Morten'!$Z:$Z,0),8)</f>
        <v>#N/A</v>
      </c>
      <c r="Z146" t="e">
        <f>INDEX('[1]Flight Log Morten'!$J:$W,MATCH($C146,'[1]Flight Log Morten'!$Z:$Z,0),9)</f>
        <v>#N/A</v>
      </c>
      <c r="AA146" t="e">
        <f>INDEX('[1]Flight Log Morten'!$J:$W,MATCH($C146,'[1]Flight Log Morten'!$Z:$Z,0),10)</f>
        <v>#N/A</v>
      </c>
      <c r="AB146" t="e">
        <f>INDEX('[1]Flight Log Morten'!$J:$W,MATCH($C146,'[1]Flight Log Morten'!$Z:$Z,0),11)</f>
        <v>#N/A</v>
      </c>
      <c r="AC146" t="e">
        <f>INDEX('[1]Flight Log Morten'!$J:$W,MATCH($C146,'[1]Flight Log Morten'!$Z:$Z,0),12)</f>
        <v>#N/A</v>
      </c>
    </row>
    <row r="147" spans="1:29" x14ac:dyDescent="0.3">
      <c r="A147" t="s">
        <v>277</v>
      </c>
      <c r="B147" t="s">
        <v>32</v>
      </c>
      <c r="C147" t="s">
        <v>298</v>
      </c>
      <c r="D147" t="s">
        <v>299</v>
      </c>
      <c r="E147">
        <f>VLOOKUP($C147,Storage!$B:$P,2,FALSE)</f>
        <v>34.770121821202302</v>
      </c>
      <c r="F147">
        <f>VLOOKUP($C147,Storage!$B:$OP,3,FALSE)</f>
        <v>13.8387212241068</v>
      </c>
      <c r="G147">
        <f>VLOOKUP($C147,Storage!$B:$P,4,FALSE)</f>
        <v>290</v>
      </c>
      <c r="H147">
        <f>VLOOKUP($C147,Storage!$B:$P,5,FALSE)</f>
        <v>1156</v>
      </c>
      <c r="I147">
        <f>VLOOKUP($C147,Storage!$B:$P,6,FALSE)</f>
        <v>1446</v>
      </c>
      <c r="J147">
        <f>VLOOKUP($C147,Storage!$B:$P,7,FALSE)</f>
        <v>20240724</v>
      </c>
      <c r="K147" t="str">
        <f>VLOOKUP($C147,Storage!$B:$P,8,FALSE)</f>
        <v>PILOT</v>
      </c>
      <c r="L147" t="str">
        <f>VLOOKUP($C147,Storage!$B:$P,9,FALSE)</f>
        <v>M3M</v>
      </c>
      <c r="M147" t="str">
        <f>VLOOKUP($C147,Storage!$B:$P,10,FALSE)</f>
        <v>30m</v>
      </c>
      <c r="N147" t="str">
        <f>VLOOKUP($C147,Storage!$B:$P,11,FALSE)</f>
        <v>MS</v>
      </c>
      <c r="O147">
        <f>VLOOKUP($C147,Storage!$B:$P,12,FALSE)</f>
        <v>70</v>
      </c>
      <c r="P147">
        <f>VLOOKUP($C147,Storage!$B:$P,13,FALSE)</f>
        <v>75</v>
      </c>
      <c r="Q147">
        <f>VLOOKUP($C147,Storage!$B:$OP,14,FALSE)</f>
        <v>0</v>
      </c>
      <c r="R147" t="str">
        <f>INDEX('[1]Flight Log Morten'!$J:$W,MATCH($C147,'[1]Flight Log Morten'!$Z:$Z,0),1)</f>
        <v>Yes</v>
      </c>
      <c r="S147" t="str">
        <f>INDEX('[1]Flight Log Morten'!$J:$W,MATCH($C147,'[1]Flight Log Morten'!$Z:$Z,0),2)</f>
        <v>Yes</v>
      </c>
      <c r="T147" t="str">
        <f>INDEX('[1]Flight Log Morten'!$J:$W,MATCH($C147,'[1]Flight Log Morten'!$Z:$Z,0),3)</f>
        <v>Fahad</v>
      </c>
      <c r="U147" t="str">
        <f>INDEX('[1]Flight Log Morten'!$J:$W,MATCH($C147,'[1]Flight Log Morten'!$Z:$Z,0),4)</f>
        <v>not necessary</v>
      </c>
      <c r="V147">
        <f>INDEX('[1]Flight Log Morten'!$J:$W,MATCH($C147,'[1]Flight Log Morten'!$Z:$Z,0),5)</f>
        <v>0</v>
      </c>
      <c r="W147">
        <f>INDEX('[1]Flight Log Morten'!$J:$W,MATCH($C147,'[1]Flight Log Morten'!$Z:$Z,0),6)</f>
        <v>0</v>
      </c>
      <c r="X147" t="str">
        <f>INDEX('[1]Flight Log Morten'!$J:$W,MATCH($C147,'[1]Flight Log Morten'!$Z:$Z,0),7)</f>
        <v>M3M-1</v>
      </c>
      <c r="Y147" t="str">
        <f>INDEX('[1]Flight Log Morten'!$J:$W,MATCH($C147,'[1]Flight Log Morten'!$Z:$Z,0),8)</f>
        <v>Sindre Stokke</v>
      </c>
      <c r="Z147">
        <f>INDEX('[1]Flight Log Morten'!$J:$W,MATCH($C147,'[1]Flight Log Morten'!$Z:$Z,0),9)</f>
        <v>0</v>
      </c>
      <c r="AA147">
        <f>INDEX('[1]Flight Log Morten'!$J:$W,MATCH($C147,'[1]Flight Log Morten'!$Z:$Z,0),10)</f>
        <v>0</v>
      </c>
      <c r="AB147" t="str">
        <f>INDEX('[1]Flight Log Morten'!$J:$W,MATCH($C147,'[1]Flight Log Morten'!$Z:$Z,0),11)</f>
        <v>M3M</v>
      </c>
      <c r="AC147">
        <f>INDEX('[1]Flight Log Morten'!$J:$W,MATCH($C147,'[1]Flight Log Morten'!$Z:$Z,0),12)</f>
        <v>0</v>
      </c>
    </row>
    <row r="148" spans="1:29" x14ac:dyDescent="0.3">
      <c r="A148" t="s">
        <v>277</v>
      </c>
      <c r="B148" t="s">
        <v>32</v>
      </c>
      <c r="C148" t="s">
        <v>300</v>
      </c>
      <c r="D148" t="s">
        <v>301</v>
      </c>
      <c r="E148">
        <f>VLOOKUP($C148,Storage!$B:$P,2,FALSE)</f>
        <v>38.523205557837997</v>
      </c>
      <c r="F148">
        <f>VLOOKUP($C148,Storage!$B:$OP,3,FALSE)</f>
        <v>13.912574014626401</v>
      </c>
      <c r="G148">
        <f>VLOOKUP($C148,Storage!$B:$P,4,FALSE)</f>
        <v>292</v>
      </c>
      <c r="H148">
        <f>VLOOKUP($C148,Storage!$B:$P,5,FALSE)</f>
        <v>1160</v>
      </c>
      <c r="I148">
        <f>VLOOKUP($C148,Storage!$B:$P,6,FALSE)</f>
        <v>1452</v>
      </c>
      <c r="J148">
        <f>VLOOKUP($C148,Storage!$B:$P,7,FALSE)</f>
        <v>20240729</v>
      </c>
      <c r="K148" t="str">
        <f>VLOOKUP($C148,Storage!$B:$P,8,FALSE)</f>
        <v>PILOT</v>
      </c>
      <c r="L148" t="str">
        <f>VLOOKUP($C148,Storage!$B:$P,9,FALSE)</f>
        <v>M3M</v>
      </c>
      <c r="M148" t="str">
        <f>VLOOKUP($C148,Storage!$B:$P,10,FALSE)</f>
        <v>30m</v>
      </c>
      <c r="N148" t="str">
        <f>VLOOKUP($C148,Storage!$B:$P,11,FALSE)</f>
        <v>MS</v>
      </c>
      <c r="O148">
        <f>VLOOKUP($C148,Storage!$B:$P,12,FALSE)</f>
        <v>70</v>
      </c>
      <c r="P148">
        <f>VLOOKUP($C148,Storage!$B:$P,13,FALSE)</f>
        <v>75</v>
      </c>
      <c r="Q148">
        <f>VLOOKUP($C148,Storage!$B:$OP,14,FALSE)</f>
        <v>0</v>
      </c>
      <c r="R148" t="str">
        <f>INDEX('[1]Flight Log Morten'!$J:$W,MATCH($C148,'[1]Flight Log Morten'!$Z:$Z,0),1)</f>
        <v>Yes</v>
      </c>
      <c r="S148" t="str">
        <f>INDEX('[1]Flight Log Morten'!$J:$W,MATCH($C148,'[1]Flight Log Morten'!$Z:$Z,0),2)</f>
        <v>Yes</v>
      </c>
      <c r="T148" t="str">
        <f>INDEX('[1]Flight Log Morten'!$J:$W,MATCH($C148,'[1]Flight Log Morten'!$Z:$Z,0),3)</f>
        <v>Fahad</v>
      </c>
      <c r="U148" t="str">
        <f>INDEX('[1]Flight Log Morten'!$J:$W,MATCH($C148,'[1]Flight Log Morten'!$Z:$Z,0),4)</f>
        <v>not necessary</v>
      </c>
      <c r="V148">
        <f>INDEX('[1]Flight Log Morten'!$J:$W,MATCH($C148,'[1]Flight Log Morten'!$Z:$Z,0),5)</f>
        <v>0</v>
      </c>
      <c r="W148">
        <f>INDEX('[1]Flight Log Morten'!$J:$W,MATCH($C148,'[1]Flight Log Morten'!$Z:$Z,0),6)</f>
        <v>0</v>
      </c>
      <c r="X148" t="str">
        <f>INDEX('[1]Flight Log Morten'!$J:$W,MATCH($C148,'[1]Flight Log Morten'!$Z:$Z,0),7)</f>
        <v>M3M-1</v>
      </c>
      <c r="Y148" t="str">
        <f>INDEX('[1]Flight Log Morten'!$J:$W,MATCH($C148,'[1]Flight Log Morten'!$Z:$Z,0),8)</f>
        <v>Mathias</v>
      </c>
      <c r="Z148">
        <f>INDEX('[1]Flight Log Morten'!$J:$W,MATCH($C148,'[1]Flight Log Morten'!$Z:$Z,0),9)</f>
        <v>0</v>
      </c>
      <c r="AA148">
        <f>INDEX('[1]Flight Log Morten'!$J:$W,MATCH($C148,'[1]Flight Log Morten'!$Z:$Z,0),10)</f>
        <v>0</v>
      </c>
      <c r="AB148" t="str">
        <f>INDEX('[1]Flight Log Morten'!$J:$W,MATCH($C148,'[1]Flight Log Morten'!$Z:$Z,0),11)</f>
        <v>M3M</v>
      </c>
      <c r="AC148" t="str">
        <f>INDEX('[1]Flight Log Morten'!$J:$W,MATCH($C148,'[1]Flight Log Morten'!$Z:$Z,0),12)</f>
        <v>WHY DOES IT HAVE DSM AND NOT INDICES?</v>
      </c>
    </row>
    <row r="149" spans="1:29" x14ac:dyDescent="0.3">
      <c r="A149" t="s">
        <v>277</v>
      </c>
      <c r="B149" t="s">
        <v>32</v>
      </c>
      <c r="C149" t="s">
        <v>302</v>
      </c>
      <c r="D149" t="s">
        <v>303</v>
      </c>
      <c r="E149">
        <f>VLOOKUP($C149,Storage!$B:$P,2,FALSE)</f>
        <v>33.052481044083798</v>
      </c>
      <c r="F149">
        <f>VLOOKUP($C149,Storage!$B:$OP,3,FALSE)</f>
        <v>14.6440857034176</v>
      </c>
      <c r="G149">
        <f>VLOOKUP($C149,Storage!$B:$P,4,FALSE)</f>
        <v>308</v>
      </c>
      <c r="H149">
        <f>VLOOKUP($C149,Storage!$B:$P,5,FALSE)</f>
        <v>1208</v>
      </c>
      <c r="I149">
        <f>VLOOKUP($C149,Storage!$B:$P,6,FALSE)</f>
        <v>1516</v>
      </c>
      <c r="J149">
        <f>VLOOKUP($C149,Storage!$B:$P,7,FALSE)</f>
        <v>20240806</v>
      </c>
      <c r="K149" t="str">
        <f>VLOOKUP($C149,Storage!$B:$P,8,FALSE)</f>
        <v>PILOT</v>
      </c>
      <c r="L149" t="str">
        <f>VLOOKUP($C149,Storage!$B:$P,9,FALSE)</f>
        <v>M3M</v>
      </c>
      <c r="M149" t="str">
        <f>VLOOKUP($C149,Storage!$B:$P,10,FALSE)</f>
        <v>30m</v>
      </c>
      <c r="N149" t="str">
        <f>VLOOKUP($C149,Storage!$B:$P,11,FALSE)</f>
        <v>MS</v>
      </c>
      <c r="O149">
        <f>VLOOKUP($C149,Storage!$B:$P,12,FALSE)</f>
        <v>70</v>
      </c>
      <c r="P149">
        <f>VLOOKUP($C149,Storage!$B:$P,13,FALSE)</f>
        <v>75</v>
      </c>
      <c r="Q149">
        <f>VLOOKUP($C149,Storage!$B:$OP,14,FALSE)</f>
        <v>0</v>
      </c>
      <c r="R149">
        <f>INDEX('[1]Flight Log Morten'!$J:$W,MATCH($C149,'[1]Flight Log Morten'!$Z:$Z,0),1)</f>
        <v>0</v>
      </c>
      <c r="S149" t="str">
        <f>INDEX('[1]Flight Log Morten'!$J:$W,MATCH($C149,'[1]Flight Log Morten'!$Z:$Z,0),2)</f>
        <v>Yes</v>
      </c>
      <c r="T149" t="str">
        <f>INDEX('[1]Flight Log Morten'!$J:$W,MATCH($C149,'[1]Flight Log Morten'!$Z:$Z,0),3)</f>
        <v>Fahad</v>
      </c>
      <c r="U149" t="str">
        <f>INDEX('[1]Flight Log Morten'!$J:$W,MATCH($C149,'[1]Flight Log Morten'!$Z:$Z,0),4)</f>
        <v>not necessary</v>
      </c>
      <c r="V149">
        <f>INDEX('[1]Flight Log Morten'!$J:$W,MATCH($C149,'[1]Flight Log Morten'!$Z:$Z,0),5)</f>
        <v>0</v>
      </c>
      <c r="W149">
        <f>INDEX('[1]Flight Log Morten'!$J:$W,MATCH($C149,'[1]Flight Log Morten'!$Z:$Z,0),6)</f>
        <v>0</v>
      </c>
      <c r="X149" t="str">
        <f>INDEX('[1]Flight Log Morten'!$J:$W,MATCH($C149,'[1]Flight Log Morten'!$Z:$Z,0),7)</f>
        <v>M3M-1</v>
      </c>
      <c r="Y149" t="str">
        <f>INDEX('[1]Flight Log Morten'!$J:$W,MATCH($C149,'[1]Flight Log Morten'!$Z:$Z,0),8)</f>
        <v>Sindre Stokke</v>
      </c>
      <c r="Z149">
        <f>INDEX('[1]Flight Log Morten'!$J:$W,MATCH($C149,'[1]Flight Log Morten'!$Z:$Z,0),9)</f>
        <v>0</v>
      </c>
      <c r="AA149">
        <f>INDEX('[1]Flight Log Morten'!$J:$W,MATCH($C149,'[1]Flight Log Morten'!$Z:$Z,0),10)</f>
        <v>0</v>
      </c>
      <c r="AB149" t="str">
        <f>INDEX('[1]Flight Log Morten'!$J:$W,MATCH($C149,'[1]Flight Log Morten'!$Z:$Z,0),11)</f>
        <v>M3M</v>
      </c>
      <c r="AC149" t="str">
        <f>INDEX('[1]Flight Log Morten'!$J:$W,MATCH($C149,'[1]Flight Log Morten'!$Z:$Z,0),12)</f>
        <v>Flying went on for maybe 2 hours due to inconsistent clouds</v>
      </c>
    </row>
    <row r="150" spans="1:29" x14ac:dyDescent="0.3">
      <c r="A150" t="s">
        <v>277</v>
      </c>
      <c r="B150" t="s">
        <v>32</v>
      </c>
      <c r="C150" t="s">
        <v>304</v>
      </c>
      <c r="D150" t="s">
        <v>305</v>
      </c>
      <c r="E150">
        <f>VLOOKUP($C150,Storage!$B:$P,2,FALSE)</f>
        <v>36.367782761342802</v>
      </c>
      <c r="F150">
        <f>VLOOKUP($C150,Storage!$B:$OP,3,FALSE)</f>
        <v>13.7583816908299</v>
      </c>
      <c r="G150">
        <f>VLOOKUP($C150,Storage!$B:$P,4,FALSE)</f>
        <v>292</v>
      </c>
      <c r="H150">
        <f>VLOOKUP($C150,Storage!$B:$P,5,FALSE)</f>
        <v>1160</v>
      </c>
      <c r="I150">
        <f>VLOOKUP($C150,Storage!$B:$P,6,FALSE)</f>
        <v>1452</v>
      </c>
      <c r="J150">
        <f>VLOOKUP($C150,Storage!$B:$P,7,FALSE)</f>
        <v>20240807</v>
      </c>
      <c r="K150" t="str">
        <f>VLOOKUP($C150,Storage!$B:$P,8,FALSE)</f>
        <v>PILOT</v>
      </c>
      <c r="L150" t="str">
        <f>VLOOKUP($C150,Storage!$B:$P,9,FALSE)</f>
        <v>M3M</v>
      </c>
      <c r="M150" t="str">
        <f>VLOOKUP($C150,Storage!$B:$P,10,FALSE)</f>
        <v>30m</v>
      </c>
      <c r="N150" t="str">
        <f>VLOOKUP($C150,Storage!$B:$P,11,FALSE)</f>
        <v>MS</v>
      </c>
      <c r="O150">
        <f>VLOOKUP($C150,Storage!$B:$P,12,FALSE)</f>
        <v>70</v>
      </c>
      <c r="P150">
        <f>VLOOKUP($C150,Storage!$B:$P,13,FALSE)</f>
        <v>75</v>
      </c>
      <c r="Q150">
        <f>VLOOKUP($C150,Storage!$B:$OP,14,FALSE)</f>
        <v>0</v>
      </c>
      <c r="R150" t="str">
        <f>INDEX('[1]Flight Log Morten'!$J:$W,MATCH($C150,'[1]Flight Log Morten'!$Z:$Z,0),1)</f>
        <v>Yes</v>
      </c>
      <c r="S150" t="str">
        <f>INDEX('[1]Flight Log Morten'!$J:$W,MATCH($C150,'[1]Flight Log Morten'!$Z:$Z,0),2)</f>
        <v>Yes</v>
      </c>
      <c r="T150" t="str">
        <f>INDEX('[1]Flight Log Morten'!$J:$W,MATCH($C150,'[1]Flight Log Morten'!$Z:$Z,0),3)</f>
        <v>Fahad</v>
      </c>
      <c r="U150" t="str">
        <f>INDEX('[1]Flight Log Morten'!$J:$W,MATCH($C150,'[1]Flight Log Morten'!$Z:$Z,0),4)</f>
        <v>not necessary</v>
      </c>
      <c r="V150">
        <f>INDEX('[1]Flight Log Morten'!$J:$W,MATCH($C150,'[1]Flight Log Morten'!$Z:$Z,0),5)</f>
        <v>0</v>
      </c>
      <c r="W150">
        <f>INDEX('[1]Flight Log Morten'!$J:$W,MATCH($C150,'[1]Flight Log Morten'!$Z:$Z,0),6)</f>
        <v>0</v>
      </c>
      <c r="X150" t="str">
        <f>INDEX('[1]Flight Log Morten'!$J:$W,MATCH($C150,'[1]Flight Log Morten'!$Z:$Z,0),7)</f>
        <v>M3M-1</v>
      </c>
      <c r="Y150" t="str">
        <f>INDEX('[1]Flight Log Morten'!$J:$W,MATCH($C150,'[1]Flight Log Morten'!$Z:$Z,0),8)</f>
        <v>Harri</v>
      </c>
      <c r="Z150">
        <f>INDEX('[1]Flight Log Morten'!$J:$W,MATCH($C150,'[1]Flight Log Morten'!$Z:$Z,0),9)</f>
        <v>0</v>
      </c>
      <c r="AA150">
        <f>INDEX('[1]Flight Log Morten'!$J:$W,MATCH($C150,'[1]Flight Log Morten'!$Z:$Z,0),10)</f>
        <v>0</v>
      </c>
      <c r="AB150" t="str">
        <f>INDEX('[1]Flight Log Morten'!$J:$W,MATCH($C150,'[1]Flight Log Morten'!$Z:$Z,0),11)</f>
        <v>M3M</v>
      </c>
      <c r="AC150" t="str">
        <f>INDEX('[1]Flight Log Morten'!$J:$W,MATCH($C150,'[1]Flight Log Morten'!$Z:$Z,0),12)</f>
        <v>Processed on local machine (dektop PC). Failed on step 3, maybe due to insufficient storage space on the C drive.</v>
      </c>
    </row>
    <row r="151" spans="1:29" x14ac:dyDescent="0.3">
      <c r="A151" t="s">
        <v>277</v>
      </c>
      <c r="B151" t="s">
        <v>32</v>
      </c>
      <c r="C151" t="s">
        <v>306</v>
      </c>
      <c r="D151" t="s">
        <v>307</v>
      </c>
      <c r="E151">
        <f>VLOOKUP($C151,Storage!$B:$P,2,FALSE)</f>
        <v>41.363933606073203</v>
      </c>
      <c r="F151">
        <f>VLOOKUP($C151,Storage!$B:$OP,3,FALSE)</f>
        <v>14.175158799625899</v>
      </c>
      <c r="G151">
        <f>VLOOKUP($C151,Storage!$B:$P,4,FALSE)</f>
        <v>292</v>
      </c>
      <c r="H151">
        <f>VLOOKUP($C151,Storage!$B:$P,5,FALSE)</f>
        <v>1156</v>
      </c>
      <c r="I151">
        <f>VLOOKUP($C151,Storage!$B:$P,6,FALSE)</f>
        <v>1448</v>
      </c>
      <c r="J151">
        <f>VLOOKUP($C151,Storage!$B:$P,7,FALSE)</f>
        <v>20240812</v>
      </c>
      <c r="K151" t="str">
        <f>VLOOKUP($C151,Storage!$B:$P,8,FALSE)</f>
        <v>PILOT</v>
      </c>
      <c r="L151" t="str">
        <f>VLOOKUP($C151,Storage!$B:$P,9,FALSE)</f>
        <v>M3M</v>
      </c>
      <c r="M151" t="str">
        <f>VLOOKUP($C151,Storage!$B:$P,10,FALSE)</f>
        <v>30m</v>
      </c>
      <c r="N151" t="str">
        <f>VLOOKUP($C151,Storage!$B:$P,11,FALSE)</f>
        <v>MS</v>
      </c>
      <c r="O151">
        <f>VLOOKUP($C151,Storage!$B:$P,12,FALSE)</f>
        <v>70</v>
      </c>
      <c r="P151">
        <f>VLOOKUP($C151,Storage!$B:$P,13,FALSE)</f>
        <v>75</v>
      </c>
      <c r="Q151">
        <f>VLOOKUP($C151,Storage!$B:$OP,14,FALSE)</f>
        <v>0</v>
      </c>
      <c r="R151">
        <f>INDEX('[1]Flight Log Morten'!$J:$W,MATCH($C151,'[1]Flight Log Morten'!$Z:$Z,0),1)</f>
        <v>0</v>
      </c>
      <c r="S151" t="str">
        <f>INDEX('[1]Flight Log Morten'!$J:$W,MATCH($C151,'[1]Flight Log Morten'!$Z:$Z,0),2)</f>
        <v>Yes</v>
      </c>
      <c r="T151" t="str">
        <f>INDEX('[1]Flight Log Morten'!$J:$W,MATCH($C151,'[1]Flight Log Morten'!$Z:$Z,0),3)</f>
        <v>Fahad</v>
      </c>
      <c r="U151" t="str">
        <f>INDEX('[1]Flight Log Morten'!$J:$W,MATCH($C151,'[1]Flight Log Morten'!$Z:$Z,0),4)</f>
        <v>not necessary</v>
      </c>
      <c r="V151">
        <f>INDEX('[1]Flight Log Morten'!$J:$W,MATCH($C151,'[1]Flight Log Morten'!$Z:$Z,0),5)</f>
        <v>0</v>
      </c>
      <c r="W151">
        <f>INDEX('[1]Flight Log Morten'!$J:$W,MATCH($C151,'[1]Flight Log Morten'!$Z:$Z,0),6)</f>
        <v>0</v>
      </c>
      <c r="X151" t="str">
        <f>INDEX('[1]Flight Log Morten'!$J:$W,MATCH($C151,'[1]Flight Log Morten'!$Z:$Z,0),7)</f>
        <v>M3M-1</v>
      </c>
      <c r="Y151" t="str">
        <f>INDEX('[1]Flight Log Morten'!$J:$W,MATCH($C151,'[1]Flight Log Morten'!$Z:$Z,0),8)</f>
        <v>Sindre Stokke</v>
      </c>
      <c r="Z151">
        <f>INDEX('[1]Flight Log Morten'!$J:$W,MATCH($C151,'[1]Flight Log Morten'!$Z:$Z,0),9)</f>
        <v>0</v>
      </c>
      <c r="AA151">
        <f>INDEX('[1]Flight Log Morten'!$J:$W,MATCH($C151,'[1]Flight Log Morten'!$Z:$Z,0),10)</f>
        <v>0</v>
      </c>
      <c r="AB151" t="str">
        <f>INDEX('[1]Flight Log Morten'!$J:$W,MATCH($C151,'[1]Flight Log Morten'!$Z:$Z,0),11)</f>
        <v>M3M</v>
      </c>
      <c r="AC151">
        <f>INDEX('[1]Flight Log Morten'!$J:$W,MATCH($C151,'[1]Flight Log Morten'!$Z:$Z,0),12)</f>
        <v>0</v>
      </c>
    </row>
    <row r="152" spans="1:29" x14ac:dyDescent="0.3">
      <c r="A152" t="s">
        <v>385</v>
      </c>
      <c r="B152" t="s">
        <v>5</v>
      </c>
      <c r="C152" t="s">
        <v>384</v>
      </c>
      <c r="D152" t="s">
        <v>418</v>
      </c>
      <c r="E152">
        <f>VLOOKUP($C152,Storage!$B:$P,2,FALSE)</f>
        <v>34.424233535304602</v>
      </c>
      <c r="F152">
        <f>VLOOKUP($C152,Storage!$B:$OP,3,FALSE)</f>
        <v>14.693750158883599</v>
      </c>
      <c r="G152">
        <f>VLOOKUP($C152,Storage!$B:$P,4,FALSE)</f>
        <v>1497</v>
      </c>
      <c r="H152">
        <f>VLOOKUP($C152,Storage!$B:$P,5,FALSE)</f>
        <v>0</v>
      </c>
      <c r="I152">
        <f>VLOOKUP($C152,Storage!$B:$P,6,FALSE)</f>
        <v>1497</v>
      </c>
      <c r="J152">
        <f>VLOOKUP($C152,Storage!$B:$P,7,FALSE)</f>
        <v>20240523</v>
      </c>
      <c r="K152" t="str">
        <f>VLOOKUP($C152,Storage!$B:$P,8,FALSE)</f>
        <v>PRO_BAR_SØRÅS</v>
      </c>
      <c r="L152" t="str">
        <f>VLOOKUP($C152,Storage!$B:$P,9,FALSE)</f>
        <v>M3M</v>
      </c>
      <c r="M152" t="str">
        <f>VLOOKUP($C152,Storage!$B:$P,10,FALSE)</f>
        <v>20m</v>
      </c>
      <c r="N152" t="str">
        <f>VLOOKUP($C152,Storage!$B:$P,11,FALSE)</f>
        <v>3D</v>
      </c>
      <c r="O152">
        <f>VLOOKUP($C152,Storage!$B:$P,12,FALSE)</f>
        <v>80</v>
      </c>
      <c r="P152">
        <f>VLOOKUP($C152,Storage!$B:$P,13,FALSE)</f>
        <v>85</v>
      </c>
      <c r="Q152">
        <f>VLOOKUP($C152,Storage!$B:$OP,14,FALSE)</f>
        <v>0</v>
      </c>
      <c r="R152" t="str">
        <f>INDEX('[1]Flight Log Morten'!$J:$W,MATCH($C152,'[1]Flight Log Morten'!$Z:$Z,0),1)</f>
        <v>-</v>
      </c>
      <c r="S152" t="str">
        <f>INDEX('[1]Flight Log Morten'!$J:$W,MATCH($C152,'[1]Flight Log Morten'!$Z:$Z,0),2)</f>
        <v>Yes</v>
      </c>
      <c r="T152" t="str">
        <f>INDEX('[1]Flight Log Morten'!$J:$W,MATCH($C152,'[1]Flight Log Morten'!$Z:$Z,0),3)</f>
        <v>Fahad</v>
      </c>
      <c r="U152" t="str">
        <f>INDEX('[1]Flight Log Morten'!$J:$W,MATCH($C152,'[1]Flight Log Morten'!$Z:$Z,0),4)</f>
        <v>not necessary</v>
      </c>
      <c r="V152" t="str">
        <f>INDEX('[1]Flight Log Morten'!$J:$W,MATCH($C152,'[1]Flight Log Morten'!$Z:$Z,0),5)</f>
        <v>No</v>
      </c>
      <c r="W152">
        <f>INDEX('[1]Flight Log Morten'!$J:$W,MATCH($C152,'[1]Flight Log Morten'!$Z:$Z,0),6)</f>
        <v>0</v>
      </c>
      <c r="X152">
        <f>INDEX('[1]Flight Log Morten'!$J:$W,MATCH($C152,'[1]Flight Log Morten'!$Z:$Z,0),7)</f>
        <v>0</v>
      </c>
      <c r="Y152">
        <f>INDEX('[1]Flight Log Morten'!$J:$W,MATCH($C152,'[1]Flight Log Morten'!$Z:$Z,0),8)</f>
        <v>0</v>
      </c>
      <c r="Z152">
        <f>INDEX('[1]Flight Log Morten'!$J:$W,MATCH($C152,'[1]Flight Log Morten'!$Z:$Z,0),9)</f>
        <v>0</v>
      </c>
      <c r="AA152" t="str">
        <f>INDEX('[1]Flight Log Morten'!$J:$W,MATCH($C152,'[1]Flight Log Morten'!$Z:$Z,0),10)</f>
        <v>-</v>
      </c>
      <c r="AB152" t="str">
        <f>INDEX('[1]Flight Log Morten'!$J:$W,MATCH($C152,'[1]Flight Log Morten'!$Z:$Z,0),11)</f>
        <v>M3M</v>
      </c>
      <c r="AC152">
        <f>INDEX('[1]Flight Log Morten'!$J:$W,MATCH($C152,'[1]Flight Log Morten'!$Z:$Z,0),12)</f>
        <v>0</v>
      </c>
    </row>
    <row r="153" spans="1:29" x14ac:dyDescent="0.3">
      <c r="A153" t="s">
        <v>385</v>
      </c>
      <c r="B153" t="s">
        <v>5</v>
      </c>
      <c r="C153" t="s">
        <v>386</v>
      </c>
      <c r="D153" t="s">
        <v>419</v>
      </c>
      <c r="E153">
        <f>VLOOKUP($C153,Storage!$B:$P,2,FALSE)</f>
        <v>33.824516367167199</v>
      </c>
      <c r="F153">
        <f>VLOOKUP($C153,Storage!$B:$OP,3,FALSE)</f>
        <v>16.7983515132218</v>
      </c>
      <c r="G153">
        <f>VLOOKUP($C153,Storage!$B:$P,4,FALSE)</f>
        <v>1501</v>
      </c>
      <c r="H153">
        <f>VLOOKUP($C153,Storage!$B:$P,5,FALSE)</f>
        <v>0</v>
      </c>
      <c r="I153">
        <f>VLOOKUP($C153,Storage!$B:$P,6,FALSE)</f>
        <v>1501</v>
      </c>
      <c r="J153">
        <f>VLOOKUP($C153,Storage!$B:$P,7,FALSE)</f>
        <v>20240604</v>
      </c>
      <c r="K153" t="str">
        <f>VLOOKUP($C153,Storage!$B:$P,8,FALSE)</f>
        <v>PRO_BAR_SØRÅS</v>
      </c>
      <c r="L153" t="str">
        <f>VLOOKUP($C153,Storage!$B:$P,9,FALSE)</f>
        <v>M3M</v>
      </c>
      <c r="M153" t="str">
        <f>VLOOKUP($C153,Storage!$B:$P,10,FALSE)</f>
        <v>20m</v>
      </c>
      <c r="N153" t="str">
        <f>VLOOKUP($C153,Storage!$B:$P,11,FALSE)</f>
        <v>3D</v>
      </c>
      <c r="O153">
        <f>VLOOKUP($C153,Storage!$B:$P,12,FALSE)</f>
        <v>80</v>
      </c>
      <c r="P153">
        <f>VLOOKUP($C153,Storage!$B:$P,13,FALSE)</f>
        <v>85</v>
      </c>
      <c r="Q153">
        <f>VLOOKUP($C153,Storage!$B:$OP,14,FALSE)</f>
        <v>0</v>
      </c>
      <c r="R153" t="str">
        <f>INDEX('[1]Flight Log Morten'!$J:$W,MATCH($C153,'[1]Flight Log Morten'!$Z:$Z,0),1)</f>
        <v>-</v>
      </c>
      <c r="S153" t="str">
        <f>INDEX('[1]Flight Log Morten'!$J:$W,MATCH($C153,'[1]Flight Log Morten'!$Z:$Z,0),2)</f>
        <v>Yes</v>
      </c>
      <c r="T153" t="str">
        <f>INDEX('[1]Flight Log Morten'!$J:$W,MATCH($C153,'[1]Flight Log Morten'!$Z:$Z,0),3)</f>
        <v>Fahad</v>
      </c>
      <c r="U153" t="str">
        <f>INDEX('[1]Flight Log Morten'!$J:$W,MATCH($C153,'[1]Flight Log Morten'!$Z:$Z,0),4)</f>
        <v>not necessary</v>
      </c>
      <c r="V153" t="str">
        <f>INDEX('[1]Flight Log Morten'!$J:$W,MATCH($C153,'[1]Flight Log Morten'!$Z:$Z,0),5)</f>
        <v>No</v>
      </c>
      <c r="W153">
        <f>INDEX('[1]Flight Log Morten'!$J:$W,MATCH($C153,'[1]Flight Log Morten'!$Z:$Z,0),6)</f>
        <v>0</v>
      </c>
      <c r="X153">
        <f>INDEX('[1]Flight Log Morten'!$J:$W,MATCH($C153,'[1]Flight Log Morten'!$Z:$Z,0),7)</f>
        <v>0</v>
      </c>
      <c r="Y153">
        <f>INDEX('[1]Flight Log Morten'!$J:$W,MATCH($C153,'[1]Flight Log Morten'!$Z:$Z,0),8)</f>
        <v>0</v>
      </c>
      <c r="Z153">
        <f>INDEX('[1]Flight Log Morten'!$J:$W,MATCH($C153,'[1]Flight Log Morten'!$Z:$Z,0),9)</f>
        <v>0</v>
      </c>
      <c r="AA153" t="str">
        <f>INDEX('[1]Flight Log Morten'!$J:$W,MATCH($C153,'[1]Flight Log Morten'!$Z:$Z,0),10)</f>
        <v>9,1</v>
      </c>
      <c r="AB153" t="str">
        <f>INDEX('[1]Flight Log Morten'!$J:$W,MATCH($C153,'[1]Flight Log Morten'!$Z:$Z,0),11)</f>
        <v>M3M</v>
      </c>
      <c r="AC153">
        <f>INDEX('[1]Flight Log Morten'!$J:$W,MATCH($C153,'[1]Flight Log Morten'!$Z:$Z,0),12)</f>
        <v>0</v>
      </c>
    </row>
    <row r="154" spans="1:29" x14ac:dyDescent="0.3">
      <c r="A154" t="s">
        <v>385</v>
      </c>
      <c r="B154" t="s">
        <v>5</v>
      </c>
      <c r="C154" t="s">
        <v>387</v>
      </c>
      <c r="D154" t="s">
        <v>420</v>
      </c>
      <c r="E154">
        <f>VLOOKUP($C154,Storage!$B:$P,2,FALSE)</f>
        <v>35.134415342472401</v>
      </c>
      <c r="F154">
        <f>VLOOKUP($C154,Storage!$B:$OP,3,FALSE)</f>
        <v>14.8209962258115</v>
      </c>
      <c r="G154">
        <f>VLOOKUP($C154,Storage!$B:$P,4,FALSE)</f>
        <v>1495</v>
      </c>
      <c r="H154">
        <f>VLOOKUP($C154,Storage!$B:$P,5,FALSE)</f>
        <v>0</v>
      </c>
      <c r="I154">
        <f>VLOOKUP($C154,Storage!$B:$P,6,FALSE)</f>
        <v>1495</v>
      </c>
      <c r="J154">
        <f>VLOOKUP($C154,Storage!$B:$P,7,FALSE)</f>
        <v>20240606</v>
      </c>
      <c r="K154" t="str">
        <f>VLOOKUP($C154,Storage!$B:$P,8,FALSE)</f>
        <v>PRO_BAR_SØRÅS</v>
      </c>
      <c r="L154" t="str">
        <f>VLOOKUP($C154,Storage!$B:$P,9,FALSE)</f>
        <v>M3M</v>
      </c>
      <c r="M154" t="str">
        <f>VLOOKUP($C154,Storage!$B:$P,10,FALSE)</f>
        <v>20m</v>
      </c>
      <c r="N154" t="str">
        <f>VLOOKUP($C154,Storage!$B:$P,11,FALSE)</f>
        <v>3D</v>
      </c>
      <c r="O154">
        <f>VLOOKUP($C154,Storage!$B:$P,12,FALSE)</f>
        <v>80</v>
      </c>
      <c r="P154">
        <f>VLOOKUP($C154,Storage!$B:$P,13,FALSE)</f>
        <v>85</v>
      </c>
      <c r="Q154">
        <f>VLOOKUP($C154,Storage!$B:$OP,14,FALSE)</f>
        <v>0</v>
      </c>
      <c r="R154" t="str">
        <f>INDEX('[1]Flight Log Morten'!$J:$W,MATCH($C154,'[1]Flight Log Morten'!$Z:$Z,0),1)</f>
        <v>-</v>
      </c>
      <c r="S154" t="str">
        <f>INDEX('[1]Flight Log Morten'!$J:$W,MATCH($C154,'[1]Flight Log Morten'!$Z:$Z,0),2)</f>
        <v>Yes</v>
      </c>
      <c r="T154" t="str">
        <f>INDEX('[1]Flight Log Morten'!$J:$W,MATCH($C154,'[1]Flight Log Morten'!$Z:$Z,0),3)</f>
        <v>Fahad</v>
      </c>
      <c r="U154" t="str">
        <f>INDEX('[1]Flight Log Morten'!$J:$W,MATCH($C154,'[1]Flight Log Morten'!$Z:$Z,0),4)</f>
        <v>not necessary</v>
      </c>
      <c r="V154" t="str">
        <f>INDEX('[1]Flight Log Morten'!$J:$W,MATCH($C154,'[1]Flight Log Morten'!$Z:$Z,0),5)</f>
        <v>No</v>
      </c>
      <c r="W154">
        <f>INDEX('[1]Flight Log Morten'!$J:$W,MATCH($C154,'[1]Flight Log Morten'!$Z:$Z,0),6)</f>
        <v>0</v>
      </c>
      <c r="X154">
        <f>INDEX('[1]Flight Log Morten'!$J:$W,MATCH($C154,'[1]Flight Log Morten'!$Z:$Z,0),7)</f>
        <v>0</v>
      </c>
      <c r="Y154">
        <f>INDEX('[1]Flight Log Morten'!$J:$W,MATCH($C154,'[1]Flight Log Morten'!$Z:$Z,0),8)</f>
        <v>0</v>
      </c>
      <c r="Z154">
        <f>INDEX('[1]Flight Log Morten'!$J:$W,MATCH($C154,'[1]Flight Log Morten'!$Z:$Z,0),9)</f>
        <v>0</v>
      </c>
      <c r="AA154" t="str">
        <f>INDEX('[1]Flight Log Morten'!$J:$W,MATCH($C154,'[1]Flight Log Morten'!$Z:$Z,0),10)</f>
        <v>9,4</v>
      </c>
      <c r="AB154" t="str">
        <f>INDEX('[1]Flight Log Morten'!$J:$W,MATCH($C154,'[1]Flight Log Morten'!$Z:$Z,0),11)</f>
        <v>M3M</v>
      </c>
      <c r="AC154">
        <f>INDEX('[1]Flight Log Morten'!$J:$W,MATCH($C154,'[1]Flight Log Morten'!$Z:$Z,0),12)</f>
        <v>0</v>
      </c>
    </row>
    <row r="155" spans="1:29" x14ac:dyDescent="0.3">
      <c r="A155" t="s">
        <v>385</v>
      </c>
      <c r="B155" t="s">
        <v>5</v>
      </c>
      <c r="C155" t="s">
        <v>388</v>
      </c>
      <c r="D155" t="s">
        <v>421</v>
      </c>
      <c r="E155">
        <f>VLOOKUP($C155,Storage!$B:$P,2,FALSE)</f>
        <v>33.328187788836601</v>
      </c>
      <c r="F155">
        <f>VLOOKUP($C155,Storage!$B:$OP,3,FALSE)</f>
        <v>14.420408977195599</v>
      </c>
      <c r="G155">
        <f>VLOOKUP($C155,Storage!$B:$P,4,FALSE)</f>
        <v>1491</v>
      </c>
      <c r="H155">
        <f>VLOOKUP($C155,Storage!$B:$P,5,FALSE)</f>
        <v>0</v>
      </c>
      <c r="I155">
        <f>VLOOKUP($C155,Storage!$B:$P,6,FALSE)</f>
        <v>1491</v>
      </c>
      <c r="J155">
        <f>VLOOKUP($C155,Storage!$B:$P,7,FALSE)</f>
        <v>20240610</v>
      </c>
      <c r="K155" t="str">
        <f>VLOOKUP($C155,Storage!$B:$P,8,FALSE)</f>
        <v>PRO_BAR_SØRÅS</v>
      </c>
      <c r="L155" t="str">
        <f>VLOOKUP($C155,Storage!$B:$P,9,FALSE)</f>
        <v>M3M</v>
      </c>
      <c r="M155" t="str">
        <f>VLOOKUP($C155,Storage!$B:$P,10,FALSE)</f>
        <v>20m</v>
      </c>
      <c r="N155" t="str">
        <f>VLOOKUP($C155,Storage!$B:$P,11,FALSE)</f>
        <v>3D</v>
      </c>
      <c r="O155">
        <f>VLOOKUP($C155,Storage!$B:$P,12,FALSE)</f>
        <v>80</v>
      </c>
      <c r="P155">
        <f>VLOOKUP($C155,Storage!$B:$P,13,FALSE)</f>
        <v>85</v>
      </c>
      <c r="Q155">
        <f>VLOOKUP($C155,Storage!$B:$OP,14,FALSE)</f>
        <v>0</v>
      </c>
      <c r="R155" t="str">
        <f>INDEX('[1]Flight Log Morten'!$J:$W,MATCH($C155,'[1]Flight Log Morten'!$Z:$Z,0),1)</f>
        <v>-</v>
      </c>
      <c r="S155" t="str">
        <f>INDEX('[1]Flight Log Morten'!$J:$W,MATCH($C155,'[1]Flight Log Morten'!$Z:$Z,0),2)</f>
        <v>Yes</v>
      </c>
      <c r="T155" t="str">
        <f>INDEX('[1]Flight Log Morten'!$J:$W,MATCH($C155,'[1]Flight Log Morten'!$Z:$Z,0),3)</f>
        <v>Fahad</v>
      </c>
      <c r="U155" t="str">
        <f>INDEX('[1]Flight Log Morten'!$J:$W,MATCH($C155,'[1]Flight Log Morten'!$Z:$Z,0),4)</f>
        <v>not necessary</v>
      </c>
      <c r="V155" t="str">
        <f>INDEX('[1]Flight Log Morten'!$J:$W,MATCH($C155,'[1]Flight Log Morten'!$Z:$Z,0),5)</f>
        <v>No</v>
      </c>
      <c r="W155">
        <f>INDEX('[1]Flight Log Morten'!$J:$W,MATCH($C155,'[1]Flight Log Morten'!$Z:$Z,0),6)</f>
        <v>0</v>
      </c>
      <c r="X155">
        <f>INDEX('[1]Flight Log Morten'!$J:$W,MATCH($C155,'[1]Flight Log Morten'!$Z:$Z,0),7)</f>
        <v>0</v>
      </c>
      <c r="Y155">
        <f>INDEX('[1]Flight Log Morten'!$J:$W,MATCH($C155,'[1]Flight Log Morten'!$Z:$Z,0),8)</f>
        <v>0</v>
      </c>
      <c r="Z155">
        <f>INDEX('[1]Flight Log Morten'!$J:$W,MATCH($C155,'[1]Flight Log Morten'!$Z:$Z,0),9)</f>
        <v>0</v>
      </c>
      <c r="AA155" t="str">
        <f>INDEX('[1]Flight Log Morten'!$J:$W,MATCH($C155,'[1]Flight Log Morten'!$Z:$Z,0),10)</f>
        <v>-</v>
      </c>
      <c r="AB155" t="str">
        <f>INDEX('[1]Flight Log Morten'!$J:$W,MATCH($C155,'[1]Flight Log Morten'!$Z:$Z,0),11)</f>
        <v>M3M</v>
      </c>
      <c r="AC155">
        <f>INDEX('[1]Flight Log Morten'!$J:$W,MATCH($C155,'[1]Flight Log Morten'!$Z:$Z,0),12)</f>
        <v>0</v>
      </c>
    </row>
    <row r="156" spans="1:29" x14ac:dyDescent="0.3">
      <c r="A156" t="s">
        <v>385</v>
      </c>
      <c r="B156" t="s">
        <v>5</v>
      </c>
      <c r="C156" t="s">
        <v>389</v>
      </c>
      <c r="D156" t="s">
        <v>422</v>
      </c>
      <c r="E156">
        <f>VLOOKUP($C156,Storage!$B:$P,2,FALSE)</f>
        <v>32.4171205963939</v>
      </c>
      <c r="F156">
        <f>VLOOKUP($C156,Storage!$B:$OP,3,FALSE)</f>
        <v>17.350994088686999</v>
      </c>
      <c r="G156">
        <f>VLOOKUP($C156,Storage!$B:$P,4,FALSE)</f>
        <v>1490</v>
      </c>
      <c r="H156">
        <f>VLOOKUP($C156,Storage!$B:$P,5,FALSE)</f>
        <v>0</v>
      </c>
      <c r="I156">
        <f>VLOOKUP($C156,Storage!$B:$P,6,FALSE)</f>
        <v>1490</v>
      </c>
      <c r="J156">
        <f>VLOOKUP($C156,Storage!$B:$P,7,FALSE)</f>
        <v>20240617</v>
      </c>
      <c r="K156" t="str">
        <f>VLOOKUP($C156,Storage!$B:$P,8,FALSE)</f>
        <v>PRO_BAR_SØRÅS</v>
      </c>
      <c r="L156" t="str">
        <f>VLOOKUP($C156,Storage!$B:$P,9,FALSE)</f>
        <v>M3M</v>
      </c>
      <c r="M156" t="str">
        <f>VLOOKUP($C156,Storage!$B:$P,10,FALSE)</f>
        <v>20m</v>
      </c>
      <c r="N156" t="str">
        <f>VLOOKUP($C156,Storage!$B:$P,11,FALSE)</f>
        <v>3D</v>
      </c>
      <c r="O156">
        <f>VLOOKUP($C156,Storage!$B:$P,12,FALSE)</f>
        <v>80</v>
      </c>
      <c r="P156">
        <f>VLOOKUP($C156,Storage!$B:$P,13,FALSE)</f>
        <v>85</v>
      </c>
      <c r="Q156">
        <f>VLOOKUP($C156,Storage!$B:$OP,14,FALSE)</f>
        <v>0</v>
      </c>
      <c r="R156" t="str">
        <f>INDEX('[1]Flight Log Morten'!$J:$W,MATCH($C156,'[1]Flight Log Morten'!$Z:$Z,0),1)</f>
        <v>Yes</v>
      </c>
      <c r="S156" t="str">
        <f>INDEX('[1]Flight Log Morten'!$J:$W,MATCH($C156,'[1]Flight Log Morten'!$Z:$Z,0),2)</f>
        <v>Yes</v>
      </c>
      <c r="T156" t="str">
        <f>INDEX('[1]Flight Log Morten'!$J:$W,MATCH($C156,'[1]Flight Log Morten'!$Z:$Z,0),3)</f>
        <v>Fahad</v>
      </c>
      <c r="U156" t="str">
        <f>INDEX('[1]Flight Log Morten'!$J:$W,MATCH($C156,'[1]Flight Log Morten'!$Z:$Z,0),4)</f>
        <v>not necessary</v>
      </c>
      <c r="V156" t="str">
        <f>INDEX('[1]Flight Log Morten'!$J:$W,MATCH($C156,'[1]Flight Log Morten'!$Z:$Z,0),5)</f>
        <v>No</v>
      </c>
      <c r="W156">
        <f>INDEX('[1]Flight Log Morten'!$J:$W,MATCH($C156,'[1]Flight Log Morten'!$Z:$Z,0),6)</f>
        <v>0</v>
      </c>
      <c r="X156">
        <f>INDEX('[1]Flight Log Morten'!$J:$W,MATCH($C156,'[1]Flight Log Morten'!$Z:$Z,0),7)</f>
        <v>0</v>
      </c>
      <c r="Y156">
        <f>INDEX('[1]Flight Log Morten'!$J:$W,MATCH($C156,'[1]Flight Log Morten'!$Z:$Z,0),8)</f>
        <v>0</v>
      </c>
      <c r="Z156">
        <f>INDEX('[1]Flight Log Morten'!$J:$W,MATCH($C156,'[1]Flight Log Morten'!$Z:$Z,0),9)</f>
        <v>0</v>
      </c>
      <c r="AA156">
        <f>INDEX('[1]Flight Log Morten'!$J:$W,MATCH($C156,'[1]Flight Log Morten'!$Z:$Z,0),10)</f>
        <v>7.511111111111112</v>
      </c>
      <c r="AB156" t="str">
        <f>INDEX('[1]Flight Log Morten'!$J:$W,MATCH($C156,'[1]Flight Log Morten'!$Z:$Z,0),11)</f>
        <v>M3M</v>
      </c>
      <c r="AC156">
        <f>INDEX('[1]Flight Log Morten'!$J:$W,MATCH($C156,'[1]Flight Log Morten'!$Z:$Z,0),12)</f>
        <v>0</v>
      </c>
    </row>
    <row r="157" spans="1:29" x14ac:dyDescent="0.3">
      <c r="A157" s="1" t="s">
        <v>385</v>
      </c>
      <c r="B157" s="1" t="s">
        <v>5</v>
      </c>
      <c r="C157" s="1" t="s">
        <v>423</v>
      </c>
      <c r="D157" s="1" t="s">
        <v>424</v>
      </c>
      <c r="E157" s="1" t="e">
        <f>VLOOKUP($C157,Storage!$B:$P,2,FALSE)</f>
        <v>#N/A</v>
      </c>
      <c r="F157" s="1" t="e">
        <f>VLOOKUP($C157,Storage!$B:$OP,3,FALSE)</f>
        <v>#N/A</v>
      </c>
      <c r="G157" s="1" t="e">
        <f>VLOOKUP($C157,Storage!$B:$P,4,FALSE)</f>
        <v>#N/A</v>
      </c>
      <c r="H157" s="1" t="e">
        <f>VLOOKUP($C157,Storage!$B:$P,5,FALSE)</f>
        <v>#N/A</v>
      </c>
      <c r="I157" s="1" t="e">
        <f>VLOOKUP($C157,Storage!$B:$P,6,FALSE)</f>
        <v>#N/A</v>
      </c>
      <c r="J157" s="1" t="e">
        <f>VLOOKUP($C157,Storage!$B:$P,7,FALSE)</f>
        <v>#N/A</v>
      </c>
      <c r="K157" s="1" t="e">
        <f>VLOOKUP($C157,Storage!$B:$P,8,FALSE)</f>
        <v>#N/A</v>
      </c>
      <c r="L157" s="1" t="e">
        <f>VLOOKUP($C157,Storage!$B:$P,9,FALSE)</f>
        <v>#N/A</v>
      </c>
      <c r="M157" s="1" t="e">
        <f>VLOOKUP($C157,Storage!$B:$P,10,FALSE)</f>
        <v>#N/A</v>
      </c>
      <c r="N157" s="1" t="e">
        <f>VLOOKUP($C157,Storage!$B:$P,11,FALSE)</f>
        <v>#N/A</v>
      </c>
      <c r="O157" s="1" t="e">
        <f>VLOOKUP($C157,Storage!$B:$P,12,FALSE)</f>
        <v>#N/A</v>
      </c>
      <c r="P157" s="1" t="e">
        <f>VLOOKUP($C157,Storage!$B:$P,13,FALSE)</f>
        <v>#N/A</v>
      </c>
      <c r="Q157" s="1" t="e">
        <f>VLOOKUP($C157,Storage!$B:$OP,14,FALSE)</f>
        <v>#N/A</v>
      </c>
      <c r="R157" t="str">
        <f>INDEX('[1]Flight Log Morten'!$J:$W,MATCH($C157,'[1]Flight Log Morten'!$Z:$Z,0),1)</f>
        <v>Yes</v>
      </c>
      <c r="S157" t="str">
        <f>INDEX('[1]Flight Log Morten'!$J:$W,MATCH($C157,'[1]Flight Log Morten'!$Z:$Z,0),2)</f>
        <v>Yes</v>
      </c>
      <c r="T157" t="str">
        <f>INDEX('[1]Flight Log Morten'!$J:$W,MATCH($C157,'[1]Flight Log Morten'!$Z:$Z,0),3)</f>
        <v>Fahad</v>
      </c>
      <c r="U157" t="str">
        <f>INDEX('[1]Flight Log Morten'!$J:$W,MATCH($C157,'[1]Flight Log Morten'!$Z:$Z,0),4)</f>
        <v>Missing</v>
      </c>
      <c r="V157" t="str">
        <f>INDEX('[1]Flight Log Morten'!$J:$W,MATCH($C157,'[1]Flight Log Morten'!$Z:$Z,0),5)</f>
        <v>No</v>
      </c>
      <c r="W157">
        <f>INDEX('[1]Flight Log Morten'!$J:$W,MATCH($C157,'[1]Flight Log Morten'!$Z:$Z,0),6)</f>
        <v>0</v>
      </c>
      <c r="X157" t="str">
        <f>INDEX('[1]Flight Log Morten'!$J:$W,MATCH($C157,'[1]Flight Log Morten'!$Z:$Z,0),7)</f>
        <v>M3M-2</v>
      </c>
      <c r="Y157">
        <f>INDEX('[1]Flight Log Morten'!$J:$W,MATCH($C157,'[1]Flight Log Morten'!$Z:$Z,0),8)</f>
        <v>0</v>
      </c>
      <c r="Z157">
        <f>INDEX('[1]Flight Log Morten'!$J:$W,MATCH($C157,'[1]Flight Log Morten'!$Z:$Z,0),9)</f>
        <v>0</v>
      </c>
      <c r="AA157">
        <f>INDEX('[1]Flight Log Morten'!$J:$W,MATCH($C157,'[1]Flight Log Morten'!$Z:$Z,0),10)</f>
        <v>0</v>
      </c>
      <c r="AB157" t="str">
        <f>INDEX('[1]Flight Log Morten'!$J:$W,MATCH($C157,'[1]Flight Log Morten'!$Z:$Z,0),11)</f>
        <v>M3M</v>
      </c>
      <c r="AC157" t="str">
        <f>INDEX('[1]Flight Log Morten'!$J:$W,MATCH($C157,'[1]Flight Log Morten'!$Z:$Z,0),12)</f>
        <v>PROBLEMS WITH PIX4D PROJECT FOLDER. haS TWO FOLDERS WITH SAME NAME</v>
      </c>
    </row>
    <row r="158" spans="1:29" x14ac:dyDescent="0.3">
      <c r="A158" t="s">
        <v>385</v>
      </c>
      <c r="B158" t="s">
        <v>5</v>
      </c>
      <c r="C158" t="s">
        <v>390</v>
      </c>
      <c r="D158" t="s">
        <v>425</v>
      </c>
      <c r="E158">
        <f>VLOOKUP($C158,Storage!$B:$P,2,FALSE)</f>
        <v>31.6399894356727</v>
      </c>
      <c r="F158">
        <f>VLOOKUP($C158,Storage!$B:$OP,3,FALSE)</f>
        <v>17.195329543203101</v>
      </c>
      <c r="G158">
        <f>VLOOKUP($C158,Storage!$B:$P,4,FALSE)</f>
        <v>1490</v>
      </c>
      <c r="H158">
        <f>VLOOKUP($C158,Storage!$B:$P,5,FALSE)</f>
        <v>0</v>
      </c>
      <c r="I158">
        <f>VLOOKUP($C158,Storage!$B:$P,6,FALSE)</f>
        <v>1490</v>
      </c>
      <c r="J158">
        <f>VLOOKUP($C158,Storage!$B:$P,7,FALSE)</f>
        <v>20240621</v>
      </c>
      <c r="K158" t="str">
        <f>VLOOKUP($C158,Storage!$B:$P,8,FALSE)</f>
        <v>PRO_BAR_SØRÅS</v>
      </c>
      <c r="L158" t="str">
        <f>VLOOKUP($C158,Storage!$B:$P,9,FALSE)</f>
        <v>M3M</v>
      </c>
      <c r="M158" t="str">
        <f>VLOOKUP($C158,Storage!$B:$P,10,FALSE)</f>
        <v>20m</v>
      </c>
      <c r="N158" t="str">
        <f>VLOOKUP($C158,Storage!$B:$P,11,FALSE)</f>
        <v>3D</v>
      </c>
      <c r="O158">
        <f>VLOOKUP($C158,Storage!$B:$P,12,FALSE)</f>
        <v>80</v>
      </c>
      <c r="P158">
        <f>VLOOKUP($C158,Storage!$B:$P,13,FALSE)</f>
        <v>85</v>
      </c>
      <c r="Q158">
        <f>VLOOKUP($C158,Storage!$B:$OP,14,FALSE)</f>
        <v>0</v>
      </c>
      <c r="R158" t="str">
        <f>INDEX('[1]Flight Log Morten'!$J:$W,MATCH($C158,'[1]Flight Log Morten'!$Z:$Z,0),1)</f>
        <v>Yes</v>
      </c>
      <c r="S158" t="str">
        <f>INDEX('[1]Flight Log Morten'!$J:$W,MATCH($C158,'[1]Flight Log Morten'!$Z:$Z,0),2)</f>
        <v>Yes</v>
      </c>
      <c r="T158" t="str">
        <f>INDEX('[1]Flight Log Morten'!$J:$W,MATCH($C158,'[1]Flight Log Morten'!$Z:$Z,0),3)</f>
        <v>Fahad</v>
      </c>
      <c r="U158" t="str">
        <f>INDEX('[1]Flight Log Morten'!$J:$W,MATCH($C158,'[1]Flight Log Morten'!$Z:$Z,0),4)</f>
        <v>not necessary</v>
      </c>
      <c r="V158" t="str">
        <f>INDEX('[1]Flight Log Morten'!$J:$W,MATCH($C158,'[1]Flight Log Morten'!$Z:$Z,0),5)</f>
        <v>No</v>
      </c>
      <c r="W158">
        <f>INDEX('[1]Flight Log Morten'!$J:$W,MATCH($C158,'[1]Flight Log Morten'!$Z:$Z,0),6)</f>
        <v>0</v>
      </c>
      <c r="X158" t="str">
        <f>INDEX('[1]Flight Log Morten'!$J:$W,MATCH($C158,'[1]Flight Log Morten'!$Z:$Z,0),7)</f>
        <v>M3M-2</v>
      </c>
      <c r="Y158" t="str">
        <f>INDEX('[1]Flight Log Morten'!$J:$W,MATCH($C158,'[1]Flight Log Morten'!$Z:$Z,0),8)</f>
        <v>Sindre</v>
      </c>
      <c r="Z158">
        <f>INDEX('[1]Flight Log Morten'!$J:$W,MATCH($C158,'[1]Flight Log Morten'!$Z:$Z,0),9)</f>
        <v>0</v>
      </c>
      <c r="AA158">
        <f>INDEX('[1]Flight Log Morten'!$J:$W,MATCH($C158,'[1]Flight Log Morten'!$Z:$Z,0),10)</f>
        <v>4.0200000000000005</v>
      </c>
      <c r="AB158" t="str">
        <f>INDEX('[1]Flight Log Morten'!$J:$W,MATCH($C158,'[1]Flight Log Morten'!$Z:$Z,0),11)</f>
        <v>M3M</v>
      </c>
      <c r="AC158">
        <f>INDEX('[1]Flight Log Morten'!$J:$W,MATCH($C158,'[1]Flight Log Morten'!$Z:$Z,0),12)</f>
        <v>0</v>
      </c>
    </row>
    <row r="159" spans="1:29" x14ac:dyDescent="0.3">
      <c r="A159" t="s">
        <v>385</v>
      </c>
      <c r="B159" t="s">
        <v>5</v>
      </c>
      <c r="C159" t="s">
        <v>391</v>
      </c>
      <c r="D159" t="s">
        <v>426</v>
      </c>
      <c r="E159">
        <f>VLOOKUP($C159,Storage!$B:$P,2,FALSE)</f>
        <v>17.1484986050054</v>
      </c>
      <c r="F159">
        <f>VLOOKUP($C159,Storage!$B:$OP,3,FALSE)</f>
        <v>6.6741743814200101</v>
      </c>
      <c r="G159">
        <f>VLOOKUP($C159,Storage!$B:$P,4,FALSE)</f>
        <v>599</v>
      </c>
      <c r="H159">
        <f>VLOOKUP($C159,Storage!$B:$P,5,FALSE)</f>
        <v>0</v>
      </c>
      <c r="I159">
        <f>VLOOKUP($C159,Storage!$B:$P,6,FALSE)</f>
        <v>599</v>
      </c>
      <c r="J159">
        <f>VLOOKUP($C159,Storage!$B:$P,7,FALSE)</f>
        <v>20240625</v>
      </c>
      <c r="K159" t="str">
        <f>VLOOKUP($C159,Storage!$B:$P,8,FALSE)</f>
        <v>PRO_BAR_SØRÅS</v>
      </c>
      <c r="L159" t="str">
        <f>VLOOKUP($C159,Storage!$B:$P,9,FALSE)</f>
        <v>M3M</v>
      </c>
      <c r="M159" t="str">
        <f>VLOOKUP($C159,Storage!$B:$P,10,FALSE)</f>
        <v>20m</v>
      </c>
      <c r="N159" t="str">
        <f>VLOOKUP($C159,Storage!$B:$P,11,FALSE)</f>
        <v>3D</v>
      </c>
      <c r="O159">
        <f>VLOOKUP($C159,Storage!$B:$P,12,FALSE)</f>
        <v>70</v>
      </c>
      <c r="P159">
        <f>VLOOKUP($C159,Storage!$B:$P,13,FALSE)</f>
        <v>75</v>
      </c>
      <c r="Q159">
        <f>VLOOKUP($C159,Storage!$B:$OP,14,FALSE)</f>
        <v>0</v>
      </c>
      <c r="R159" t="str">
        <f>INDEX('[1]Flight Log Morten'!$J:$W,MATCH($C159,'[1]Flight Log Morten'!$Z:$Z,0),1)</f>
        <v>Yes</v>
      </c>
      <c r="S159" t="str">
        <f>INDEX('[1]Flight Log Morten'!$J:$W,MATCH($C159,'[1]Flight Log Morten'!$Z:$Z,0),2)</f>
        <v>Yes</v>
      </c>
      <c r="T159" t="str">
        <f>INDEX('[1]Flight Log Morten'!$J:$W,MATCH($C159,'[1]Flight Log Morten'!$Z:$Z,0),3)</f>
        <v>Fahad</v>
      </c>
      <c r="U159" t="str">
        <f>INDEX('[1]Flight Log Morten'!$J:$W,MATCH($C159,'[1]Flight Log Morten'!$Z:$Z,0),4)</f>
        <v>not necessary</v>
      </c>
      <c r="V159" t="str">
        <f>INDEX('[1]Flight Log Morten'!$J:$W,MATCH($C159,'[1]Flight Log Morten'!$Z:$Z,0),5)</f>
        <v>No</v>
      </c>
      <c r="W159">
        <f>INDEX('[1]Flight Log Morten'!$J:$W,MATCH($C159,'[1]Flight Log Morten'!$Z:$Z,0),6)</f>
        <v>0</v>
      </c>
      <c r="X159" t="str">
        <f>INDEX('[1]Flight Log Morten'!$J:$W,MATCH($C159,'[1]Flight Log Morten'!$Z:$Z,0),7)</f>
        <v>M3M-2</v>
      </c>
      <c r="Y159" t="str">
        <f>INDEX('[1]Flight Log Morten'!$J:$W,MATCH($C159,'[1]Flight Log Morten'!$Z:$Z,0),8)</f>
        <v>Sindre</v>
      </c>
      <c r="Z159">
        <f>INDEX('[1]Flight Log Morten'!$J:$W,MATCH($C159,'[1]Flight Log Morten'!$Z:$Z,0),9)</f>
        <v>0</v>
      </c>
      <c r="AA159">
        <f>INDEX('[1]Flight Log Morten'!$J:$W,MATCH($C159,'[1]Flight Log Morten'!$Z:$Z,0),10)</f>
        <v>0</v>
      </c>
      <c r="AB159" t="str">
        <f>INDEX('[1]Flight Log Morten'!$J:$W,MATCH($C159,'[1]Flight Log Morten'!$Z:$Z,0),11)</f>
        <v>M3M</v>
      </c>
      <c r="AC159" t="str">
        <f>INDEX('[1]Flight Log Morten'!$J:$W,MATCH($C159,'[1]Flight Log Morten'!$Z:$Z,0),12)</f>
        <v>NEED TO INPUT CALIBRATION VALUES.</v>
      </c>
    </row>
    <row r="160" spans="1:29" x14ac:dyDescent="0.3">
      <c r="A160" t="s">
        <v>385</v>
      </c>
      <c r="B160" t="s">
        <v>5</v>
      </c>
      <c r="C160" t="s">
        <v>392</v>
      </c>
      <c r="D160" t="s">
        <v>427</v>
      </c>
      <c r="E160">
        <f>VLOOKUP($C160,Storage!$B:$P,2,FALSE)</f>
        <v>31.902385962195599</v>
      </c>
      <c r="F160">
        <f>VLOOKUP($C160,Storage!$B:$OP,3,FALSE)</f>
        <v>16.574121083132901</v>
      </c>
      <c r="G160">
        <f>VLOOKUP($C160,Storage!$B:$P,4,FALSE)</f>
        <v>1490</v>
      </c>
      <c r="H160">
        <f>VLOOKUP($C160,Storage!$B:$P,5,FALSE)</f>
        <v>0</v>
      </c>
      <c r="I160">
        <f>VLOOKUP($C160,Storage!$B:$P,6,FALSE)</f>
        <v>1490</v>
      </c>
      <c r="J160">
        <f>VLOOKUP($C160,Storage!$B:$P,7,FALSE)</f>
        <v>20240625</v>
      </c>
      <c r="K160" t="str">
        <f>VLOOKUP($C160,Storage!$B:$P,8,FALSE)</f>
        <v>PRO_BAR_SØRÅS</v>
      </c>
      <c r="L160" t="str">
        <f>VLOOKUP($C160,Storage!$B:$P,9,FALSE)</f>
        <v>M3M</v>
      </c>
      <c r="M160" t="str">
        <f>VLOOKUP($C160,Storage!$B:$P,10,FALSE)</f>
        <v>20m</v>
      </c>
      <c r="N160" t="str">
        <f>VLOOKUP($C160,Storage!$B:$P,11,FALSE)</f>
        <v>3D</v>
      </c>
      <c r="O160">
        <f>VLOOKUP($C160,Storage!$B:$P,12,FALSE)</f>
        <v>80</v>
      </c>
      <c r="P160">
        <f>VLOOKUP($C160,Storage!$B:$P,13,FALSE)</f>
        <v>85</v>
      </c>
      <c r="Q160">
        <f>VLOOKUP($C160,Storage!$B:$OP,14,FALSE)</f>
        <v>0</v>
      </c>
      <c r="R160" t="str">
        <f>INDEX('[1]Flight Log Morten'!$J:$W,MATCH($C160,'[1]Flight Log Morten'!$Z:$Z,0),1)</f>
        <v>Yes</v>
      </c>
      <c r="S160" t="str">
        <f>INDEX('[1]Flight Log Morten'!$J:$W,MATCH($C160,'[1]Flight Log Morten'!$Z:$Z,0),2)</f>
        <v>Yes</v>
      </c>
      <c r="T160" t="str">
        <f>INDEX('[1]Flight Log Morten'!$J:$W,MATCH($C160,'[1]Flight Log Morten'!$Z:$Z,0),3)</f>
        <v>Fahad</v>
      </c>
      <c r="U160" t="str">
        <f>INDEX('[1]Flight Log Morten'!$J:$W,MATCH($C160,'[1]Flight Log Morten'!$Z:$Z,0),4)</f>
        <v>not necessary</v>
      </c>
      <c r="V160" t="str">
        <f>INDEX('[1]Flight Log Morten'!$J:$W,MATCH($C160,'[1]Flight Log Morten'!$Z:$Z,0),5)</f>
        <v>No</v>
      </c>
      <c r="W160">
        <f>INDEX('[1]Flight Log Morten'!$J:$W,MATCH($C160,'[1]Flight Log Morten'!$Z:$Z,0),6)</f>
        <v>0</v>
      </c>
      <c r="X160" t="str">
        <f>INDEX('[1]Flight Log Morten'!$J:$W,MATCH($C160,'[1]Flight Log Morten'!$Z:$Z,0),7)</f>
        <v>M3M-2</v>
      </c>
      <c r="Y160" t="str">
        <f>INDEX('[1]Flight Log Morten'!$J:$W,MATCH($C160,'[1]Flight Log Morten'!$Z:$Z,0),8)</f>
        <v>Sindre</v>
      </c>
      <c r="Z160">
        <f>INDEX('[1]Flight Log Morten'!$J:$W,MATCH($C160,'[1]Flight Log Morten'!$Z:$Z,0),9)</f>
        <v>0</v>
      </c>
      <c r="AA160">
        <f>INDEX('[1]Flight Log Morten'!$J:$W,MATCH($C160,'[1]Flight Log Morten'!$Z:$Z,0),10)</f>
        <v>0</v>
      </c>
      <c r="AB160" t="str">
        <f>INDEX('[1]Flight Log Morten'!$J:$W,MATCH($C160,'[1]Flight Log Morten'!$Z:$Z,0),11)</f>
        <v>M3M</v>
      </c>
      <c r="AC160">
        <f>INDEX('[1]Flight Log Morten'!$J:$W,MATCH($C160,'[1]Flight Log Morten'!$Z:$Z,0),12)</f>
        <v>0</v>
      </c>
    </row>
    <row r="161" spans="1:29" x14ac:dyDescent="0.3">
      <c r="A161" t="s">
        <v>385</v>
      </c>
      <c r="B161" t="s">
        <v>5</v>
      </c>
      <c r="C161" t="s">
        <v>393</v>
      </c>
      <c r="D161" t="s">
        <v>428</v>
      </c>
      <c r="E161">
        <f>VLOOKUP($C161,Storage!$B:$P,2,FALSE)</f>
        <v>18.3742519579827</v>
      </c>
      <c r="F161">
        <f>VLOOKUP($C161,Storage!$B:$OP,3,FALSE)</f>
        <v>8.8828718233853508</v>
      </c>
      <c r="G161">
        <f>VLOOKUP($C161,Storage!$B:$P,4,FALSE)</f>
        <v>1010</v>
      </c>
      <c r="H161">
        <f>VLOOKUP($C161,Storage!$B:$P,5,FALSE)</f>
        <v>0</v>
      </c>
      <c r="I161">
        <f>VLOOKUP($C161,Storage!$B:$P,6,FALSE)</f>
        <v>1010</v>
      </c>
      <c r="J161">
        <f>VLOOKUP($C161,Storage!$B:$P,7,FALSE)</f>
        <v>20240701</v>
      </c>
      <c r="K161" t="str">
        <f>VLOOKUP($C161,Storage!$B:$P,8,FALSE)</f>
        <v>PRO_BAR_SØRÅS</v>
      </c>
      <c r="L161" t="str">
        <f>VLOOKUP($C161,Storage!$B:$P,9,FALSE)</f>
        <v>M3M</v>
      </c>
      <c r="M161" t="str">
        <f>VLOOKUP($C161,Storage!$B:$P,10,FALSE)</f>
        <v>20m</v>
      </c>
      <c r="N161" t="str">
        <f>VLOOKUP($C161,Storage!$B:$P,11,FALSE)</f>
        <v>3D</v>
      </c>
      <c r="O161">
        <f>VLOOKUP($C161,Storage!$B:$P,12,FALSE)</f>
        <v>80</v>
      </c>
      <c r="P161">
        <f>VLOOKUP($C161,Storage!$B:$P,13,FALSE)</f>
        <v>85</v>
      </c>
      <c r="Q161">
        <f>VLOOKUP($C161,Storage!$B:$OP,14,FALSE)</f>
        <v>0</v>
      </c>
      <c r="R161" t="str">
        <f>INDEX('[1]Flight Log Morten'!$J:$W,MATCH($C161,'[1]Flight Log Morten'!$Z:$Z,0),1)</f>
        <v>Yes</v>
      </c>
      <c r="S161" t="str">
        <f>INDEX('[1]Flight Log Morten'!$J:$W,MATCH($C161,'[1]Flight Log Morten'!$Z:$Z,0),2)</f>
        <v>Yes</v>
      </c>
      <c r="T161" t="str">
        <f>INDEX('[1]Flight Log Morten'!$J:$W,MATCH($C161,'[1]Flight Log Morten'!$Z:$Z,0),3)</f>
        <v>Fahad</v>
      </c>
      <c r="U161" t="str">
        <f>INDEX('[1]Flight Log Morten'!$J:$W,MATCH($C161,'[1]Flight Log Morten'!$Z:$Z,0),4)</f>
        <v>not necessary</v>
      </c>
      <c r="V161" t="str">
        <f>INDEX('[1]Flight Log Morten'!$J:$W,MATCH($C161,'[1]Flight Log Morten'!$Z:$Z,0),5)</f>
        <v>No</v>
      </c>
      <c r="W161">
        <f>INDEX('[1]Flight Log Morten'!$J:$W,MATCH($C161,'[1]Flight Log Morten'!$Z:$Z,0),6)</f>
        <v>0</v>
      </c>
      <c r="X161" t="str">
        <f>INDEX('[1]Flight Log Morten'!$J:$W,MATCH($C161,'[1]Flight Log Morten'!$Z:$Z,0),7)</f>
        <v>M3M-1</v>
      </c>
      <c r="Y161" t="str">
        <f>INDEX('[1]Flight Log Morten'!$J:$W,MATCH($C161,'[1]Flight Log Morten'!$Z:$Z,0),8)</f>
        <v>Sindre Stokke</v>
      </c>
      <c r="Z161">
        <f>INDEX('[1]Flight Log Morten'!$J:$W,MATCH($C161,'[1]Flight Log Morten'!$Z:$Z,0),9)</f>
        <v>0</v>
      </c>
      <c r="AA161">
        <f>INDEX('[1]Flight Log Morten'!$J:$W,MATCH($C161,'[1]Flight Log Morten'!$Z:$Z,0),10)</f>
        <v>0</v>
      </c>
      <c r="AB161" t="str">
        <f>INDEX('[1]Flight Log Morten'!$J:$W,MATCH($C161,'[1]Flight Log Morten'!$Z:$Z,0),11)</f>
        <v>M3M</v>
      </c>
      <c r="AC161" t="str">
        <f>INDEX('[1]Flight Log Morten'!$J:$W,MATCH($C161,'[1]Flight Log Morten'!$Z:$Z,0),12)</f>
        <v>Redone with correct template</v>
      </c>
    </row>
    <row r="162" spans="1:29" x14ac:dyDescent="0.3">
      <c r="A162" t="s">
        <v>385</v>
      </c>
      <c r="B162" t="s">
        <v>5</v>
      </c>
      <c r="C162" t="s">
        <v>394</v>
      </c>
      <c r="D162" t="s">
        <v>429</v>
      </c>
      <c r="E162">
        <f>VLOOKUP($C162,Storage!$B:$P,2,FALSE)</f>
        <v>30.694548633880899</v>
      </c>
      <c r="F162">
        <f>VLOOKUP($C162,Storage!$B:$OP,3,FALSE)</f>
        <v>15.538308201357699</v>
      </c>
      <c r="G162">
        <f>VLOOKUP($C162,Storage!$B:$P,4,FALSE)</f>
        <v>1490</v>
      </c>
      <c r="H162">
        <f>VLOOKUP($C162,Storage!$B:$P,5,FALSE)</f>
        <v>0</v>
      </c>
      <c r="I162">
        <f>VLOOKUP($C162,Storage!$B:$P,6,FALSE)</f>
        <v>1490</v>
      </c>
      <c r="J162">
        <f>VLOOKUP($C162,Storage!$B:$P,7,FALSE)</f>
        <v>20240709</v>
      </c>
      <c r="K162" t="str">
        <f>VLOOKUP($C162,Storage!$B:$P,8,FALSE)</f>
        <v>PRO_BAR_SØRÅS</v>
      </c>
      <c r="L162" t="str">
        <f>VLOOKUP($C162,Storage!$B:$P,9,FALSE)</f>
        <v>M3M</v>
      </c>
      <c r="M162" t="str">
        <f>VLOOKUP($C162,Storage!$B:$P,10,FALSE)</f>
        <v>20m</v>
      </c>
      <c r="N162" t="str">
        <f>VLOOKUP($C162,Storage!$B:$P,11,FALSE)</f>
        <v>3D</v>
      </c>
      <c r="O162">
        <f>VLOOKUP($C162,Storage!$B:$P,12,FALSE)</f>
        <v>70</v>
      </c>
      <c r="P162">
        <f>VLOOKUP($C162,Storage!$B:$P,13,FALSE)</f>
        <v>75</v>
      </c>
      <c r="Q162">
        <f>VLOOKUP($C162,Storage!$B:$OP,14,FALSE)</f>
        <v>0</v>
      </c>
      <c r="R162" t="str">
        <f>INDEX('[1]Flight Log Morten'!$J:$W,MATCH($C162,'[1]Flight Log Morten'!$Z:$Z,0),1)</f>
        <v>Yes</v>
      </c>
      <c r="S162" t="str">
        <f>INDEX('[1]Flight Log Morten'!$J:$W,MATCH($C162,'[1]Flight Log Morten'!$Z:$Z,0),2)</f>
        <v>Yes</v>
      </c>
      <c r="T162" t="str">
        <f>INDEX('[1]Flight Log Morten'!$J:$W,MATCH($C162,'[1]Flight Log Morten'!$Z:$Z,0),3)</f>
        <v>Fahad</v>
      </c>
      <c r="U162" t="str">
        <f>INDEX('[1]Flight Log Morten'!$J:$W,MATCH($C162,'[1]Flight Log Morten'!$Z:$Z,0),4)</f>
        <v>not necessary</v>
      </c>
      <c r="V162">
        <f>INDEX('[1]Flight Log Morten'!$J:$W,MATCH($C162,'[1]Flight Log Morten'!$Z:$Z,0),5)</f>
        <v>0</v>
      </c>
      <c r="W162">
        <f>INDEX('[1]Flight Log Morten'!$J:$W,MATCH($C162,'[1]Flight Log Morten'!$Z:$Z,0),6)</f>
        <v>0</v>
      </c>
      <c r="X162" t="str">
        <f>INDEX('[1]Flight Log Morten'!$J:$W,MATCH($C162,'[1]Flight Log Morten'!$Z:$Z,0),7)</f>
        <v>M3M-2</v>
      </c>
      <c r="Y162" t="str">
        <f>INDEX('[1]Flight Log Morten'!$J:$W,MATCH($C162,'[1]Flight Log Morten'!$Z:$Z,0),8)</f>
        <v>Sindre Stokke</v>
      </c>
      <c r="Z162">
        <f>INDEX('[1]Flight Log Morten'!$J:$W,MATCH($C162,'[1]Flight Log Morten'!$Z:$Z,0),9)</f>
        <v>0</v>
      </c>
      <c r="AA162">
        <f>INDEX('[1]Flight Log Morten'!$J:$W,MATCH($C162,'[1]Flight Log Morten'!$Z:$Z,0),10)</f>
        <v>0</v>
      </c>
      <c r="AB162" t="str">
        <f>INDEX('[1]Flight Log Morten'!$J:$W,MATCH($C162,'[1]Flight Log Morten'!$Z:$Z,0),11)</f>
        <v>M3M</v>
      </c>
      <c r="AC162">
        <f>INDEX('[1]Flight Log Morten'!$J:$W,MATCH($C162,'[1]Flight Log Morten'!$Z:$Z,0),12)</f>
        <v>0</v>
      </c>
    </row>
    <row r="163" spans="1:29" x14ac:dyDescent="0.3">
      <c r="A163" t="s">
        <v>385</v>
      </c>
      <c r="B163" t="s">
        <v>5</v>
      </c>
      <c r="C163" t="s">
        <v>395</v>
      </c>
      <c r="D163" t="s">
        <v>430</v>
      </c>
      <c r="E163">
        <f>VLOOKUP($C163,Storage!$B:$P,2,FALSE)</f>
        <v>33.523796019144299</v>
      </c>
      <c r="F163">
        <f>VLOOKUP($C163,Storage!$B:$OP,3,FALSE)</f>
        <v>15.6678022788837</v>
      </c>
      <c r="G163">
        <f>VLOOKUP($C163,Storage!$B:$P,4,FALSE)</f>
        <v>1494</v>
      </c>
      <c r="H163">
        <f>VLOOKUP($C163,Storage!$B:$P,5,FALSE)</f>
        <v>0</v>
      </c>
      <c r="I163">
        <f>VLOOKUP($C163,Storage!$B:$P,6,FALSE)</f>
        <v>1494</v>
      </c>
      <c r="J163">
        <f>VLOOKUP($C163,Storage!$B:$P,7,FALSE)</f>
        <v>20240719</v>
      </c>
      <c r="K163" t="str">
        <f>VLOOKUP($C163,Storage!$B:$P,8,FALSE)</f>
        <v>PRO_BAR_SØRÅS</v>
      </c>
      <c r="L163" t="str">
        <f>VLOOKUP($C163,Storage!$B:$P,9,FALSE)</f>
        <v>M3M</v>
      </c>
      <c r="M163" t="str">
        <f>VLOOKUP($C163,Storage!$B:$P,10,FALSE)</f>
        <v>20m</v>
      </c>
      <c r="N163" t="str">
        <f>VLOOKUP($C163,Storage!$B:$P,11,FALSE)</f>
        <v>3D</v>
      </c>
      <c r="O163">
        <f>VLOOKUP($C163,Storage!$B:$P,12,FALSE)</f>
        <v>80</v>
      </c>
      <c r="P163">
        <f>VLOOKUP($C163,Storage!$B:$P,13,FALSE)</f>
        <v>85</v>
      </c>
      <c r="Q163">
        <f>VLOOKUP($C163,Storage!$B:$OP,14,FALSE)</f>
        <v>0</v>
      </c>
      <c r="R163" t="str">
        <f>INDEX('[1]Flight Log Morten'!$J:$W,MATCH($C163,'[1]Flight Log Morten'!$Z:$Z,0),1)</f>
        <v>Yes</v>
      </c>
      <c r="S163" t="str">
        <f>INDEX('[1]Flight Log Morten'!$J:$W,MATCH($C163,'[1]Flight Log Morten'!$Z:$Z,0),2)</f>
        <v>Yes</v>
      </c>
      <c r="T163" t="str">
        <f>INDEX('[1]Flight Log Morten'!$J:$W,MATCH($C163,'[1]Flight Log Morten'!$Z:$Z,0),3)</f>
        <v>Fahad</v>
      </c>
      <c r="U163" t="str">
        <f>INDEX('[1]Flight Log Morten'!$J:$W,MATCH($C163,'[1]Flight Log Morten'!$Z:$Z,0),4)</f>
        <v>not necessary</v>
      </c>
      <c r="V163">
        <f>INDEX('[1]Flight Log Morten'!$J:$W,MATCH($C163,'[1]Flight Log Morten'!$Z:$Z,0),5)</f>
        <v>0</v>
      </c>
      <c r="W163">
        <f>INDEX('[1]Flight Log Morten'!$J:$W,MATCH($C163,'[1]Flight Log Morten'!$Z:$Z,0),6)</f>
        <v>0</v>
      </c>
      <c r="X163" t="str">
        <f>INDEX('[1]Flight Log Morten'!$J:$W,MATCH($C163,'[1]Flight Log Morten'!$Z:$Z,0),7)</f>
        <v>M3M-2</v>
      </c>
      <c r="Y163" t="str">
        <f>INDEX('[1]Flight Log Morten'!$J:$W,MATCH($C163,'[1]Flight Log Morten'!$Z:$Z,0),8)</f>
        <v>Harri</v>
      </c>
      <c r="Z163">
        <f>INDEX('[1]Flight Log Morten'!$J:$W,MATCH($C163,'[1]Flight Log Morten'!$Z:$Z,0),9)</f>
        <v>0</v>
      </c>
      <c r="AA163">
        <f>INDEX('[1]Flight Log Morten'!$J:$W,MATCH($C163,'[1]Flight Log Morten'!$Z:$Z,0),10)</f>
        <v>0</v>
      </c>
      <c r="AB163" t="str">
        <f>INDEX('[1]Flight Log Morten'!$J:$W,MATCH($C163,'[1]Flight Log Morten'!$Z:$Z,0),11)</f>
        <v>M3M</v>
      </c>
      <c r="AC163">
        <f>INDEX('[1]Flight Log Morten'!$J:$W,MATCH($C163,'[1]Flight Log Morten'!$Z:$Z,0),12)</f>
        <v>0</v>
      </c>
    </row>
    <row r="164" spans="1:29" x14ac:dyDescent="0.3">
      <c r="A164" t="s">
        <v>385</v>
      </c>
      <c r="B164" t="s">
        <v>5</v>
      </c>
      <c r="C164" t="s">
        <v>396</v>
      </c>
      <c r="D164" t="s">
        <v>431</v>
      </c>
      <c r="E164">
        <f>VLOOKUP($C164,Storage!$B:$P,2,FALSE)</f>
        <v>32.397927827201698</v>
      </c>
      <c r="F164">
        <f>VLOOKUP($C164,Storage!$B:$OP,3,FALSE)</f>
        <v>15.270796299912</v>
      </c>
      <c r="G164">
        <f>VLOOKUP($C164,Storage!$B:$P,4,FALSE)</f>
        <v>1491</v>
      </c>
      <c r="H164">
        <f>VLOOKUP($C164,Storage!$B:$P,5,FALSE)</f>
        <v>0</v>
      </c>
      <c r="I164">
        <f>VLOOKUP($C164,Storage!$B:$P,6,FALSE)</f>
        <v>1491</v>
      </c>
      <c r="J164">
        <f>VLOOKUP($C164,Storage!$B:$P,7,FALSE)</f>
        <v>20240723</v>
      </c>
      <c r="K164" t="str">
        <f>VLOOKUP($C164,Storage!$B:$P,8,FALSE)</f>
        <v>PRO_BAR_SØRÅS</v>
      </c>
      <c r="L164" t="str">
        <f>VLOOKUP($C164,Storage!$B:$P,9,FALSE)</f>
        <v>M3M</v>
      </c>
      <c r="M164" t="str">
        <f>VLOOKUP($C164,Storage!$B:$P,10,FALSE)</f>
        <v>20m</v>
      </c>
      <c r="N164" t="str">
        <f>VLOOKUP($C164,Storage!$B:$P,11,FALSE)</f>
        <v>3D</v>
      </c>
      <c r="O164">
        <f>VLOOKUP($C164,Storage!$B:$P,12,FALSE)</f>
        <v>80</v>
      </c>
      <c r="P164">
        <f>VLOOKUP($C164,Storage!$B:$P,13,FALSE)</f>
        <v>85</v>
      </c>
      <c r="Q164">
        <f>VLOOKUP($C164,Storage!$B:$OP,14,FALSE)</f>
        <v>0</v>
      </c>
      <c r="R164" t="str">
        <f>INDEX('[1]Flight Log Morten'!$J:$W,MATCH($C164,'[1]Flight Log Morten'!$Z:$Z,0),1)</f>
        <v>Yes</v>
      </c>
      <c r="S164" t="str">
        <f>INDEX('[1]Flight Log Morten'!$J:$W,MATCH($C164,'[1]Flight Log Morten'!$Z:$Z,0),2)</f>
        <v>Yes</v>
      </c>
      <c r="T164" t="str">
        <f>INDEX('[1]Flight Log Morten'!$J:$W,MATCH($C164,'[1]Flight Log Morten'!$Z:$Z,0),3)</f>
        <v>Fahad</v>
      </c>
      <c r="U164" t="str">
        <f>INDEX('[1]Flight Log Morten'!$J:$W,MATCH($C164,'[1]Flight Log Morten'!$Z:$Z,0),4)</f>
        <v>not necessary</v>
      </c>
      <c r="V164">
        <f>INDEX('[1]Flight Log Morten'!$J:$W,MATCH($C164,'[1]Flight Log Morten'!$Z:$Z,0),5)</f>
        <v>0</v>
      </c>
      <c r="W164">
        <f>INDEX('[1]Flight Log Morten'!$J:$W,MATCH($C164,'[1]Flight Log Morten'!$Z:$Z,0),6)</f>
        <v>0</v>
      </c>
      <c r="X164" t="str">
        <f>INDEX('[1]Flight Log Morten'!$J:$W,MATCH($C164,'[1]Flight Log Morten'!$Z:$Z,0),7)</f>
        <v>M3M-1</v>
      </c>
      <c r="Y164" t="str">
        <f>INDEX('[1]Flight Log Morten'!$J:$W,MATCH($C164,'[1]Flight Log Morten'!$Z:$Z,0),8)</f>
        <v>Mathias</v>
      </c>
      <c r="Z164">
        <f>INDEX('[1]Flight Log Morten'!$J:$W,MATCH($C164,'[1]Flight Log Morten'!$Z:$Z,0),9)</f>
        <v>0</v>
      </c>
      <c r="AA164">
        <f>INDEX('[1]Flight Log Morten'!$J:$W,MATCH($C164,'[1]Flight Log Morten'!$Z:$Z,0),10)</f>
        <v>0</v>
      </c>
      <c r="AB164" t="str">
        <f>INDEX('[1]Flight Log Morten'!$J:$W,MATCH($C164,'[1]Flight Log Morten'!$Z:$Z,0),11)</f>
        <v>M3M</v>
      </c>
      <c r="AC164">
        <f>INDEX('[1]Flight Log Morten'!$J:$W,MATCH($C164,'[1]Flight Log Morten'!$Z:$Z,0),12)</f>
        <v>0</v>
      </c>
    </row>
    <row r="165" spans="1:29" x14ac:dyDescent="0.3">
      <c r="A165" t="s">
        <v>385</v>
      </c>
      <c r="B165" t="s">
        <v>5</v>
      </c>
      <c r="C165" t="s">
        <v>397</v>
      </c>
      <c r="D165" t="s">
        <v>432</v>
      </c>
      <c r="E165">
        <f>VLOOKUP($C165,Storage!$B:$P,2,FALSE)</f>
        <v>33.410929537378202</v>
      </c>
      <c r="F165">
        <f>VLOOKUP($C165,Storage!$B:$OP,3,FALSE)</f>
        <v>14.779713765718</v>
      </c>
      <c r="G165">
        <f>VLOOKUP($C165,Storage!$B:$P,4,FALSE)</f>
        <v>1491</v>
      </c>
      <c r="H165">
        <f>VLOOKUP($C165,Storage!$B:$P,5,FALSE)</f>
        <v>0</v>
      </c>
      <c r="I165">
        <f>VLOOKUP($C165,Storage!$B:$P,6,FALSE)</f>
        <v>1491</v>
      </c>
      <c r="J165">
        <f>VLOOKUP($C165,Storage!$B:$P,7,FALSE)</f>
        <v>20240729</v>
      </c>
      <c r="K165" t="str">
        <f>VLOOKUP($C165,Storage!$B:$P,8,FALSE)</f>
        <v>PRO_BAR_SØRÅS</v>
      </c>
      <c r="L165" t="str">
        <f>VLOOKUP($C165,Storage!$B:$P,9,FALSE)</f>
        <v>M3M</v>
      </c>
      <c r="M165" t="str">
        <f>VLOOKUP($C165,Storage!$B:$P,10,FALSE)</f>
        <v>20m</v>
      </c>
      <c r="N165" t="str">
        <f>VLOOKUP($C165,Storage!$B:$P,11,FALSE)</f>
        <v>3D</v>
      </c>
      <c r="O165">
        <f>VLOOKUP($C165,Storage!$B:$P,12,FALSE)</f>
        <v>80</v>
      </c>
      <c r="P165">
        <f>VLOOKUP($C165,Storage!$B:$P,13,FALSE)</f>
        <v>85</v>
      </c>
      <c r="Q165">
        <f>VLOOKUP($C165,Storage!$B:$OP,14,FALSE)</f>
        <v>0</v>
      </c>
      <c r="R165" t="str">
        <f>INDEX('[1]Flight Log Morten'!$J:$W,MATCH($C165,'[1]Flight Log Morten'!$Z:$Z,0),1)</f>
        <v>Yes</v>
      </c>
      <c r="S165" t="str">
        <f>INDEX('[1]Flight Log Morten'!$J:$W,MATCH($C165,'[1]Flight Log Morten'!$Z:$Z,0),2)</f>
        <v>Yes</v>
      </c>
      <c r="T165" t="str">
        <f>INDEX('[1]Flight Log Morten'!$J:$W,MATCH($C165,'[1]Flight Log Morten'!$Z:$Z,0),3)</f>
        <v>Fahad</v>
      </c>
      <c r="U165" t="str">
        <f>INDEX('[1]Flight Log Morten'!$J:$W,MATCH($C165,'[1]Flight Log Morten'!$Z:$Z,0),4)</f>
        <v>not necessary</v>
      </c>
      <c r="V165">
        <f>INDEX('[1]Flight Log Morten'!$J:$W,MATCH($C165,'[1]Flight Log Morten'!$Z:$Z,0),5)</f>
        <v>0</v>
      </c>
      <c r="W165">
        <f>INDEX('[1]Flight Log Morten'!$J:$W,MATCH($C165,'[1]Flight Log Morten'!$Z:$Z,0),6)</f>
        <v>0</v>
      </c>
      <c r="X165" t="str">
        <f>INDEX('[1]Flight Log Morten'!$J:$W,MATCH($C165,'[1]Flight Log Morten'!$Z:$Z,0),7)</f>
        <v>M3M-1</v>
      </c>
      <c r="Y165" t="str">
        <f>INDEX('[1]Flight Log Morten'!$J:$W,MATCH($C165,'[1]Flight Log Morten'!$Z:$Z,0),8)</f>
        <v>Mathias</v>
      </c>
      <c r="Z165">
        <f>INDEX('[1]Flight Log Morten'!$J:$W,MATCH($C165,'[1]Flight Log Morten'!$Z:$Z,0),9)</f>
        <v>0</v>
      </c>
      <c r="AA165">
        <f>INDEX('[1]Flight Log Morten'!$J:$W,MATCH($C165,'[1]Flight Log Morten'!$Z:$Z,0),10)</f>
        <v>0</v>
      </c>
      <c r="AB165" t="str">
        <f>INDEX('[1]Flight Log Morten'!$J:$W,MATCH($C165,'[1]Flight Log Morten'!$Z:$Z,0),11)</f>
        <v>M3M</v>
      </c>
      <c r="AC165" t="str">
        <f>INDEX('[1]Flight Log Morten'!$J:$W,MATCH($C165,'[1]Flight Log Morten'!$Z:$Z,0),12)</f>
        <v>Redo PIX4D with correct template</v>
      </c>
    </row>
    <row r="166" spans="1:29" x14ac:dyDescent="0.3">
      <c r="A166" t="s">
        <v>385</v>
      </c>
      <c r="B166" t="s">
        <v>5</v>
      </c>
      <c r="C166" t="s">
        <v>398</v>
      </c>
      <c r="D166" t="s">
        <v>433</v>
      </c>
      <c r="E166">
        <f>VLOOKUP($C166,Storage!$B:$P,2,FALSE)</f>
        <v>32.980890846811199</v>
      </c>
      <c r="F166">
        <f>VLOOKUP($C166,Storage!$B:$OP,3,FALSE)</f>
        <v>15.4255402684211</v>
      </c>
      <c r="G166">
        <f>VLOOKUP($C166,Storage!$B:$P,4,FALSE)</f>
        <v>1490</v>
      </c>
      <c r="H166">
        <f>VLOOKUP($C166,Storage!$B:$P,5,FALSE)</f>
        <v>0</v>
      </c>
      <c r="I166">
        <f>VLOOKUP($C166,Storage!$B:$P,6,FALSE)</f>
        <v>1490</v>
      </c>
      <c r="J166">
        <f>VLOOKUP($C166,Storage!$B:$P,7,FALSE)</f>
        <v>20240805</v>
      </c>
      <c r="K166" t="str">
        <f>VLOOKUP($C166,Storage!$B:$P,8,FALSE)</f>
        <v>PRO_BAR_SØRÅS</v>
      </c>
      <c r="L166" t="str">
        <f>VLOOKUP($C166,Storage!$B:$P,9,FALSE)</f>
        <v>M3M</v>
      </c>
      <c r="M166" t="str">
        <f>VLOOKUP($C166,Storage!$B:$P,10,FALSE)</f>
        <v>20m</v>
      </c>
      <c r="N166" t="str">
        <f>VLOOKUP($C166,Storage!$B:$P,11,FALSE)</f>
        <v>3D</v>
      </c>
      <c r="O166">
        <f>VLOOKUP($C166,Storage!$B:$P,12,FALSE)</f>
        <v>80</v>
      </c>
      <c r="P166">
        <f>VLOOKUP($C166,Storage!$B:$P,13,FALSE)</f>
        <v>85</v>
      </c>
      <c r="Q166">
        <f>VLOOKUP($C166,Storage!$B:$OP,14,FALSE)</f>
        <v>0</v>
      </c>
      <c r="R166" t="str">
        <f>INDEX('[1]Flight Log Morten'!$J:$W,MATCH($C166,'[1]Flight Log Morten'!$Z:$Z,0),1)</f>
        <v>Yes</v>
      </c>
      <c r="S166" t="str">
        <f>INDEX('[1]Flight Log Morten'!$J:$W,MATCH($C166,'[1]Flight Log Morten'!$Z:$Z,0),2)</f>
        <v>Yes</v>
      </c>
      <c r="T166" t="str">
        <f>INDEX('[1]Flight Log Morten'!$J:$W,MATCH($C166,'[1]Flight Log Morten'!$Z:$Z,0),3)</f>
        <v>Sindre+Fahad</v>
      </c>
      <c r="U166" t="str">
        <f>INDEX('[1]Flight Log Morten'!$J:$W,MATCH($C166,'[1]Flight Log Morten'!$Z:$Z,0),4)</f>
        <v>not necessary</v>
      </c>
      <c r="V166">
        <f>INDEX('[1]Flight Log Morten'!$J:$W,MATCH($C166,'[1]Flight Log Morten'!$Z:$Z,0),5)</f>
        <v>0</v>
      </c>
      <c r="W166">
        <f>INDEX('[1]Flight Log Morten'!$J:$W,MATCH($C166,'[1]Flight Log Morten'!$Z:$Z,0),6)</f>
        <v>0</v>
      </c>
      <c r="X166" t="str">
        <f>INDEX('[1]Flight Log Morten'!$J:$W,MATCH($C166,'[1]Flight Log Morten'!$Z:$Z,0),7)</f>
        <v>M3M-1</v>
      </c>
      <c r="Y166" t="str">
        <f>INDEX('[1]Flight Log Morten'!$J:$W,MATCH($C166,'[1]Flight Log Morten'!$Z:$Z,0),8)</f>
        <v>Mathias</v>
      </c>
      <c r="Z166">
        <f>INDEX('[1]Flight Log Morten'!$J:$W,MATCH($C166,'[1]Flight Log Morten'!$Z:$Z,0),9)</f>
        <v>0</v>
      </c>
      <c r="AA166">
        <f>INDEX('[1]Flight Log Morten'!$J:$W,MATCH($C166,'[1]Flight Log Morten'!$Z:$Z,0),10)</f>
        <v>0</v>
      </c>
      <c r="AB166" t="str">
        <f>INDEX('[1]Flight Log Morten'!$J:$W,MATCH($C166,'[1]Flight Log Morten'!$Z:$Z,0),11)</f>
        <v>M3M</v>
      </c>
      <c r="AC166">
        <f>INDEX('[1]Flight Log Morten'!$J:$W,MATCH($C166,'[1]Flight Log Morten'!$Z:$Z,0),12)</f>
        <v>0</v>
      </c>
    </row>
    <row r="167" spans="1:29" x14ac:dyDescent="0.3">
      <c r="A167" t="s">
        <v>385</v>
      </c>
      <c r="B167" t="s">
        <v>5</v>
      </c>
      <c r="C167" t="s">
        <v>399</v>
      </c>
      <c r="D167" t="s">
        <v>434</v>
      </c>
      <c r="E167">
        <f>VLOOKUP($C167,Storage!$B:$P,2,FALSE)</f>
        <v>33.131311965174902</v>
      </c>
      <c r="F167">
        <f>VLOOKUP($C167,Storage!$B:$OP,3,FALSE)</f>
        <v>15.956948166713101</v>
      </c>
      <c r="G167">
        <f>VLOOKUP($C167,Storage!$B:$P,4,FALSE)</f>
        <v>1490</v>
      </c>
      <c r="H167">
        <f>VLOOKUP($C167,Storage!$B:$P,5,FALSE)</f>
        <v>0</v>
      </c>
      <c r="I167">
        <f>VLOOKUP($C167,Storage!$B:$P,6,FALSE)</f>
        <v>1490</v>
      </c>
      <c r="J167">
        <f>VLOOKUP($C167,Storage!$B:$P,7,FALSE)</f>
        <v>20240812</v>
      </c>
      <c r="K167" t="str">
        <f>VLOOKUP($C167,Storage!$B:$P,8,FALSE)</f>
        <v>PRO_BAR_SØRÅS</v>
      </c>
      <c r="L167" t="str">
        <f>VLOOKUP($C167,Storage!$B:$P,9,FALSE)</f>
        <v>M3M</v>
      </c>
      <c r="M167" t="str">
        <f>VLOOKUP($C167,Storage!$B:$P,10,FALSE)</f>
        <v>20m</v>
      </c>
      <c r="N167" t="str">
        <f>VLOOKUP($C167,Storage!$B:$P,11,FALSE)</f>
        <v>3D</v>
      </c>
      <c r="O167">
        <f>VLOOKUP($C167,Storage!$B:$P,12,FALSE)</f>
        <v>80</v>
      </c>
      <c r="P167">
        <f>VLOOKUP($C167,Storage!$B:$P,13,FALSE)</f>
        <v>85</v>
      </c>
      <c r="Q167">
        <f>VLOOKUP($C167,Storage!$B:$OP,14,FALSE)</f>
        <v>0</v>
      </c>
      <c r="R167" t="str">
        <f>INDEX('[1]Flight Log Morten'!$J:$W,MATCH($C167,'[1]Flight Log Morten'!$Z:$Z,0),1)</f>
        <v>Yes</v>
      </c>
      <c r="S167" t="str">
        <f>INDEX('[1]Flight Log Morten'!$J:$W,MATCH($C167,'[1]Flight Log Morten'!$Z:$Z,0),2)</f>
        <v>Yes</v>
      </c>
      <c r="T167" t="str">
        <f>INDEX('[1]Flight Log Morten'!$J:$W,MATCH($C167,'[1]Flight Log Morten'!$Z:$Z,0),3)</f>
        <v>Fahad</v>
      </c>
      <c r="U167" t="str">
        <f>INDEX('[1]Flight Log Morten'!$J:$W,MATCH($C167,'[1]Flight Log Morten'!$Z:$Z,0),4)</f>
        <v>not necessary</v>
      </c>
      <c r="V167">
        <f>INDEX('[1]Flight Log Morten'!$J:$W,MATCH($C167,'[1]Flight Log Morten'!$Z:$Z,0),5)</f>
        <v>0</v>
      </c>
      <c r="W167">
        <f>INDEX('[1]Flight Log Morten'!$J:$W,MATCH($C167,'[1]Flight Log Morten'!$Z:$Z,0),6)</f>
        <v>0</v>
      </c>
      <c r="X167" t="str">
        <f>INDEX('[1]Flight Log Morten'!$J:$W,MATCH($C167,'[1]Flight Log Morten'!$Z:$Z,0),7)</f>
        <v>M3M-1</v>
      </c>
      <c r="Y167" t="str">
        <f>INDEX('[1]Flight Log Morten'!$J:$W,MATCH($C167,'[1]Flight Log Morten'!$Z:$Z,0),8)</f>
        <v>Sindre Stokke</v>
      </c>
      <c r="Z167">
        <f>INDEX('[1]Flight Log Morten'!$J:$W,MATCH($C167,'[1]Flight Log Morten'!$Z:$Z,0),9)</f>
        <v>0</v>
      </c>
      <c r="AA167">
        <f>INDEX('[1]Flight Log Morten'!$J:$W,MATCH($C167,'[1]Flight Log Morten'!$Z:$Z,0),10)</f>
        <v>0</v>
      </c>
      <c r="AB167" t="str">
        <f>INDEX('[1]Flight Log Morten'!$J:$W,MATCH($C167,'[1]Flight Log Morten'!$Z:$Z,0),11)</f>
        <v>M3M</v>
      </c>
      <c r="AC167">
        <f>INDEX('[1]Flight Log Morten'!$J:$W,MATCH($C167,'[1]Flight Log Morten'!$Z:$Z,0),12)</f>
        <v>0</v>
      </c>
    </row>
    <row r="168" spans="1:29" x14ac:dyDescent="0.3">
      <c r="A168" s="1" t="s">
        <v>385</v>
      </c>
      <c r="B168" s="1" t="s">
        <v>32</v>
      </c>
      <c r="C168" s="5" t="s">
        <v>435</v>
      </c>
      <c r="D168" s="1" t="s">
        <v>436</v>
      </c>
      <c r="E168" s="1" t="e">
        <f>VLOOKUP($C168,Storage!$B:$P,2,FALSE)</f>
        <v>#N/A</v>
      </c>
      <c r="F168" s="1" t="e">
        <f>VLOOKUP($C168,Storage!$B:$OP,3,FALSE)</f>
        <v>#N/A</v>
      </c>
      <c r="G168" s="1" t="e">
        <f>VLOOKUP($C168,Storage!$B:$P,4,FALSE)</f>
        <v>#N/A</v>
      </c>
      <c r="H168" s="1" t="e">
        <f>VLOOKUP($C168,Storage!$B:$P,5,FALSE)</f>
        <v>#N/A</v>
      </c>
      <c r="I168" s="1" t="e">
        <f>VLOOKUP($C168,Storage!$B:$P,6,FALSE)</f>
        <v>#N/A</v>
      </c>
      <c r="J168" s="1" t="e">
        <f>VLOOKUP($C168,Storage!$B:$P,7,FALSE)</f>
        <v>#N/A</v>
      </c>
      <c r="K168" s="1" t="e">
        <f>VLOOKUP($C168,Storage!$B:$P,8,FALSE)</f>
        <v>#N/A</v>
      </c>
      <c r="L168" s="1" t="e">
        <f>VLOOKUP($C168,Storage!$B:$P,9,FALSE)</f>
        <v>#N/A</v>
      </c>
      <c r="M168" s="1" t="e">
        <f>VLOOKUP($C168,Storage!$B:$P,10,FALSE)</f>
        <v>#N/A</v>
      </c>
      <c r="N168" s="1" t="e">
        <f>VLOOKUP($C168,Storage!$B:$P,11,FALSE)</f>
        <v>#N/A</v>
      </c>
      <c r="O168" s="1" t="e">
        <f>VLOOKUP($C168,Storage!$B:$P,12,FALSE)</f>
        <v>#N/A</v>
      </c>
      <c r="P168" s="1" t="e">
        <f>VLOOKUP($C168,Storage!$B:$P,13,FALSE)</f>
        <v>#N/A</v>
      </c>
      <c r="Q168" s="1" t="e">
        <f>VLOOKUP($C168,Storage!$B:$OP,14,FALSE)</f>
        <v>#N/A</v>
      </c>
      <c r="R168" t="str">
        <f>INDEX('[1]Flight Log Morten'!$J:$W,MATCH($C168,'[1]Flight Log Morten'!$Z:$Z,0),1)</f>
        <v>No</v>
      </c>
      <c r="S168" t="str">
        <f>INDEX('[1]Flight Log Morten'!$J:$W,MATCH($C168,'[1]Flight Log Morten'!$Z:$Z,0),2)</f>
        <v>Ongoing</v>
      </c>
      <c r="T168" t="str">
        <f>INDEX('[1]Flight Log Morten'!$J:$W,MATCH($C168,'[1]Flight Log Morten'!$Z:$Z,0),3)</f>
        <v>Laptop i9</v>
      </c>
      <c r="U168" t="str">
        <f>INDEX('[1]Flight Log Morten'!$J:$W,MATCH($C168,'[1]Flight Log Morten'!$Z:$Z,0),4)</f>
        <v>To prepare</v>
      </c>
      <c r="V168" t="str">
        <f>INDEX('[1]Flight Log Morten'!$J:$W,MATCH($C168,'[1]Flight Log Morten'!$Z:$Z,0),5)</f>
        <v>No</v>
      </c>
      <c r="W168">
        <f>INDEX('[1]Flight Log Morten'!$J:$W,MATCH($C168,'[1]Flight Log Morten'!$Z:$Z,0),6)</f>
        <v>0</v>
      </c>
      <c r="X168">
        <f>INDEX('[1]Flight Log Morten'!$J:$W,MATCH($C168,'[1]Flight Log Morten'!$Z:$Z,0),7)</f>
        <v>0</v>
      </c>
      <c r="Y168">
        <f>INDEX('[1]Flight Log Morten'!$J:$W,MATCH($C168,'[1]Flight Log Morten'!$Z:$Z,0),8)</f>
        <v>0</v>
      </c>
      <c r="Z168">
        <f>INDEX('[1]Flight Log Morten'!$J:$W,MATCH($C168,'[1]Flight Log Morten'!$Z:$Z,0),9)</f>
        <v>0</v>
      </c>
      <c r="AA168" t="str">
        <f>INDEX('[1]Flight Log Morten'!$J:$W,MATCH($C168,'[1]Flight Log Morten'!$Z:$Z,0),10)</f>
        <v>-</v>
      </c>
      <c r="AB168" t="str">
        <f>INDEX('[1]Flight Log Morten'!$J:$W,MATCH($C168,'[1]Flight Log Morten'!$Z:$Z,0),11)</f>
        <v>M3M</v>
      </c>
      <c r="AC168" t="str">
        <f>INDEX('[1]Flight Log Morten'!$J:$W,MATCH($C168,'[1]Flight Log Morten'!$Z:$Z,0),12)</f>
        <v>Reflectance panel images from the flight itself</v>
      </c>
    </row>
    <row r="169" spans="1:29" x14ac:dyDescent="0.3">
      <c r="A169" t="s">
        <v>385</v>
      </c>
      <c r="B169" t="s">
        <v>32</v>
      </c>
      <c r="C169" t="s">
        <v>400</v>
      </c>
      <c r="D169" t="s">
        <v>437</v>
      </c>
      <c r="E169">
        <f>VLOOKUP($C169,Storage!$B:$P,2,FALSE)</f>
        <v>35.352353541180399</v>
      </c>
      <c r="F169">
        <f>VLOOKUP($C169,Storage!$B:$OP,3,FALSE)</f>
        <v>24.942339913919501</v>
      </c>
      <c r="G169">
        <f>VLOOKUP($C169,Storage!$B:$P,4,FALSE)</f>
        <v>534</v>
      </c>
      <c r="H169">
        <f>VLOOKUP($C169,Storage!$B:$P,5,FALSE)</f>
        <v>2096</v>
      </c>
      <c r="I169">
        <f>VLOOKUP($C169,Storage!$B:$P,6,FALSE)</f>
        <v>2630</v>
      </c>
      <c r="J169">
        <f>VLOOKUP($C169,Storage!$B:$P,7,FALSE)</f>
        <v>20240604</v>
      </c>
      <c r="K169" t="str">
        <f>VLOOKUP($C169,Storage!$B:$P,8,FALSE)</f>
        <v>PRO_BAR_SØRÅS</v>
      </c>
      <c r="L169" t="str">
        <f>VLOOKUP($C169,Storage!$B:$P,9,FALSE)</f>
        <v>M3M</v>
      </c>
      <c r="M169" t="str">
        <f>VLOOKUP($C169,Storage!$B:$P,10,FALSE)</f>
        <v>30m</v>
      </c>
      <c r="N169" t="str">
        <f>VLOOKUP($C169,Storage!$B:$P,11,FALSE)</f>
        <v>MS</v>
      </c>
      <c r="O169">
        <f>VLOOKUP($C169,Storage!$B:$P,12,FALSE)</f>
        <v>80</v>
      </c>
      <c r="P169">
        <f>VLOOKUP($C169,Storage!$B:$P,13,FALSE)</f>
        <v>85</v>
      </c>
      <c r="Q169">
        <f>VLOOKUP($C169,Storage!$B:$OP,14,FALSE)</f>
        <v>0</v>
      </c>
      <c r="R169" t="str">
        <f>INDEX('[1]Flight Log Morten'!$J:$W,MATCH($C169,'[1]Flight Log Morten'!$Z:$Z,0),1)</f>
        <v>-</v>
      </c>
      <c r="S169" t="str">
        <f>INDEX('[1]Flight Log Morten'!$J:$W,MATCH($C169,'[1]Flight Log Morten'!$Z:$Z,0),2)</f>
        <v>Yes</v>
      </c>
      <c r="T169" t="str">
        <f>INDEX('[1]Flight Log Morten'!$J:$W,MATCH($C169,'[1]Flight Log Morten'!$Z:$Z,0),3)</f>
        <v>Fahad</v>
      </c>
      <c r="U169" t="str">
        <f>INDEX('[1]Flight Log Morten'!$J:$W,MATCH($C169,'[1]Flight Log Morten'!$Z:$Z,0),4)</f>
        <v>not necessary</v>
      </c>
      <c r="V169" t="str">
        <f>INDEX('[1]Flight Log Morten'!$J:$W,MATCH($C169,'[1]Flight Log Morten'!$Z:$Z,0),5)</f>
        <v>No</v>
      </c>
      <c r="W169">
        <f>INDEX('[1]Flight Log Morten'!$J:$W,MATCH($C169,'[1]Flight Log Morten'!$Z:$Z,0),6)</f>
        <v>0</v>
      </c>
      <c r="X169">
        <f>INDEX('[1]Flight Log Morten'!$J:$W,MATCH($C169,'[1]Flight Log Morten'!$Z:$Z,0),7)</f>
        <v>0</v>
      </c>
      <c r="Y169">
        <f>INDEX('[1]Flight Log Morten'!$J:$W,MATCH($C169,'[1]Flight Log Morten'!$Z:$Z,0),8)</f>
        <v>0</v>
      </c>
      <c r="Z169">
        <f>INDEX('[1]Flight Log Morten'!$J:$W,MATCH($C169,'[1]Flight Log Morten'!$Z:$Z,0),9)</f>
        <v>0</v>
      </c>
      <c r="AA169" t="str">
        <f>INDEX('[1]Flight Log Morten'!$J:$W,MATCH($C169,'[1]Flight Log Morten'!$Z:$Z,0),10)</f>
        <v>7,3-11</v>
      </c>
      <c r="AB169" t="str">
        <f>INDEX('[1]Flight Log Morten'!$J:$W,MATCH($C169,'[1]Flight Log Morten'!$Z:$Z,0),11)</f>
        <v>M3M</v>
      </c>
      <c r="AC169" t="str">
        <f>INDEX('[1]Flight Log Morten'!$J:$W,MATCH($C169,'[1]Flight Log Morten'!$Z:$Z,0),12)</f>
        <v>cloudy conditions</v>
      </c>
    </row>
    <row r="170" spans="1:29" x14ac:dyDescent="0.3">
      <c r="A170" t="s">
        <v>385</v>
      </c>
      <c r="B170" t="s">
        <v>32</v>
      </c>
      <c r="C170" t="s">
        <v>401</v>
      </c>
      <c r="D170" t="s">
        <v>438</v>
      </c>
      <c r="E170">
        <f>VLOOKUP($C170,Storage!$B:$P,2,FALSE)</f>
        <v>36.765926979482103</v>
      </c>
      <c r="F170">
        <f>VLOOKUP($C170,Storage!$B:$OP,3,FALSE)</f>
        <v>24.361428287811499</v>
      </c>
      <c r="G170">
        <f>VLOOKUP($C170,Storage!$B:$P,4,FALSE)</f>
        <v>517</v>
      </c>
      <c r="H170">
        <f>VLOOKUP($C170,Storage!$B:$P,5,FALSE)</f>
        <v>2032</v>
      </c>
      <c r="I170">
        <f>VLOOKUP($C170,Storage!$B:$P,6,FALSE)</f>
        <v>2549</v>
      </c>
      <c r="J170">
        <f>VLOOKUP($C170,Storage!$B:$P,7,FALSE)</f>
        <v>20240606</v>
      </c>
      <c r="K170" t="str">
        <f>VLOOKUP($C170,Storage!$B:$P,8,FALSE)</f>
        <v>PRO_BAR_SØRÅS</v>
      </c>
      <c r="L170" t="str">
        <f>VLOOKUP($C170,Storage!$B:$P,9,FALSE)</f>
        <v>M3M</v>
      </c>
      <c r="M170" t="str">
        <f>VLOOKUP($C170,Storage!$B:$P,10,FALSE)</f>
        <v>30m</v>
      </c>
      <c r="N170" t="str">
        <f>VLOOKUP($C170,Storage!$B:$P,11,FALSE)</f>
        <v>MS</v>
      </c>
      <c r="O170">
        <f>VLOOKUP($C170,Storage!$B:$P,12,FALSE)</f>
        <v>80</v>
      </c>
      <c r="P170">
        <f>VLOOKUP($C170,Storage!$B:$P,13,FALSE)</f>
        <v>85</v>
      </c>
      <c r="Q170">
        <f>VLOOKUP($C170,Storage!$B:$OP,14,FALSE)</f>
        <v>0</v>
      </c>
      <c r="R170" t="str">
        <f>INDEX('[1]Flight Log Morten'!$J:$W,MATCH($C170,'[1]Flight Log Morten'!$Z:$Z,0),1)</f>
        <v>-</v>
      </c>
      <c r="S170" t="str">
        <f>INDEX('[1]Flight Log Morten'!$J:$W,MATCH($C170,'[1]Flight Log Morten'!$Z:$Z,0),2)</f>
        <v>Yes</v>
      </c>
      <c r="T170" t="str">
        <f>INDEX('[1]Flight Log Morten'!$J:$W,MATCH($C170,'[1]Flight Log Morten'!$Z:$Z,0),3)</f>
        <v>Fahad</v>
      </c>
      <c r="U170" t="str">
        <f>INDEX('[1]Flight Log Morten'!$J:$W,MATCH($C170,'[1]Flight Log Morten'!$Z:$Z,0),4)</f>
        <v>not necessary</v>
      </c>
      <c r="V170" t="str">
        <f>INDEX('[1]Flight Log Morten'!$J:$W,MATCH($C170,'[1]Flight Log Morten'!$Z:$Z,0),5)</f>
        <v>No</v>
      </c>
      <c r="W170">
        <f>INDEX('[1]Flight Log Morten'!$J:$W,MATCH($C170,'[1]Flight Log Morten'!$Z:$Z,0),6)</f>
        <v>0</v>
      </c>
      <c r="X170">
        <f>INDEX('[1]Flight Log Morten'!$J:$W,MATCH($C170,'[1]Flight Log Morten'!$Z:$Z,0),7)</f>
        <v>0</v>
      </c>
      <c r="Y170">
        <f>INDEX('[1]Flight Log Morten'!$J:$W,MATCH($C170,'[1]Flight Log Morten'!$Z:$Z,0),8)</f>
        <v>0</v>
      </c>
      <c r="Z170">
        <f>INDEX('[1]Flight Log Morten'!$J:$W,MATCH($C170,'[1]Flight Log Morten'!$Z:$Z,0),9)</f>
        <v>0</v>
      </c>
      <c r="AA170" t="str">
        <f>INDEX('[1]Flight Log Morten'!$J:$W,MATCH($C170,'[1]Flight Log Morten'!$Z:$Z,0),10)</f>
        <v>6,6</v>
      </c>
      <c r="AB170" t="str">
        <f>INDEX('[1]Flight Log Morten'!$J:$W,MATCH($C170,'[1]Flight Log Morten'!$Z:$Z,0),11)</f>
        <v>M3M</v>
      </c>
      <c r="AC170">
        <f>INDEX('[1]Flight Log Morten'!$J:$W,MATCH($C170,'[1]Flight Log Morten'!$Z:$Z,0),12)</f>
        <v>0</v>
      </c>
    </row>
    <row r="171" spans="1:29" x14ac:dyDescent="0.3">
      <c r="A171" t="s">
        <v>385</v>
      </c>
      <c r="B171" t="s">
        <v>32</v>
      </c>
      <c r="C171" t="s">
        <v>402</v>
      </c>
      <c r="D171" t="s">
        <v>439</v>
      </c>
      <c r="E171">
        <f>VLOOKUP($C171,Storage!$B:$P,2,FALSE)</f>
        <v>35.495210538618203</v>
      </c>
      <c r="F171">
        <f>VLOOKUP($C171,Storage!$B:$OP,3,FALSE)</f>
        <v>23.421269079670299</v>
      </c>
      <c r="G171">
        <f>VLOOKUP($C171,Storage!$B:$P,4,FALSE)</f>
        <v>507</v>
      </c>
      <c r="H171">
        <f>VLOOKUP($C171,Storage!$B:$P,5,FALSE)</f>
        <v>2016</v>
      </c>
      <c r="I171">
        <f>VLOOKUP($C171,Storage!$B:$P,6,FALSE)</f>
        <v>2523</v>
      </c>
      <c r="J171">
        <f>VLOOKUP($C171,Storage!$B:$P,7,FALSE)</f>
        <v>20240611</v>
      </c>
      <c r="K171" t="str">
        <f>VLOOKUP($C171,Storage!$B:$P,8,FALSE)</f>
        <v>PRO_BAR_SØRÅS</v>
      </c>
      <c r="L171" t="str">
        <f>VLOOKUP($C171,Storage!$B:$P,9,FALSE)</f>
        <v>M3M</v>
      </c>
      <c r="M171" t="str">
        <f>VLOOKUP($C171,Storage!$B:$P,10,FALSE)</f>
        <v>30m</v>
      </c>
      <c r="N171" t="str">
        <f>VLOOKUP($C171,Storage!$B:$P,11,FALSE)</f>
        <v>MS</v>
      </c>
      <c r="O171">
        <f>VLOOKUP($C171,Storage!$B:$P,12,FALSE)</f>
        <v>80</v>
      </c>
      <c r="P171">
        <f>VLOOKUP($C171,Storage!$B:$P,13,FALSE)</f>
        <v>85</v>
      </c>
      <c r="Q171">
        <f>VLOOKUP($C171,Storage!$B:$OP,14,FALSE)</f>
        <v>0</v>
      </c>
      <c r="R171" t="str">
        <f>INDEX('[1]Flight Log Morten'!$J:$W,MATCH($C171,'[1]Flight Log Morten'!$Z:$Z,0),1)</f>
        <v>-</v>
      </c>
      <c r="S171" t="str">
        <f>INDEX('[1]Flight Log Morten'!$J:$W,MATCH($C171,'[1]Flight Log Morten'!$Z:$Z,0),2)</f>
        <v>Yes</v>
      </c>
      <c r="T171" t="str">
        <f>INDEX('[1]Flight Log Morten'!$J:$W,MATCH($C171,'[1]Flight Log Morten'!$Z:$Z,0),3)</f>
        <v>Fahad</v>
      </c>
      <c r="U171" t="str">
        <f>INDEX('[1]Flight Log Morten'!$J:$W,MATCH($C171,'[1]Flight Log Morten'!$Z:$Z,0),4)</f>
        <v>not necessary</v>
      </c>
      <c r="V171" t="str">
        <f>INDEX('[1]Flight Log Morten'!$J:$W,MATCH($C171,'[1]Flight Log Morten'!$Z:$Z,0),5)</f>
        <v>No</v>
      </c>
      <c r="W171">
        <f>INDEX('[1]Flight Log Morten'!$J:$W,MATCH($C171,'[1]Flight Log Morten'!$Z:$Z,0),6)</f>
        <v>0</v>
      </c>
      <c r="X171">
        <f>INDEX('[1]Flight Log Morten'!$J:$W,MATCH($C171,'[1]Flight Log Morten'!$Z:$Z,0),7)</f>
        <v>0</v>
      </c>
      <c r="Y171">
        <f>INDEX('[1]Flight Log Morten'!$J:$W,MATCH($C171,'[1]Flight Log Morten'!$Z:$Z,0),8)</f>
        <v>0</v>
      </c>
      <c r="Z171">
        <f>INDEX('[1]Flight Log Morten'!$J:$W,MATCH($C171,'[1]Flight Log Morten'!$Z:$Z,0),9)</f>
        <v>0</v>
      </c>
      <c r="AA171">
        <f>INDEX('[1]Flight Log Morten'!$J:$W,MATCH($C171,'[1]Flight Log Morten'!$Z:$Z,0),10)</f>
        <v>0</v>
      </c>
      <c r="AB171" t="str">
        <f>INDEX('[1]Flight Log Morten'!$J:$W,MATCH($C171,'[1]Flight Log Morten'!$Z:$Z,0),11)</f>
        <v>M3M</v>
      </c>
      <c r="AC171" t="str">
        <f>INDEX('[1]Flight Log Morten'!$J:$W,MATCH($C171,'[1]Flight Log Morten'!$Z:$Z,0),12)</f>
        <v>Had to pause imaging ∞ times. Had to process step 1 again because opening the previous processing project gave the error "Some of the image paths stored in the project cannot be found".</v>
      </c>
    </row>
    <row r="172" spans="1:29" x14ac:dyDescent="0.3">
      <c r="A172" t="s">
        <v>385</v>
      </c>
      <c r="B172" t="s">
        <v>32</v>
      </c>
      <c r="C172" t="s">
        <v>403</v>
      </c>
      <c r="D172" t="s">
        <v>440</v>
      </c>
      <c r="E172">
        <f>VLOOKUP($C172,Storage!$B:$P,2,FALSE)</f>
        <v>27.906018728390301</v>
      </c>
      <c r="F172">
        <f>VLOOKUP($C172,Storage!$B:$OP,3,FALSE)</f>
        <v>8.4283268563449294</v>
      </c>
      <c r="G172">
        <f>VLOOKUP($C172,Storage!$B:$P,4,FALSE)</f>
        <v>174</v>
      </c>
      <c r="H172">
        <f>VLOOKUP($C172,Storage!$B:$P,5,FALSE)</f>
        <v>688</v>
      </c>
      <c r="I172">
        <f>VLOOKUP($C172,Storage!$B:$P,6,FALSE)</f>
        <v>862</v>
      </c>
      <c r="J172">
        <f>VLOOKUP($C172,Storage!$B:$P,7,FALSE)</f>
        <v>20240620</v>
      </c>
      <c r="K172" t="str">
        <f>VLOOKUP($C172,Storage!$B:$P,8,FALSE)</f>
        <v>PRO_BAR_SØRÅS</v>
      </c>
      <c r="L172" t="str">
        <f>VLOOKUP($C172,Storage!$B:$P,9,FALSE)</f>
        <v>M3M</v>
      </c>
      <c r="M172" t="str">
        <f>VLOOKUP($C172,Storage!$B:$P,10,FALSE)</f>
        <v>30m</v>
      </c>
      <c r="N172" t="str">
        <f>VLOOKUP($C172,Storage!$B:$P,11,FALSE)</f>
        <v>MS</v>
      </c>
      <c r="O172">
        <f>VLOOKUP($C172,Storage!$B:$P,12,FALSE)</f>
        <v>70</v>
      </c>
      <c r="P172">
        <f>VLOOKUP($C172,Storage!$B:$P,13,FALSE)</f>
        <v>70</v>
      </c>
      <c r="Q172">
        <f>VLOOKUP($C172,Storage!$B:$OP,14,FALSE)</f>
        <v>0</v>
      </c>
      <c r="R172" t="str">
        <f>INDEX('[1]Flight Log Morten'!$J:$W,MATCH($C172,'[1]Flight Log Morten'!$Z:$Z,0),1)</f>
        <v>Yes</v>
      </c>
      <c r="S172" t="str">
        <f>INDEX('[1]Flight Log Morten'!$J:$W,MATCH($C172,'[1]Flight Log Morten'!$Z:$Z,0),2)</f>
        <v>Yes</v>
      </c>
      <c r="T172" t="str">
        <f>INDEX('[1]Flight Log Morten'!$J:$W,MATCH($C172,'[1]Flight Log Morten'!$Z:$Z,0),3)</f>
        <v>Fahad</v>
      </c>
      <c r="U172" t="str">
        <f>INDEX('[1]Flight Log Morten'!$J:$W,MATCH($C172,'[1]Flight Log Morten'!$Z:$Z,0),4)</f>
        <v>not necessary</v>
      </c>
      <c r="V172" t="str">
        <f>INDEX('[1]Flight Log Morten'!$J:$W,MATCH($C172,'[1]Flight Log Morten'!$Z:$Z,0),5)</f>
        <v>No</v>
      </c>
      <c r="W172">
        <f>INDEX('[1]Flight Log Morten'!$J:$W,MATCH($C172,'[1]Flight Log Morten'!$Z:$Z,0),6)</f>
        <v>0</v>
      </c>
      <c r="X172" t="str">
        <f>INDEX('[1]Flight Log Morten'!$J:$W,MATCH($C172,'[1]Flight Log Morten'!$Z:$Z,0),7)</f>
        <v>M3M-2</v>
      </c>
      <c r="Y172">
        <f>INDEX('[1]Flight Log Morten'!$J:$W,MATCH($C172,'[1]Flight Log Morten'!$Z:$Z,0),8)</f>
        <v>0</v>
      </c>
      <c r="Z172">
        <f>INDEX('[1]Flight Log Morten'!$J:$W,MATCH($C172,'[1]Flight Log Morten'!$Z:$Z,0),9)</f>
        <v>0</v>
      </c>
      <c r="AA172">
        <f>INDEX('[1]Flight Log Morten'!$J:$W,MATCH($C172,'[1]Flight Log Morten'!$Z:$Z,0),10)</f>
        <v>7.1</v>
      </c>
      <c r="AB172" t="str">
        <f>INDEX('[1]Flight Log Morten'!$J:$W,MATCH($C172,'[1]Flight Log Morten'!$Z:$Z,0),11)</f>
        <v>M3M</v>
      </c>
      <c r="AC172" t="str">
        <f>INDEX('[1]Flight Log Morten'!$J:$W,MATCH($C172,'[1]Flight Log Morten'!$Z:$Z,0),12)</f>
        <v>Reflectance images from another flight on the same day</v>
      </c>
    </row>
    <row r="173" spans="1:29" x14ac:dyDescent="0.3">
      <c r="A173" t="s">
        <v>385</v>
      </c>
      <c r="B173" t="s">
        <v>32</v>
      </c>
      <c r="C173" t="s">
        <v>404</v>
      </c>
      <c r="D173" t="s">
        <v>441</v>
      </c>
      <c r="E173">
        <f>VLOOKUP($C173,Storage!$B:$P,2,FALSE)</f>
        <v>34.7029604110866</v>
      </c>
      <c r="F173">
        <f>VLOOKUP($C173,Storage!$B:$OP,3,FALSE)</f>
        <v>23.896205579861999</v>
      </c>
      <c r="G173">
        <f>VLOOKUP($C173,Storage!$B:$P,4,FALSE)</f>
        <v>493</v>
      </c>
      <c r="H173">
        <f>VLOOKUP($C173,Storage!$B:$P,5,FALSE)</f>
        <v>1964</v>
      </c>
      <c r="I173">
        <f>VLOOKUP($C173,Storage!$B:$P,6,FALSE)</f>
        <v>2457</v>
      </c>
      <c r="J173">
        <f>VLOOKUP($C173,Storage!$B:$P,7,FALSE)</f>
        <v>20240620</v>
      </c>
      <c r="K173" t="str">
        <f>VLOOKUP($C173,Storage!$B:$P,8,FALSE)</f>
        <v>PRO_BAR_SØRÅS</v>
      </c>
      <c r="L173" t="str">
        <f>VLOOKUP($C173,Storage!$B:$P,9,FALSE)</f>
        <v>M3M</v>
      </c>
      <c r="M173" t="str">
        <f>VLOOKUP($C173,Storage!$B:$P,10,FALSE)</f>
        <v>30m</v>
      </c>
      <c r="N173" t="str">
        <f>VLOOKUP($C173,Storage!$B:$P,11,FALSE)</f>
        <v>MS</v>
      </c>
      <c r="O173">
        <f>VLOOKUP($C173,Storage!$B:$P,12,FALSE)</f>
        <v>80</v>
      </c>
      <c r="P173">
        <f>VLOOKUP($C173,Storage!$B:$P,13,FALSE)</f>
        <v>85</v>
      </c>
      <c r="Q173">
        <f>VLOOKUP($C173,Storage!$B:$OP,14,FALSE)</f>
        <v>0</v>
      </c>
      <c r="R173" t="str">
        <f>INDEX('[1]Flight Log Morten'!$J:$W,MATCH($C173,'[1]Flight Log Morten'!$Z:$Z,0),1)</f>
        <v>Yes</v>
      </c>
      <c r="S173" t="str">
        <f>INDEX('[1]Flight Log Morten'!$J:$W,MATCH($C173,'[1]Flight Log Morten'!$Z:$Z,0),2)</f>
        <v>Yes</v>
      </c>
      <c r="T173" t="str">
        <f>INDEX('[1]Flight Log Morten'!$J:$W,MATCH($C173,'[1]Flight Log Morten'!$Z:$Z,0),3)</f>
        <v>Fahad</v>
      </c>
      <c r="U173" t="str">
        <f>INDEX('[1]Flight Log Morten'!$J:$W,MATCH($C173,'[1]Flight Log Morten'!$Z:$Z,0),4)</f>
        <v>not necessary</v>
      </c>
      <c r="V173" t="str">
        <f>INDEX('[1]Flight Log Morten'!$J:$W,MATCH($C173,'[1]Flight Log Morten'!$Z:$Z,0),5)</f>
        <v>No</v>
      </c>
      <c r="W173">
        <f>INDEX('[1]Flight Log Morten'!$J:$W,MATCH($C173,'[1]Flight Log Morten'!$Z:$Z,0),6)</f>
        <v>0</v>
      </c>
      <c r="X173" t="str">
        <f>INDEX('[1]Flight Log Morten'!$J:$W,MATCH($C173,'[1]Flight Log Morten'!$Z:$Z,0),7)</f>
        <v>M3M-2</v>
      </c>
      <c r="Y173">
        <f>INDEX('[1]Flight Log Morten'!$J:$W,MATCH($C173,'[1]Flight Log Morten'!$Z:$Z,0),8)</f>
        <v>0</v>
      </c>
      <c r="Z173">
        <f>INDEX('[1]Flight Log Morten'!$J:$W,MATCH($C173,'[1]Flight Log Morten'!$Z:$Z,0),9)</f>
        <v>0</v>
      </c>
      <c r="AA173">
        <f>INDEX('[1]Flight Log Morten'!$J:$W,MATCH($C173,'[1]Flight Log Morten'!$Z:$Z,0),10)</f>
        <v>7.9</v>
      </c>
      <c r="AB173" t="str">
        <f>INDEX('[1]Flight Log Morten'!$J:$W,MATCH($C173,'[1]Flight Log Morten'!$Z:$Z,0),11)</f>
        <v>M3M</v>
      </c>
      <c r="AC173" t="str">
        <f>INDEX('[1]Flight Log Morten'!$J:$W,MATCH($C173,'[1]Flight Log Morten'!$Z:$Z,0),12)</f>
        <v>Reflectance images from another flight on the same day</v>
      </c>
    </row>
    <row r="174" spans="1:29" x14ac:dyDescent="0.3">
      <c r="A174" t="s">
        <v>385</v>
      </c>
      <c r="B174" t="s">
        <v>32</v>
      </c>
      <c r="C174" t="s">
        <v>405</v>
      </c>
      <c r="D174" t="s">
        <v>442</v>
      </c>
      <c r="E174">
        <f>VLOOKUP($C174,Storage!$B:$P,2,FALSE)</f>
        <v>29.103383510373501</v>
      </c>
      <c r="F174">
        <f>VLOOKUP($C174,Storage!$B:$OP,3,FALSE)</f>
        <v>8.5526001919060892</v>
      </c>
      <c r="G174">
        <f>VLOOKUP($C174,Storage!$B:$P,4,FALSE)</f>
        <v>179</v>
      </c>
      <c r="H174">
        <f>VLOOKUP($C174,Storage!$B:$P,5,FALSE)</f>
        <v>704</v>
      </c>
      <c r="I174">
        <f>VLOOKUP($C174,Storage!$B:$P,6,FALSE)</f>
        <v>883</v>
      </c>
      <c r="J174">
        <f>VLOOKUP($C174,Storage!$B:$P,7,FALSE)</f>
        <v>20240621</v>
      </c>
      <c r="K174" t="str">
        <f>VLOOKUP($C174,Storage!$B:$P,8,FALSE)</f>
        <v>PRO_BAR_SØRÅS</v>
      </c>
      <c r="L174" t="str">
        <f>VLOOKUP($C174,Storage!$B:$P,9,FALSE)</f>
        <v>M3M</v>
      </c>
      <c r="M174" t="str">
        <f>VLOOKUP($C174,Storage!$B:$P,10,FALSE)</f>
        <v>30m</v>
      </c>
      <c r="N174" t="str">
        <f>VLOOKUP($C174,Storage!$B:$P,11,FALSE)</f>
        <v>MS</v>
      </c>
      <c r="O174">
        <f>VLOOKUP($C174,Storage!$B:$P,12,FALSE)</f>
        <v>70</v>
      </c>
      <c r="P174">
        <f>VLOOKUP($C174,Storage!$B:$P,13,FALSE)</f>
        <v>70</v>
      </c>
      <c r="Q174">
        <f>VLOOKUP($C174,Storage!$B:$OP,14,FALSE)</f>
        <v>0</v>
      </c>
      <c r="R174" t="str">
        <f>INDEX('[1]Flight Log Morten'!$J:$W,MATCH($C174,'[1]Flight Log Morten'!$Z:$Z,0),1)</f>
        <v>Yes</v>
      </c>
      <c r="S174" t="str">
        <f>INDEX('[1]Flight Log Morten'!$J:$W,MATCH($C174,'[1]Flight Log Morten'!$Z:$Z,0),2)</f>
        <v>Yes</v>
      </c>
      <c r="T174" t="str">
        <f>INDEX('[1]Flight Log Morten'!$J:$W,MATCH($C174,'[1]Flight Log Morten'!$Z:$Z,0),3)</f>
        <v>Fahad</v>
      </c>
      <c r="U174" t="str">
        <f>INDEX('[1]Flight Log Morten'!$J:$W,MATCH($C174,'[1]Flight Log Morten'!$Z:$Z,0),4)</f>
        <v>not necessary</v>
      </c>
      <c r="V174" t="str">
        <f>INDEX('[1]Flight Log Morten'!$J:$W,MATCH($C174,'[1]Flight Log Morten'!$Z:$Z,0),5)</f>
        <v>No</v>
      </c>
      <c r="W174">
        <f>INDEX('[1]Flight Log Morten'!$J:$W,MATCH($C174,'[1]Flight Log Morten'!$Z:$Z,0),6)</f>
        <v>0</v>
      </c>
      <c r="X174" t="str">
        <f>INDEX('[1]Flight Log Morten'!$J:$W,MATCH($C174,'[1]Flight Log Morten'!$Z:$Z,0),7)</f>
        <v>M3M-2</v>
      </c>
      <c r="Y174" t="str">
        <f>INDEX('[1]Flight Log Morten'!$J:$W,MATCH($C174,'[1]Flight Log Morten'!$Z:$Z,0),8)</f>
        <v>Sindre</v>
      </c>
      <c r="Z174">
        <f>INDEX('[1]Flight Log Morten'!$J:$W,MATCH($C174,'[1]Flight Log Morten'!$Z:$Z,0),9)</f>
        <v>0</v>
      </c>
      <c r="AA174">
        <f>INDEX('[1]Flight Log Morten'!$J:$W,MATCH($C174,'[1]Flight Log Morten'!$Z:$Z,0),10)</f>
        <v>3.1</v>
      </c>
      <c r="AB174" t="str">
        <f>INDEX('[1]Flight Log Morten'!$J:$W,MATCH($C174,'[1]Flight Log Morten'!$Z:$Z,0),11)</f>
        <v>M3M</v>
      </c>
      <c r="AC174" t="str">
        <f>INDEX('[1]Flight Log Morten'!$J:$W,MATCH($C174,'[1]Flight Log Morten'!$Z:$Z,0),12)</f>
        <v>Error e0046: Processing failed. Cannot compute the average ground sampling distance (GSD).</v>
      </c>
    </row>
    <row r="175" spans="1:29" x14ac:dyDescent="0.3">
      <c r="A175" t="s">
        <v>385</v>
      </c>
      <c r="B175" t="s">
        <v>32</v>
      </c>
      <c r="C175" t="s">
        <v>406</v>
      </c>
      <c r="D175" t="s">
        <v>443</v>
      </c>
      <c r="E175">
        <f>VLOOKUP($C175,Storage!$B:$P,2,FALSE)</f>
        <v>35.313171487301503</v>
      </c>
      <c r="F175">
        <f>VLOOKUP($C175,Storage!$B:$OP,3,FALSE)</f>
        <v>23.567876145243599</v>
      </c>
      <c r="G175">
        <f>VLOOKUP($C175,Storage!$B:$P,4,FALSE)</f>
        <v>508</v>
      </c>
      <c r="H175">
        <f>VLOOKUP($C175,Storage!$B:$P,5,FALSE)</f>
        <v>2016</v>
      </c>
      <c r="I175">
        <f>VLOOKUP($C175,Storage!$B:$P,6,FALSE)</f>
        <v>2524</v>
      </c>
      <c r="J175">
        <f>VLOOKUP($C175,Storage!$B:$P,7,FALSE)</f>
        <v>20240621</v>
      </c>
      <c r="K175" t="str">
        <f>VLOOKUP($C175,Storage!$B:$P,8,FALSE)</f>
        <v>PRO_BAR_SØRÅS</v>
      </c>
      <c r="L175" t="str">
        <f>VLOOKUP($C175,Storage!$B:$P,9,FALSE)</f>
        <v>M3M</v>
      </c>
      <c r="M175" t="str">
        <f>VLOOKUP($C175,Storage!$B:$P,10,FALSE)</f>
        <v>30m</v>
      </c>
      <c r="N175" t="str">
        <f>VLOOKUP($C175,Storage!$B:$P,11,FALSE)</f>
        <v>MS</v>
      </c>
      <c r="O175">
        <f>VLOOKUP($C175,Storage!$B:$P,12,FALSE)</f>
        <v>80</v>
      </c>
      <c r="P175">
        <f>VLOOKUP($C175,Storage!$B:$P,13,FALSE)</f>
        <v>85</v>
      </c>
      <c r="Q175">
        <f>VLOOKUP($C175,Storage!$B:$OP,14,FALSE)</f>
        <v>0</v>
      </c>
      <c r="R175" t="str">
        <f>INDEX('[1]Flight Log Morten'!$J:$W,MATCH($C175,'[1]Flight Log Morten'!$Z:$Z,0),1)</f>
        <v>Yes</v>
      </c>
      <c r="S175" t="str">
        <f>INDEX('[1]Flight Log Morten'!$J:$W,MATCH($C175,'[1]Flight Log Morten'!$Z:$Z,0),2)</f>
        <v>Yes</v>
      </c>
      <c r="T175" t="str">
        <f>INDEX('[1]Flight Log Morten'!$J:$W,MATCH($C175,'[1]Flight Log Morten'!$Z:$Z,0),3)</f>
        <v>Fahad</v>
      </c>
      <c r="U175" t="str">
        <f>INDEX('[1]Flight Log Morten'!$J:$W,MATCH($C175,'[1]Flight Log Morten'!$Z:$Z,0),4)</f>
        <v>not necessary</v>
      </c>
      <c r="V175" t="str">
        <f>INDEX('[1]Flight Log Morten'!$J:$W,MATCH($C175,'[1]Flight Log Morten'!$Z:$Z,0),5)</f>
        <v>No</v>
      </c>
      <c r="W175">
        <f>INDEX('[1]Flight Log Morten'!$J:$W,MATCH($C175,'[1]Flight Log Morten'!$Z:$Z,0),6)</f>
        <v>0</v>
      </c>
      <c r="X175" t="str">
        <f>INDEX('[1]Flight Log Morten'!$J:$W,MATCH($C175,'[1]Flight Log Morten'!$Z:$Z,0),7)</f>
        <v>M3M-1</v>
      </c>
      <c r="Y175" t="str">
        <f>INDEX('[1]Flight Log Morten'!$J:$W,MATCH($C175,'[1]Flight Log Morten'!$Z:$Z,0),8)</f>
        <v>Isak</v>
      </c>
      <c r="Z175">
        <f>INDEX('[1]Flight Log Morten'!$J:$W,MATCH($C175,'[1]Flight Log Morten'!$Z:$Z,0),9)</f>
        <v>0</v>
      </c>
      <c r="AA175">
        <f>INDEX('[1]Flight Log Morten'!$J:$W,MATCH($C175,'[1]Flight Log Morten'!$Z:$Z,0),10)</f>
        <v>3.1</v>
      </c>
      <c r="AB175" t="str">
        <f>INDEX('[1]Flight Log Morten'!$J:$W,MATCH($C175,'[1]Flight Log Morten'!$Z:$Z,0),11)</f>
        <v>M3M</v>
      </c>
      <c r="AC175">
        <f>INDEX('[1]Flight Log Morten'!$J:$W,MATCH($C175,'[1]Flight Log Morten'!$Z:$Z,0),12)</f>
        <v>0</v>
      </c>
    </row>
    <row r="176" spans="1:29" x14ac:dyDescent="0.3">
      <c r="A176" t="s">
        <v>385</v>
      </c>
      <c r="B176" t="s">
        <v>32</v>
      </c>
      <c r="C176" t="s">
        <v>407</v>
      </c>
      <c r="D176" t="s">
        <v>444</v>
      </c>
      <c r="E176">
        <f>VLOOKUP($C176,Storage!$B:$P,2,FALSE)</f>
        <v>35.022594281472202</v>
      </c>
      <c r="F176">
        <f>VLOOKUP($C176,Storage!$B:$OP,3,FALSE)</f>
        <v>24.312974493019201</v>
      </c>
      <c r="G176">
        <f>VLOOKUP($C176,Storage!$B:$P,4,FALSE)</f>
        <v>506</v>
      </c>
      <c r="H176">
        <f>VLOOKUP($C176,Storage!$B:$P,5,FALSE)</f>
        <v>2008</v>
      </c>
      <c r="I176">
        <f>VLOOKUP($C176,Storage!$B:$P,6,FALSE)</f>
        <v>2514</v>
      </c>
      <c r="J176">
        <f>VLOOKUP($C176,Storage!$B:$P,7,FALSE)</f>
        <v>20240624</v>
      </c>
      <c r="K176" t="str">
        <f>VLOOKUP($C176,Storage!$B:$P,8,FALSE)</f>
        <v>PRO_BAR_SØRÅS</v>
      </c>
      <c r="L176" t="str">
        <f>VLOOKUP($C176,Storage!$B:$P,9,FALSE)</f>
        <v>M3M</v>
      </c>
      <c r="M176" t="str">
        <f>VLOOKUP($C176,Storage!$B:$P,10,FALSE)</f>
        <v>30m</v>
      </c>
      <c r="N176" t="str">
        <f>VLOOKUP($C176,Storage!$B:$P,11,FALSE)</f>
        <v>MS</v>
      </c>
      <c r="O176">
        <f>VLOOKUP($C176,Storage!$B:$P,12,FALSE)</f>
        <v>80</v>
      </c>
      <c r="P176">
        <f>VLOOKUP($C176,Storage!$B:$P,13,FALSE)</f>
        <v>85</v>
      </c>
      <c r="Q176">
        <f>VLOOKUP($C176,Storage!$B:$OP,14,FALSE)</f>
        <v>0</v>
      </c>
      <c r="R176" t="str">
        <f>INDEX('[1]Flight Log Morten'!$J:$W,MATCH($C176,'[1]Flight Log Morten'!$Z:$Z,0),1)</f>
        <v>Yes</v>
      </c>
      <c r="S176" t="str">
        <f>INDEX('[1]Flight Log Morten'!$J:$W,MATCH($C176,'[1]Flight Log Morten'!$Z:$Z,0),2)</f>
        <v>Yes</v>
      </c>
      <c r="T176" t="str">
        <f>INDEX('[1]Flight Log Morten'!$J:$W,MATCH($C176,'[1]Flight Log Morten'!$Z:$Z,0),3)</f>
        <v>Fahad</v>
      </c>
      <c r="U176" t="str">
        <f>INDEX('[1]Flight Log Morten'!$J:$W,MATCH($C176,'[1]Flight Log Morten'!$Z:$Z,0),4)</f>
        <v>not necessary</v>
      </c>
      <c r="V176" t="str">
        <f>INDEX('[1]Flight Log Morten'!$J:$W,MATCH($C176,'[1]Flight Log Morten'!$Z:$Z,0),5)</f>
        <v>No</v>
      </c>
      <c r="W176">
        <f>INDEX('[1]Flight Log Morten'!$J:$W,MATCH($C176,'[1]Flight Log Morten'!$Z:$Z,0),6)</f>
        <v>0</v>
      </c>
      <c r="X176" t="str">
        <f>INDEX('[1]Flight Log Morten'!$J:$W,MATCH($C176,'[1]Flight Log Morten'!$Z:$Z,0),7)</f>
        <v>M3M-2</v>
      </c>
      <c r="Y176" t="str">
        <f>INDEX('[1]Flight Log Morten'!$J:$W,MATCH($C176,'[1]Flight Log Morten'!$Z:$Z,0),8)</f>
        <v>Sindre</v>
      </c>
      <c r="Z176">
        <f>INDEX('[1]Flight Log Morten'!$J:$W,MATCH($C176,'[1]Flight Log Morten'!$Z:$Z,0),9)</f>
        <v>0</v>
      </c>
      <c r="AA176">
        <f>INDEX('[1]Flight Log Morten'!$J:$W,MATCH($C176,'[1]Flight Log Morten'!$Z:$Z,0),10)</f>
        <v>0</v>
      </c>
      <c r="AB176" t="str">
        <f>INDEX('[1]Flight Log Morten'!$J:$W,MATCH($C176,'[1]Flight Log Morten'!$Z:$Z,0),11)</f>
        <v>M3M</v>
      </c>
      <c r="AC176" t="str">
        <f>INDEX('[1]Flight Log Morten'!$J:$W,MATCH($C176,'[1]Flight Log Morten'!$Z:$Z,0),12)</f>
        <v>NEED TO INPUT CALIBRATION VALUES.</v>
      </c>
    </row>
    <row r="177" spans="1:29" x14ac:dyDescent="0.3">
      <c r="A177" t="s">
        <v>385</v>
      </c>
      <c r="B177" t="s">
        <v>32</v>
      </c>
      <c r="C177" t="s">
        <v>408</v>
      </c>
      <c r="D177" t="s">
        <v>445</v>
      </c>
      <c r="E177">
        <f>VLOOKUP($C177,Storage!$B:$P,2,FALSE)</f>
        <v>33.892765913158598</v>
      </c>
      <c r="F177">
        <f>VLOOKUP($C177,Storage!$B:$OP,3,FALSE)</f>
        <v>23.5410155113786</v>
      </c>
      <c r="G177">
        <f>VLOOKUP($C177,Storage!$B:$P,4,FALSE)</f>
        <v>510</v>
      </c>
      <c r="H177">
        <f>VLOOKUP($C177,Storage!$B:$P,5,FALSE)</f>
        <v>2020</v>
      </c>
      <c r="I177">
        <f>VLOOKUP($C177,Storage!$B:$P,6,FALSE)</f>
        <v>2530</v>
      </c>
      <c r="J177">
        <f>VLOOKUP($C177,Storage!$B:$P,7,FALSE)</f>
        <v>20240701</v>
      </c>
      <c r="K177" t="str">
        <f>VLOOKUP($C177,Storage!$B:$P,8,FALSE)</f>
        <v>PRO_BAR_SØRÅS</v>
      </c>
      <c r="L177" t="str">
        <f>VLOOKUP($C177,Storage!$B:$P,9,FALSE)</f>
        <v>M3M</v>
      </c>
      <c r="M177" t="str">
        <f>VLOOKUP($C177,Storage!$B:$P,10,FALSE)</f>
        <v>30m</v>
      </c>
      <c r="N177" t="str">
        <f>VLOOKUP($C177,Storage!$B:$P,11,FALSE)</f>
        <v>MS</v>
      </c>
      <c r="O177">
        <f>VLOOKUP($C177,Storage!$B:$P,12,FALSE)</f>
        <v>80</v>
      </c>
      <c r="P177">
        <f>VLOOKUP($C177,Storage!$B:$P,13,FALSE)</f>
        <v>85</v>
      </c>
      <c r="Q177">
        <f>VLOOKUP($C177,Storage!$B:$OP,14,FALSE)</f>
        <v>0</v>
      </c>
      <c r="R177" t="str">
        <f>INDEX('[1]Flight Log Morten'!$J:$W,MATCH($C177,'[1]Flight Log Morten'!$Z:$Z,0),1)</f>
        <v>Yes</v>
      </c>
      <c r="S177" t="str">
        <f>INDEX('[1]Flight Log Morten'!$J:$W,MATCH($C177,'[1]Flight Log Morten'!$Z:$Z,0),2)</f>
        <v>Yes</v>
      </c>
      <c r="T177" t="str">
        <f>INDEX('[1]Flight Log Morten'!$J:$W,MATCH($C177,'[1]Flight Log Morten'!$Z:$Z,0),3)</f>
        <v>Fahad</v>
      </c>
      <c r="U177" t="str">
        <f>INDEX('[1]Flight Log Morten'!$J:$W,MATCH($C177,'[1]Flight Log Morten'!$Z:$Z,0),4)</f>
        <v>not necessary</v>
      </c>
      <c r="V177" t="str">
        <f>INDEX('[1]Flight Log Morten'!$J:$W,MATCH($C177,'[1]Flight Log Morten'!$Z:$Z,0),5)</f>
        <v>No</v>
      </c>
      <c r="W177">
        <f>INDEX('[1]Flight Log Morten'!$J:$W,MATCH($C177,'[1]Flight Log Morten'!$Z:$Z,0),6)</f>
        <v>0</v>
      </c>
      <c r="X177" t="str">
        <f>INDEX('[1]Flight Log Morten'!$J:$W,MATCH($C177,'[1]Flight Log Morten'!$Z:$Z,0),7)</f>
        <v>M3M-1</v>
      </c>
      <c r="Y177" t="str">
        <f>INDEX('[1]Flight Log Morten'!$J:$W,MATCH($C177,'[1]Flight Log Morten'!$Z:$Z,0),8)</f>
        <v>Sindre Stokke</v>
      </c>
      <c r="Z177">
        <f>INDEX('[1]Flight Log Morten'!$J:$W,MATCH($C177,'[1]Flight Log Morten'!$Z:$Z,0),9)</f>
        <v>0</v>
      </c>
      <c r="AA177">
        <f>INDEX('[1]Flight Log Morten'!$J:$W,MATCH($C177,'[1]Flight Log Morten'!$Z:$Z,0),10)</f>
        <v>0</v>
      </c>
      <c r="AB177" t="str">
        <f>INDEX('[1]Flight Log Morten'!$J:$W,MATCH($C177,'[1]Flight Log Morten'!$Z:$Z,0),11)</f>
        <v>M3M</v>
      </c>
      <c r="AC177">
        <f>INDEX('[1]Flight Log Morten'!$J:$W,MATCH($C177,'[1]Flight Log Morten'!$Z:$Z,0),12)</f>
        <v>0</v>
      </c>
    </row>
    <row r="178" spans="1:29" x14ac:dyDescent="0.3">
      <c r="A178" t="s">
        <v>385</v>
      </c>
      <c r="B178" t="s">
        <v>32</v>
      </c>
      <c r="C178" t="s">
        <v>409</v>
      </c>
      <c r="D178" t="s">
        <v>446</v>
      </c>
      <c r="E178">
        <f>VLOOKUP($C178,Storage!$B:$P,2,FALSE)</f>
        <v>28.889766545034899</v>
      </c>
      <c r="F178">
        <f>VLOOKUP($C178,Storage!$B:$OP,3,FALSE)</f>
        <v>9.6642909822985494</v>
      </c>
      <c r="G178">
        <f>VLOOKUP($C178,Storage!$B:$P,4,FALSE)</f>
        <v>201</v>
      </c>
      <c r="H178">
        <f>VLOOKUP($C178,Storage!$B:$P,5,FALSE)</f>
        <v>796</v>
      </c>
      <c r="I178">
        <f>VLOOKUP($C178,Storage!$B:$P,6,FALSE)</f>
        <v>997</v>
      </c>
      <c r="J178">
        <f>VLOOKUP($C178,Storage!$B:$P,7,FALSE)</f>
        <v>20240708</v>
      </c>
      <c r="K178" t="str">
        <f>VLOOKUP($C178,Storage!$B:$P,8,FALSE)</f>
        <v>PRO_BAR_SØRÅS</v>
      </c>
      <c r="L178" t="str">
        <f>VLOOKUP($C178,Storage!$B:$P,9,FALSE)</f>
        <v>M3M</v>
      </c>
      <c r="M178" t="str">
        <f>VLOOKUP($C178,Storage!$B:$P,10,FALSE)</f>
        <v>30m</v>
      </c>
      <c r="N178" t="str">
        <f>VLOOKUP($C178,Storage!$B:$P,11,FALSE)</f>
        <v>MS</v>
      </c>
      <c r="O178">
        <f>VLOOKUP($C178,Storage!$B:$P,12,FALSE)</f>
        <v>70</v>
      </c>
      <c r="P178">
        <f>VLOOKUP($C178,Storage!$B:$P,13,FALSE)</f>
        <v>75</v>
      </c>
      <c r="Q178">
        <f>VLOOKUP($C178,Storage!$B:$OP,14,FALSE)</f>
        <v>0</v>
      </c>
      <c r="R178" t="str">
        <f>INDEX('[1]Flight Log Morten'!$J:$W,MATCH($C178,'[1]Flight Log Morten'!$Z:$Z,0),1)</f>
        <v>Yes</v>
      </c>
      <c r="S178" t="str">
        <f>INDEX('[1]Flight Log Morten'!$J:$W,MATCH($C178,'[1]Flight Log Morten'!$Z:$Z,0),2)</f>
        <v>Yes</v>
      </c>
      <c r="T178" t="str">
        <f>INDEX('[1]Flight Log Morten'!$J:$W,MATCH($C178,'[1]Flight Log Morten'!$Z:$Z,0),3)</f>
        <v>Fahad</v>
      </c>
      <c r="U178" t="str">
        <f>INDEX('[1]Flight Log Morten'!$J:$W,MATCH($C178,'[1]Flight Log Morten'!$Z:$Z,0),4)</f>
        <v>not necessary</v>
      </c>
      <c r="V178">
        <f>INDEX('[1]Flight Log Morten'!$J:$W,MATCH($C178,'[1]Flight Log Morten'!$Z:$Z,0),5)</f>
        <v>0</v>
      </c>
      <c r="W178">
        <f>INDEX('[1]Flight Log Morten'!$J:$W,MATCH($C178,'[1]Flight Log Morten'!$Z:$Z,0),6)</f>
        <v>0</v>
      </c>
      <c r="X178" t="str">
        <f>INDEX('[1]Flight Log Morten'!$J:$W,MATCH($C178,'[1]Flight Log Morten'!$Z:$Z,0),7)</f>
        <v>M3M-2</v>
      </c>
      <c r="Y178" t="str">
        <f>INDEX('[1]Flight Log Morten'!$J:$W,MATCH($C178,'[1]Flight Log Morten'!$Z:$Z,0),8)</f>
        <v>Sindre Stokke</v>
      </c>
      <c r="Z178">
        <f>INDEX('[1]Flight Log Morten'!$J:$W,MATCH($C178,'[1]Flight Log Morten'!$Z:$Z,0),9)</f>
        <v>0</v>
      </c>
      <c r="AA178">
        <f>INDEX('[1]Flight Log Morten'!$J:$W,MATCH($C178,'[1]Flight Log Morten'!$Z:$Z,0),10)</f>
        <v>0</v>
      </c>
      <c r="AB178" t="str">
        <f>INDEX('[1]Flight Log Morten'!$J:$W,MATCH($C178,'[1]Flight Log Morten'!$Z:$Z,0),11)</f>
        <v>M3M</v>
      </c>
      <c r="AC178">
        <f>INDEX('[1]Flight Log Morten'!$J:$W,MATCH($C178,'[1]Flight Log Morten'!$Z:$Z,0),12)</f>
        <v>0</v>
      </c>
    </row>
    <row r="179" spans="1:29" x14ac:dyDescent="0.3">
      <c r="A179" t="s">
        <v>385</v>
      </c>
      <c r="B179" t="s">
        <v>32</v>
      </c>
      <c r="C179" t="s">
        <v>410</v>
      </c>
      <c r="D179" t="s">
        <v>447</v>
      </c>
      <c r="E179">
        <f>VLOOKUP($C179,Storage!$B:$P,2,FALSE)</f>
        <v>36.850041277706602</v>
      </c>
      <c r="F179">
        <f>VLOOKUP($C179,Storage!$B:$OP,3,FALSE)</f>
        <v>9.86503945663571</v>
      </c>
      <c r="G179">
        <f>VLOOKUP($C179,Storage!$B:$P,4,FALSE)</f>
        <v>206</v>
      </c>
      <c r="H179">
        <f>VLOOKUP($C179,Storage!$B:$P,5,FALSE)</f>
        <v>824</v>
      </c>
      <c r="I179">
        <f>VLOOKUP($C179,Storage!$B:$P,6,FALSE)</f>
        <v>1030</v>
      </c>
      <c r="J179">
        <f>VLOOKUP($C179,Storage!$B:$P,7,FALSE)</f>
        <v>20240718</v>
      </c>
      <c r="K179" t="str">
        <f>VLOOKUP($C179,Storage!$B:$P,8,FALSE)</f>
        <v>PRO_BAR_SØRÅS</v>
      </c>
      <c r="L179" t="str">
        <f>VLOOKUP($C179,Storage!$B:$P,9,FALSE)</f>
        <v>M3M</v>
      </c>
      <c r="M179" t="str">
        <f>VLOOKUP($C179,Storage!$B:$P,10,FALSE)</f>
        <v>30m</v>
      </c>
      <c r="N179" t="str">
        <f>VLOOKUP($C179,Storage!$B:$P,11,FALSE)</f>
        <v>MS</v>
      </c>
      <c r="O179">
        <f>VLOOKUP($C179,Storage!$B:$P,12,FALSE)</f>
        <v>70</v>
      </c>
      <c r="P179">
        <f>VLOOKUP($C179,Storage!$B:$P,13,FALSE)</f>
        <v>75</v>
      </c>
      <c r="Q179">
        <f>VLOOKUP($C179,Storage!$B:$OP,14,FALSE)</f>
        <v>0</v>
      </c>
      <c r="R179" t="str">
        <f>INDEX('[1]Flight Log Morten'!$J:$W,MATCH($C179,'[1]Flight Log Morten'!$Z:$Z,0),1)</f>
        <v>Yes</v>
      </c>
      <c r="S179" t="str">
        <f>INDEX('[1]Flight Log Morten'!$J:$W,MATCH($C179,'[1]Flight Log Morten'!$Z:$Z,0),2)</f>
        <v>Yes</v>
      </c>
      <c r="T179" t="str">
        <f>INDEX('[1]Flight Log Morten'!$J:$W,MATCH($C179,'[1]Flight Log Morten'!$Z:$Z,0),3)</f>
        <v>Fahad</v>
      </c>
      <c r="U179" t="str">
        <f>INDEX('[1]Flight Log Morten'!$J:$W,MATCH($C179,'[1]Flight Log Morten'!$Z:$Z,0),4)</f>
        <v>not necessary</v>
      </c>
      <c r="V179">
        <f>INDEX('[1]Flight Log Morten'!$J:$W,MATCH($C179,'[1]Flight Log Morten'!$Z:$Z,0),5)</f>
        <v>0</v>
      </c>
      <c r="W179">
        <f>INDEX('[1]Flight Log Morten'!$J:$W,MATCH($C179,'[1]Flight Log Morten'!$Z:$Z,0),6)</f>
        <v>0</v>
      </c>
      <c r="X179" t="str">
        <f>INDEX('[1]Flight Log Morten'!$J:$W,MATCH($C179,'[1]Flight Log Morten'!$Z:$Z,0),7)</f>
        <v>M3M-1</v>
      </c>
      <c r="Y179" t="str">
        <f>INDEX('[1]Flight Log Morten'!$J:$W,MATCH($C179,'[1]Flight Log Morten'!$Z:$Z,0),8)</f>
        <v>Mathias</v>
      </c>
      <c r="Z179">
        <f>INDEX('[1]Flight Log Morten'!$J:$W,MATCH($C179,'[1]Flight Log Morten'!$Z:$Z,0),9)</f>
        <v>0</v>
      </c>
      <c r="AA179">
        <f>INDEX('[1]Flight Log Morten'!$J:$W,MATCH($C179,'[1]Flight Log Morten'!$Z:$Z,0),10)</f>
        <v>0</v>
      </c>
      <c r="AB179" t="str">
        <f>INDEX('[1]Flight Log Morten'!$J:$W,MATCH($C179,'[1]Flight Log Morten'!$Z:$Z,0),11)</f>
        <v>M3M</v>
      </c>
      <c r="AC179">
        <f>INDEX('[1]Flight Log Morten'!$J:$W,MATCH($C179,'[1]Flight Log Morten'!$Z:$Z,0),12)</f>
        <v>0</v>
      </c>
    </row>
    <row r="180" spans="1:29" x14ac:dyDescent="0.3">
      <c r="A180" t="s">
        <v>385</v>
      </c>
      <c r="B180" t="s">
        <v>32</v>
      </c>
      <c r="C180" t="s">
        <v>411</v>
      </c>
      <c r="D180" t="s">
        <v>448</v>
      </c>
      <c r="E180">
        <f>VLOOKUP($C180,Storage!$B:$P,2,FALSE)</f>
        <v>28.770126574672702</v>
      </c>
      <c r="F180">
        <f>VLOOKUP($C180,Storage!$B:$OP,3,FALSE)</f>
        <v>9.3262311480939299</v>
      </c>
      <c r="G180">
        <f>VLOOKUP($C180,Storage!$B:$P,4,FALSE)</f>
        <v>197</v>
      </c>
      <c r="H180">
        <f>VLOOKUP($C180,Storage!$B:$P,5,FALSE)</f>
        <v>780</v>
      </c>
      <c r="I180">
        <f>VLOOKUP($C180,Storage!$B:$P,6,FALSE)</f>
        <v>977</v>
      </c>
      <c r="J180">
        <f>VLOOKUP($C180,Storage!$B:$P,7,FALSE)</f>
        <v>20240724</v>
      </c>
      <c r="K180" t="str">
        <f>VLOOKUP($C180,Storage!$B:$P,8,FALSE)</f>
        <v>PRO_BAR_SØRÅS</v>
      </c>
      <c r="L180" t="str">
        <f>VLOOKUP($C180,Storage!$B:$P,9,FALSE)</f>
        <v>M3M</v>
      </c>
      <c r="M180" t="str">
        <f>VLOOKUP($C180,Storage!$B:$P,10,FALSE)</f>
        <v>30m</v>
      </c>
      <c r="N180" t="str">
        <f>VLOOKUP($C180,Storage!$B:$P,11,FALSE)</f>
        <v>MS</v>
      </c>
      <c r="O180">
        <f>VLOOKUP($C180,Storage!$B:$P,12,FALSE)</f>
        <v>70</v>
      </c>
      <c r="P180">
        <f>VLOOKUP($C180,Storage!$B:$P,13,FALSE)</f>
        <v>75</v>
      </c>
      <c r="Q180">
        <f>VLOOKUP($C180,Storage!$B:$OP,14,FALSE)</f>
        <v>0</v>
      </c>
      <c r="R180" t="str">
        <f>INDEX('[1]Flight Log Morten'!$J:$W,MATCH($C180,'[1]Flight Log Morten'!$Z:$Z,0),1)</f>
        <v>Yes</v>
      </c>
      <c r="S180" t="str">
        <f>INDEX('[1]Flight Log Morten'!$J:$W,MATCH($C180,'[1]Flight Log Morten'!$Z:$Z,0),2)</f>
        <v>Yes</v>
      </c>
      <c r="T180" t="str">
        <f>INDEX('[1]Flight Log Morten'!$J:$W,MATCH($C180,'[1]Flight Log Morten'!$Z:$Z,0),3)</f>
        <v>Fahad</v>
      </c>
      <c r="U180" t="str">
        <f>INDEX('[1]Flight Log Morten'!$J:$W,MATCH($C180,'[1]Flight Log Morten'!$Z:$Z,0),4)</f>
        <v>not necessary</v>
      </c>
      <c r="V180">
        <f>INDEX('[1]Flight Log Morten'!$J:$W,MATCH($C180,'[1]Flight Log Morten'!$Z:$Z,0),5)</f>
        <v>0</v>
      </c>
      <c r="W180">
        <f>INDEX('[1]Flight Log Morten'!$J:$W,MATCH($C180,'[1]Flight Log Morten'!$Z:$Z,0),6)</f>
        <v>0</v>
      </c>
      <c r="X180" t="str">
        <f>INDEX('[1]Flight Log Morten'!$J:$W,MATCH($C180,'[1]Flight Log Morten'!$Z:$Z,0),7)</f>
        <v>M3M-1</v>
      </c>
      <c r="Y180" t="str">
        <f>INDEX('[1]Flight Log Morten'!$J:$W,MATCH($C180,'[1]Flight Log Morten'!$Z:$Z,0),8)</f>
        <v>Sindre Stokke</v>
      </c>
      <c r="Z180">
        <f>INDEX('[1]Flight Log Morten'!$J:$W,MATCH($C180,'[1]Flight Log Morten'!$Z:$Z,0),9)</f>
        <v>0</v>
      </c>
      <c r="AA180">
        <f>INDEX('[1]Flight Log Morten'!$J:$W,MATCH($C180,'[1]Flight Log Morten'!$Z:$Z,0),10)</f>
        <v>0</v>
      </c>
      <c r="AB180" t="str">
        <f>INDEX('[1]Flight Log Morten'!$J:$W,MATCH($C180,'[1]Flight Log Morten'!$Z:$Z,0),11)</f>
        <v>M3M</v>
      </c>
      <c r="AC180" t="str">
        <f>INDEX('[1]Flight Log Morten'!$J:$W,MATCH($C180,'[1]Flight Log Morten'!$Z:$Z,0),12)</f>
        <v>Failed on step 3. Log file sent to Fahad.</v>
      </c>
    </row>
    <row r="181" spans="1:29" x14ac:dyDescent="0.3">
      <c r="A181" t="s">
        <v>385</v>
      </c>
      <c r="B181" t="s">
        <v>32</v>
      </c>
      <c r="C181" t="s">
        <v>412</v>
      </c>
      <c r="D181" t="s">
        <v>449</v>
      </c>
      <c r="E181">
        <f>VLOOKUP($C181,Storage!$B:$P,2,FALSE)</f>
        <v>30.986330084502601</v>
      </c>
      <c r="F181">
        <f>VLOOKUP($C181,Storage!$B:$OP,3,FALSE)</f>
        <v>9.5478118797764093</v>
      </c>
      <c r="G181">
        <f>VLOOKUP($C181,Storage!$B:$P,4,FALSE)</f>
        <v>201</v>
      </c>
      <c r="H181">
        <f>VLOOKUP($C181,Storage!$B:$P,5,FALSE)</f>
        <v>804</v>
      </c>
      <c r="I181">
        <f>VLOOKUP($C181,Storage!$B:$P,6,FALSE)</f>
        <v>1005</v>
      </c>
      <c r="J181">
        <f>VLOOKUP($C181,Storage!$B:$P,7,FALSE)</f>
        <v>20240729</v>
      </c>
      <c r="K181" t="str">
        <f>VLOOKUP($C181,Storage!$B:$P,8,FALSE)</f>
        <v>PRO_BAR_SØRÅS</v>
      </c>
      <c r="L181" t="str">
        <f>VLOOKUP($C181,Storage!$B:$P,9,FALSE)</f>
        <v>M3M</v>
      </c>
      <c r="M181" t="str">
        <f>VLOOKUP($C181,Storage!$B:$P,10,FALSE)</f>
        <v>30m</v>
      </c>
      <c r="N181" t="str">
        <f>VLOOKUP($C181,Storage!$B:$P,11,FALSE)</f>
        <v>MS</v>
      </c>
      <c r="O181">
        <f>VLOOKUP($C181,Storage!$B:$P,12,FALSE)</f>
        <v>70</v>
      </c>
      <c r="P181">
        <f>VLOOKUP($C181,Storage!$B:$P,13,FALSE)</f>
        <v>75</v>
      </c>
      <c r="Q181">
        <f>VLOOKUP($C181,Storage!$B:$OP,14,FALSE)</f>
        <v>0</v>
      </c>
      <c r="R181" t="str">
        <f>INDEX('[1]Flight Log Morten'!$J:$W,MATCH($C181,'[1]Flight Log Morten'!$Z:$Z,0),1)</f>
        <v>Yes</v>
      </c>
      <c r="S181" t="str">
        <f>INDEX('[1]Flight Log Morten'!$J:$W,MATCH($C181,'[1]Flight Log Morten'!$Z:$Z,0),2)</f>
        <v>Yes</v>
      </c>
      <c r="T181" t="str">
        <f>INDEX('[1]Flight Log Morten'!$J:$W,MATCH($C181,'[1]Flight Log Morten'!$Z:$Z,0),3)</f>
        <v>Fahad</v>
      </c>
      <c r="U181" t="str">
        <f>INDEX('[1]Flight Log Morten'!$J:$W,MATCH($C181,'[1]Flight Log Morten'!$Z:$Z,0),4)</f>
        <v>not necessary</v>
      </c>
      <c r="V181">
        <f>INDEX('[1]Flight Log Morten'!$J:$W,MATCH($C181,'[1]Flight Log Morten'!$Z:$Z,0),5)</f>
        <v>0</v>
      </c>
      <c r="W181">
        <f>INDEX('[1]Flight Log Morten'!$J:$W,MATCH($C181,'[1]Flight Log Morten'!$Z:$Z,0),6)</f>
        <v>0</v>
      </c>
      <c r="X181" t="str">
        <f>INDEX('[1]Flight Log Morten'!$J:$W,MATCH($C181,'[1]Flight Log Morten'!$Z:$Z,0),7)</f>
        <v>M3M-1</v>
      </c>
      <c r="Y181" t="str">
        <f>INDEX('[1]Flight Log Morten'!$J:$W,MATCH($C181,'[1]Flight Log Morten'!$Z:$Z,0),8)</f>
        <v>Mathias</v>
      </c>
      <c r="Z181">
        <f>INDEX('[1]Flight Log Morten'!$J:$W,MATCH($C181,'[1]Flight Log Morten'!$Z:$Z,0),9)</f>
        <v>0</v>
      </c>
      <c r="AA181">
        <f>INDEX('[1]Flight Log Morten'!$J:$W,MATCH($C181,'[1]Flight Log Morten'!$Z:$Z,0),10)</f>
        <v>0</v>
      </c>
      <c r="AB181" t="str">
        <f>INDEX('[1]Flight Log Morten'!$J:$W,MATCH($C181,'[1]Flight Log Morten'!$Z:$Z,0),11)</f>
        <v>M3M</v>
      </c>
      <c r="AC181">
        <f>INDEX('[1]Flight Log Morten'!$J:$W,MATCH($C181,'[1]Flight Log Morten'!$Z:$Z,0),12)</f>
        <v>0</v>
      </c>
    </row>
    <row r="182" spans="1:29" x14ac:dyDescent="0.3">
      <c r="A182" t="s">
        <v>385</v>
      </c>
      <c r="B182" t="s">
        <v>32</v>
      </c>
      <c r="C182" t="s">
        <v>413</v>
      </c>
      <c r="D182" t="s">
        <v>450</v>
      </c>
      <c r="E182">
        <f>VLOOKUP($C182,Storage!$B:$P,2,FALSE)</f>
        <v>22.848265113309001</v>
      </c>
      <c r="F182">
        <f>VLOOKUP($C182,Storage!$B:$OP,3,FALSE)</f>
        <v>9.5145502397790498</v>
      </c>
      <c r="G182">
        <f>VLOOKUP($C182,Storage!$B:$P,4,FALSE)</f>
        <v>201</v>
      </c>
      <c r="H182">
        <f>VLOOKUP($C182,Storage!$B:$P,5,FALSE)</f>
        <v>796</v>
      </c>
      <c r="I182">
        <f>VLOOKUP($C182,Storage!$B:$P,6,FALSE)</f>
        <v>997</v>
      </c>
      <c r="J182">
        <f>VLOOKUP($C182,Storage!$B:$P,7,FALSE)</f>
        <v>20240807</v>
      </c>
      <c r="K182" t="str">
        <f>VLOOKUP($C182,Storage!$B:$P,8,FALSE)</f>
        <v>PRO_BAR_SØRÅS</v>
      </c>
      <c r="L182" t="str">
        <f>VLOOKUP($C182,Storage!$B:$P,9,FALSE)</f>
        <v>M3M</v>
      </c>
      <c r="M182" t="str">
        <f>VLOOKUP($C182,Storage!$B:$P,10,FALSE)</f>
        <v>30m</v>
      </c>
      <c r="N182" t="str">
        <f>VLOOKUP($C182,Storage!$B:$P,11,FALSE)</f>
        <v>MS</v>
      </c>
      <c r="O182">
        <f>VLOOKUP($C182,Storage!$B:$P,12,FALSE)</f>
        <v>70</v>
      </c>
      <c r="P182">
        <f>VLOOKUP($C182,Storage!$B:$P,13,FALSE)</f>
        <v>75</v>
      </c>
      <c r="Q182">
        <f>VLOOKUP($C182,Storage!$B:$OP,14,FALSE)</f>
        <v>0</v>
      </c>
      <c r="R182" t="str">
        <f>INDEX('[1]Flight Log Morten'!$J:$W,MATCH($C182,'[1]Flight Log Morten'!$Z:$Z,0),1)</f>
        <v>Yes</v>
      </c>
      <c r="S182" t="str">
        <f>INDEX('[1]Flight Log Morten'!$J:$W,MATCH($C182,'[1]Flight Log Morten'!$Z:$Z,0),2)</f>
        <v>Yes</v>
      </c>
      <c r="T182" t="str">
        <f>INDEX('[1]Flight Log Morten'!$J:$W,MATCH($C182,'[1]Flight Log Morten'!$Z:$Z,0),3)</f>
        <v>Sindre</v>
      </c>
      <c r="U182">
        <f>INDEX('[1]Flight Log Morten'!$J:$W,MATCH($C182,'[1]Flight Log Morten'!$Z:$Z,0),4)</f>
        <v>0</v>
      </c>
      <c r="V182">
        <f>INDEX('[1]Flight Log Morten'!$J:$W,MATCH($C182,'[1]Flight Log Morten'!$Z:$Z,0),5)</f>
        <v>0</v>
      </c>
      <c r="W182">
        <f>INDEX('[1]Flight Log Morten'!$J:$W,MATCH($C182,'[1]Flight Log Morten'!$Z:$Z,0),6)</f>
        <v>0</v>
      </c>
      <c r="X182" t="str">
        <f>INDEX('[1]Flight Log Morten'!$J:$W,MATCH($C182,'[1]Flight Log Morten'!$Z:$Z,0),7)</f>
        <v>M3M-2</v>
      </c>
      <c r="Y182" t="str">
        <f>INDEX('[1]Flight Log Morten'!$J:$W,MATCH($C182,'[1]Flight Log Morten'!$Z:$Z,0),8)</f>
        <v>Sindre Stokke</v>
      </c>
      <c r="Z182">
        <f>INDEX('[1]Flight Log Morten'!$J:$W,MATCH($C182,'[1]Flight Log Morten'!$Z:$Z,0),9)</f>
        <v>0</v>
      </c>
      <c r="AA182">
        <f>INDEX('[1]Flight Log Morten'!$J:$W,MATCH($C182,'[1]Flight Log Morten'!$Z:$Z,0),10)</f>
        <v>0</v>
      </c>
      <c r="AB182" t="str">
        <f>INDEX('[1]Flight Log Morten'!$J:$W,MATCH($C182,'[1]Flight Log Morten'!$Z:$Z,0),11)</f>
        <v>M3M</v>
      </c>
      <c r="AC182">
        <f>INDEX('[1]Flight Log Morten'!$J:$W,MATCH($C182,'[1]Flight Log Morten'!$Z:$Z,0),12)</f>
        <v>0</v>
      </c>
    </row>
    <row r="183" spans="1:29" x14ac:dyDescent="0.3">
      <c r="A183" t="s">
        <v>385</v>
      </c>
      <c r="B183" t="s">
        <v>32</v>
      </c>
      <c r="C183" t="s">
        <v>414</v>
      </c>
      <c r="D183" t="s">
        <v>451</v>
      </c>
      <c r="E183">
        <f>VLOOKUP($C183,Storage!$B:$P,2,FALSE)</f>
        <v>28.692726011388</v>
      </c>
      <c r="F183">
        <f>VLOOKUP($C183,Storage!$B:$OP,3,FALSE)</f>
        <v>9.8317862097173894</v>
      </c>
      <c r="G183">
        <f>VLOOKUP($C183,Storage!$B:$P,4,FALSE)</f>
        <v>206</v>
      </c>
      <c r="H183">
        <f>VLOOKUP($C183,Storage!$B:$P,5,FALSE)</f>
        <v>812</v>
      </c>
      <c r="I183">
        <f>VLOOKUP($C183,Storage!$B:$P,6,FALSE)</f>
        <v>1018</v>
      </c>
      <c r="J183">
        <f>VLOOKUP($C183,Storage!$B:$P,7,FALSE)</f>
        <v>20240812</v>
      </c>
      <c r="K183" t="str">
        <f>VLOOKUP($C183,Storage!$B:$P,8,FALSE)</f>
        <v>PRO_BAR_SØRÅS</v>
      </c>
      <c r="L183" t="str">
        <f>VLOOKUP($C183,Storage!$B:$P,9,FALSE)</f>
        <v>M3M</v>
      </c>
      <c r="M183" t="str">
        <f>VLOOKUP($C183,Storage!$B:$P,10,FALSE)</f>
        <v>30m</v>
      </c>
      <c r="N183" t="str">
        <f>VLOOKUP($C183,Storage!$B:$P,11,FALSE)</f>
        <v>MS</v>
      </c>
      <c r="O183">
        <f>VLOOKUP($C183,Storage!$B:$P,12,FALSE)</f>
        <v>70</v>
      </c>
      <c r="P183">
        <f>VLOOKUP($C183,Storage!$B:$P,13,FALSE)</f>
        <v>75</v>
      </c>
      <c r="Q183">
        <f>VLOOKUP($C183,Storage!$B:$OP,14,FALSE)</f>
        <v>0</v>
      </c>
      <c r="R183" t="str">
        <f>INDEX('[1]Flight Log Morten'!$J:$W,MATCH($C183,'[1]Flight Log Morten'!$Z:$Z,0),1)</f>
        <v>Yes</v>
      </c>
      <c r="S183" t="str">
        <f>INDEX('[1]Flight Log Morten'!$J:$W,MATCH($C183,'[1]Flight Log Morten'!$Z:$Z,0),2)</f>
        <v>Yes</v>
      </c>
      <c r="T183" t="str">
        <f>INDEX('[1]Flight Log Morten'!$J:$W,MATCH($C183,'[1]Flight Log Morten'!$Z:$Z,0),3)</f>
        <v>Fahad</v>
      </c>
      <c r="U183" t="str">
        <f>INDEX('[1]Flight Log Morten'!$J:$W,MATCH($C183,'[1]Flight Log Morten'!$Z:$Z,0),4)</f>
        <v>not necessary</v>
      </c>
      <c r="V183">
        <f>INDEX('[1]Flight Log Morten'!$J:$W,MATCH($C183,'[1]Flight Log Morten'!$Z:$Z,0),5)</f>
        <v>0</v>
      </c>
      <c r="W183">
        <f>INDEX('[1]Flight Log Morten'!$J:$W,MATCH($C183,'[1]Flight Log Morten'!$Z:$Z,0),6)</f>
        <v>0</v>
      </c>
      <c r="X183" t="str">
        <f>INDEX('[1]Flight Log Morten'!$J:$W,MATCH($C183,'[1]Flight Log Morten'!$Z:$Z,0),7)</f>
        <v>M3M-1</v>
      </c>
      <c r="Y183" t="str">
        <f>INDEX('[1]Flight Log Morten'!$J:$W,MATCH($C183,'[1]Flight Log Morten'!$Z:$Z,0),8)</f>
        <v>Sindre Stokke</v>
      </c>
      <c r="Z183">
        <f>INDEX('[1]Flight Log Morten'!$J:$W,MATCH($C183,'[1]Flight Log Morten'!$Z:$Z,0),9)</f>
        <v>0</v>
      </c>
      <c r="AA183">
        <f>INDEX('[1]Flight Log Morten'!$J:$W,MATCH($C183,'[1]Flight Log Morten'!$Z:$Z,0),10)</f>
        <v>0</v>
      </c>
      <c r="AB183" t="str">
        <f>INDEX('[1]Flight Log Morten'!$J:$W,MATCH($C183,'[1]Flight Log Morten'!$Z:$Z,0),11)</f>
        <v>M3M</v>
      </c>
      <c r="AC183">
        <f>INDEX('[1]Flight Log Morten'!$J:$W,MATCH($C183,'[1]Flight Log Morten'!$Z:$Z,0),12)</f>
        <v>0</v>
      </c>
    </row>
    <row r="184" spans="1:29" x14ac:dyDescent="0.3">
      <c r="A184" t="s">
        <v>308</v>
      </c>
      <c r="B184" t="s">
        <v>5</v>
      </c>
      <c r="C184" t="s">
        <v>309</v>
      </c>
      <c r="D184" t="s">
        <v>310</v>
      </c>
      <c r="E184">
        <f>VLOOKUP($C184,Storage!$B:$P,2,FALSE)</f>
        <v>11.543089693412099</v>
      </c>
      <c r="F184">
        <f>VLOOKUP($C184,Storage!$B:$OP,3,FALSE)</f>
        <v>3.6732142949476798</v>
      </c>
      <c r="G184">
        <f>VLOOKUP($C184,Storage!$B:$P,4,FALSE)</f>
        <v>390</v>
      </c>
      <c r="H184">
        <f>VLOOKUP($C184,Storage!$B:$P,5,FALSE)</f>
        <v>0</v>
      </c>
      <c r="I184">
        <f>VLOOKUP($C184,Storage!$B:$P,6,FALSE)</f>
        <v>390</v>
      </c>
      <c r="J184">
        <f>VLOOKUP($C184,Storage!$B:$P,7,FALSE)</f>
        <v>20240521</v>
      </c>
      <c r="K184" t="str">
        <f>VLOOKUP($C184,Storage!$B:$P,8,FALSE)</f>
        <v>PRO_BAR_VOLL</v>
      </c>
      <c r="L184" t="str">
        <f>VLOOKUP($C184,Storage!$B:$P,9,FALSE)</f>
        <v>M3M</v>
      </c>
      <c r="M184" t="str">
        <f>VLOOKUP($C184,Storage!$B:$P,10,FALSE)</f>
        <v>20m</v>
      </c>
      <c r="N184" t="str">
        <f>VLOOKUP($C184,Storage!$B:$P,11,FALSE)</f>
        <v>3D</v>
      </c>
      <c r="O184">
        <f>VLOOKUP($C184,Storage!$B:$P,12,FALSE)</f>
        <v>80</v>
      </c>
      <c r="P184">
        <f>VLOOKUP($C184,Storage!$B:$P,13,FALSE)</f>
        <v>85</v>
      </c>
      <c r="Q184">
        <f>VLOOKUP($C184,Storage!$B:$OP,14,FALSE)</f>
        <v>0</v>
      </c>
      <c r="R184" t="str">
        <f>INDEX('[1]Flight Log Morten'!$J:$W,MATCH($C184,'[1]Flight Log Morten'!$Z:$Z,0),1)</f>
        <v>Yes</v>
      </c>
      <c r="S184" t="str">
        <f>INDEX('[1]Flight Log Morten'!$J:$W,MATCH($C184,'[1]Flight Log Morten'!$Z:$Z,0),2)</f>
        <v>Yes</v>
      </c>
      <c r="T184" t="str">
        <f>INDEX('[1]Flight Log Morten'!$J:$W,MATCH($C184,'[1]Flight Log Morten'!$Z:$Z,0),3)</f>
        <v>Fahad</v>
      </c>
      <c r="U184">
        <f>INDEX('[1]Flight Log Morten'!$J:$W,MATCH($C184,'[1]Flight Log Morten'!$Z:$Z,0),4)</f>
        <v>0</v>
      </c>
      <c r="V184" t="str">
        <f>INDEX('[1]Flight Log Morten'!$J:$W,MATCH($C184,'[1]Flight Log Morten'!$Z:$Z,0),5)</f>
        <v>No</v>
      </c>
      <c r="W184">
        <f>INDEX('[1]Flight Log Morten'!$J:$W,MATCH($C184,'[1]Flight Log Morten'!$Z:$Z,0),6)</f>
        <v>0</v>
      </c>
      <c r="X184">
        <f>INDEX('[1]Flight Log Morten'!$J:$W,MATCH($C184,'[1]Flight Log Morten'!$Z:$Z,0),7)</f>
        <v>0</v>
      </c>
      <c r="Y184">
        <f>INDEX('[1]Flight Log Morten'!$J:$W,MATCH($C184,'[1]Flight Log Morten'!$Z:$Z,0),8)</f>
        <v>0</v>
      </c>
      <c r="Z184">
        <f>INDEX('[1]Flight Log Morten'!$J:$W,MATCH($C184,'[1]Flight Log Morten'!$Z:$Z,0),9)</f>
        <v>0</v>
      </c>
      <c r="AA184" t="str">
        <f>INDEX('[1]Flight Log Morten'!$J:$W,MATCH($C184,'[1]Flight Log Morten'!$Z:$Z,0),10)</f>
        <v>-</v>
      </c>
      <c r="AB184" t="str">
        <f>INDEX('[1]Flight Log Morten'!$J:$W,MATCH($C184,'[1]Flight Log Morten'!$Z:$Z,0),11)</f>
        <v>M3M</v>
      </c>
      <c r="AC184" t="str">
        <f>INDEX('[1]Flight Log Morten'!$J:$W,MATCH($C184,'[1]Flight Log Morten'!$Z:$Z,0),12)</f>
        <v>MS Data Not captured</v>
      </c>
    </row>
    <row r="185" spans="1:29" x14ac:dyDescent="0.3">
      <c r="A185" t="s">
        <v>308</v>
      </c>
      <c r="B185" t="s">
        <v>5</v>
      </c>
      <c r="C185" t="s">
        <v>311</v>
      </c>
      <c r="D185" t="s">
        <v>312</v>
      </c>
      <c r="E185">
        <f>VLOOKUP($C185,Storage!$B:$P,2,FALSE)</f>
        <v>9.6562317730858904</v>
      </c>
      <c r="F185">
        <f>VLOOKUP($C185,Storage!$B:$OP,3,FALSE)</f>
        <v>3.0318536153063098</v>
      </c>
      <c r="G185">
        <f>VLOOKUP($C185,Storage!$B:$P,4,FALSE)</f>
        <v>327</v>
      </c>
      <c r="H185">
        <f>VLOOKUP($C185,Storage!$B:$P,5,FALSE)</f>
        <v>0</v>
      </c>
      <c r="I185">
        <f>VLOOKUP($C185,Storage!$B:$P,6,FALSE)</f>
        <v>327</v>
      </c>
      <c r="J185">
        <f>VLOOKUP($C185,Storage!$B:$P,7,FALSE)</f>
        <v>20240527</v>
      </c>
      <c r="K185" t="str">
        <f>VLOOKUP($C185,Storage!$B:$P,8,FALSE)</f>
        <v>PRO_BAR_VOLL</v>
      </c>
      <c r="L185" t="str">
        <f>VLOOKUP($C185,Storage!$B:$P,9,FALSE)</f>
        <v>M3M</v>
      </c>
      <c r="M185" t="str">
        <f>VLOOKUP($C185,Storage!$B:$P,10,FALSE)</f>
        <v>20m</v>
      </c>
      <c r="N185" t="str">
        <f>VLOOKUP($C185,Storage!$B:$P,11,FALSE)</f>
        <v>3D</v>
      </c>
      <c r="O185">
        <f>VLOOKUP($C185,Storage!$B:$P,12,FALSE)</f>
        <v>80</v>
      </c>
      <c r="P185">
        <f>VLOOKUP($C185,Storage!$B:$P,13,FALSE)</f>
        <v>85</v>
      </c>
      <c r="Q185">
        <f>VLOOKUP($C185,Storage!$B:$OP,14,FALSE)</f>
        <v>0</v>
      </c>
      <c r="R185" t="str">
        <f>INDEX('[1]Flight Log Morten'!$J:$W,MATCH($C185,'[1]Flight Log Morten'!$Z:$Z,0),1)</f>
        <v>Yes</v>
      </c>
      <c r="S185" t="str">
        <f>INDEX('[1]Flight Log Morten'!$J:$W,MATCH($C185,'[1]Flight Log Morten'!$Z:$Z,0),2)</f>
        <v>Yes</v>
      </c>
      <c r="T185" t="str">
        <f>INDEX('[1]Flight Log Morten'!$J:$W,MATCH($C185,'[1]Flight Log Morten'!$Z:$Z,0),3)</f>
        <v>Fahad</v>
      </c>
      <c r="U185">
        <f>INDEX('[1]Flight Log Morten'!$J:$W,MATCH($C185,'[1]Flight Log Morten'!$Z:$Z,0),4)</f>
        <v>0</v>
      </c>
      <c r="V185" t="str">
        <f>INDEX('[1]Flight Log Morten'!$J:$W,MATCH($C185,'[1]Flight Log Morten'!$Z:$Z,0),5)</f>
        <v>No</v>
      </c>
      <c r="W185">
        <f>INDEX('[1]Flight Log Morten'!$J:$W,MATCH($C185,'[1]Flight Log Morten'!$Z:$Z,0),6)</f>
        <v>0</v>
      </c>
      <c r="X185">
        <f>INDEX('[1]Flight Log Morten'!$J:$W,MATCH($C185,'[1]Flight Log Morten'!$Z:$Z,0),7)</f>
        <v>0</v>
      </c>
      <c r="Y185">
        <f>INDEX('[1]Flight Log Morten'!$J:$W,MATCH($C185,'[1]Flight Log Morten'!$Z:$Z,0),8)</f>
        <v>0</v>
      </c>
      <c r="Z185">
        <f>INDEX('[1]Flight Log Morten'!$J:$W,MATCH($C185,'[1]Flight Log Morten'!$Z:$Z,0),9)</f>
        <v>0</v>
      </c>
      <c r="AA185" t="str">
        <f>INDEX('[1]Flight Log Morten'!$J:$W,MATCH($C185,'[1]Flight Log Morten'!$Z:$Z,0),10)</f>
        <v>-</v>
      </c>
      <c r="AB185" t="str">
        <f>INDEX('[1]Flight Log Morten'!$J:$W,MATCH($C185,'[1]Flight Log Morten'!$Z:$Z,0),11)</f>
        <v>M3M</v>
      </c>
      <c r="AC185" t="str">
        <f>INDEX('[1]Flight Log Morten'!$J:$W,MATCH($C185,'[1]Flight Log Morten'!$Z:$Z,0),12)</f>
        <v>MS Data Not captured</v>
      </c>
    </row>
    <row r="186" spans="1:29" x14ac:dyDescent="0.3">
      <c r="A186" t="s">
        <v>308</v>
      </c>
      <c r="B186" t="s">
        <v>5</v>
      </c>
      <c r="C186" t="s">
        <v>313</v>
      </c>
      <c r="D186" t="s">
        <v>314</v>
      </c>
      <c r="E186">
        <f>VLOOKUP($C186,Storage!$B:$P,2,FALSE)</f>
        <v>9.4565598415210808</v>
      </c>
      <c r="F186">
        <f>VLOOKUP($C186,Storage!$B:$OP,3,FALSE)</f>
        <v>3.2036774819716798</v>
      </c>
      <c r="G186">
        <f>VLOOKUP($C186,Storage!$B:$P,4,FALSE)</f>
        <v>326</v>
      </c>
      <c r="H186">
        <f>VLOOKUP($C186,Storage!$B:$P,5,FALSE)</f>
        <v>0</v>
      </c>
      <c r="I186">
        <f>VLOOKUP($C186,Storage!$B:$P,6,FALSE)</f>
        <v>326</v>
      </c>
      <c r="J186">
        <f>VLOOKUP($C186,Storage!$B:$P,7,FALSE)</f>
        <v>20240531</v>
      </c>
      <c r="K186" t="str">
        <f>VLOOKUP($C186,Storage!$B:$P,8,FALSE)</f>
        <v>PRO_BAR_VOLL</v>
      </c>
      <c r="L186" t="str">
        <f>VLOOKUP($C186,Storage!$B:$P,9,FALSE)</f>
        <v>M3M</v>
      </c>
      <c r="M186" t="str">
        <f>VLOOKUP($C186,Storage!$B:$P,10,FALSE)</f>
        <v>20m</v>
      </c>
      <c r="N186" t="str">
        <f>VLOOKUP($C186,Storage!$B:$P,11,FALSE)</f>
        <v>3D</v>
      </c>
      <c r="O186">
        <f>VLOOKUP($C186,Storage!$B:$P,12,FALSE)</f>
        <v>80</v>
      </c>
      <c r="P186">
        <f>VLOOKUP($C186,Storage!$B:$P,13,FALSE)</f>
        <v>85</v>
      </c>
      <c r="Q186">
        <f>VLOOKUP($C186,Storage!$B:$OP,14,FALSE)</f>
        <v>0</v>
      </c>
      <c r="R186" t="str">
        <f>INDEX('[1]Flight Log Morten'!$J:$W,MATCH($C186,'[1]Flight Log Morten'!$Z:$Z,0),1)</f>
        <v>Yes</v>
      </c>
      <c r="S186" t="str">
        <f>INDEX('[1]Flight Log Morten'!$J:$W,MATCH($C186,'[1]Flight Log Morten'!$Z:$Z,0),2)</f>
        <v>Yes</v>
      </c>
      <c r="T186" t="str">
        <f>INDEX('[1]Flight Log Morten'!$J:$W,MATCH($C186,'[1]Flight Log Morten'!$Z:$Z,0),3)</f>
        <v>Fahad</v>
      </c>
      <c r="U186">
        <f>INDEX('[1]Flight Log Morten'!$J:$W,MATCH($C186,'[1]Flight Log Morten'!$Z:$Z,0),4)</f>
        <v>0</v>
      </c>
      <c r="V186" t="str">
        <f>INDEX('[1]Flight Log Morten'!$J:$W,MATCH($C186,'[1]Flight Log Morten'!$Z:$Z,0),5)</f>
        <v>No</v>
      </c>
      <c r="W186">
        <f>INDEX('[1]Flight Log Morten'!$J:$W,MATCH($C186,'[1]Flight Log Morten'!$Z:$Z,0),6)</f>
        <v>0</v>
      </c>
      <c r="X186">
        <f>INDEX('[1]Flight Log Morten'!$J:$W,MATCH($C186,'[1]Flight Log Morten'!$Z:$Z,0),7)</f>
        <v>0</v>
      </c>
      <c r="Y186">
        <f>INDEX('[1]Flight Log Morten'!$J:$W,MATCH($C186,'[1]Flight Log Morten'!$Z:$Z,0),8)</f>
        <v>0</v>
      </c>
      <c r="Z186">
        <f>INDEX('[1]Flight Log Morten'!$J:$W,MATCH($C186,'[1]Flight Log Morten'!$Z:$Z,0),9)</f>
        <v>0</v>
      </c>
      <c r="AA186" t="str">
        <f>INDEX('[1]Flight Log Morten'!$J:$W,MATCH($C186,'[1]Flight Log Morten'!$Z:$Z,0),10)</f>
        <v>-</v>
      </c>
      <c r="AB186" t="str">
        <f>INDEX('[1]Flight Log Morten'!$J:$W,MATCH($C186,'[1]Flight Log Morten'!$Z:$Z,0),11)</f>
        <v>M3M</v>
      </c>
      <c r="AC186">
        <f>INDEX('[1]Flight Log Morten'!$J:$W,MATCH($C186,'[1]Flight Log Morten'!$Z:$Z,0),12)</f>
        <v>0</v>
      </c>
    </row>
    <row r="187" spans="1:29" x14ac:dyDescent="0.3">
      <c r="A187" t="s">
        <v>308</v>
      </c>
      <c r="B187" t="s">
        <v>5</v>
      </c>
      <c r="C187" t="s">
        <v>315</v>
      </c>
      <c r="D187" t="s">
        <v>316</v>
      </c>
      <c r="E187">
        <f>VLOOKUP($C187,Storage!$B:$P,2,FALSE)</f>
        <v>8.9731890037655795</v>
      </c>
      <c r="F187">
        <f>VLOOKUP($C187,Storage!$B:$OP,3,FALSE)</f>
        <v>2.85611459147185</v>
      </c>
      <c r="G187">
        <f>VLOOKUP($C187,Storage!$B:$P,4,FALSE)</f>
        <v>326</v>
      </c>
      <c r="H187">
        <f>VLOOKUP($C187,Storage!$B:$P,5,FALSE)</f>
        <v>0</v>
      </c>
      <c r="I187">
        <f>VLOOKUP($C187,Storage!$B:$P,6,FALSE)</f>
        <v>326</v>
      </c>
      <c r="J187">
        <f>VLOOKUP($C187,Storage!$B:$P,7,FALSE)</f>
        <v>20240607</v>
      </c>
      <c r="K187" t="str">
        <f>VLOOKUP($C187,Storage!$B:$P,8,FALSE)</f>
        <v>PRO_BAR_VOLL</v>
      </c>
      <c r="L187" t="str">
        <f>VLOOKUP($C187,Storage!$B:$P,9,FALSE)</f>
        <v>M3M</v>
      </c>
      <c r="M187" t="str">
        <f>VLOOKUP($C187,Storage!$B:$P,10,FALSE)</f>
        <v>20m</v>
      </c>
      <c r="N187" t="str">
        <f>VLOOKUP($C187,Storage!$B:$P,11,FALSE)</f>
        <v>3D</v>
      </c>
      <c r="O187">
        <f>VLOOKUP($C187,Storage!$B:$P,12,FALSE)</f>
        <v>80</v>
      </c>
      <c r="P187">
        <f>VLOOKUP($C187,Storage!$B:$P,13,FALSE)</f>
        <v>85</v>
      </c>
      <c r="Q187">
        <f>VLOOKUP($C187,Storage!$B:$OP,14,FALSE)</f>
        <v>0</v>
      </c>
      <c r="R187" t="str">
        <f>INDEX('[1]Flight Log Morten'!$J:$W,MATCH($C187,'[1]Flight Log Morten'!$Z:$Z,0),1)</f>
        <v>Yes</v>
      </c>
      <c r="S187" t="str">
        <f>INDEX('[1]Flight Log Morten'!$J:$W,MATCH($C187,'[1]Flight Log Morten'!$Z:$Z,0),2)</f>
        <v>Yes</v>
      </c>
      <c r="T187" t="str">
        <f>INDEX('[1]Flight Log Morten'!$J:$W,MATCH($C187,'[1]Flight Log Morten'!$Z:$Z,0),3)</f>
        <v>Fahad</v>
      </c>
      <c r="U187">
        <f>INDEX('[1]Flight Log Morten'!$J:$W,MATCH($C187,'[1]Flight Log Morten'!$Z:$Z,0),4)</f>
        <v>0</v>
      </c>
      <c r="V187" t="str">
        <f>INDEX('[1]Flight Log Morten'!$J:$W,MATCH($C187,'[1]Flight Log Morten'!$Z:$Z,0),5)</f>
        <v>No</v>
      </c>
      <c r="W187">
        <f>INDEX('[1]Flight Log Morten'!$J:$W,MATCH($C187,'[1]Flight Log Morten'!$Z:$Z,0),6)</f>
        <v>0</v>
      </c>
      <c r="X187">
        <f>INDEX('[1]Flight Log Morten'!$J:$W,MATCH($C187,'[1]Flight Log Morten'!$Z:$Z,0),7)</f>
        <v>0</v>
      </c>
      <c r="Y187">
        <f>INDEX('[1]Flight Log Morten'!$J:$W,MATCH($C187,'[1]Flight Log Morten'!$Z:$Z,0),8)</f>
        <v>0</v>
      </c>
      <c r="Z187">
        <f>INDEX('[1]Flight Log Morten'!$J:$W,MATCH($C187,'[1]Flight Log Morten'!$Z:$Z,0),9)</f>
        <v>0</v>
      </c>
      <c r="AA187" t="str">
        <f>INDEX('[1]Flight Log Morten'!$J:$W,MATCH($C187,'[1]Flight Log Morten'!$Z:$Z,0),10)</f>
        <v>7,7</v>
      </c>
      <c r="AB187" t="str">
        <f>INDEX('[1]Flight Log Morten'!$J:$W,MATCH($C187,'[1]Flight Log Morten'!$Z:$Z,0),11)</f>
        <v>M3M</v>
      </c>
      <c r="AC187">
        <f>INDEX('[1]Flight Log Morten'!$J:$W,MATCH($C187,'[1]Flight Log Morten'!$Z:$Z,0),12)</f>
        <v>0</v>
      </c>
    </row>
    <row r="188" spans="1:29" x14ac:dyDescent="0.3">
      <c r="A188" t="s">
        <v>308</v>
      </c>
      <c r="B188" t="s">
        <v>5</v>
      </c>
      <c r="C188" t="s">
        <v>317</v>
      </c>
      <c r="D188" t="s">
        <v>318</v>
      </c>
      <c r="E188">
        <f>VLOOKUP($C188,Storage!$B:$P,2,FALSE)</f>
        <v>9.1292096851393492</v>
      </c>
      <c r="F188">
        <f>VLOOKUP($C188,Storage!$B:$OP,3,FALSE)</f>
        <v>3.1000396749004699</v>
      </c>
      <c r="G188">
        <f>VLOOKUP($C188,Storage!$B:$P,4,FALSE)</f>
        <v>326</v>
      </c>
      <c r="H188">
        <f>VLOOKUP($C188,Storage!$B:$P,5,FALSE)</f>
        <v>0</v>
      </c>
      <c r="I188">
        <f>VLOOKUP($C188,Storage!$B:$P,6,FALSE)</f>
        <v>326</v>
      </c>
      <c r="J188">
        <f>VLOOKUP($C188,Storage!$B:$P,7,FALSE)</f>
        <v>20240612</v>
      </c>
      <c r="K188" t="str">
        <f>VLOOKUP($C188,Storage!$B:$P,8,FALSE)</f>
        <v>PRO_BAR_VOLL</v>
      </c>
      <c r="L188" t="str">
        <f>VLOOKUP($C188,Storage!$B:$P,9,FALSE)</f>
        <v>M3M</v>
      </c>
      <c r="M188" t="str">
        <f>VLOOKUP($C188,Storage!$B:$P,10,FALSE)</f>
        <v>20m</v>
      </c>
      <c r="N188" t="str">
        <f>VLOOKUP($C188,Storage!$B:$P,11,FALSE)</f>
        <v>3D</v>
      </c>
      <c r="O188">
        <f>VLOOKUP($C188,Storage!$B:$P,12,FALSE)</f>
        <v>80</v>
      </c>
      <c r="P188">
        <f>VLOOKUP($C188,Storage!$B:$P,13,FALSE)</f>
        <v>85</v>
      </c>
      <c r="Q188">
        <f>VLOOKUP($C188,Storage!$B:$OP,14,FALSE)</f>
        <v>0</v>
      </c>
      <c r="R188" t="str">
        <f>INDEX('[1]Flight Log Morten'!$J:$W,MATCH($C188,'[1]Flight Log Morten'!$Z:$Z,0),1)</f>
        <v>Yes</v>
      </c>
      <c r="S188" t="str">
        <f>INDEX('[1]Flight Log Morten'!$J:$W,MATCH($C188,'[1]Flight Log Morten'!$Z:$Z,0),2)</f>
        <v>Yes</v>
      </c>
      <c r="T188" t="str">
        <f>INDEX('[1]Flight Log Morten'!$J:$W,MATCH($C188,'[1]Flight Log Morten'!$Z:$Z,0),3)</f>
        <v>Fahad</v>
      </c>
      <c r="U188">
        <f>INDEX('[1]Flight Log Morten'!$J:$W,MATCH($C188,'[1]Flight Log Morten'!$Z:$Z,0),4)</f>
        <v>0</v>
      </c>
      <c r="V188" t="str">
        <f>INDEX('[1]Flight Log Morten'!$J:$W,MATCH($C188,'[1]Flight Log Morten'!$Z:$Z,0),5)</f>
        <v>No</v>
      </c>
      <c r="W188">
        <f>INDEX('[1]Flight Log Morten'!$J:$W,MATCH($C188,'[1]Flight Log Morten'!$Z:$Z,0),6)</f>
        <v>0</v>
      </c>
      <c r="X188">
        <f>INDEX('[1]Flight Log Morten'!$J:$W,MATCH($C188,'[1]Flight Log Morten'!$Z:$Z,0),7)</f>
        <v>0</v>
      </c>
      <c r="Y188">
        <f>INDEX('[1]Flight Log Morten'!$J:$W,MATCH($C188,'[1]Flight Log Morten'!$Z:$Z,0),8)</f>
        <v>0</v>
      </c>
      <c r="Z188">
        <f>INDEX('[1]Flight Log Morten'!$J:$W,MATCH($C188,'[1]Flight Log Morten'!$Z:$Z,0),9)</f>
        <v>0</v>
      </c>
      <c r="AA188">
        <f>INDEX('[1]Flight Log Morten'!$J:$W,MATCH($C188,'[1]Flight Log Morten'!$Z:$Z,0),10)</f>
        <v>0</v>
      </c>
      <c r="AB188" t="str">
        <f>INDEX('[1]Flight Log Morten'!$J:$W,MATCH($C188,'[1]Flight Log Morten'!$Z:$Z,0),11)</f>
        <v>M3M</v>
      </c>
      <c r="AC188">
        <f>INDEX('[1]Flight Log Morten'!$J:$W,MATCH($C188,'[1]Flight Log Morten'!$Z:$Z,0),12)</f>
        <v>0</v>
      </c>
    </row>
    <row r="189" spans="1:29" x14ac:dyDescent="0.3">
      <c r="A189" t="s">
        <v>308</v>
      </c>
      <c r="B189" t="s">
        <v>5</v>
      </c>
      <c r="C189" t="s">
        <v>319</v>
      </c>
      <c r="D189" t="s">
        <v>320</v>
      </c>
      <c r="E189">
        <f>VLOOKUP($C189,Storage!$B:$P,2,FALSE)</f>
        <v>8.7830109884962404</v>
      </c>
      <c r="F189">
        <f>VLOOKUP($C189,Storage!$B:$OP,3,FALSE)</f>
        <v>3.7266376866027699</v>
      </c>
      <c r="G189">
        <f>VLOOKUP($C189,Storage!$B:$P,4,FALSE)</f>
        <v>327</v>
      </c>
      <c r="H189">
        <f>VLOOKUP($C189,Storage!$B:$P,5,FALSE)</f>
        <v>0</v>
      </c>
      <c r="I189">
        <f>VLOOKUP($C189,Storage!$B:$P,6,FALSE)</f>
        <v>327</v>
      </c>
      <c r="J189">
        <f>VLOOKUP($C189,Storage!$B:$P,7,FALSE)</f>
        <v>20240619</v>
      </c>
      <c r="K189" t="str">
        <f>VLOOKUP($C189,Storage!$B:$P,8,FALSE)</f>
        <v>PRO_BAR_VOLL</v>
      </c>
      <c r="L189" t="str">
        <f>VLOOKUP($C189,Storage!$B:$P,9,FALSE)</f>
        <v>M3M</v>
      </c>
      <c r="M189" t="str">
        <f>VLOOKUP($C189,Storage!$B:$P,10,FALSE)</f>
        <v>20m</v>
      </c>
      <c r="N189" t="str">
        <f>VLOOKUP($C189,Storage!$B:$P,11,FALSE)</f>
        <v>3D</v>
      </c>
      <c r="O189">
        <f>VLOOKUP($C189,Storage!$B:$P,12,FALSE)</f>
        <v>80</v>
      </c>
      <c r="P189">
        <f>VLOOKUP($C189,Storage!$B:$P,13,FALSE)</f>
        <v>85</v>
      </c>
      <c r="Q189">
        <f>VLOOKUP($C189,Storage!$B:$OP,14,FALSE)</f>
        <v>0</v>
      </c>
      <c r="R189" t="str">
        <f>INDEX('[1]Flight Log Morten'!$J:$W,MATCH($C189,'[1]Flight Log Morten'!$Z:$Z,0),1)</f>
        <v>-</v>
      </c>
      <c r="S189" t="str">
        <f>INDEX('[1]Flight Log Morten'!$J:$W,MATCH($C189,'[1]Flight Log Morten'!$Z:$Z,0),2)</f>
        <v>Yes</v>
      </c>
      <c r="T189" t="str">
        <f>INDEX('[1]Flight Log Morten'!$J:$W,MATCH($C189,'[1]Flight Log Morten'!$Z:$Z,0),3)</f>
        <v>Fahad</v>
      </c>
      <c r="U189">
        <f>INDEX('[1]Flight Log Morten'!$J:$W,MATCH($C189,'[1]Flight Log Morten'!$Z:$Z,0),4)</f>
        <v>0</v>
      </c>
      <c r="V189" t="str">
        <f>INDEX('[1]Flight Log Morten'!$J:$W,MATCH($C189,'[1]Flight Log Morten'!$Z:$Z,0),5)</f>
        <v>No</v>
      </c>
      <c r="W189">
        <f>INDEX('[1]Flight Log Morten'!$J:$W,MATCH($C189,'[1]Flight Log Morten'!$Z:$Z,0),6)</f>
        <v>0</v>
      </c>
      <c r="X189" t="str">
        <f>INDEX('[1]Flight Log Morten'!$J:$W,MATCH($C189,'[1]Flight Log Morten'!$Z:$Z,0),7)</f>
        <v>M3M-2</v>
      </c>
      <c r="Y189">
        <f>INDEX('[1]Flight Log Morten'!$J:$W,MATCH($C189,'[1]Flight Log Morten'!$Z:$Z,0),8)</f>
        <v>0</v>
      </c>
      <c r="Z189">
        <f>INDEX('[1]Flight Log Morten'!$J:$W,MATCH($C189,'[1]Flight Log Morten'!$Z:$Z,0),9)</f>
        <v>0</v>
      </c>
      <c r="AA189">
        <f>INDEX('[1]Flight Log Morten'!$J:$W,MATCH($C189,'[1]Flight Log Morten'!$Z:$Z,0),10)</f>
        <v>2.4</v>
      </c>
      <c r="AB189" t="str">
        <f>INDEX('[1]Flight Log Morten'!$J:$W,MATCH($C189,'[1]Flight Log Morten'!$Z:$Z,0),11)</f>
        <v>M3M</v>
      </c>
      <c r="AC189">
        <f>INDEX('[1]Flight Log Morten'!$J:$W,MATCH($C189,'[1]Flight Log Morten'!$Z:$Z,0),12)</f>
        <v>0</v>
      </c>
    </row>
    <row r="190" spans="1:29" x14ac:dyDescent="0.3">
      <c r="A190" t="s">
        <v>308</v>
      </c>
      <c r="B190" t="s">
        <v>5</v>
      </c>
      <c r="C190" t="s">
        <v>321</v>
      </c>
      <c r="D190" t="s">
        <v>322</v>
      </c>
      <c r="E190">
        <f>VLOOKUP($C190,Storage!$B:$P,2,FALSE)</f>
        <v>8.4377206955104995</v>
      </c>
      <c r="F190">
        <f>VLOOKUP($C190,Storage!$B:$OP,3,FALSE)</f>
        <v>2.9635803122073399</v>
      </c>
      <c r="G190">
        <f>VLOOKUP($C190,Storage!$B:$P,4,FALSE)</f>
        <v>326</v>
      </c>
      <c r="H190">
        <f>VLOOKUP($C190,Storage!$B:$P,5,FALSE)</f>
        <v>0</v>
      </c>
      <c r="I190">
        <f>VLOOKUP($C190,Storage!$B:$P,6,FALSE)</f>
        <v>326</v>
      </c>
      <c r="J190">
        <f>VLOOKUP($C190,Storage!$B:$P,7,FALSE)</f>
        <v>20240624</v>
      </c>
      <c r="K190" t="str">
        <f>VLOOKUP($C190,Storage!$B:$P,8,FALSE)</f>
        <v>PRO_BAR_VOLL</v>
      </c>
      <c r="L190" t="str">
        <f>VLOOKUP($C190,Storage!$B:$P,9,FALSE)</f>
        <v>M3M</v>
      </c>
      <c r="M190" t="str">
        <f>VLOOKUP($C190,Storage!$B:$P,10,FALSE)</f>
        <v>20m</v>
      </c>
      <c r="N190" t="str">
        <f>VLOOKUP($C190,Storage!$B:$P,11,FALSE)</f>
        <v>3D</v>
      </c>
      <c r="O190">
        <f>VLOOKUP($C190,Storage!$B:$P,12,FALSE)</f>
        <v>80</v>
      </c>
      <c r="P190">
        <f>VLOOKUP($C190,Storage!$B:$P,13,FALSE)</f>
        <v>85</v>
      </c>
      <c r="Q190">
        <f>VLOOKUP($C190,Storage!$B:$OP,14,FALSE)</f>
        <v>0</v>
      </c>
      <c r="R190" t="str">
        <f>INDEX('[1]Flight Log Morten'!$J:$W,MATCH($C190,'[1]Flight Log Morten'!$Z:$Z,0),1)</f>
        <v>Yes</v>
      </c>
      <c r="S190" t="str">
        <f>INDEX('[1]Flight Log Morten'!$J:$W,MATCH($C190,'[1]Flight Log Morten'!$Z:$Z,0),2)</f>
        <v>Yes</v>
      </c>
      <c r="T190" t="str">
        <f>INDEX('[1]Flight Log Morten'!$J:$W,MATCH($C190,'[1]Flight Log Morten'!$Z:$Z,0),3)</f>
        <v>Fahad</v>
      </c>
      <c r="U190">
        <f>INDEX('[1]Flight Log Morten'!$J:$W,MATCH($C190,'[1]Flight Log Morten'!$Z:$Z,0),4)</f>
        <v>0</v>
      </c>
      <c r="V190" t="str">
        <f>INDEX('[1]Flight Log Morten'!$J:$W,MATCH($C190,'[1]Flight Log Morten'!$Z:$Z,0),5)</f>
        <v>No</v>
      </c>
      <c r="W190">
        <f>INDEX('[1]Flight Log Morten'!$J:$W,MATCH($C190,'[1]Flight Log Morten'!$Z:$Z,0),6)</f>
        <v>0</v>
      </c>
      <c r="X190" t="str">
        <f>INDEX('[1]Flight Log Morten'!$J:$W,MATCH($C190,'[1]Flight Log Morten'!$Z:$Z,0),7)</f>
        <v>M3M-1</v>
      </c>
      <c r="Y190" t="str">
        <f>INDEX('[1]Flight Log Morten'!$J:$W,MATCH($C190,'[1]Flight Log Morten'!$Z:$Z,0),8)</f>
        <v>Isak</v>
      </c>
      <c r="Z190">
        <f>INDEX('[1]Flight Log Morten'!$J:$W,MATCH($C190,'[1]Flight Log Morten'!$Z:$Z,0),9)</f>
        <v>0</v>
      </c>
      <c r="AA190">
        <f>INDEX('[1]Flight Log Morten'!$J:$W,MATCH($C190,'[1]Flight Log Morten'!$Z:$Z,0),10)</f>
        <v>0</v>
      </c>
      <c r="AB190" t="str">
        <f>INDEX('[1]Flight Log Morten'!$J:$W,MATCH($C190,'[1]Flight Log Morten'!$Z:$Z,0),11)</f>
        <v>M3M</v>
      </c>
      <c r="AC190">
        <f>INDEX('[1]Flight Log Morten'!$J:$W,MATCH($C190,'[1]Flight Log Morten'!$Z:$Z,0),12)</f>
        <v>0</v>
      </c>
    </row>
    <row r="191" spans="1:29" x14ac:dyDescent="0.3">
      <c r="A191" t="s">
        <v>308</v>
      </c>
      <c r="B191" t="s">
        <v>5</v>
      </c>
      <c r="C191" t="s">
        <v>323</v>
      </c>
      <c r="D191" t="s">
        <v>324</v>
      </c>
      <c r="E191">
        <f>VLOOKUP($C191,Storage!$B:$P,2,FALSE)</f>
        <v>7.7027301704511002</v>
      </c>
      <c r="F191">
        <f>VLOOKUP($C191,Storage!$B:$OP,3,FALSE)</f>
        <v>2.78256115317344</v>
      </c>
      <c r="G191">
        <f>VLOOKUP($C191,Storage!$B:$P,4,FALSE)</f>
        <v>326</v>
      </c>
      <c r="H191">
        <f>VLOOKUP($C191,Storage!$B:$P,5,FALSE)</f>
        <v>0</v>
      </c>
      <c r="I191">
        <f>VLOOKUP($C191,Storage!$B:$P,6,FALSE)</f>
        <v>326</v>
      </c>
      <c r="J191">
        <f>VLOOKUP($C191,Storage!$B:$P,7,FALSE)</f>
        <v>20240701</v>
      </c>
      <c r="K191" t="str">
        <f>VLOOKUP($C191,Storage!$B:$P,8,FALSE)</f>
        <v>PRO_BAR_VOLL</v>
      </c>
      <c r="L191" t="str">
        <f>VLOOKUP($C191,Storage!$B:$P,9,FALSE)</f>
        <v>M3M</v>
      </c>
      <c r="M191" t="str">
        <f>VLOOKUP($C191,Storage!$B:$P,10,FALSE)</f>
        <v>20m</v>
      </c>
      <c r="N191" t="str">
        <f>VLOOKUP($C191,Storage!$B:$P,11,FALSE)</f>
        <v>3D</v>
      </c>
      <c r="O191">
        <f>VLOOKUP($C191,Storage!$B:$P,12,FALSE)</f>
        <v>80</v>
      </c>
      <c r="P191">
        <f>VLOOKUP($C191,Storage!$B:$P,13,FALSE)</f>
        <v>85</v>
      </c>
      <c r="Q191">
        <f>VLOOKUP($C191,Storage!$B:$OP,14,FALSE)</f>
        <v>0</v>
      </c>
      <c r="R191">
        <f>INDEX('[1]Flight Log Morten'!$J:$W,MATCH($C191,'[1]Flight Log Morten'!$Z:$Z,0),1)</f>
        <v>0</v>
      </c>
      <c r="S191" t="str">
        <f>INDEX('[1]Flight Log Morten'!$J:$W,MATCH($C191,'[1]Flight Log Morten'!$Z:$Z,0),2)</f>
        <v>Yes</v>
      </c>
      <c r="T191" t="str">
        <f>INDEX('[1]Flight Log Morten'!$J:$W,MATCH($C191,'[1]Flight Log Morten'!$Z:$Z,0),3)</f>
        <v>Fahad</v>
      </c>
      <c r="U191">
        <f>INDEX('[1]Flight Log Morten'!$J:$W,MATCH($C191,'[1]Flight Log Morten'!$Z:$Z,0),4)</f>
        <v>0</v>
      </c>
      <c r="V191" t="str">
        <f>INDEX('[1]Flight Log Morten'!$J:$W,MATCH($C191,'[1]Flight Log Morten'!$Z:$Z,0),5)</f>
        <v>No</v>
      </c>
      <c r="W191">
        <f>INDEX('[1]Flight Log Morten'!$J:$W,MATCH($C191,'[1]Flight Log Morten'!$Z:$Z,0),6)</f>
        <v>0</v>
      </c>
      <c r="X191" t="str">
        <f>INDEX('[1]Flight Log Morten'!$J:$W,MATCH($C191,'[1]Flight Log Morten'!$Z:$Z,0),7)</f>
        <v>M3M-2</v>
      </c>
      <c r="Y191" t="str">
        <f>INDEX('[1]Flight Log Morten'!$J:$W,MATCH($C191,'[1]Flight Log Morten'!$Z:$Z,0),8)</f>
        <v>Isak Vartdal-Gjerde</v>
      </c>
      <c r="Z191">
        <f>INDEX('[1]Flight Log Morten'!$J:$W,MATCH($C191,'[1]Flight Log Morten'!$Z:$Z,0),9)</f>
        <v>0</v>
      </c>
      <c r="AA191">
        <f>INDEX('[1]Flight Log Morten'!$J:$W,MATCH($C191,'[1]Flight Log Morten'!$Z:$Z,0),10)</f>
        <v>0</v>
      </c>
      <c r="AB191" t="str">
        <f>INDEX('[1]Flight Log Morten'!$J:$W,MATCH($C191,'[1]Flight Log Morten'!$Z:$Z,0),11)</f>
        <v>M3M</v>
      </c>
      <c r="AC191" t="str">
        <f>INDEX('[1]Flight Log Morten'!$J:$W,MATCH($C191,'[1]Flight Log Morten'!$Z:$Z,0),12)</f>
        <v>Failes step 2 and 3 with error: [Error]: Dense matching failed!
[Error]: &gt;&gt;&gt;Dense matching&lt;&lt;&lt; failed with error (failed to run a step!)!
[Error]: &gt;&gt;&gt;Dense matching&lt;&lt;&lt; failed with error (failed to run a step!)!</v>
      </c>
    </row>
    <row r="192" spans="1:29" x14ac:dyDescent="0.3">
      <c r="A192" t="s">
        <v>308</v>
      </c>
      <c r="B192" t="s">
        <v>5</v>
      </c>
      <c r="C192" t="s">
        <v>325</v>
      </c>
      <c r="D192" t="s">
        <v>326</v>
      </c>
      <c r="E192">
        <f>VLOOKUP($C192,Storage!$B:$P,2,FALSE)</f>
        <v>7.66145206522196</v>
      </c>
      <c r="F192">
        <f>VLOOKUP($C192,Storage!$B:$OP,3,FALSE)</f>
        <v>2.8101540515199299</v>
      </c>
      <c r="G192">
        <f>VLOOKUP($C192,Storage!$B:$P,4,FALSE)</f>
        <v>326</v>
      </c>
      <c r="H192">
        <f>VLOOKUP($C192,Storage!$B:$P,5,FALSE)</f>
        <v>0</v>
      </c>
      <c r="I192">
        <f>VLOOKUP($C192,Storage!$B:$P,6,FALSE)</f>
        <v>326</v>
      </c>
      <c r="J192">
        <f>VLOOKUP($C192,Storage!$B:$P,7,FALSE)</f>
        <v>20240709</v>
      </c>
      <c r="K192" t="str">
        <f>VLOOKUP($C192,Storage!$B:$P,8,FALSE)</f>
        <v>PRO_BAR_VOLL</v>
      </c>
      <c r="L192" t="str">
        <f>VLOOKUP($C192,Storage!$B:$P,9,FALSE)</f>
        <v>M3M</v>
      </c>
      <c r="M192" t="str">
        <f>VLOOKUP($C192,Storage!$B:$P,10,FALSE)</f>
        <v>20m</v>
      </c>
      <c r="N192" t="str">
        <f>VLOOKUP($C192,Storage!$B:$P,11,FALSE)</f>
        <v>3D</v>
      </c>
      <c r="O192">
        <f>VLOOKUP($C192,Storage!$B:$P,12,FALSE)</f>
        <v>80</v>
      </c>
      <c r="P192">
        <f>VLOOKUP($C192,Storage!$B:$P,13,FALSE)</f>
        <v>85</v>
      </c>
      <c r="Q192">
        <f>VLOOKUP($C192,Storage!$B:$OP,14,FALSE)</f>
        <v>0</v>
      </c>
      <c r="R192">
        <f>INDEX('[1]Flight Log Morten'!$J:$W,MATCH($C192,'[1]Flight Log Morten'!$Z:$Z,0),1)</f>
        <v>0</v>
      </c>
      <c r="S192" t="str">
        <f>INDEX('[1]Flight Log Morten'!$J:$W,MATCH($C192,'[1]Flight Log Morten'!$Z:$Z,0),2)</f>
        <v>Yes</v>
      </c>
      <c r="T192" t="str">
        <f>INDEX('[1]Flight Log Morten'!$J:$W,MATCH($C192,'[1]Flight Log Morten'!$Z:$Z,0),3)</f>
        <v>Fahad</v>
      </c>
      <c r="U192">
        <f>INDEX('[1]Flight Log Morten'!$J:$W,MATCH($C192,'[1]Flight Log Morten'!$Z:$Z,0),4)</f>
        <v>0</v>
      </c>
      <c r="V192">
        <f>INDEX('[1]Flight Log Morten'!$J:$W,MATCH($C192,'[1]Flight Log Morten'!$Z:$Z,0),5)</f>
        <v>0</v>
      </c>
      <c r="W192">
        <f>INDEX('[1]Flight Log Morten'!$J:$W,MATCH($C192,'[1]Flight Log Morten'!$Z:$Z,0),6)</f>
        <v>0</v>
      </c>
      <c r="X192" t="str">
        <f>INDEX('[1]Flight Log Morten'!$J:$W,MATCH($C192,'[1]Flight Log Morten'!$Z:$Z,0),7)</f>
        <v>M3M-1</v>
      </c>
      <c r="Y192" t="str">
        <f>INDEX('[1]Flight Log Morten'!$J:$W,MATCH($C192,'[1]Flight Log Morten'!$Z:$Z,0),8)</f>
        <v>Isak Vartdal-Gjerde</v>
      </c>
      <c r="Z192">
        <f>INDEX('[1]Flight Log Morten'!$J:$W,MATCH($C192,'[1]Flight Log Morten'!$Z:$Z,0),9)</f>
        <v>0</v>
      </c>
      <c r="AA192">
        <f>INDEX('[1]Flight Log Morten'!$J:$W,MATCH($C192,'[1]Flight Log Morten'!$Z:$Z,0),10)</f>
        <v>0</v>
      </c>
      <c r="AB192" t="str">
        <f>INDEX('[1]Flight Log Morten'!$J:$W,MATCH($C192,'[1]Flight Log Morten'!$Z:$Z,0),11)</f>
        <v>M3M</v>
      </c>
      <c r="AC192">
        <f>INDEX('[1]Flight Log Morten'!$J:$W,MATCH($C192,'[1]Flight Log Morten'!$Z:$Z,0),12)</f>
        <v>0</v>
      </c>
    </row>
    <row r="193" spans="1:29" x14ac:dyDescent="0.3">
      <c r="A193" t="s">
        <v>308</v>
      </c>
      <c r="B193" t="s">
        <v>5</v>
      </c>
      <c r="C193" t="s">
        <v>327</v>
      </c>
      <c r="D193" t="s">
        <v>328</v>
      </c>
      <c r="E193">
        <f>VLOOKUP($C193,Storage!$B:$P,2,FALSE)</f>
        <v>4.9328688699752004</v>
      </c>
      <c r="F193">
        <f>VLOOKUP($C193,Storage!$B:$OP,3,FALSE)</f>
        <v>3.14902738761156</v>
      </c>
      <c r="G193">
        <f>VLOOKUP($C193,Storage!$B:$P,4,FALSE)</f>
        <v>327</v>
      </c>
      <c r="H193">
        <f>VLOOKUP($C193,Storage!$B:$P,5,FALSE)</f>
        <v>0</v>
      </c>
      <c r="I193">
        <f>VLOOKUP($C193,Storage!$B:$P,6,FALSE)</f>
        <v>327</v>
      </c>
      <c r="J193">
        <f>VLOOKUP($C193,Storage!$B:$P,7,FALSE)</f>
        <v>20240716</v>
      </c>
      <c r="K193" t="str">
        <f>VLOOKUP($C193,Storage!$B:$P,8,FALSE)</f>
        <v>PRO_BAR_VOLL</v>
      </c>
      <c r="L193" t="str">
        <f>VLOOKUP($C193,Storage!$B:$P,9,FALSE)</f>
        <v>M3M</v>
      </c>
      <c r="M193" t="str">
        <f>VLOOKUP($C193,Storage!$B:$P,10,FALSE)</f>
        <v>20m</v>
      </c>
      <c r="N193" t="str">
        <f>VLOOKUP($C193,Storage!$B:$P,11,FALSE)</f>
        <v>3D</v>
      </c>
      <c r="O193">
        <f>VLOOKUP($C193,Storage!$B:$P,12,FALSE)</f>
        <v>80</v>
      </c>
      <c r="P193">
        <f>VLOOKUP($C193,Storage!$B:$P,13,FALSE)</f>
        <v>85</v>
      </c>
      <c r="Q193">
        <f>VLOOKUP($C193,Storage!$B:$OP,14,FALSE)</f>
        <v>0</v>
      </c>
      <c r="R193">
        <f>INDEX('[1]Flight Log Morten'!$J:$W,MATCH($C193,'[1]Flight Log Morten'!$Z:$Z,0),1)</f>
        <v>0</v>
      </c>
      <c r="S193" t="str">
        <f>INDEX('[1]Flight Log Morten'!$J:$W,MATCH($C193,'[1]Flight Log Morten'!$Z:$Z,0),2)</f>
        <v>Yes</v>
      </c>
      <c r="T193" t="str">
        <f>INDEX('[1]Flight Log Morten'!$J:$W,MATCH($C193,'[1]Flight Log Morten'!$Z:$Z,0),3)</f>
        <v>Fahad</v>
      </c>
      <c r="U193">
        <f>INDEX('[1]Flight Log Morten'!$J:$W,MATCH($C193,'[1]Flight Log Morten'!$Z:$Z,0),4)</f>
        <v>0</v>
      </c>
      <c r="V193">
        <f>INDEX('[1]Flight Log Morten'!$J:$W,MATCH($C193,'[1]Flight Log Morten'!$Z:$Z,0),5)</f>
        <v>0</v>
      </c>
      <c r="W193">
        <f>INDEX('[1]Flight Log Morten'!$J:$W,MATCH($C193,'[1]Flight Log Morten'!$Z:$Z,0),6)</f>
        <v>0</v>
      </c>
      <c r="X193" t="str">
        <f>INDEX('[1]Flight Log Morten'!$J:$W,MATCH($C193,'[1]Flight Log Morten'!$Z:$Z,0),7)</f>
        <v>M3M-2</v>
      </c>
      <c r="Y193" t="str">
        <f>INDEX('[1]Flight Log Morten'!$J:$W,MATCH($C193,'[1]Flight Log Morten'!$Z:$Z,0),8)</f>
        <v>Isak Vartdal-Gjerde</v>
      </c>
      <c r="Z193">
        <f>INDEX('[1]Flight Log Morten'!$J:$W,MATCH($C193,'[1]Flight Log Morten'!$Z:$Z,0),9)</f>
        <v>0</v>
      </c>
      <c r="AA193">
        <f>INDEX('[1]Flight Log Morten'!$J:$W,MATCH($C193,'[1]Flight Log Morten'!$Z:$Z,0),10)</f>
        <v>0</v>
      </c>
      <c r="AB193" t="str">
        <f>INDEX('[1]Flight Log Morten'!$J:$W,MATCH($C193,'[1]Flight Log Morten'!$Z:$Z,0),11)</f>
        <v>M3M</v>
      </c>
      <c r="AC193">
        <f>INDEX('[1]Flight Log Morten'!$J:$W,MATCH($C193,'[1]Flight Log Morten'!$Z:$Z,0),12)</f>
        <v>0</v>
      </c>
    </row>
    <row r="194" spans="1:29" x14ac:dyDescent="0.3">
      <c r="A194" t="s">
        <v>308</v>
      </c>
      <c r="B194" t="s">
        <v>5</v>
      </c>
      <c r="C194" t="s">
        <v>329</v>
      </c>
      <c r="D194" t="s">
        <v>330</v>
      </c>
      <c r="E194">
        <f>VLOOKUP($C194,Storage!$B:$P,2,FALSE)</f>
        <v>8.27384013868868</v>
      </c>
      <c r="F194">
        <f>VLOOKUP($C194,Storage!$B:$OP,3,FALSE)</f>
        <v>3.21601074561476</v>
      </c>
      <c r="G194">
        <f>VLOOKUP($C194,Storage!$B:$P,4,FALSE)</f>
        <v>326</v>
      </c>
      <c r="H194">
        <f>VLOOKUP($C194,Storage!$B:$P,5,FALSE)</f>
        <v>0</v>
      </c>
      <c r="I194">
        <f>VLOOKUP($C194,Storage!$B:$P,6,FALSE)</f>
        <v>326</v>
      </c>
      <c r="J194">
        <f>VLOOKUP($C194,Storage!$B:$P,7,FALSE)</f>
        <v>20240723</v>
      </c>
      <c r="K194" t="str">
        <f>VLOOKUP($C194,Storage!$B:$P,8,FALSE)</f>
        <v>PRO_BAR_VOLL</v>
      </c>
      <c r="L194" t="str">
        <f>VLOOKUP($C194,Storage!$B:$P,9,FALSE)</f>
        <v>M3M</v>
      </c>
      <c r="M194" t="str">
        <f>VLOOKUP($C194,Storage!$B:$P,10,FALSE)</f>
        <v>20m</v>
      </c>
      <c r="N194" t="str">
        <f>VLOOKUP($C194,Storage!$B:$P,11,FALSE)</f>
        <v>3D</v>
      </c>
      <c r="O194">
        <f>VLOOKUP($C194,Storage!$B:$P,12,FALSE)</f>
        <v>80</v>
      </c>
      <c r="P194">
        <f>VLOOKUP($C194,Storage!$B:$P,13,FALSE)</f>
        <v>85</v>
      </c>
      <c r="Q194">
        <f>VLOOKUP($C194,Storage!$B:$OP,14,FALSE)</f>
        <v>0</v>
      </c>
      <c r="R194">
        <f>INDEX('[1]Flight Log Morten'!$J:$W,MATCH($C194,'[1]Flight Log Morten'!$Z:$Z,0),1)</f>
        <v>0</v>
      </c>
      <c r="S194" t="str">
        <f>INDEX('[1]Flight Log Morten'!$J:$W,MATCH($C194,'[1]Flight Log Morten'!$Z:$Z,0),2)</f>
        <v>Yes</v>
      </c>
      <c r="T194" t="str">
        <f>INDEX('[1]Flight Log Morten'!$J:$W,MATCH($C194,'[1]Flight Log Morten'!$Z:$Z,0),3)</f>
        <v>Fahad</v>
      </c>
      <c r="U194">
        <f>INDEX('[1]Flight Log Morten'!$J:$W,MATCH($C194,'[1]Flight Log Morten'!$Z:$Z,0),4)</f>
        <v>0</v>
      </c>
      <c r="V194">
        <f>INDEX('[1]Flight Log Morten'!$J:$W,MATCH($C194,'[1]Flight Log Morten'!$Z:$Z,0),5)</f>
        <v>0</v>
      </c>
      <c r="W194">
        <f>INDEX('[1]Flight Log Morten'!$J:$W,MATCH($C194,'[1]Flight Log Morten'!$Z:$Z,0),6)</f>
        <v>0</v>
      </c>
      <c r="X194" t="str">
        <f>INDEX('[1]Flight Log Morten'!$J:$W,MATCH($C194,'[1]Flight Log Morten'!$Z:$Z,0),7)</f>
        <v>M3M-2</v>
      </c>
      <c r="Y194" t="str">
        <f>INDEX('[1]Flight Log Morten'!$J:$W,MATCH($C194,'[1]Flight Log Morten'!$Z:$Z,0),8)</f>
        <v>Isak Vartdal-Gjerde</v>
      </c>
      <c r="Z194">
        <f>INDEX('[1]Flight Log Morten'!$J:$W,MATCH($C194,'[1]Flight Log Morten'!$Z:$Z,0),9)</f>
        <v>0</v>
      </c>
      <c r="AA194">
        <f>INDEX('[1]Flight Log Morten'!$J:$W,MATCH($C194,'[1]Flight Log Morten'!$Z:$Z,0),10)</f>
        <v>0</v>
      </c>
      <c r="AB194" t="str">
        <f>INDEX('[1]Flight Log Morten'!$J:$W,MATCH($C194,'[1]Flight Log Morten'!$Z:$Z,0),11)</f>
        <v>M3M</v>
      </c>
      <c r="AC194">
        <f>INDEX('[1]Flight Log Morten'!$J:$W,MATCH($C194,'[1]Flight Log Morten'!$Z:$Z,0),12)</f>
        <v>0</v>
      </c>
    </row>
    <row r="195" spans="1:29" x14ac:dyDescent="0.3">
      <c r="A195" t="s">
        <v>308</v>
      </c>
      <c r="B195" t="s">
        <v>5</v>
      </c>
      <c r="C195" t="s">
        <v>331</v>
      </c>
      <c r="D195" t="s">
        <v>332</v>
      </c>
      <c r="E195">
        <f>VLOOKUP($C195,Storage!$B:$P,2,FALSE)</f>
        <v>9.2469039987772703</v>
      </c>
      <c r="F195">
        <f>VLOOKUP($C195,Storage!$B:$OP,3,FALSE)</f>
        <v>3.0836938051506801</v>
      </c>
      <c r="G195">
        <f>VLOOKUP($C195,Storage!$B:$P,4,FALSE)</f>
        <v>327</v>
      </c>
      <c r="H195">
        <f>VLOOKUP($C195,Storage!$B:$P,5,FALSE)</f>
        <v>0</v>
      </c>
      <c r="I195">
        <f>VLOOKUP($C195,Storage!$B:$P,6,FALSE)</f>
        <v>327</v>
      </c>
      <c r="J195">
        <f>VLOOKUP($C195,Storage!$B:$P,7,FALSE)</f>
        <v>20240730</v>
      </c>
      <c r="K195" t="str">
        <f>VLOOKUP($C195,Storage!$B:$P,8,FALSE)</f>
        <v>PRO_BAR_VOLL</v>
      </c>
      <c r="L195" t="str">
        <f>VLOOKUP($C195,Storage!$B:$P,9,FALSE)</f>
        <v>M3M</v>
      </c>
      <c r="M195" t="str">
        <f>VLOOKUP($C195,Storage!$B:$P,10,FALSE)</f>
        <v>20m</v>
      </c>
      <c r="N195" t="str">
        <f>VLOOKUP($C195,Storage!$B:$P,11,FALSE)</f>
        <v>3D</v>
      </c>
      <c r="O195">
        <f>VLOOKUP($C195,Storage!$B:$P,12,FALSE)</f>
        <v>80</v>
      </c>
      <c r="P195">
        <f>VLOOKUP($C195,Storage!$B:$P,13,FALSE)</f>
        <v>85</v>
      </c>
      <c r="Q195">
        <f>VLOOKUP($C195,Storage!$B:$OP,14,FALSE)</f>
        <v>0</v>
      </c>
      <c r="R195">
        <f>INDEX('[1]Flight Log Morten'!$J:$W,MATCH($C195,'[1]Flight Log Morten'!$Z:$Z,0),1)</f>
        <v>0</v>
      </c>
      <c r="S195" t="str">
        <f>INDEX('[1]Flight Log Morten'!$J:$W,MATCH($C195,'[1]Flight Log Morten'!$Z:$Z,0),2)</f>
        <v>Yes</v>
      </c>
      <c r="T195" t="str">
        <f>INDEX('[1]Flight Log Morten'!$J:$W,MATCH($C195,'[1]Flight Log Morten'!$Z:$Z,0),3)</f>
        <v>Fahad</v>
      </c>
      <c r="U195">
        <f>INDEX('[1]Flight Log Morten'!$J:$W,MATCH($C195,'[1]Flight Log Morten'!$Z:$Z,0),4)</f>
        <v>0</v>
      </c>
      <c r="V195">
        <f>INDEX('[1]Flight Log Morten'!$J:$W,MATCH($C195,'[1]Flight Log Morten'!$Z:$Z,0),5)</f>
        <v>0</v>
      </c>
      <c r="W195">
        <f>INDEX('[1]Flight Log Morten'!$J:$W,MATCH($C195,'[1]Flight Log Morten'!$Z:$Z,0),6)</f>
        <v>0</v>
      </c>
      <c r="X195" t="str">
        <f>INDEX('[1]Flight Log Morten'!$J:$W,MATCH($C195,'[1]Flight Log Morten'!$Z:$Z,0),7)</f>
        <v>M3M-1</v>
      </c>
      <c r="Y195" t="str">
        <f>INDEX('[1]Flight Log Morten'!$J:$W,MATCH($C195,'[1]Flight Log Morten'!$Z:$Z,0),8)</f>
        <v>Mathias</v>
      </c>
      <c r="Z195">
        <f>INDEX('[1]Flight Log Morten'!$J:$W,MATCH($C195,'[1]Flight Log Morten'!$Z:$Z,0),9)</f>
        <v>0</v>
      </c>
      <c r="AA195">
        <f>INDEX('[1]Flight Log Morten'!$J:$W,MATCH($C195,'[1]Flight Log Morten'!$Z:$Z,0),10)</f>
        <v>0</v>
      </c>
      <c r="AB195" t="str">
        <f>INDEX('[1]Flight Log Morten'!$J:$W,MATCH($C195,'[1]Flight Log Morten'!$Z:$Z,0),11)</f>
        <v>M3M</v>
      </c>
      <c r="AC195">
        <f>INDEX('[1]Flight Log Morten'!$J:$W,MATCH($C195,'[1]Flight Log Morten'!$Z:$Z,0),12)</f>
        <v>0</v>
      </c>
    </row>
    <row r="196" spans="1:29" x14ac:dyDescent="0.3">
      <c r="A196" t="s">
        <v>308</v>
      </c>
      <c r="B196" t="s">
        <v>5</v>
      </c>
      <c r="C196" t="s">
        <v>333</v>
      </c>
      <c r="D196" t="s">
        <v>334</v>
      </c>
      <c r="E196">
        <f>VLOOKUP($C196,Storage!$B:$P,2,FALSE)</f>
        <v>9.4981180680915696</v>
      </c>
      <c r="F196">
        <f>VLOOKUP($C196,Storage!$B:$OP,3,FALSE)</f>
        <v>3.2641149479895799</v>
      </c>
      <c r="G196">
        <f>VLOOKUP($C196,Storage!$B:$P,4,FALSE)</f>
        <v>326</v>
      </c>
      <c r="H196">
        <f>VLOOKUP($C196,Storage!$B:$P,5,FALSE)</f>
        <v>0</v>
      </c>
      <c r="I196">
        <f>VLOOKUP($C196,Storage!$B:$P,6,FALSE)</f>
        <v>326</v>
      </c>
      <c r="J196">
        <f>VLOOKUP($C196,Storage!$B:$P,7,FALSE)</f>
        <v>20240806</v>
      </c>
      <c r="K196" t="str">
        <f>VLOOKUP($C196,Storage!$B:$P,8,FALSE)</f>
        <v>PRO_BAR_VOLL</v>
      </c>
      <c r="L196" t="str">
        <f>VLOOKUP($C196,Storage!$B:$P,9,FALSE)</f>
        <v>M3M</v>
      </c>
      <c r="M196" t="str">
        <f>VLOOKUP($C196,Storage!$B:$P,10,FALSE)</f>
        <v>20m</v>
      </c>
      <c r="N196" t="str">
        <f>VLOOKUP($C196,Storage!$B:$P,11,FALSE)</f>
        <v>3D</v>
      </c>
      <c r="O196">
        <f>VLOOKUP($C196,Storage!$B:$P,12,FALSE)</f>
        <v>80</v>
      </c>
      <c r="P196">
        <f>VLOOKUP($C196,Storage!$B:$P,13,FALSE)</f>
        <v>85</v>
      </c>
      <c r="Q196">
        <f>VLOOKUP($C196,Storage!$B:$OP,14,FALSE)</f>
        <v>0</v>
      </c>
      <c r="R196">
        <f>INDEX('[1]Flight Log Morten'!$J:$W,MATCH($C196,'[1]Flight Log Morten'!$Z:$Z,0),1)</f>
        <v>0</v>
      </c>
      <c r="S196" t="str">
        <f>INDEX('[1]Flight Log Morten'!$J:$W,MATCH($C196,'[1]Flight Log Morten'!$Z:$Z,0),2)</f>
        <v>Yes</v>
      </c>
      <c r="T196" t="str">
        <f>INDEX('[1]Flight Log Morten'!$J:$W,MATCH($C196,'[1]Flight Log Morten'!$Z:$Z,0),3)</f>
        <v>Fahad</v>
      </c>
      <c r="U196">
        <f>INDEX('[1]Flight Log Morten'!$J:$W,MATCH($C196,'[1]Flight Log Morten'!$Z:$Z,0),4)</f>
        <v>0</v>
      </c>
      <c r="V196">
        <f>INDEX('[1]Flight Log Morten'!$J:$W,MATCH($C196,'[1]Flight Log Morten'!$Z:$Z,0),5)</f>
        <v>0</v>
      </c>
      <c r="W196">
        <f>INDEX('[1]Flight Log Morten'!$J:$W,MATCH($C196,'[1]Flight Log Morten'!$Z:$Z,0),6)</f>
        <v>0</v>
      </c>
      <c r="X196" t="str">
        <f>INDEX('[1]Flight Log Morten'!$J:$W,MATCH($C196,'[1]Flight Log Morten'!$Z:$Z,0),7)</f>
        <v>M3M-2</v>
      </c>
      <c r="Y196" t="str">
        <f>INDEX('[1]Flight Log Morten'!$J:$W,MATCH($C196,'[1]Flight Log Morten'!$Z:$Z,0),8)</f>
        <v>Harri</v>
      </c>
      <c r="Z196">
        <f>INDEX('[1]Flight Log Morten'!$J:$W,MATCH($C196,'[1]Flight Log Morten'!$Z:$Z,0),9)</f>
        <v>0</v>
      </c>
      <c r="AA196">
        <f>INDEX('[1]Flight Log Morten'!$J:$W,MATCH($C196,'[1]Flight Log Morten'!$Z:$Z,0),10)</f>
        <v>0</v>
      </c>
      <c r="AB196" t="str">
        <f>INDEX('[1]Flight Log Morten'!$J:$W,MATCH($C196,'[1]Flight Log Morten'!$Z:$Z,0),11)</f>
        <v>M3M</v>
      </c>
      <c r="AC196">
        <f>INDEX('[1]Flight Log Morten'!$J:$W,MATCH($C196,'[1]Flight Log Morten'!$Z:$Z,0),12)</f>
        <v>0</v>
      </c>
    </row>
    <row r="197" spans="1:29" x14ac:dyDescent="0.3">
      <c r="A197" t="s">
        <v>308</v>
      </c>
      <c r="B197" t="s">
        <v>5</v>
      </c>
      <c r="C197" t="s">
        <v>335</v>
      </c>
      <c r="D197" t="s">
        <v>336</v>
      </c>
      <c r="E197">
        <f>VLOOKUP($C197,Storage!$B:$P,2,FALSE)</f>
        <v>9.1393396817147696</v>
      </c>
      <c r="F197">
        <f>VLOOKUP($C197,Storage!$B:$OP,3,FALSE)</f>
        <v>3.5486296294257</v>
      </c>
      <c r="G197">
        <f>VLOOKUP($C197,Storage!$B:$P,4,FALSE)</f>
        <v>326</v>
      </c>
      <c r="H197">
        <f>VLOOKUP($C197,Storage!$B:$P,5,FALSE)</f>
        <v>0</v>
      </c>
      <c r="I197">
        <f>VLOOKUP($C197,Storage!$B:$P,6,FALSE)</f>
        <v>326</v>
      </c>
      <c r="J197">
        <f>VLOOKUP($C197,Storage!$B:$P,7,FALSE)</f>
        <v>20240812</v>
      </c>
      <c r="K197" t="str">
        <f>VLOOKUP($C197,Storage!$B:$P,8,FALSE)</f>
        <v>PRO_BAR_VOLL</v>
      </c>
      <c r="L197" t="str">
        <f>VLOOKUP($C197,Storage!$B:$P,9,FALSE)</f>
        <v>M3M</v>
      </c>
      <c r="M197" t="str">
        <f>VLOOKUP($C197,Storage!$B:$P,10,FALSE)</f>
        <v>20m</v>
      </c>
      <c r="N197" t="str">
        <f>VLOOKUP($C197,Storage!$B:$P,11,FALSE)</f>
        <v>3D</v>
      </c>
      <c r="O197">
        <f>VLOOKUP($C197,Storage!$B:$P,12,FALSE)</f>
        <v>80</v>
      </c>
      <c r="P197">
        <f>VLOOKUP($C197,Storage!$B:$P,13,FALSE)</f>
        <v>85</v>
      </c>
      <c r="Q197">
        <f>VLOOKUP($C197,Storage!$B:$OP,14,FALSE)</f>
        <v>0</v>
      </c>
      <c r="R197">
        <f>INDEX('[1]Flight Log Morten'!$J:$W,MATCH($C197,'[1]Flight Log Morten'!$Z:$Z,0),1)</f>
        <v>0</v>
      </c>
      <c r="S197" t="str">
        <f>INDEX('[1]Flight Log Morten'!$J:$W,MATCH($C197,'[1]Flight Log Morten'!$Z:$Z,0),2)</f>
        <v>Yes</v>
      </c>
      <c r="T197" t="str">
        <f>INDEX('[1]Flight Log Morten'!$J:$W,MATCH($C197,'[1]Flight Log Morten'!$Z:$Z,0),3)</f>
        <v>Fahad</v>
      </c>
      <c r="U197">
        <f>INDEX('[1]Flight Log Morten'!$J:$W,MATCH($C197,'[1]Flight Log Morten'!$Z:$Z,0),4)</f>
        <v>0</v>
      </c>
      <c r="V197">
        <f>INDEX('[1]Flight Log Morten'!$J:$W,MATCH($C197,'[1]Flight Log Morten'!$Z:$Z,0),5)</f>
        <v>0</v>
      </c>
      <c r="W197">
        <f>INDEX('[1]Flight Log Morten'!$J:$W,MATCH($C197,'[1]Flight Log Morten'!$Z:$Z,0),6)</f>
        <v>0</v>
      </c>
      <c r="X197" t="str">
        <f>INDEX('[1]Flight Log Morten'!$J:$W,MATCH($C197,'[1]Flight Log Morten'!$Z:$Z,0),7)</f>
        <v>M3M-2</v>
      </c>
      <c r="Y197" t="str">
        <f>INDEX('[1]Flight Log Morten'!$J:$W,MATCH($C197,'[1]Flight Log Morten'!$Z:$Z,0),8)</f>
        <v>Isak</v>
      </c>
      <c r="Z197">
        <f>INDEX('[1]Flight Log Morten'!$J:$W,MATCH($C197,'[1]Flight Log Morten'!$Z:$Z,0),9)</f>
        <v>0</v>
      </c>
      <c r="AA197">
        <f>INDEX('[1]Flight Log Morten'!$J:$W,MATCH($C197,'[1]Flight Log Morten'!$Z:$Z,0),10)</f>
        <v>0</v>
      </c>
      <c r="AB197" t="str">
        <f>INDEX('[1]Flight Log Morten'!$J:$W,MATCH($C197,'[1]Flight Log Morten'!$Z:$Z,0),11)</f>
        <v>M3M</v>
      </c>
      <c r="AC197">
        <f>INDEX('[1]Flight Log Morten'!$J:$W,MATCH($C197,'[1]Flight Log Morten'!$Z:$Z,0),12)</f>
        <v>0</v>
      </c>
    </row>
    <row r="198" spans="1:29" x14ac:dyDescent="0.3">
      <c r="A198" t="s">
        <v>308</v>
      </c>
      <c r="B198" t="s">
        <v>32</v>
      </c>
      <c r="C198" t="s">
        <v>337</v>
      </c>
      <c r="D198" t="s">
        <v>338</v>
      </c>
      <c r="E198">
        <f>VLOOKUP($C198,Storage!$B:$P,2,FALSE)</f>
        <v>17.479059141129198</v>
      </c>
      <c r="F198">
        <f>VLOOKUP($C198,Storage!$B:$OP,3,FALSE)</f>
        <v>11.3736771000549</v>
      </c>
      <c r="G198">
        <f>VLOOKUP($C198,Storage!$B:$P,4,FALSE)</f>
        <v>248</v>
      </c>
      <c r="H198">
        <f>VLOOKUP($C198,Storage!$B:$P,5,FALSE)</f>
        <v>960</v>
      </c>
      <c r="I198">
        <f>VLOOKUP($C198,Storage!$B:$P,6,FALSE)</f>
        <v>1208</v>
      </c>
      <c r="J198">
        <f>VLOOKUP($C198,Storage!$B:$P,7,FALSE)</f>
        <v>20240531</v>
      </c>
      <c r="K198" t="str">
        <f>VLOOKUP($C198,Storage!$B:$P,8,FALSE)</f>
        <v>PRO_BAR_VOLL</v>
      </c>
      <c r="L198" t="str">
        <f>VLOOKUP($C198,Storage!$B:$P,9,FALSE)</f>
        <v>M3M</v>
      </c>
      <c r="M198" t="str">
        <f>VLOOKUP($C198,Storage!$B:$P,10,FALSE)</f>
        <v>30m</v>
      </c>
      <c r="N198" t="str">
        <f>VLOOKUP($C198,Storage!$B:$P,11,FALSE)</f>
        <v>MS</v>
      </c>
      <c r="O198">
        <f>VLOOKUP($C198,Storage!$B:$P,12,FALSE)</f>
        <v>80</v>
      </c>
      <c r="P198">
        <f>VLOOKUP($C198,Storage!$B:$P,13,FALSE)</f>
        <v>85</v>
      </c>
      <c r="Q198">
        <f>VLOOKUP($C198,Storage!$B:$OP,14,FALSE)</f>
        <v>0</v>
      </c>
      <c r="R198" t="str">
        <f>INDEX('[1]Flight Log Morten'!$J:$W,MATCH($C198,'[1]Flight Log Morten'!$Z:$Z,0),1)</f>
        <v>Yes</v>
      </c>
      <c r="S198" t="str">
        <f>INDEX('[1]Flight Log Morten'!$J:$W,MATCH($C198,'[1]Flight Log Morten'!$Z:$Z,0),2)</f>
        <v>Yes</v>
      </c>
      <c r="T198" t="str">
        <f>INDEX('[1]Flight Log Morten'!$J:$W,MATCH($C198,'[1]Flight Log Morten'!$Z:$Z,0),3)</f>
        <v>Fahad (drone user, Laptop)</v>
      </c>
      <c r="U198" t="str">
        <f>INDEX('[1]Flight Log Morten'!$J:$W,MATCH($C198,'[1]Flight Log Morten'!$Z:$Z,0),4)</f>
        <v>not necessary</v>
      </c>
      <c r="V198" t="str">
        <f>INDEX('[1]Flight Log Morten'!$J:$W,MATCH($C198,'[1]Flight Log Morten'!$Z:$Z,0),5)</f>
        <v>No</v>
      </c>
      <c r="W198">
        <f>INDEX('[1]Flight Log Morten'!$J:$W,MATCH($C198,'[1]Flight Log Morten'!$Z:$Z,0),6)</f>
        <v>0</v>
      </c>
      <c r="X198">
        <f>INDEX('[1]Flight Log Morten'!$J:$W,MATCH($C198,'[1]Flight Log Morten'!$Z:$Z,0),7)</f>
        <v>0</v>
      </c>
      <c r="Y198">
        <f>INDEX('[1]Flight Log Morten'!$J:$W,MATCH($C198,'[1]Flight Log Morten'!$Z:$Z,0),8)</f>
        <v>0</v>
      </c>
      <c r="Z198">
        <f>INDEX('[1]Flight Log Morten'!$J:$W,MATCH($C198,'[1]Flight Log Morten'!$Z:$Z,0),9)</f>
        <v>0</v>
      </c>
      <c r="AA198" t="str">
        <f>INDEX('[1]Flight Log Morten'!$J:$W,MATCH($C198,'[1]Flight Log Morten'!$Z:$Z,0),10)</f>
        <v>-</v>
      </c>
      <c r="AB198" t="str">
        <f>INDEX('[1]Flight Log Morten'!$J:$W,MATCH($C198,'[1]Flight Log Morten'!$Z:$Z,0),11)</f>
        <v>M3M</v>
      </c>
      <c r="AC198">
        <f>INDEX('[1]Flight Log Morten'!$J:$W,MATCH($C198,'[1]Flight Log Morten'!$Z:$Z,0),12)</f>
        <v>0</v>
      </c>
    </row>
    <row r="199" spans="1:29" x14ac:dyDescent="0.3">
      <c r="A199" t="s">
        <v>308</v>
      </c>
      <c r="B199" t="s">
        <v>32</v>
      </c>
      <c r="C199" t="s">
        <v>339</v>
      </c>
      <c r="D199" t="s">
        <v>340</v>
      </c>
      <c r="E199">
        <f>VLOOKUP($C199,Storage!$B:$P,2,FALSE)</f>
        <v>14.8315658746287</v>
      </c>
      <c r="F199">
        <f>VLOOKUP($C199,Storage!$B:$OP,3,FALSE)</f>
        <v>5.4376456942409197</v>
      </c>
      <c r="G199">
        <f>VLOOKUP($C199,Storage!$B:$P,4,FALSE)</f>
        <v>122</v>
      </c>
      <c r="H199">
        <f>VLOOKUP($C199,Storage!$B:$P,5,FALSE)</f>
        <v>478</v>
      </c>
      <c r="I199">
        <f>VLOOKUP($C199,Storage!$B:$P,6,FALSE)</f>
        <v>600</v>
      </c>
      <c r="J199">
        <f>VLOOKUP($C199,Storage!$B:$P,7,FALSE)</f>
        <v>20240607</v>
      </c>
      <c r="K199" t="str">
        <f>VLOOKUP($C199,Storage!$B:$P,8,FALSE)</f>
        <v>PRO_BAR_VOLL</v>
      </c>
      <c r="L199" t="str">
        <f>VLOOKUP($C199,Storage!$B:$P,9,FALSE)</f>
        <v>M3M</v>
      </c>
      <c r="M199" t="str">
        <f>VLOOKUP($C199,Storage!$B:$P,10,FALSE)</f>
        <v>30m</v>
      </c>
      <c r="N199" t="str">
        <f>VLOOKUP($C199,Storage!$B:$P,11,FALSE)</f>
        <v>MS</v>
      </c>
      <c r="O199">
        <f>VLOOKUP($C199,Storage!$B:$P,12,FALSE)</f>
        <v>80</v>
      </c>
      <c r="P199">
        <f>VLOOKUP($C199,Storage!$B:$P,13,FALSE)</f>
        <v>85</v>
      </c>
      <c r="Q199">
        <f>VLOOKUP($C199,Storage!$B:$OP,14,FALSE)</f>
        <v>0</v>
      </c>
      <c r="R199" t="str">
        <f>INDEX('[1]Flight Log Morten'!$J:$W,MATCH($C199,'[1]Flight Log Morten'!$Z:$Z,0),1)</f>
        <v>no</v>
      </c>
      <c r="S199" t="str">
        <f>INDEX('[1]Flight Log Morten'!$J:$W,MATCH($C199,'[1]Flight Log Morten'!$Z:$Z,0),2)</f>
        <v>yes</v>
      </c>
      <c r="T199" t="str">
        <f>INDEX('[1]Flight Log Morten'!$J:$W,MATCH($C199,'[1]Flight Log Morten'!$Z:$Z,0),3)</f>
        <v>Isak? HOW without reflectance imaged</v>
      </c>
      <c r="U199">
        <f>INDEX('[1]Flight Log Morten'!$J:$W,MATCH($C199,'[1]Flight Log Morten'!$Z:$Z,0),4)</f>
        <v>0</v>
      </c>
      <c r="V199" t="str">
        <f>INDEX('[1]Flight Log Morten'!$J:$W,MATCH($C199,'[1]Flight Log Morten'!$Z:$Z,0),5)</f>
        <v>yes</v>
      </c>
      <c r="W199">
        <f>INDEX('[1]Flight Log Morten'!$J:$W,MATCH($C199,'[1]Flight Log Morten'!$Z:$Z,0),6)</f>
        <v>0</v>
      </c>
      <c r="X199">
        <f>INDEX('[1]Flight Log Morten'!$J:$W,MATCH($C199,'[1]Flight Log Morten'!$Z:$Z,0),7)</f>
        <v>0</v>
      </c>
      <c r="Y199">
        <f>INDEX('[1]Flight Log Morten'!$J:$W,MATCH($C199,'[1]Flight Log Morten'!$Z:$Z,0),8)</f>
        <v>0</v>
      </c>
      <c r="Z199">
        <f>INDEX('[1]Flight Log Morten'!$J:$W,MATCH($C199,'[1]Flight Log Morten'!$Z:$Z,0),9)</f>
        <v>0</v>
      </c>
      <c r="AA199" t="str">
        <f>INDEX('[1]Flight Log Morten'!$J:$W,MATCH($C199,'[1]Flight Log Morten'!$Z:$Z,0),10)</f>
        <v>9,0</v>
      </c>
      <c r="AB199" t="str">
        <f>INDEX('[1]Flight Log Morten'!$J:$W,MATCH($C199,'[1]Flight Log Morten'!$Z:$Z,0),11)</f>
        <v>M3M</v>
      </c>
      <c r="AC199" t="str">
        <f>INDEX('[1]Flight Log Morten'!$J:$W,MATCH($C199,'[1]Flight Log Morten'!$Z:$Z,0),12)</f>
        <v>The calibration images lacks the ms bands.</v>
      </c>
    </row>
    <row r="200" spans="1:29" x14ac:dyDescent="0.3">
      <c r="A200" t="s">
        <v>308</v>
      </c>
      <c r="B200" t="s">
        <v>32</v>
      </c>
      <c r="C200" t="s">
        <v>341</v>
      </c>
      <c r="D200" t="s">
        <v>342</v>
      </c>
      <c r="E200">
        <f>VLOOKUP($C200,Storage!$B:$P,2,FALSE)</f>
        <v>10.923773520626099</v>
      </c>
      <c r="F200">
        <f>VLOOKUP($C200,Storage!$B:$OP,3,FALSE)</f>
        <v>6.9609074303880298</v>
      </c>
      <c r="G200">
        <f>VLOOKUP($C200,Storage!$B:$P,4,FALSE)</f>
        <v>169</v>
      </c>
      <c r="H200">
        <f>VLOOKUP($C200,Storage!$B:$P,5,FALSE)</f>
        <v>612</v>
      </c>
      <c r="I200">
        <f>VLOOKUP($C200,Storage!$B:$P,6,FALSE)</f>
        <v>781</v>
      </c>
      <c r="J200">
        <f>VLOOKUP($C200,Storage!$B:$P,7,FALSE)</f>
        <v>20240611</v>
      </c>
      <c r="K200" t="str">
        <f>VLOOKUP($C200,Storage!$B:$P,8,FALSE)</f>
        <v>PRO_BAR_VOLL</v>
      </c>
      <c r="L200" t="str">
        <f>VLOOKUP($C200,Storage!$B:$P,9,FALSE)</f>
        <v>M3M</v>
      </c>
      <c r="M200" t="str">
        <f>VLOOKUP($C200,Storage!$B:$P,10,FALSE)</f>
        <v>30m</v>
      </c>
      <c r="N200" t="str">
        <f>VLOOKUP($C200,Storage!$B:$P,11,FALSE)</f>
        <v>MS</v>
      </c>
      <c r="O200">
        <f>VLOOKUP($C200,Storage!$B:$P,12,FALSE)</f>
        <v>80</v>
      </c>
      <c r="P200">
        <f>VLOOKUP($C200,Storage!$B:$P,13,FALSE)</f>
        <v>85</v>
      </c>
      <c r="Q200">
        <f>VLOOKUP($C200,Storage!$B:$OP,14,FALSE)</f>
        <v>0</v>
      </c>
      <c r="R200" t="str">
        <f>INDEX('[1]Flight Log Morten'!$J:$W,MATCH($C200,'[1]Flight Log Morten'!$Z:$Z,0),1)</f>
        <v>No</v>
      </c>
      <c r="S200" t="str">
        <f>INDEX('[1]Flight Log Morten'!$J:$W,MATCH($C200,'[1]Flight Log Morten'!$Z:$Z,0),2)</f>
        <v>Yes</v>
      </c>
      <c r="T200" t="str">
        <f>INDEX('[1]Flight Log Morten'!$J:$W,MATCH($C200,'[1]Flight Log Morten'!$Z:$Z,0),3)</f>
        <v>Fahad</v>
      </c>
      <c r="U200" t="str">
        <f>INDEX('[1]Flight Log Morten'!$J:$W,MATCH($C200,'[1]Flight Log Morten'!$Z:$Z,0),4)</f>
        <v>not necessary</v>
      </c>
      <c r="V200" t="str">
        <f>INDEX('[1]Flight Log Morten'!$J:$W,MATCH($C200,'[1]Flight Log Morten'!$Z:$Z,0),5)</f>
        <v>No</v>
      </c>
      <c r="W200">
        <f>INDEX('[1]Flight Log Morten'!$J:$W,MATCH($C200,'[1]Flight Log Morten'!$Z:$Z,0),6)</f>
        <v>0</v>
      </c>
      <c r="X200">
        <f>INDEX('[1]Flight Log Morten'!$J:$W,MATCH($C200,'[1]Flight Log Morten'!$Z:$Z,0),7)</f>
        <v>0</v>
      </c>
      <c r="Y200">
        <f>INDEX('[1]Flight Log Morten'!$J:$W,MATCH($C200,'[1]Flight Log Morten'!$Z:$Z,0),8)</f>
        <v>0</v>
      </c>
      <c r="Z200">
        <f>INDEX('[1]Flight Log Morten'!$J:$W,MATCH($C200,'[1]Flight Log Morten'!$Z:$Z,0),9)</f>
        <v>0</v>
      </c>
      <c r="AA200">
        <f>INDEX('[1]Flight Log Morten'!$J:$W,MATCH($C200,'[1]Flight Log Morten'!$Z:$Z,0),10)</f>
        <v>0</v>
      </c>
      <c r="AB200" t="str">
        <f>INDEX('[1]Flight Log Morten'!$J:$W,MATCH($C200,'[1]Flight Log Morten'!$Z:$Z,0),11)</f>
        <v>M3M</v>
      </c>
      <c r="AC200" t="str">
        <f>INDEX('[1]Flight Log Morten'!$J:$W,MATCH($C200,'[1]Flight Log Morten'!$Z:$Z,0),12)</f>
        <v>Reflectance panel images from PhenoCrop</v>
      </c>
    </row>
    <row r="201" spans="1:29" x14ac:dyDescent="0.3">
      <c r="A201" t="s">
        <v>308</v>
      </c>
      <c r="B201" t="s">
        <v>32</v>
      </c>
      <c r="C201" t="s">
        <v>343</v>
      </c>
      <c r="D201" t="s">
        <v>344</v>
      </c>
      <c r="E201">
        <f>VLOOKUP($C201,Storage!$B:$P,2,FALSE)</f>
        <v>17.5340808499604</v>
      </c>
      <c r="F201">
        <f>VLOOKUP($C201,Storage!$B:$OP,3,FALSE)</f>
        <v>11.2620235001668</v>
      </c>
      <c r="G201">
        <f>VLOOKUP($C201,Storage!$B:$P,4,FALSE)</f>
        <v>240</v>
      </c>
      <c r="H201">
        <f>VLOOKUP($C201,Storage!$B:$P,5,FALSE)</f>
        <v>944</v>
      </c>
      <c r="I201">
        <f>VLOOKUP($C201,Storage!$B:$P,6,FALSE)</f>
        <v>1184</v>
      </c>
      <c r="J201">
        <f>VLOOKUP($C201,Storage!$B:$P,7,FALSE)</f>
        <v>20240612</v>
      </c>
      <c r="K201" t="str">
        <f>VLOOKUP($C201,Storage!$B:$P,8,FALSE)</f>
        <v>PRO_BAR_VOLL</v>
      </c>
      <c r="L201" t="str">
        <f>VLOOKUP($C201,Storage!$B:$P,9,FALSE)</f>
        <v>M3M</v>
      </c>
      <c r="M201" t="str">
        <f>VLOOKUP($C201,Storage!$B:$P,10,FALSE)</f>
        <v>20m</v>
      </c>
      <c r="N201" t="str">
        <f>VLOOKUP($C201,Storage!$B:$P,11,FALSE)</f>
        <v>MS</v>
      </c>
      <c r="O201">
        <f>VLOOKUP($C201,Storage!$B:$P,12,FALSE)</f>
        <v>80</v>
      </c>
      <c r="P201">
        <f>VLOOKUP($C201,Storage!$B:$P,13,FALSE)</f>
        <v>85</v>
      </c>
      <c r="Q201">
        <f>VLOOKUP($C201,Storage!$B:$OP,14,FALSE)</f>
        <v>0</v>
      </c>
      <c r="R201" t="str">
        <f>INDEX('[1]Flight Log Morten'!$J:$W,MATCH($C201,'[1]Flight Log Morten'!$Z:$Z,0),1)</f>
        <v>Yes</v>
      </c>
      <c r="S201" t="str">
        <f>INDEX('[1]Flight Log Morten'!$J:$W,MATCH($C201,'[1]Flight Log Morten'!$Z:$Z,0),2)</f>
        <v>Yes</v>
      </c>
      <c r="T201" t="str">
        <f>INDEX('[1]Flight Log Morten'!$J:$W,MATCH($C201,'[1]Flight Log Morten'!$Z:$Z,0),3)</f>
        <v>Sindre</v>
      </c>
      <c r="U201" t="str">
        <f>INDEX('[1]Flight Log Morten'!$J:$W,MATCH($C201,'[1]Flight Log Morten'!$Z:$Z,0),4)</f>
        <v>Indices done by Sindre. Later found indices to be wrong. Only 2 images used for calibration which was not good enough and resulted in mispositened ortho</v>
      </c>
      <c r="V201" t="str">
        <f>INDEX('[1]Flight Log Morten'!$J:$W,MATCH($C201,'[1]Flight Log Morten'!$Z:$Z,0),5)</f>
        <v>yes</v>
      </c>
      <c r="W201">
        <f>INDEX('[1]Flight Log Morten'!$J:$W,MATCH($C201,'[1]Flight Log Morten'!$Z:$Z,0),6)</f>
        <v>0</v>
      </c>
      <c r="X201">
        <f>INDEX('[1]Flight Log Morten'!$J:$W,MATCH($C201,'[1]Flight Log Morten'!$Z:$Z,0),7)</f>
        <v>0</v>
      </c>
      <c r="Y201">
        <f>INDEX('[1]Flight Log Morten'!$J:$W,MATCH($C201,'[1]Flight Log Morten'!$Z:$Z,0),8)</f>
        <v>0</v>
      </c>
      <c r="Z201">
        <f>INDEX('[1]Flight Log Morten'!$J:$W,MATCH($C201,'[1]Flight Log Morten'!$Z:$Z,0),9)</f>
        <v>0</v>
      </c>
      <c r="AA201">
        <f>INDEX('[1]Flight Log Morten'!$J:$W,MATCH($C201,'[1]Flight Log Morten'!$Z:$Z,0),10)</f>
        <v>0</v>
      </c>
      <c r="AB201" t="str">
        <f>INDEX('[1]Flight Log Morten'!$J:$W,MATCH($C201,'[1]Flight Log Morten'!$Z:$Z,0),11)</f>
        <v>M3M</v>
      </c>
      <c r="AC201">
        <f>INDEX('[1]Flight Log Morten'!$J:$W,MATCH($C201,'[1]Flight Log Morten'!$Z:$Z,0),12)</f>
        <v>0</v>
      </c>
    </row>
    <row r="202" spans="1:29" x14ac:dyDescent="0.3">
      <c r="A202" t="s">
        <v>308</v>
      </c>
      <c r="B202" t="s">
        <v>32</v>
      </c>
      <c r="C202" t="s">
        <v>345</v>
      </c>
      <c r="D202" t="s">
        <v>346</v>
      </c>
      <c r="E202">
        <f>VLOOKUP($C202,Storage!$B:$P,2,FALSE)</f>
        <v>11.019628680311101</v>
      </c>
      <c r="F202">
        <f>VLOOKUP($C202,Storage!$B:$OP,3,FALSE)</f>
        <v>5.5491742286831096</v>
      </c>
      <c r="G202">
        <f>VLOOKUP($C202,Storage!$B:$P,4,FALSE)</f>
        <v>122</v>
      </c>
      <c r="H202">
        <f>VLOOKUP($C202,Storage!$B:$P,5,FALSE)</f>
        <v>476</v>
      </c>
      <c r="I202">
        <f>VLOOKUP($C202,Storage!$B:$P,6,FALSE)</f>
        <v>598</v>
      </c>
      <c r="J202">
        <f>VLOOKUP($C202,Storage!$B:$P,7,FALSE)</f>
        <v>20240620</v>
      </c>
      <c r="K202" t="str">
        <f>VLOOKUP($C202,Storage!$B:$P,8,FALSE)</f>
        <v>PRO_BAR_VOLL</v>
      </c>
      <c r="L202" t="str">
        <f>VLOOKUP($C202,Storage!$B:$P,9,FALSE)</f>
        <v>M3M</v>
      </c>
      <c r="M202" t="str">
        <f>VLOOKUP($C202,Storage!$B:$P,10,FALSE)</f>
        <v>30m</v>
      </c>
      <c r="N202" t="str">
        <f>VLOOKUP($C202,Storage!$B:$P,11,FALSE)</f>
        <v>MS</v>
      </c>
      <c r="O202">
        <f>VLOOKUP($C202,Storage!$B:$P,12,FALSE)</f>
        <v>80</v>
      </c>
      <c r="P202">
        <f>VLOOKUP($C202,Storage!$B:$P,13,FALSE)</f>
        <v>85</v>
      </c>
      <c r="Q202">
        <f>VLOOKUP($C202,Storage!$B:$OP,14,FALSE)</f>
        <v>0</v>
      </c>
      <c r="R202" t="str">
        <f>INDEX('[1]Flight Log Morten'!$J:$W,MATCH($C202,'[1]Flight Log Morten'!$Z:$Z,0),1)</f>
        <v>Yes</v>
      </c>
      <c r="S202" t="str">
        <f>INDEX('[1]Flight Log Morten'!$J:$W,MATCH($C202,'[1]Flight Log Morten'!$Z:$Z,0),2)</f>
        <v>Yes</v>
      </c>
      <c r="T202" t="str">
        <f>INDEX('[1]Flight Log Morten'!$J:$W,MATCH($C202,'[1]Flight Log Morten'!$Z:$Z,0),3)</f>
        <v>Isak?How without reflectance</v>
      </c>
      <c r="U202" t="str">
        <f>INDEX('[1]Flight Log Morten'!$J:$W,MATCH($C202,'[1]Flight Log Morten'!$Z:$Z,0),4)</f>
        <v>Used images from some other flight</v>
      </c>
      <c r="V202" t="str">
        <f>INDEX('[1]Flight Log Morten'!$J:$W,MATCH($C202,'[1]Flight Log Morten'!$Z:$Z,0),5)</f>
        <v>yes</v>
      </c>
      <c r="W202">
        <f>INDEX('[1]Flight Log Morten'!$J:$W,MATCH($C202,'[1]Flight Log Morten'!$Z:$Z,0),6)</f>
        <v>0</v>
      </c>
      <c r="X202" t="str">
        <f>INDEX('[1]Flight Log Morten'!$J:$W,MATCH($C202,'[1]Flight Log Morten'!$Z:$Z,0),7)</f>
        <v>M3M-1</v>
      </c>
      <c r="Y202">
        <f>INDEX('[1]Flight Log Morten'!$J:$W,MATCH($C202,'[1]Flight Log Morten'!$Z:$Z,0),8)</f>
        <v>0</v>
      </c>
      <c r="Z202">
        <f>INDEX('[1]Flight Log Morten'!$J:$W,MATCH($C202,'[1]Flight Log Morten'!$Z:$Z,0),9)</f>
        <v>0</v>
      </c>
      <c r="AA202">
        <f>INDEX('[1]Flight Log Morten'!$J:$W,MATCH($C202,'[1]Flight Log Morten'!$Z:$Z,0),10)</f>
        <v>10</v>
      </c>
      <c r="AB202" t="str">
        <f>INDEX('[1]Flight Log Morten'!$J:$W,MATCH($C202,'[1]Flight Log Morten'!$Z:$Z,0),11)</f>
        <v>M3M</v>
      </c>
      <c r="AC202" t="str">
        <f>INDEX('[1]Flight Log Morten'!$J:$W,MATCH($C202,'[1]Flight Log Morten'!$Z:$Z,0),12)</f>
        <v>Missing image of calibration panel</v>
      </c>
    </row>
    <row r="203" spans="1:29" x14ac:dyDescent="0.3">
      <c r="A203" t="s">
        <v>308</v>
      </c>
      <c r="B203" t="s">
        <v>32</v>
      </c>
      <c r="C203" t="s">
        <v>347</v>
      </c>
      <c r="D203" t="s">
        <v>348</v>
      </c>
      <c r="E203">
        <f>VLOOKUP($C203,Storage!$B:$P,2,FALSE)</f>
        <v>11.583877546712699</v>
      </c>
      <c r="F203">
        <f>VLOOKUP($C203,Storage!$B:$OP,3,FALSE)</f>
        <v>5.5479166982695398</v>
      </c>
      <c r="G203">
        <f>VLOOKUP($C203,Storage!$B:$P,4,FALSE)</f>
        <v>123</v>
      </c>
      <c r="H203">
        <f>VLOOKUP($C203,Storage!$B:$P,5,FALSE)</f>
        <v>484</v>
      </c>
      <c r="I203">
        <f>VLOOKUP($C203,Storage!$B:$P,6,FALSE)</f>
        <v>607</v>
      </c>
      <c r="J203">
        <f>VLOOKUP($C203,Storage!$B:$P,7,FALSE)</f>
        <v>20240621</v>
      </c>
      <c r="K203" t="str">
        <f>VLOOKUP($C203,Storage!$B:$P,8,FALSE)</f>
        <v>PRO_BAR_VOLL</v>
      </c>
      <c r="L203" t="str">
        <f>VLOOKUP($C203,Storage!$B:$P,9,FALSE)</f>
        <v>M3M</v>
      </c>
      <c r="M203" t="str">
        <f>VLOOKUP($C203,Storage!$B:$P,10,FALSE)</f>
        <v>30m</v>
      </c>
      <c r="N203" t="str">
        <f>VLOOKUP($C203,Storage!$B:$P,11,FALSE)</f>
        <v>MS</v>
      </c>
      <c r="O203">
        <f>VLOOKUP($C203,Storage!$B:$P,12,FALSE)</f>
        <v>80</v>
      </c>
      <c r="P203">
        <f>VLOOKUP($C203,Storage!$B:$P,13,FALSE)</f>
        <v>85</v>
      </c>
      <c r="Q203">
        <f>VLOOKUP($C203,Storage!$B:$OP,14,FALSE)</f>
        <v>0</v>
      </c>
      <c r="R203" t="str">
        <f>INDEX('[1]Flight Log Morten'!$J:$W,MATCH($C203,'[1]Flight Log Morten'!$Z:$Z,0),1)</f>
        <v>Yes</v>
      </c>
      <c r="S203" t="str">
        <f>INDEX('[1]Flight Log Morten'!$J:$W,MATCH($C203,'[1]Flight Log Morten'!$Z:$Z,0),2)</f>
        <v>Yes</v>
      </c>
      <c r="T203" t="str">
        <f>INDEX('[1]Flight Log Morten'!$J:$W,MATCH($C203,'[1]Flight Log Morten'!$Z:$Z,0),3)</f>
        <v>Sindre</v>
      </c>
      <c r="U203">
        <f>INDEX('[1]Flight Log Morten'!$J:$W,MATCH($C203,'[1]Flight Log Morten'!$Z:$Z,0),4)</f>
        <v>0</v>
      </c>
      <c r="V203" t="str">
        <f>INDEX('[1]Flight Log Morten'!$J:$W,MATCH($C203,'[1]Flight Log Morten'!$Z:$Z,0),5)</f>
        <v>No</v>
      </c>
      <c r="W203">
        <f>INDEX('[1]Flight Log Morten'!$J:$W,MATCH($C203,'[1]Flight Log Morten'!$Z:$Z,0),6)</f>
        <v>0</v>
      </c>
      <c r="X203" t="str">
        <f>INDEX('[1]Flight Log Morten'!$J:$W,MATCH($C203,'[1]Flight Log Morten'!$Z:$Z,0),7)</f>
        <v>M3M-1</v>
      </c>
      <c r="Y203" t="str">
        <f>INDEX('[1]Flight Log Morten'!$J:$W,MATCH($C203,'[1]Flight Log Morten'!$Z:$Z,0),8)</f>
        <v>Isak</v>
      </c>
      <c r="Z203">
        <f>INDEX('[1]Flight Log Morten'!$J:$W,MATCH($C203,'[1]Flight Log Morten'!$Z:$Z,0),9)</f>
        <v>0</v>
      </c>
      <c r="AA203" t="str">
        <f>INDEX('[1]Flight Log Morten'!$J:$W,MATCH($C203,'[1]Flight Log Morten'!$Z:$Z,0),10)</f>
        <v>-</v>
      </c>
      <c r="AB203" t="str">
        <f>INDEX('[1]Flight Log Morten'!$J:$W,MATCH($C203,'[1]Flight Log Morten'!$Z:$Z,0),11)</f>
        <v>M3M</v>
      </c>
      <c r="AC203">
        <f>INDEX('[1]Flight Log Morten'!$J:$W,MATCH($C203,'[1]Flight Log Morten'!$Z:$Z,0),12)</f>
        <v>0</v>
      </c>
    </row>
    <row r="204" spans="1:29" x14ac:dyDescent="0.3">
      <c r="A204" t="s">
        <v>308</v>
      </c>
      <c r="B204" t="s">
        <v>32</v>
      </c>
      <c r="C204" t="s">
        <v>349</v>
      </c>
      <c r="D204" t="s">
        <v>350</v>
      </c>
      <c r="E204">
        <f>VLOOKUP($C204,Storage!$B:$P,2,FALSE)</f>
        <v>16.9860902391374</v>
      </c>
      <c r="F204">
        <f>VLOOKUP($C204,Storage!$B:$OP,3,FALSE)</f>
        <v>5.6023021358996603</v>
      </c>
      <c r="G204">
        <f>VLOOKUP($C204,Storage!$B:$P,4,FALSE)</f>
        <v>123</v>
      </c>
      <c r="H204">
        <f>VLOOKUP($C204,Storage!$B:$P,5,FALSE)</f>
        <v>484</v>
      </c>
      <c r="I204">
        <f>VLOOKUP($C204,Storage!$B:$P,6,FALSE)</f>
        <v>607</v>
      </c>
      <c r="J204">
        <f>VLOOKUP($C204,Storage!$B:$P,7,FALSE)</f>
        <v>20240624</v>
      </c>
      <c r="K204" t="str">
        <f>VLOOKUP($C204,Storage!$B:$P,8,FALSE)</f>
        <v>PRO_BAR_VOLL</v>
      </c>
      <c r="L204" t="str">
        <f>VLOOKUP($C204,Storage!$B:$P,9,FALSE)</f>
        <v>M3M</v>
      </c>
      <c r="M204" t="str">
        <f>VLOOKUP($C204,Storage!$B:$P,10,FALSE)</f>
        <v>30m</v>
      </c>
      <c r="N204" t="str">
        <f>VLOOKUP($C204,Storage!$B:$P,11,FALSE)</f>
        <v>MS</v>
      </c>
      <c r="O204">
        <f>VLOOKUP($C204,Storage!$B:$P,12,FALSE)</f>
        <v>80</v>
      </c>
      <c r="P204">
        <f>VLOOKUP($C204,Storage!$B:$P,13,FALSE)</f>
        <v>85</v>
      </c>
      <c r="Q204">
        <f>VLOOKUP($C204,Storage!$B:$OP,14,FALSE)</f>
        <v>0</v>
      </c>
      <c r="R204" t="str">
        <f>INDEX('[1]Flight Log Morten'!$J:$W,MATCH($C204,'[1]Flight Log Morten'!$Z:$Z,0),1)</f>
        <v>Yes</v>
      </c>
      <c r="S204" t="str">
        <f>INDEX('[1]Flight Log Morten'!$J:$W,MATCH($C204,'[1]Flight Log Morten'!$Z:$Z,0),2)</f>
        <v>yes</v>
      </c>
      <c r="T204" t="str">
        <f>INDEX('[1]Flight Log Morten'!$J:$W,MATCH($C204,'[1]Flight Log Morten'!$Z:$Z,0),3)</f>
        <v>Fahad</v>
      </c>
      <c r="U204">
        <f>INDEX('[1]Flight Log Morten'!$J:$W,MATCH($C204,'[1]Flight Log Morten'!$Z:$Z,0),4)</f>
        <v>0</v>
      </c>
      <c r="V204" t="str">
        <f>INDEX('[1]Flight Log Morten'!$J:$W,MATCH($C204,'[1]Flight Log Morten'!$Z:$Z,0),5)</f>
        <v>yes</v>
      </c>
      <c r="W204">
        <f>INDEX('[1]Flight Log Morten'!$J:$W,MATCH($C204,'[1]Flight Log Morten'!$Z:$Z,0),6)</f>
        <v>0</v>
      </c>
      <c r="X204" t="str">
        <f>INDEX('[1]Flight Log Morten'!$J:$W,MATCH($C204,'[1]Flight Log Morten'!$Z:$Z,0),7)</f>
        <v>M3M-1</v>
      </c>
      <c r="Y204" t="str">
        <f>INDEX('[1]Flight Log Morten'!$J:$W,MATCH($C204,'[1]Flight Log Morten'!$Z:$Z,0),8)</f>
        <v>Isak</v>
      </c>
      <c r="Z204">
        <f>INDEX('[1]Flight Log Morten'!$J:$W,MATCH($C204,'[1]Flight Log Morten'!$Z:$Z,0),9)</f>
        <v>0</v>
      </c>
      <c r="AA204">
        <f>INDEX('[1]Flight Log Morten'!$J:$W,MATCH($C204,'[1]Flight Log Morten'!$Z:$Z,0),10)</f>
        <v>0</v>
      </c>
      <c r="AB204" t="str">
        <f>INDEX('[1]Flight Log Morten'!$J:$W,MATCH($C204,'[1]Flight Log Morten'!$Z:$Z,0),11)</f>
        <v>M3M</v>
      </c>
      <c r="AC204">
        <f>INDEX('[1]Flight Log Morten'!$J:$W,MATCH($C204,'[1]Flight Log Morten'!$Z:$Z,0),12)</f>
        <v>0</v>
      </c>
    </row>
    <row r="205" spans="1:29" x14ac:dyDescent="0.3">
      <c r="A205" t="s">
        <v>308</v>
      </c>
      <c r="B205" t="s">
        <v>32</v>
      </c>
      <c r="C205" t="s">
        <v>351</v>
      </c>
      <c r="D205" t="s">
        <v>352</v>
      </c>
      <c r="E205">
        <f>VLOOKUP($C205,Storage!$B:$P,2,FALSE)</f>
        <v>17.014901616610501</v>
      </c>
      <c r="F205">
        <f>VLOOKUP($C205,Storage!$B:$OP,3,FALSE)</f>
        <v>11.269050683826199</v>
      </c>
      <c r="G205">
        <f>VLOOKUP($C205,Storage!$B:$P,4,FALSE)</f>
        <v>252</v>
      </c>
      <c r="H205">
        <f>VLOOKUP($C205,Storage!$B:$P,5,FALSE)</f>
        <v>988</v>
      </c>
      <c r="I205">
        <f>VLOOKUP($C205,Storage!$B:$P,6,FALSE)</f>
        <v>1240</v>
      </c>
      <c r="J205">
        <f>VLOOKUP($C205,Storage!$B:$P,7,FALSE)</f>
        <v>20240703</v>
      </c>
      <c r="K205" t="str">
        <f>VLOOKUP($C205,Storage!$B:$P,8,FALSE)</f>
        <v>PRO_BAR_VOLL</v>
      </c>
      <c r="L205" t="str">
        <f>VLOOKUP($C205,Storage!$B:$P,9,FALSE)</f>
        <v>M3M</v>
      </c>
      <c r="M205" t="str">
        <f>VLOOKUP($C205,Storage!$B:$P,10,FALSE)</f>
        <v>20m</v>
      </c>
      <c r="N205" t="str">
        <f>VLOOKUP($C205,Storage!$B:$P,11,FALSE)</f>
        <v>MS</v>
      </c>
      <c r="O205">
        <f>VLOOKUP($C205,Storage!$B:$P,12,FALSE)</f>
        <v>80</v>
      </c>
      <c r="P205">
        <f>VLOOKUP($C205,Storage!$B:$P,13,FALSE)</f>
        <v>85</v>
      </c>
      <c r="Q205">
        <f>VLOOKUP($C205,Storage!$B:$OP,14,FALSE)</f>
        <v>0</v>
      </c>
      <c r="R205" t="str">
        <f>INDEX('[1]Flight Log Morten'!$J:$W,MATCH($C205,'[1]Flight Log Morten'!$Z:$Z,0),1)</f>
        <v>Yes</v>
      </c>
      <c r="S205" t="str">
        <f>INDEX('[1]Flight Log Morten'!$J:$W,MATCH($C205,'[1]Flight Log Morten'!$Z:$Z,0),2)</f>
        <v>Yes</v>
      </c>
      <c r="T205">
        <f>INDEX('[1]Flight Log Morten'!$J:$W,MATCH($C205,'[1]Flight Log Morten'!$Z:$Z,0),3)</f>
        <v>0</v>
      </c>
      <c r="U205">
        <f>INDEX('[1]Flight Log Morten'!$J:$W,MATCH($C205,'[1]Flight Log Morten'!$Z:$Z,0),4)</f>
        <v>0</v>
      </c>
      <c r="V205">
        <f>INDEX('[1]Flight Log Morten'!$J:$W,MATCH($C205,'[1]Flight Log Morten'!$Z:$Z,0),5)</f>
        <v>0</v>
      </c>
      <c r="W205">
        <f>INDEX('[1]Flight Log Morten'!$J:$W,MATCH($C205,'[1]Flight Log Morten'!$Z:$Z,0),6)</f>
        <v>0</v>
      </c>
      <c r="X205" t="str">
        <f>INDEX('[1]Flight Log Morten'!$J:$W,MATCH($C205,'[1]Flight Log Morten'!$Z:$Z,0),7)</f>
        <v>M3M-1</v>
      </c>
      <c r="Y205" t="str">
        <f>INDEX('[1]Flight Log Morten'!$J:$W,MATCH($C205,'[1]Flight Log Morten'!$Z:$Z,0),8)</f>
        <v>Sindre Stokke</v>
      </c>
      <c r="Z205">
        <f>INDEX('[1]Flight Log Morten'!$J:$W,MATCH($C205,'[1]Flight Log Morten'!$Z:$Z,0),9)</f>
        <v>0</v>
      </c>
      <c r="AA205">
        <f>INDEX('[1]Flight Log Morten'!$J:$W,MATCH($C205,'[1]Flight Log Morten'!$Z:$Z,0),10)</f>
        <v>0</v>
      </c>
      <c r="AB205" t="str">
        <f>INDEX('[1]Flight Log Morten'!$J:$W,MATCH($C205,'[1]Flight Log Morten'!$Z:$Z,0),11)</f>
        <v>M3M</v>
      </c>
      <c r="AC205">
        <f>INDEX('[1]Flight Log Morten'!$J:$W,MATCH($C205,'[1]Flight Log Morten'!$Z:$Z,0),12)</f>
        <v>0</v>
      </c>
    </row>
    <row r="206" spans="1:29" x14ac:dyDescent="0.3">
      <c r="A206" t="s">
        <v>308</v>
      </c>
      <c r="B206" t="s">
        <v>32</v>
      </c>
      <c r="C206" t="s">
        <v>366</v>
      </c>
      <c r="D206" t="s">
        <v>352</v>
      </c>
      <c r="E206">
        <f>VLOOKUP($C206,Storage!$B:$P,2,FALSE)</f>
        <v>9.7495396984741092</v>
      </c>
      <c r="F206">
        <f>VLOOKUP($C206,Storage!$B:$OP,3,FALSE)</f>
        <v>0</v>
      </c>
      <c r="G206">
        <f>VLOOKUP($C206,Storage!$B:$P,4,FALSE)</f>
        <v>0</v>
      </c>
      <c r="H206">
        <f>VLOOKUP($C206,Storage!$B:$P,5,FALSE)</f>
        <v>0</v>
      </c>
      <c r="I206">
        <f>VLOOKUP($C206,Storage!$B:$P,6,FALSE)</f>
        <v>0</v>
      </c>
      <c r="J206">
        <f>VLOOKUP($C206,Storage!$B:$P,7,FALSE)</f>
        <v>20240703</v>
      </c>
      <c r="K206" t="str">
        <f>VLOOKUP($C206,Storage!$B:$P,8,FALSE)</f>
        <v>PRO_BAR_VOLL</v>
      </c>
      <c r="L206" t="str">
        <f>VLOOKUP($C206,Storage!$B:$P,9,FALSE)</f>
        <v>M3M</v>
      </c>
      <c r="M206" t="str">
        <f>VLOOKUP($C206,Storage!$B:$P,10,FALSE)</f>
        <v>30m</v>
      </c>
      <c r="N206" t="str">
        <f>VLOOKUP($C206,Storage!$B:$P,11,FALSE)</f>
        <v>MS</v>
      </c>
      <c r="O206">
        <f>VLOOKUP($C206,Storage!$B:$P,12,FALSE)</f>
        <v>80</v>
      </c>
      <c r="P206">
        <f>VLOOKUP($C206,Storage!$B:$P,13,FALSE)</f>
        <v>85</v>
      </c>
      <c r="Q206" t="str">
        <f>VLOOKUP($C206,Storage!$B:$OP,14,FALSE)</f>
        <v>NA</v>
      </c>
      <c r="R206" t="str">
        <f>INDEX('[1]Flight Log Morten'!$J:$W,MATCH($C206,'[1]Flight Log Morten'!$Z:$Z,0),1)</f>
        <v>Yes</v>
      </c>
      <c r="S206" t="str">
        <f>INDEX('[1]Flight Log Morten'!$J:$W,MATCH($C206,'[1]Flight Log Morten'!$Z:$Z,0),2)</f>
        <v>yes</v>
      </c>
      <c r="T206" t="str">
        <f>INDEX('[1]Flight Log Morten'!$J:$W,MATCH($C206,'[1]Flight Log Morten'!$Z:$Z,0),3)</f>
        <v>Sindre</v>
      </c>
      <c r="U206" t="str">
        <f>INDEX('[1]Flight Log Morten'!$J:$W,MATCH($C206,'[1]Flight Log Morten'!$Z:$Z,0),4)</f>
        <v>Indices was correct</v>
      </c>
      <c r="V206" t="str">
        <f>INDEX('[1]Flight Log Morten'!$J:$W,MATCH($C206,'[1]Flight Log Morten'!$Z:$Z,0),5)</f>
        <v>yes</v>
      </c>
      <c r="W206">
        <f>INDEX('[1]Flight Log Morten'!$J:$W,MATCH($C206,'[1]Flight Log Morten'!$Z:$Z,0),6)</f>
        <v>0</v>
      </c>
      <c r="X206" t="str">
        <f>INDEX('[1]Flight Log Morten'!$J:$W,MATCH($C206,'[1]Flight Log Morten'!$Z:$Z,0),7)</f>
        <v>M3M-1</v>
      </c>
      <c r="Y206" t="str">
        <f>INDEX('[1]Flight Log Morten'!$J:$W,MATCH($C206,'[1]Flight Log Morten'!$Z:$Z,0),8)</f>
        <v>Sindre Stokke</v>
      </c>
      <c r="Z206">
        <f>INDEX('[1]Flight Log Morten'!$J:$W,MATCH($C206,'[1]Flight Log Morten'!$Z:$Z,0),9)</f>
        <v>0</v>
      </c>
      <c r="AA206">
        <f>INDEX('[1]Flight Log Morten'!$J:$W,MATCH($C206,'[1]Flight Log Morten'!$Z:$Z,0),10)</f>
        <v>0</v>
      </c>
      <c r="AB206" t="str">
        <f>INDEX('[1]Flight Log Morten'!$J:$W,MATCH($C206,'[1]Flight Log Morten'!$Z:$Z,0),11)</f>
        <v>M3M</v>
      </c>
      <c r="AC206">
        <f>INDEX('[1]Flight Log Morten'!$J:$W,MATCH($C206,'[1]Flight Log Morten'!$Z:$Z,0),12)</f>
        <v>0</v>
      </c>
    </row>
    <row r="207" spans="1:29" x14ac:dyDescent="0.3">
      <c r="A207" t="s">
        <v>308</v>
      </c>
      <c r="B207" t="s">
        <v>32</v>
      </c>
      <c r="C207" t="s">
        <v>353</v>
      </c>
      <c r="D207" t="s">
        <v>354</v>
      </c>
      <c r="E207">
        <f>VLOOKUP($C207,Storage!$B:$P,2,FALSE)</f>
        <v>14.9378288490697</v>
      </c>
      <c r="F207">
        <f>VLOOKUP($C207,Storage!$B:$OP,3,FALSE)</f>
        <v>11.1864793300628</v>
      </c>
      <c r="G207">
        <f>VLOOKUP($C207,Storage!$B:$P,4,FALSE)</f>
        <v>244</v>
      </c>
      <c r="H207">
        <f>VLOOKUP($C207,Storage!$B:$P,5,FALSE)</f>
        <v>968</v>
      </c>
      <c r="I207">
        <f>VLOOKUP($C207,Storage!$B:$P,6,FALSE)</f>
        <v>1212</v>
      </c>
      <c r="J207">
        <f>VLOOKUP($C207,Storage!$B:$P,7,FALSE)</f>
        <v>20240708</v>
      </c>
      <c r="K207" t="str">
        <f>VLOOKUP($C207,Storage!$B:$P,8,FALSE)</f>
        <v>PRO_BAR_VOLL</v>
      </c>
      <c r="L207" t="str">
        <f>VLOOKUP($C207,Storage!$B:$P,9,FALSE)</f>
        <v>M3M</v>
      </c>
      <c r="M207" t="str">
        <f>VLOOKUP($C207,Storage!$B:$P,10,FALSE)</f>
        <v>20m</v>
      </c>
      <c r="N207" t="str">
        <f>VLOOKUP($C207,Storage!$B:$P,11,FALSE)</f>
        <v>MS</v>
      </c>
      <c r="O207">
        <f>VLOOKUP($C207,Storage!$B:$P,12,FALSE)</f>
        <v>80</v>
      </c>
      <c r="P207">
        <f>VLOOKUP($C207,Storage!$B:$P,13,FALSE)</f>
        <v>85</v>
      </c>
      <c r="Q207">
        <f>VLOOKUP($C207,Storage!$B:$OP,14,FALSE)</f>
        <v>0</v>
      </c>
      <c r="R207" t="str">
        <f>INDEX('[1]Flight Log Morten'!$J:$W,MATCH($C207,'[1]Flight Log Morten'!$Z:$Z,0),1)</f>
        <v>Yes</v>
      </c>
      <c r="S207" t="str">
        <f>INDEX('[1]Flight Log Morten'!$J:$W,MATCH($C207,'[1]Flight Log Morten'!$Z:$Z,0),2)</f>
        <v>Yes</v>
      </c>
      <c r="T207" t="str">
        <f>INDEX('[1]Flight Log Morten'!$J:$W,MATCH($C207,'[1]Flight Log Morten'!$Z:$Z,0),3)</f>
        <v>Harri</v>
      </c>
      <c r="U207" t="str">
        <f>INDEX('[1]Flight Log Morten'!$J:$W,MATCH($C207,'[1]Flight Log Morten'!$Z:$Z,0),4)</f>
        <v>Indices done. But 20241022 Coordinates were wrong and found no coordinates in the pix4d file</v>
      </c>
      <c r="V207" t="str">
        <f>INDEX('[1]Flight Log Morten'!$J:$W,MATCH($C207,'[1]Flight Log Morten'!$Z:$Z,0),5)</f>
        <v>yes</v>
      </c>
      <c r="W207">
        <f>INDEX('[1]Flight Log Morten'!$J:$W,MATCH($C207,'[1]Flight Log Morten'!$Z:$Z,0),6)</f>
        <v>0</v>
      </c>
      <c r="X207" t="str">
        <f>INDEX('[1]Flight Log Morten'!$J:$W,MATCH($C207,'[1]Flight Log Morten'!$Z:$Z,0),7)</f>
        <v>M3M-1</v>
      </c>
      <c r="Y207" t="str">
        <f>INDEX('[1]Flight Log Morten'!$J:$W,MATCH($C207,'[1]Flight Log Morten'!$Z:$Z,0),8)</f>
        <v>Isak Vartdal-Gjerde</v>
      </c>
      <c r="Z207">
        <f>INDEX('[1]Flight Log Morten'!$J:$W,MATCH($C207,'[1]Flight Log Morten'!$Z:$Z,0),9)</f>
        <v>0</v>
      </c>
      <c r="AA207">
        <f>INDEX('[1]Flight Log Morten'!$J:$W,MATCH($C207,'[1]Flight Log Morten'!$Z:$Z,0),10)</f>
        <v>0</v>
      </c>
      <c r="AB207" t="str">
        <f>INDEX('[1]Flight Log Morten'!$J:$W,MATCH($C207,'[1]Flight Log Morten'!$Z:$Z,0),11)</f>
        <v>M3M</v>
      </c>
      <c r="AC207">
        <f>INDEX('[1]Flight Log Morten'!$J:$W,MATCH($C207,'[1]Flight Log Morten'!$Z:$Z,0),12)</f>
        <v>0</v>
      </c>
    </row>
    <row r="208" spans="1:29" x14ac:dyDescent="0.3">
      <c r="A208" t="s">
        <v>308</v>
      </c>
      <c r="B208" t="s">
        <v>32</v>
      </c>
      <c r="C208" t="s">
        <v>355</v>
      </c>
      <c r="D208" t="s">
        <v>356</v>
      </c>
      <c r="E208">
        <f>VLOOKUP($C208,Storage!$B:$P,2,FALSE)</f>
        <v>9.7815416008234006</v>
      </c>
      <c r="F208">
        <f>VLOOKUP($C208,Storage!$B:$OP,3,FALSE)</f>
        <v>5.0978096500039101</v>
      </c>
      <c r="G208">
        <f>VLOOKUP($C208,Storage!$B:$P,4,FALSE)</f>
        <v>112</v>
      </c>
      <c r="H208">
        <f>VLOOKUP($C208,Storage!$B:$P,5,FALSE)</f>
        <v>428</v>
      </c>
      <c r="I208">
        <f>VLOOKUP($C208,Storage!$B:$P,6,FALSE)</f>
        <v>540</v>
      </c>
      <c r="J208">
        <f>VLOOKUP($C208,Storage!$B:$P,7,FALSE)</f>
        <v>20240718</v>
      </c>
      <c r="K208" t="str">
        <f>VLOOKUP($C208,Storage!$B:$P,8,FALSE)</f>
        <v>PRO_BAR_VOLL</v>
      </c>
      <c r="L208" t="str">
        <f>VLOOKUP($C208,Storage!$B:$P,9,FALSE)</f>
        <v>M3M</v>
      </c>
      <c r="M208" t="str">
        <f>VLOOKUP($C208,Storage!$B:$P,10,FALSE)</f>
        <v>30m</v>
      </c>
      <c r="N208" t="str">
        <f>VLOOKUP($C208,Storage!$B:$P,11,FALSE)</f>
        <v>MS</v>
      </c>
      <c r="O208">
        <f>VLOOKUP($C208,Storage!$B:$P,12,FALSE)</f>
        <v>80</v>
      </c>
      <c r="P208">
        <f>VLOOKUP($C208,Storage!$B:$P,13,FALSE)</f>
        <v>85</v>
      </c>
      <c r="Q208">
        <f>VLOOKUP($C208,Storage!$B:$OP,14,FALSE)</f>
        <v>0</v>
      </c>
      <c r="R208" t="str">
        <f>INDEX('[1]Flight Log Morten'!$J:$W,MATCH($C208,'[1]Flight Log Morten'!$Z:$Z,0),1)</f>
        <v>Yes</v>
      </c>
      <c r="S208" t="str">
        <f>INDEX('[1]Flight Log Morten'!$J:$W,MATCH($C208,'[1]Flight Log Morten'!$Z:$Z,0),2)</f>
        <v>Yes</v>
      </c>
      <c r="T208" t="str">
        <f>INDEX('[1]Flight Log Morten'!$J:$W,MATCH($C208,'[1]Flight Log Morten'!$Z:$Z,0),3)</f>
        <v>isak</v>
      </c>
      <c r="U208">
        <f>INDEX('[1]Flight Log Morten'!$J:$W,MATCH($C208,'[1]Flight Log Morten'!$Z:$Z,0),4)</f>
        <v>0</v>
      </c>
      <c r="V208" t="str">
        <f>INDEX('[1]Flight Log Morten'!$J:$W,MATCH($C208,'[1]Flight Log Morten'!$Z:$Z,0),5)</f>
        <v>yes</v>
      </c>
      <c r="W208">
        <f>INDEX('[1]Flight Log Morten'!$J:$W,MATCH($C208,'[1]Flight Log Morten'!$Z:$Z,0),6)</f>
        <v>0</v>
      </c>
      <c r="X208" t="str">
        <f>INDEX('[1]Flight Log Morten'!$J:$W,MATCH($C208,'[1]Flight Log Morten'!$Z:$Z,0),7)</f>
        <v>M3M-2</v>
      </c>
      <c r="Y208" t="str">
        <f>INDEX('[1]Flight Log Morten'!$J:$W,MATCH($C208,'[1]Flight Log Morten'!$Z:$Z,0),8)</f>
        <v>Isak Vartdal-Gjerde</v>
      </c>
      <c r="Z208">
        <f>INDEX('[1]Flight Log Morten'!$J:$W,MATCH($C208,'[1]Flight Log Morten'!$Z:$Z,0),9)</f>
        <v>0</v>
      </c>
      <c r="AA208">
        <f>INDEX('[1]Flight Log Morten'!$J:$W,MATCH($C208,'[1]Flight Log Morten'!$Z:$Z,0),10)</f>
        <v>0</v>
      </c>
      <c r="AB208" t="str">
        <f>INDEX('[1]Flight Log Morten'!$J:$W,MATCH($C208,'[1]Flight Log Morten'!$Z:$Z,0),11)</f>
        <v>M3M</v>
      </c>
      <c r="AC208">
        <f>INDEX('[1]Flight Log Morten'!$J:$W,MATCH($C208,'[1]Flight Log Morten'!$Z:$Z,0),12)</f>
        <v>0</v>
      </c>
    </row>
    <row r="209" spans="1:29" x14ac:dyDescent="0.3">
      <c r="A209" s="1" t="s">
        <v>308</v>
      </c>
      <c r="B209" s="1" t="s">
        <v>32</v>
      </c>
      <c r="C209" s="1" t="s">
        <v>357</v>
      </c>
      <c r="D209" s="1" t="s">
        <v>358</v>
      </c>
      <c r="E209" s="1" t="e">
        <f>VLOOKUP($C209,Storage!$B:$P,2,FALSE)</f>
        <v>#N/A</v>
      </c>
      <c r="F209" s="1" t="e">
        <f>VLOOKUP($C209,Storage!$B:$OP,3,FALSE)</f>
        <v>#N/A</v>
      </c>
      <c r="G209" s="1" t="e">
        <f>VLOOKUP($C209,Storage!$B:$P,4,FALSE)</f>
        <v>#N/A</v>
      </c>
      <c r="H209" s="1" t="e">
        <f>VLOOKUP($C209,Storage!$B:$P,5,FALSE)</f>
        <v>#N/A</v>
      </c>
      <c r="I209" s="1" t="e">
        <f>VLOOKUP($C209,Storage!$B:$P,6,FALSE)</f>
        <v>#N/A</v>
      </c>
      <c r="J209" s="1" t="e">
        <f>VLOOKUP($C209,Storage!$B:$P,7,FALSE)</f>
        <v>#N/A</v>
      </c>
      <c r="K209" s="1" t="e">
        <f>VLOOKUP($C209,Storage!$B:$P,8,FALSE)</f>
        <v>#N/A</v>
      </c>
      <c r="L209" s="1" t="e">
        <f>VLOOKUP($C209,Storage!$B:$P,9,FALSE)</f>
        <v>#N/A</v>
      </c>
      <c r="M209" s="1" t="e">
        <f>VLOOKUP($C209,Storage!$B:$P,10,FALSE)</f>
        <v>#N/A</v>
      </c>
      <c r="N209" s="1" t="e">
        <f>VLOOKUP($C209,Storage!$B:$P,11,FALSE)</f>
        <v>#N/A</v>
      </c>
      <c r="O209" s="1" t="e">
        <f>VLOOKUP($C209,Storage!$B:$P,12,FALSE)</f>
        <v>#N/A</v>
      </c>
      <c r="P209" s="1" t="e">
        <f>VLOOKUP($C209,Storage!$B:$P,13,FALSE)</f>
        <v>#N/A</v>
      </c>
      <c r="Q209" s="1" t="e">
        <f>VLOOKUP($C209,Storage!$B:$OP,14,FALSE)</f>
        <v>#N/A</v>
      </c>
      <c r="R209" t="e">
        <f>INDEX('[1]Flight Log Morten'!$J:$W,MATCH($C209,'[1]Flight Log Morten'!$Z:$Z,0),1)</f>
        <v>#N/A</v>
      </c>
      <c r="S209" t="e">
        <f>INDEX('[1]Flight Log Morten'!$J:$W,MATCH($C209,'[1]Flight Log Morten'!$Z:$Z,0),2)</f>
        <v>#N/A</v>
      </c>
      <c r="T209" t="e">
        <f>INDEX('[1]Flight Log Morten'!$J:$W,MATCH($C209,'[1]Flight Log Morten'!$Z:$Z,0),3)</f>
        <v>#N/A</v>
      </c>
      <c r="U209" t="e">
        <f>INDEX('[1]Flight Log Morten'!$J:$W,MATCH($C209,'[1]Flight Log Morten'!$Z:$Z,0),4)</f>
        <v>#N/A</v>
      </c>
      <c r="V209" t="e">
        <f>INDEX('[1]Flight Log Morten'!$J:$W,MATCH($C209,'[1]Flight Log Morten'!$Z:$Z,0),5)</f>
        <v>#N/A</v>
      </c>
      <c r="W209" t="e">
        <f>INDEX('[1]Flight Log Morten'!$J:$W,MATCH($C209,'[1]Flight Log Morten'!$Z:$Z,0),6)</f>
        <v>#N/A</v>
      </c>
      <c r="X209" t="e">
        <f>INDEX('[1]Flight Log Morten'!$J:$W,MATCH($C209,'[1]Flight Log Morten'!$Z:$Z,0),7)</f>
        <v>#N/A</v>
      </c>
      <c r="Y209" t="e">
        <f>INDEX('[1]Flight Log Morten'!$J:$W,MATCH($C209,'[1]Flight Log Morten'!$Z:$Z,0),8)</f>
        <v>#N/A</v>
      </c>
      <c r="Z209" t="e">
        <f>INDEX('[1]Flight Log Morten'!$J:$W,MATCH($C209,'[1]Flight Log Morten'!$Z:$Z,0),9)</f>
        <v>#N/A</v>
      </c>
      <c r="AA209" t="e">
        <f>INDEX('[1]Flight Log Morten'!$J:$W,MATCH($C209,'[1]Flight Log Morten'!$Z:$Z,0),10)</f>
        <v>#N/A</v>
      </c>
      <c r="AB209" t="e">
        <f>INDEX('[1]Flight Log Morten'!$J:$W,MATCH($C209,'[1]Flight Log Morten'!$Z:$Z,0),11)</f>
        <v>#N/A</v>
      </c>
      <c r="AC209" t="e">
        <f>INDEX('[1]Flight Log Morten'!$J:$W,MATCH($C209,'[1]Flight Log Morten'!$Z:$Z,0),12)</f>
        <v>#N/A</v>
      </c>
    </row>
    <row r="210" spans="1:29" x14ac:dyDescent="0.3">
      <c r="A210" t="s">
        <v>308</v>
      </c>
      <c r="B210" t="s">
        <v>32</v>
      </c>
      <c r="C210" t="s">
        <v>359</v>
      </c>
      <c r="D210" t="s">
        <v>360</v>
      </c>
      <c r="E210">
        <f>VLOOKUP($C210,Storage!$B:$P,2,FALSE)</f>
        <v>10.236693072132701</v>
      </c>
      <c r="F210">
        <f>VLOOKUP($C210,Storage!$B:$OP,3,FALSE)</f>
        <v>4.9620053498074403</v>
      </c>
      <c r="G210">
        <f>VLOOKUP($C210,Storage!$B:$P,4,FALSE)</f>
        <v>108</v>
      </c>
      <c r="H210">
        <f>VLOOKUP($C210,Storage!$B:$P,5,FALSE)</f>
        <v>424</v>
      </c>
      <c r="I210">
        <f>VLOOKUP($C210,Storage!$B:$P,6,FALSE)</f>
        <v>532</v>
      </c>
      <c r="J210">
        <f>VLOOKUP($C210,Storage!$B:$P,7,FALSE)</f>
        <v>20240730</v>
      </c>
      <c r="K210" t="str">
        <f>VLOOKUP($C210,Storage!$B:$P,8,FALSE)</f>
        <v>PRO_BAR_VOLL</v>
      </c>
      <c r="L210" t="str">
        <f>VLOOKUP($C210,Storage!$B:$P,9,FALSE)</f>
        <v>M3M</v>
      </c>
      <c r="M210" t="str">
        <f>VLOOKUP($C210,Storage!$B:$P,10,FALSE)</f>
        <v>30m</v>
      </c>
      <c r="N210" t="str">
        <f>VLOOKUP($C210,Storage!$B:$P,11,FALSE)</f>
        <v>MS</v>
      </c>
      <c r="O210">
        <f>VLOOKUP($C210,Storage!$B:$P,12,FALSE)</f>
        <v>80</v>
      </c>
      <c r="P210">
        <f>VLOOKUP($C210,Storage!$B:$P,13,FALSE)</f>
        <v>85</v>
      </c>
      <c r="Q210">
        <f>VLOOKUP($C210,Storage!$B:$OP,14,FALSE)</f>
        <v>0</v>
      </c>
      <c r="R210" t="str">
        <f>INDEX('[1]Flight Log Morten'!$J:$W,MATCH($C210,'[1]Flight Log Morten'!$Z:$Z,0),1)</f>
        <v>Yes</v>
      </c>
      <c r="S210" t="str">
        <f>INDEX('[1]Flight Log Morten'!$J:$W,MATCH($C210,'[1]Flight Log Morten'!$Z:$Z,0),2)</f>
        <v>Yes</v>
      </c>
      <c r="T210" t="str">
        <f>INDEX('[1]Flight Log Morten'!$J:$W,MATCH($C210,'[1]Flight Log Morten'!$Z:$Z,0),3)</f>
        <v>Sindre</v>
      </c>
      <c r="U210">
        <f>INDEX('[1]Flight Log Morten'!$J:$W,MATCH($C210,'[1]Flight Log Morten'!$Z:$Z,0),4)</f>
        <v>0</v>
      </c>
      <c r="V210">
        <f>INDEX('[1]Flight Log Morten'!$J:$W,MATCH($C210,'[1]Flight Log Morten'!$Z:$Z,0),5)</f>
        <v>0</v>
      </c>
      <c r="W210">
        <f>INDEX('[1]Flight Log Morten'!$J:$W,MATCH($C210,'[1]Flight Log Morten'!$Z:$Z,0),6)</f>
        <v>0</v>
      </c>
      <c r="X210" t="str">
        <f>INDEX('[1]Flight Log Morten'!$J:$W,MATCH($C210,'[1]Flight Log Morten'!$Z:$Z,0),7)</f>
        <v>M3M-1</v>
      </c>
      <c r="Y210" t="str">
        <f>INDEX('[1]Flight Log Morten'!$J:$W,MATCH($C210,'[1]Flight Log Morten'!$Z:$Z,0),8)</f>
        <v>Mathias</v>
      </c>
      <c r="Z210">
        <f>INDEX('[1]Flight Log Morten'!$J:$W,MATCH($C210,'[1]Flight Log Morten'!$Z:$Z,0),9)</f>
        <v>0</v>
      </c>
      <c r="AA210">
        <f>INDEX('[1]Flight Log Morten'!$J:$W,MATCH($C210,'[1]Flight Log Morten'!$Z:$Z,0),10)</f>
        <v>0</v>
      </c>
      <c r="AB210" t="str">
        <f>INDEX('[1]Flight Log Morten'!$J:$W,MATCH($C210,'[1]Flight Log Morten'!$Z:$Z,0),11)</f>
        <v>M3M</v>
      </c>
      <c r="AC210" t="str">
        <f>INDEX('[1]Flight Log Morten'!$J:$W,MATCH($C210,'[1]Flight Log Morten'!$Z:$Z,0),12)</f>
        <v>"Failed to write to exif" for step 3</v>
      </c>
    </row>
    <row r="211" spans="1:29" x14ac:dyDescent="0.3">
      <c r="A211" t="s">
        <v>308</v>
      </c>
      <c r="B211" t="s">
        <v>32</v>
      </c>
      <c r="C211" t="s">
        <v>361</v>
      </c>
      <c r="D211" t="s">
        <v>362</v>
      </c>
      <c r="E211">
        <f>VLOOKUP($C211,Storage!$B:$P,2,FALSE)</f>
        <v>8.68099562264978</v>
      </c>
      <c r="F211">
        <f>VLOOKUP($C211,Storage!$B:$OP,3,FALSE)</f>
        <v>5.0440703174099299</v>
      </c>
      <c r="G211">
        <f>VLOOKUP($C211,Storage!$B:$P,4,FALSE)</f>
        <v>108</v>
      </c>
      <c r="H211">
        <f>VLOOKUP($C211,Storage!$B:$P,5,FALSE)</f>
        <v>424</v>
      </c>
      <c r="I211">
        <f>VLOOKUP($C211,Storage!$B:$P,6,FALSE)</f>
        <v>532</v>
      </c>
      <c r="J211">
        <f>VLOOKUP($C211,Storage!$B:$P,7,FALSE)</f>
        <v>20240806</v>
      </c>
      <c r="K211" t="str">
        <f>VLOOKUP($C211,Storage!$B:$P,8,FALSE)</f>
        <v>PRO_BAR_VOLL</v>
      </c>
      <c r="L211" t="str">
        <f>VLOOKUP($C211,Storage!$B:$P,9,FALSE)</f>
        <v>M3M</v>
      </c>
      <c r="M211" t="str">
        <f>VLOOKUP($C211,Storage!$B:$P,10,FALSE)</f>
        <v>30m</v>
      </c>
      <c r="N211" t="str">
        <f>VLOOKUP($C211,Storage!$B:$P,11,FALSE)</f>
        <v>MS</v>
      </c>
      <c r="O211">
        <f>VLOOKUP($C211,Storage!$B:$P,12,FALSE)</f>
        <v>80</v>
      </c>
      <c r="P211">
        <f>VLOOKUP($C211,Storage!$B:$P,13,FALSE)</f>
        <v>85</v>
      </c>
      <c r="Q211">
        <f>VLOOKUP($C211,Storage!$B:$OP,14,FALSE)</f>
        <v>0</v>
      </c>
      <c r="R211" t="str">
        <f>INDEX('[1]Flight Log Morten'!$J:$W,MATCH($C211,'[1]Flight Log Morten'!$Z:$Z,0),1)</f>
        <v>Yes</v>
      </c>
      <c r="S211" t="str">
        <f>INDEX('[1]Flight Log Morten'!$J:$W,MATCH($C211,'[1]Flight Log Morten'!$Z:$Z,0),2)</f>
        <v>Yes</v>
      </c>
      <c r="T211" t="str">
        <f>INDEX('[1]Flight Log Morten'!$J:$W,MATCH($C211,'[1]Flight Log Morten'!$Z:$Z,0),3)</f>
        <v>Sindre</v>
      </c>
      <c r="U211">
        <f>INDEX('[1]Flight Log Morten'!$J:$W,MATCH($C211,'[1]Flight Log Morten'!$Z:$Z,0),4)</f>
        <v>0</v>
      </c>
      <c r="V211" t="str">
        <f>INDEX('[1]Flight Log Morten'!$J:$W,MATCH($C211,'[1]Flight Log Morten'!$Z:$Z,0),5)</f>
        <v>yes</v>
      </c>
      <c r="W211">
        <f>INDEX('[1]Flight Log Morten'!$J:$W,MATCH($C211,'[1]Flight Log Morten'!$Z:$Z,0),6)</f>
        <v>0</v>
      </c>
      <c r="X211" t="str">
        <f>INDEX('[1]Flight Log Morten'!$J:$W,MATCH($C211,'[1]Flight Log Morten'!$Z:$Z,0),7)</f>
        <v>M3M-2</v>
      </c>
      <c r="Y211" t="str">
        <f>INDEX('[1]Flight Log Morten'!$J:$W,MATCH($C211,'[1]Flight Log Morten'!$Z:$Z,0),8)</f>
        <v>Harri</v>
      </c>
      <c r="Z211">
        <f>INDEX('[1]Flight Log Morten'!$J:$W,MATCH($C211,'[1]Flight Log Morten'!$Z:$Z,0),9)</f>
        <v>0</v>
      </c>
      <c r="AA211">
        <f>INDEX('[1]Flight Log Morten'!$J:$W,MATCH($C211,'[1]Flight Log Morten'!$Z:$Z,0),10)</f>
        <v>0</v>
      </c>
      <c r="AB211" t="str">
        <f>INDEX('[1]Flight Log Morten'!$J:$W,MATCH($C211,'[1]Flight Log Morten'!$Z:$Z,0),11)</f>
        <v>M3M</v>
      </c>
      <c r="AC211">
        <f>INDEX('[1]Flight Log Morten'!$J:$W,MATCH($C211,'[1]Flight Log Morten'!$Z:$Z,0),12)</f>
        <v>0</v>
      </c>
    </row>
    <row r="212" spans="1:29" x14ac:dyDescent="0.3">
      <c r="A212" t="s">
        <v>308</v>
      </c>
      <c r="B212" t="s">
        <v>32</v>
      </c>
      <c r="C212" t="s">
        <v>363</v>
      </c>
      <c r="D212" t="s">
        <v>364</v>
      </c>
      <c r="E212">
        <f>VLOOKUP($C212,Storage!$B:$P,2,FALSE)</f>
        <v>13.970544881187299</v>
      </c>
      <c r="F212">
        <f>VLOOKUP($C212,Storage!$B:$OP,3,FALSE)</f>
        <v>5.0798227777704597</v>
      </c>
      <c r="G212">
        <f>VLOOKUP($C212,Storage!$B:$P,4,FALSE)</f>
        <v>108</v>
      </c>
      <c r="H212">
        <f>VLOOKUP($C212,Storage!$B:$P,5,FALSE)</f>
        <v>424</v>
      </c>
      <c r="I212">
        <f>VLOOKUP($C212,Storage!$B:$P,6,FALSE)</f>
        <v>532</v>
      </c>
      <c r="J212">
        <f>VLOOKUP($C212,Storage!$B:$P,7,FALSE)</f>
        <v>20240812</v>
      </c>
      <c r="K212" t="str">
        <f>VLOOKUP($C212,Storage!$B:$P,8,FALSE)</f>
        <v>PRO_BAR_VOLL</v>
      </c>
      <c r="L212" t="str">
        <f>VLOOKUP($C212,Storage!$B:$P,9,FALSE)</f>
        <v>M3M</v>
      </c>
      <c r="M212" t="str">
        <f>VLOOKUP($C212,Storage!$B:$P,10,FALSE)</f>
        <v>30m</v>
      </c>
      <c r="N212" t="str">
        <f>VLOOKUP($C212,Storage!$B:$P,11,FALSE)</f>
        <v>MS</v>
      </c>
      <c r="O212">
        <f>VLOOKUP($C212,Storage!$B:$P,12,FALSE)</f>
        <v>80</v>
      </c>
      <c r="P212">
        <f>VLOOKUP($C212,Storage!$B:$P,13,FALSE)</f>
        <v>85</v>
      </c>
      <c r="Q212">
        <f>VLOOKUP($C212,Storage!$B:$OP,14,FALSE)</f>
        <v>0</v>
      </c>
      <c r="R212" t="str">
        <f>INDEX('[1]Flight Log Morten'!$J:$W,MATCH($C212,'[1]Flight Log Morten'!$Z:$Z,0),1)</f>
        <v>Yes</v>
      </c>
      <c r="S212" t="str">
        <f>INDEX('[1]Flight Log Morten'!$J:$W,MATCH($C212,'[1]Flight Log Morten'!$Z:$Z,0),2)</f>
        <v>Yes</v>
      </c>
      <c r="T212" t="str">
        <f>INDEX('[1]Flight Log Morten'!$J:$W,MATCH($C212,'[1]Flight Log Morten'!$Z:$Z,0),3)</f>
        <v>Isak</v>
      </c>
      <c r="U212">
        <f>INDEX('[1]Flight Log Morten'!$J:$W,MATCH($C212,'[1]Flight Log Morten'!$Z:$Z,0),4)</f>
        <v>0</v>
      </c>
      <c r="V212" t="str">
        <f>INDEX('[1]Flight Log Morten'!$J:$W,MATCH($C212,'[1]Flight Log Morten'!$Z:$Z,0),5)</f>
        <v>yes</v>
      </c>
      <c r="W212">
        <f>INDEX('[1]Flight Log Morten'!$J:$W,MATCH($C212,'[1]Flight Log Morten'!$Z:$Z,0),6)</f>
        <v>0</v>
      </c>
      <c r="X212" t="str">
        <f>INDEX('[1]Flight Log Morten'!$J:$W,MATCH($C212,'[1]Flight Log Morten'!$Z:$Z,0),7)</f>
        <v>M3M-2</v>
      </c>
      <c r="Y212" t="str">
        <f>INDEX('[1]Flight Log Morten'!$J:$W,MATCH($C212,'[1]Flight Log Morten'!$Z:$Z,0),8)</f>
        <v>Isak</v>
      </c>
      <c r="Z212">
        <f>INDEX('[1]Flight Log Morten'!$J:$W,MATCH($C212,'[1]Flight Log Morten'!$Z:$Z,0),9)</f>
        <v>0</v>
      </c>
      <c r="AA212">
        <f>INDEX('[1]Flight Log Morten'!$J:$W,MATCH($C212,'[1]Flight Log Morten'!$Z:$Z,0),10)</f>
        <v>0</v>
      </c>
      <c r="AB212" t="str">
        <f>INDEX('[1]Flight Log Morten'!$J:$W,MATCH($C212,'[1]Flight Log Morten'!$Z:$Z,0),11)</f>
        <v>M3M</v>
      </c>
      <c r="AC212">
        <f>INDEX('[1]Flight Log Morten'!$J:$W,MATCH($C212,'[1]Flight Log Morten'!$Z:$Z,0),12)</f>
        <v>0</v>
      </c>
    </row>
    <row r="213" spans="1:29" x14ac:dyDescent="0.3">
      <c r="A213" t="s">
        <v>365</v>
      </c>
      <c r="B213" t="s">
        <v>308</v>
      </c>
      <c r="C213" t="s">
        <v>366</v>
      </c>
      <c r="D213" t="s">
        <v>367</v>
      </c>
      <c r="E213">
        <f>VLOOKUP($C213,Storage!$B:$P,2,FALSE)</f>
        <v>9.7495396984741092</v>
      </c>
      <c r="F213">
        <f>VLOOKUP($C213,Storage!$B:$OP,3,FALSE)</f>
        <v>0</v>
      </c>
      <c r="G213">
        <f>VLOOKUP($C213,Storage!$B:$P,4,FALSE)</f>
        <v>0</v>
      </c>
      <c r="H213">
        <f>VLOOKUP($C213,Storage!$B:$P,5,FALSE)</f>
        <v>0</v>
      </c>
      <c r="I213">
        <f>VLOOKUP($C213,Storage!$B:$P,6,FALSE)</f>
        <v>0</v>
      </c>
      <c r="J213">
        <f>VLOOKUP($C213,Storage!$B:$P,7,FALSE)</f>
        <v>20240703</v>
      </c>
      <c r="K213" t="str">
        <f>VLOOKUP($C213,Storage!$B:$P,8,FALSE)</f>
        <v>PRO_BAR_VOLL</v>
      </c>
      <c r="L213" t="str">
        <f>VLOOKUP($C213,Storage!$B:$P,9,FALSE)</f>
        <v>M3M</v>
      </c>
      <c r="M213" t="str">
        <f>VLOOKUP($C213,Storage!$B:$P,10,FALSE)</f>
        <v>30m</v>
      </c>
      <c r="N213" t="str">
        <f>VLOOKUP($C213,Storage!$B:$P,11,FALSE)</f>
        <v>MS</v>
      </c>
      <c r="O213">
        <f>VLOOKUP($C213,Storage!$B:$P,12,FALSE)</f>
        <v>80</v>
      </c>
      <c r="P213">
        <f>VLOOKUP($C213,Storage!$B:$P,13,FALSE)</f>
        <v>85</v>
      </c>
      <c r="Q213" t="str">
        <f>VLOOKUP($C213,Storage!$B:$OP,14,FALSE)</f>
        <v>NA</v>
      </c>
      <c r="R213" t="str">
        <f>INDEX('[1]Flight Log Morten'!$J:$W,MATCH($C213,'[1]Flight Log Morten'!$Z:$Z,0),1)</f>
        <v>Yes</v>
      </c>
      <c r="S213" t="str">
        <f>INDEX('[1]Flight Log Morten'!$J:$W,MATCH($C213,'[1]Flight Log Morten'!$Z:$Z,0),2)</f>
        <v>yes</v>
      </c>
      <c r="T213" t="str">
        <f>INDEX('[1]Flight Log Morten'!$J:$W,MATCH($C213,'[1]Flight Log Morten'!$Z:$Z,0),3)</f>
        <v>Sindre</v>
      </c>
      <c r="U213" t="str">
        <f>INDEX('[1]Flight Log Morten'!$J:$W,MATCH($C213,'[1]Flight Log Morten'!$Z:$Z,0),4)</f>
        <v>Indices was correct</v>
      </c>
      <c r="V213" t="str">
        <f>INDEX('[1]Flight Log Morten'!$J:$W,MATCH($C213,'[1]Flight Log Morten'!$Z:$Z,0),5)</f>
        <v>yes</v>
      </c>
      <c r="W213">
        <f>INDEX('[1]Flight Log Morten'!$J:$W,MATCH($C213,'[1]Flight Log Morten'!$Z:$Z,0),6)</f>
        <v>0</v>
      </c>
      <c r="X213" t="str">
        <f>INDEX('[1]Flight Log Morten'!$J:$W,MATCH($C213,'[1]Flight Log Morten'!$Z:$Z,0),7)</f>
        <v>M3M-1</v>
      </c>
      <c r="Y213" t="str">
        <f>INDEX('[1]Flight Log Morten'!$J:$W,MATCH($C213,'[1]Flight Log Morten'!$Z:$Z,0),8)</f>
        <v>Sindre Stokke</v>
      </c>
      <c r="Z213">
        <f>INDEX('[1]Flight Log Morten'!$J:$W,MATCH($C213,'[1]Flight Log Morten'!$Z:$Z,0),9)</f>
        <v>0</v>
      </c>
      <c r="AA213">
        <f>INDEX('[1]Flight Log Morten'!$J:$W,MATCH($C213,'[1]Flight Log Morten'!$Z:$Z,0),10)</f>
        <v>0</v>
      </c>
      <c r="AB213" t="str">
        <f>INDEX('[1]Flight Log Morten'!$J:$W,MATCH($C213,'[1]Flight Log Morten'!$Z:$Z,0),11)</f>
        <v>M3M</v>
      </c>
      <c r="AC213">
        <f>INDEX('[1]Flight Log Morten'!$J:$W,MATCH($C213,'[1]Flight Log Morten'!$Z:$Z,0),12)</f>
        <v>0</v>
      </c>
    </row>
    <row r="217" spans="1:29" x14ac:dyDescent="0.3">
      <c r="T217" t="s">
        <v>435</v>
      </c>
    </row>
    <row r="218" spans="1:29" x14ac:dyDescent="0.3">
      <c r="T218" t="s">
        <v>384</v>
      </c>
      <c r="U218" t="b">
        <f>T218=C168</f>
        <v>0</v>
      </c>
    </row>
  </sheetData>
  <autoFilter ref="A1:Q213" xr:uid="{11865ACA-52D0-49B9-ACD8-037FA80C0CBD}"/>
  <conditionalFormatting sqref="AC1">
    <cfRule type="expression" dxfId="0" priority="1">
      <formula>$E1=TODAY()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6701F-69D4-48DB-AEC3-92607A61BDC9}">
  <sheetPr filterMode="1"/>
  <dimension ref="A1:P206"/>
  <sheetViews>
    <sheetView workbookViewId="0">
      <selection activeCell="L73" sqref="L73"/>
    </sheetView>
  </sheetViews>
  <sheetFormatPr defaultRowHeight="14.4" x14ac:dyDescent="0.3"/>
  <cols>
    <col min="1" max="1" width="4" bestFit="1" customWidth="1"/>
    <col min="2" max="2" width="45.77734375" bestFit="1" customWidth="1"/>
    <col min="3" max="4" width="12" bestFit="1" customWidth="1"/>
    <col min="5" max="6" width="5" bestFit="1" customWidth="1"/>
    <col min="7" max="7" width="6.109375" bestFit="1" customWidth="1"/>
    <col min="8" max="8" width="9" bestFit="1" customWidth="1"/>
    <col min="9" max="9" width="15.109375" bestFit="1" customWidth="1"/>
    <col min="10" max="10" width="5.6640625" bestFit="1" customWidth="1"/>
    <col min="11" max="11" width="6.21875" bestFit="1" customWidth="1"/>
    <col min="12" max="12" width="4.6640625" bestFit="1" customWidth="1"/>
    <col min="13" max="14" width="8.21875" bestFit="1" customWidth="1"/>
    <col min="15" max="15" width="3.44140625" bestFit="1" customWidth="1"/>
  </cols>
  <sheetData>
    <row r="1" spans="1:16" x14ac:dyDescent="0.3">
      <c r="A1" t="s">
        <v>368</v>
      </c>
      <c r="B1" t="s">
        <v>2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0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P1" s="4" t="s">
        <v>464</v>
      </c>
    </row>
    <row r="2" spans="1:16" hidden="1" x14ac:dyDescent="0.3">
      <c r="A2">
        <v>1</v>
      </c>
      <c r="B2" t="s">
        <v>309</v>
      </c>
      <c r="C2">
        <v>11.543089693412099</v>
      </c>
      <c r="D2">
        <v>3.6732142949476798</v>
      </c>
      <c r="E2">
        <v>390</v>
      </c>
      <c r="F2">
        <v>0</v>
      </c>
      <c r="G2">
        <v>390</v>
      </c>
      <c r="H2">
        <v>20240521</v>
      </c>
      <c r="I2" t="s">
        <v>308</v>
      </c>
      <c r="J2" t="s">
        <v>380</v>
      </c>
      <c r="K2" t="s">
        <v>381</v>
      </c>
      <c r="L2" t="s">
        <v>5</v>
      </c>
      <c r="M2">
        <v>80</v>
      </c>
      <c r="N2">
        <v>85</v>
      </c>
      <c r="P2" t="str">
        <f>VLOOKUP($B2,folder_structure!C:D,2,FALSE)</f>
        <v>P:\PhenoCrop\1_flights\PRO_BAR_VOLL\3D\20240521 PRO_BAR_VOLL M3M 20m 3D 80 85</v>
      </c>
    </row>
    <row r="3" spans="1:16" hidden="1" x14ac:dyDescent="0.3">
      <c r="A3">
        <v>2</v>
      </c>
      <c r="B3" t="s">
        <v>311</v>
      </c>
      <c r="C3">
        <v>9.6562317730858904</v>
      </c>
      <c r="D3">
        <v>3.0318536153063098</v>
      </c>
      <c r="E3">
        <v>327</v>
      </c>
      <c r="F3">
        <v>0</v>
      </c>
      <c r="G3">
        <v>327</v>
      </c>
      <c r="H3">
        <v>20240527</v>
      </c>
      <c r="I3" t="s">
        <v>308</v>
      </c>
      <c r="J3" t="s">
        <v>380</v>
      </c>
      <c r="K3" t="s">
        <v>381</v>
      </c>
      <c r="L3" t="s">
        <v>5</v>
      </c>
      <c r="M3">
        <v>80</v>
      </c>
      <c r="N3">
        <v>85</v>
      </c>
      <c r="P3" t="str">
        <f>VLOOKUP($B3,folder_structure!C:D,2,FALSE)</f>
        <v>P:\PhenoCrop\1_flights\PRO_BAR_VOLL\3D\20240527 PRO_BAR_VOLL M3M 20m 3D 80 85</v>
      </c>
    </row>
    <row r="4" spans="1:16" hidden="1" x14ac:dyDescent="0.3">
      <c r="A4">
        <v>3</v>
      </c>
      <c r="B4" t="s">
        <v>313</v>
      </c>
      <c r="C4">
        <v>9.4565598415210808</v>
      </c>
      <c r="D4">
        <v>3.2036774819716798</v>
      </c>
      <c r="E4">
        <v>326</v>
      </c>
      <c r="F4">
        <v>0</v>
      </c>
      <c r="G4">
        <v>326</v>
      </c>
      <c r="H4">
        <v>20240531</v>
      </c>
      <c r="I4" t="s">
        <v>308</v>
      </c>
      <c r="J4" t="s">
        <v>380</v>
      </c>
      <c r="K4" t="s">
        <v>381</v>
      </c>
      <c r="L4" t="s">
        <v>5</v>
      </c>
      <c r="M4">
        <v>80</v>
      </c>
      <c r="N4">
        <v>85</v>
      </c>
      <c r="P4" t="str">
        <f>VLOOKUP($B4,folder_structure!C:D,2,FALSE)</f>
        <v>P:\PhenoCrop\1_flights\PRO_BAR_VOLL\3D\20240531 PRO_BAR_VOLL M3M 20m 3D 80 85</v>
      </c>
    </row>
    <row r="5" spans="1:16" hidden="1" x14ac:dyDescent="0.3">
      <c r="A5">
        <v>4</v>
      </c>
      <c r="B5" t="s">
        <v>315</v>
      </c>
      <c r="C5">
        <v>8.9731890037655795</v>
      </c>
      <c r="D5">
        <v>2.85611459147185</v>
      </c>
      <c r="E5">
        <v>326</v>
      </c>
      <c r="F5">
        <v>0</v>
      </c>
      <c r="G5">
        <v>326</v>
      </c>
      <c r="H5">
        <v>20240607</v>
      </c>
      <c r="I5" t="s">
        <v>308</v>
      </c>
      <c r="J5" t="s">
        <v>380</v>
      </c>
      <c r="K5" t="s">
        <v>381</v>
      </c>
      <c r="L5" t="s">
        <v>5</v>
      </c>
      <c r="M5">
        <v>80</v>
      </c>
      <c r="N5">
        <v>85</v>
      </c>
      <c r="P5" t="str">
        <f>VLOOKUP($B5,folder_structure!C:D,2,FALSE)</f>
        <v>P:\PhenoCrop\1_flights\PRO_BAR_VOLL\3D\20240607 PRO_BAR_VOLL M3M 20m 3D 80 85</v>
      </c>
    </row>
    <row r="6" spans="1:16" hidden="1" x14ac:dyDescent="0.3">
      <c r="A6">
        <v>5</v>
      </c>
      <c r="B6" t="s">
        <v>317</v>
      </c>
      <c r="C6">
        <v>9.1292096851393492</v>
      </c>
      <c r="D6">
        <v>3.1000396749004699</v>
      </c>
      <c r="E6">
        <v>326</v>
      </c>
      <c r="F6">
        <v>0</v>
      </c>
      <c r="G6">
        <v>326</v>
      </c>
      <c r="H6">
        <v>20240612</v>
      </c>
      <c r="I6" t="s">
        <v>308</v>
      </c>
      <c r="J6" t="s">
        <v>380</v>
      </c>
      <c r="K6" t="s">
        <v>381</v>
      </c>
      <c r="L6" t="s">
        <v>5</v>
      </c>
      <c r="M6">
        <v>80</v>
      </c>
      <c r="N6">
        <v>85</v>
      </c>
      <c r="P6" t="str">
        <f>VLOOKUP($B6,folder_structure!C:D,2,FALSE)</f>
        <v>P:\PhenoCrop\1_flights\PRO_BAR_VOLL\3D\20240612 PRO_BAR_VOLL M3M 20m 3D 80 85</v>
      </c>
    </row>
    <row r="7" spans="1:16" hidden="1" x14ac:dyDescent="0.3">
      <c r="A7">
        <v>6</v>
      </c>
      <c r="B7" t="s">
        <v>319</v>
      </c>
      <c r="C7">
        <v>8.7830109884962404</v>
      </c>
      <c r="D7">
        <v>3.7266376866027699</v>
      </c>
      <c r="E7">
        <v>327</v>
      </c>
      <c r="F7">
        <v>0</v>
      </c>
      <c r="G7">
        <v>327</v>
      </c>
      <c r="H7">
        <v>20240619</v>
      </c>
      <c r="I7" t="s">
        <v>308</v>
      </c>
      <c r="J7" t="s">
        <v>380</v>
      </c>
      <c r="K7" t="s">
        <v>381</v>
      </c>
      <c r="L7" t="s">
        <v>5</v>
      </c>
      <c r="M7">
        <v>80</v>
      </c>
      <c r="N7">
        <v>85</v>
      </c>
      <c r="P7" t="str">
        <f>VLOOKUP($B7,folder_structure!C:D,2,FALSE)</f>
        <v>P:\PhenoCrop\1_flights\PRO_BAR_VOLL\3D\20240619 PRO_BAR_VOLL M3M 20m 3D 80 85</v>
      </c>
    </row>
    <row r="8" spans="1:16" hidden="1" x14ac:dyDescent="0.3">
      <c r="A8">
        <v>7</v>
      </c>
      <c r="B8" t="s">
        <v>321</v>
      </c>
      <c r="C8">
        <v>8.4377206955104995</v>
      </c>
      <c r="D8">
        <v>2.9635803122073399</v>
      </c>
      <c r="E8">
        <v>326</v>
      </c>
      <c r="F8">
        <v>0</v>
      </c>
      <c r="G8">
        <v>326</v>
      </c>
      <c r="H8">
        <v>20240624</v>
      </c>
      <c r="I8" t="s">
        <v>308</v>
      </c>
      <c r="J8" t="s">
        <v>380</v>
      </c>
      <c r="K8" t="s">
        <v>381</v>
      </c>
      <c r="L8" t="s">
        <v>5</v>
      </c>
      <c r="M8">
        <v>80</v>
      </c>
      <c r="N8">
        <v>85</v>
      </c>
      <c r="P8" t="str">
        <f>VLOOKUP($B8,folder_structure!C:D,2,FALSE)</f>
        <v>P:\PhenoCrop\1_flights\PRO_BAR_VOLL\3D\20240624 PRO_BAR_VOLL M3M 20m 3D 80 85</v>
      </c>
    </row>
    <row r="9" spans="1:16" hidden="1" x14ac:dyDescent="0.3">
      <c r="A9">
        <v>8</v>
      </c>
      <c r="B9" t="s">
        <v>323</v>
      </c>
      <c r="C9">
        <v>7.7027301704511002</v>
      </c>
      <c r="D9">
        <v>2.78256115317344</v>
      </c>
      <c r="E9">
        <v>326</v>
      </c>
      <c r="F9">
        <v>0</v>
      </c>
      <c r="G9">
        <v>326</v>
      </c>
      <c r="H9">
        <v>20240701</v>
      </c>
      <c r="I9" t="s">
        <v>308</v>
      </c>
      <c r="J9" t="s">
        <v>380</v>
      </c>
      <c r="K9" t="s">
        <v>381</v>
      </c>
      <c r="L9" t="s">
        <v>5</v>
      </c>
      <c r="M9">
        <v>80</v>
      </c>
      <c r="N9">
        <v>85</v>
      </c>
      <c r="P9" t="str">
        <f>VLOOKUP($B9,folder_structure!C:D,2,FALSE)</f>
        <v>P:\PhenoCrop\1_flights\PRO_BAR_VOLL\3D\20240701 PRO_BAR_VOLL M3M 20m 3D 80 85</v>
      </c>
    </row>
    <row r="10" spans="1:16" hidden="1" x14ac:dyDescent="0.3">
      <c r="A10">
        <v>9</v>
      </c>
      <c r="B10" t="s">
        <v>325</v>
      </c>
      <c r="C10">
        <v>7.66145206522196</v>
      </c>
      <c r="D10">
        <v>2.8101540515199299</v>
      </c>
      <c r="E10">
        <v>326</v>
      </c>
      <c r="F10">
        <v>0</v>
      </c>
      <c r="G10">
        <v>326</v>
      </c>
      <c r="H10">
        <v>20240709</v>
      </c>
      <c r="I10" t="s">
        <v>308</v>
      </c>
      <c r="J10" t="s">
        <v>380</v>
      </c>
      <c r="K10" t="s">
        <v>381</v>
      </c>
      <c r="L10" t="s">
        <v>5</v>
      </c>
      <c r="M10">
        <v>80</v>
      </c>
      <c r="N10">
        <v>85</v>
      </c>
      <c r="P10" t="str">
        <f>VLOOKUP($B10,folder_structure!C:D,2,FALSE)</f>
        <v>P:\PhenoCrop\1_flights\PRO_BAR_VOLL\3D\20240709 PRO_BAR_VOLL M3M 20m 3D 80 85</v>
      </c>
    </row>
    <row r="11" spans="1:16" hidden="1" x14ac:dyDescent="0.3">
      <c r="A11">
        <v>10</v>
      </c>
      <c r="B11" t="s">
        <v>327</v>
      </c>
      <c r="C11">
        <v>4.9328688699752004</v>
      </c>
      <c r="D11">
        <v>3.14902738761156</v>
      </c>
      <c r="E11">
        <v>327</v>
      </c>
      <c r="F11">
        <v>0</v>
      </c>
      <c r="G11">
        <v>327</v>
      </c>
      <c r="H11">
        <v>20240716</v>
      </c>
      <c r="I11" t="s">
        <v>308</v>
      </c>
      <c r="J11" t="s">
        <v>380</v>
      </c>
      <c r="K11" t="s">
        <v>381</v>
      </c>
      <c r="L11" t="s">
        <v>5</v>
      </c>
      <c r="M11">
        <v>80</v>
      </c>
      <c r="N11">
        <v>85</v>
      </c>
      <c r="P11" t="str">
        <f>VLOOKUP($B11,folder_structure!C:D,2,FALSE)</f>
        <v>P:\PhenoCrop\1_flights\PRO_BAR_VOLL\3D\20240716 PRO_BAR_VOLL M3M 20m 3D 80 85</v>
      </c>
    </row>
    <row r="12" spans="1:16" hidden="1" x14ac:dyDescent="0.3">
      <c r="A12">
        <v>11</v>
      </c>
      <c r="B12" t="s">
        <v>329</v>
      </c>
      <c r="C12">
        <v>8.27384013868868</v>
      </c>
      <c r="D12">
        <v>3.21601074561476</v>
      </c>
      <c r="E12">
        <v>326</v>
      </c>
      <c r="F12">
        <v>0</v>
      </c>
      <c r="G12">
        <v>326</v>
      </c>
      <c r="H12">
        <v>20240723</v>
      </c>
      <c r="I12" t="s">
        <v>308</v>
      </c>
      <c r="J12" t="s">
        <v>380</v>
      </c>
      <c r="K12" t="s">
        <v>381</v>
      </c>
      <c r="L12" t="s">
        <v>5</v>
      </c>
      <c r="M12">
        <v>80</v>
      </c>
      <c r="N12">
        <v>85</v>
      </c>
      <c r="P12" t="str">
        <f>VLOOKUP($B12,folder_structure!C:D,2,FALSE)</f>
        <v>P:\PhenoCrop\1_flights\PRO_BAR_VOLL\3D\20240723 PRO_BAR_VOLL M3M 20m 3D 80 85</v>
      </c>
    </row>
    <row r="13" spans="1:16" hidden="1" x14ac:dyDescent="0.3">
      <c r="A13">
        <v>12</v>
      </c>
      <c r="B13" t="s">
        <v>331</v>
      </c>
      <c r="C13">
        <v>9.2469039987772703</v>
      </c>
      <c r="D13">
        <v>3.0836938051506801</v>
      </c>
      <c r="E13">
        <v>327</v>
      </c>
      <c r="F13">
        <v>0</v>
      </c>
      <c r="G13">
        <v>327</v>
      </c>
      <c r="H13">
        <v>20240730</v>
      </c>
      <c r="I13" t="s">
        <v>308</v>
      </c>
      <c r="J13" t="s">
        <v>380</v>
      </c>
      <c r="K13" t="s">
        <v>381</v>
      </c>
      <c r="L13" t="s">
        <v>5</v>
      </c>
      <c r="M13">
        <v>80</v>
      </c>
      <c r="N13">
        <v>85</v>
      </c>
      <c r="P13" t="str">
        <f>VLOOKUP($B13,folder_structure!C:D,2,FALSE)</f>
        <v>P:\PhenoCrop\1_flights\PRO_BAR_VOLL\3D\20240730 PRO_BAR_VOLL M3M 20m 3D 80 85</v>
      </c>
    </row>
    <row r="14" spans="1:16" hidden="1" x14ac:dyDescent="0.3">
      <c r="A14">
        <v>13</v>
      </c>
      <c r="B14" t="s">
        <v>333</v>
      </c>
      <c r="C14">
        <v>9.4981180680915696</v>
      </c>
      <c r="D14">
        <v>3.2641149479895799</v>
      </c>
      <c r="E14">
        <v>326</v>
      </c>
      <c r="F14">
        <v>0</v>
      </c>
      <c r="G14">
        <v>326</v>
      </c>
      <c r="H14">
        <v>20240806</v>
      </c>
      <c r="I14" t="s">
        <v>308</v>
      </c>
      <c r="J14" t="s">
        <v>380</v>
      </c>
      <c r="K14" t="s">
        <v>381</v>
      </c>
      <c r="L14" t="s">
        <v>5</v>
      </c>
      <c r="M14">
        <v>80</v>
      </c>
      <c r="N14">
        <v>85</v>
      </c>
      <c r="P14" t="str">
        <f>VLOOKUP($B14,folder_structure!C:D,2,FALSE)</f>
        <v>P:\PhenoCrop\1_flights\PRO_BAR_VOLL\3D\20240806 PRO_BAR_VOLL M3M 20m 3D 80 85</v>
      </c>
    </row>
    <row r="15" spans="1:16" hidden="1" x14ac:dyDescent="0.3">
      <c r="A15">
        <v>14</v>
      </c>
      <c r="B15" t="s">
        <v>335</v>
      </c>
      <c r="C15">
        <v>9.1393396817147696</v>
      </c>
      <c r="D15">
        <v>3.5486296294257</v>
      </c>
      <c r="E15">
        <v>326</v>
      </c>
      <c r="F15">
        <v>0</v>
      </c>
      <c r="G15">
        <v>326</v>
      </c>
      <c r="H15">
        <v>20240812</v>
      </c>
      <c r="I15" t="s">
        <v>308</v>
      </c>
      <c r="J15" t="s">
        <v>380</v>
      </c>
      <c r="K15" t="s">
        <v>381</v>
      </c>
      <c r="L15" t="s">
        <v>5</v>
      </c>
      <c r="M15">
        <v>80</v>
      </c>
      <c r="N15">
        <v>85</v>
      </c>
      <c r="P15" t="str">
        <f>VLOOKUP($B15,folder_structure!C:D,2,FALSE)</f>
        <v>P:\PhenoCrop\1_flights\PRO_BAR_VOLL\3D\20240812 PRO_BAR_VOLL M3M 20m 3D 80 85</v>
      </c>
    </row>
    <row r="16" spans="1:16" hidden="1" x14ac:dyDescent="0.3">
      <c r="A16">
        <v>15</v>
      </c>
      <c r="B16" t="s">
        <v>337</v>
      </c>
      <c r="C16">
        <v>17.479059141129198</v>
      </c>
      <c r="D16">
        <v>11.3736771000549</v>
      </c>
      <c r="E16">
        <v>248</v>
      </c>
      <c r="F16">
        <v>960</v>
      </c>
      <c r="G16">
        <v>1208</v>
      </c>
      <c r="H16">
        <v>20240531</v>
      </c>
      <c r="I16" t="s">
        <v>308</v>
      </c>
      <c r="J16" t="s">
        <v>380</v>
      </c>
      <c r="K16" t="s">
        <v>382</v>
      </c>
      <c r="L16" t="s">
        <v>32</v>
      </c>
      <c r="M16">
        <v>80</v>
      </c>
      <c r="N16">
        <v>85</v>
      </c>
      <c r="P16" t="str">
        <f>VLOOKUP($B16,folder_structure!C:D,2,FALSE)</f>
        <v>P:\PhenoCrop\1_flights\PRO_BAR_VOLL\MS\20240531 PRO_BAR_VOLL M3M 30m MS 80 85</v>
      </c>
    </row>
    <row r="17" spans="1:16" hidden="1" x14ac:dyDescent="0.3">
      <c r="A17">
        <v>16</v>
      </c>
      <c r="B17" t="s">
        <v>339</v>
      </c>
      <c r="C17">
        <v>14.8315658746287</v>
      </c>
      <c r="D17">
        <v>5.4376456942409197</v>
      </c>
      <c r="E17">
        <v>122</v>
      </c>
      <c r="F17">
        <v>478</v>
      </c>
      <c r="G17">
        <v>600</v>
      </c>
      <c r="H17">
        <v>20240607</v>
      </c>
      <c r="I17" t="s">
        <v>308</v>
      </c>
      <c r="J17" t="s">
        <v>380</v>
      </c>
      <c r="K17" t="s">
        <v>382</v>
      </c>
      <c r="L17" t="s">
        <v>32</v>
      </c>
      <c r="M17">
        <v>80</v>
      </c>
      <c r="N17">
        <v>85</v>
      </c>
      <c r="P17" t="str">
        <f>VLOOKUP($B17,folder_structure!C:D,2,FALSE)</f>
        <v>P:\PhenoCrop\1_flights\PRO_BAR_VOLL\MS\20240607 PRO_BAR_VOLL M3M 30m MS 80 85</v>
      </c>
    </row>
    <row r="18" spans="1:16" hidden="1" x14ac:dyDescent="0.3">
      <c r="A18">
        <v>17</v>
      </c>
      <c r="B18" t="s">
        <v>341</v>
      </c>
      <c r="C18">
        <v>10.923773520626099</v>
      </c>
      <c r="D18">
        <v>6.9609074303880298</v>
      </c>
      <c r="E18">
        <v>169</v>
      </c>
      <c r="F18">
        <v>612</v>
      </c>
      <c r="G18">
        <v>781</v>
      </c>
      <c r="H18">
        <v>20240611</v>
      </c>
      <c r="I18" t="s">
        <v>308</v>
      </c>
      <c r="J18" t="s">
        <v>380</v>
      </c>
      <c r="K18" t="s">
        <v>382</v>
      </c>
      <c r="L18" t="s">
        <v>32</v>
      </c>
      <c r="M18">
        <v>80</v>
      </c>
      <c r="N18">
        <v>85</v>
      </c>
      <c r="P18" t="str">
        <f>VLOOKUP($B18,folder_structure!C:D,2,FALSE)</f>
        <v>P:\PhenoCrop\1_flights\PRO_BAR_VOLL\MS\20240611 PRO_BAR_VOLL M3M 30m MS 80 85</v>
      </c>
    </row>
    <row r="19" spans="1:16" hidden="1" x14ac:dyDescent="0.3">
      <c r="A19">
        <v>18</v>
      </c>
      <c r="B19" t="s">
        <v>343</v>
      </c>
      <c r="C19">
        <v>17.5340808499604</v>
      </c>
      <c r="D19">
        <v>11.2620235001668</v>
      </c>
      <c r="E19">
        <v>240</v>
      </c>
      <c r="F19">
        <v>944</v>
      </c>
      <c r="G19">
        <v>1184</v>
      </c>
      <c r="H19">
        <v>20240612</v>
      </c>
      <c r="I19" t="s">
        <v>308</v>
      </c>
      <c r="J19" t="s">
        <v>380</v>
      </c>
      <c r="K19" t="s">
        <v>381</v>
      </c>
      <c r="L19" t="s">
        <v>32</v>
      </c>
      <c r="M19">
        <v>80</v>
      </c>
      <c r="N19">
        <v>85</v>
      </c>
      <c r="P19" t="str">
        <f>VLOOKUP($B19,folder_structure!C:D,2,FALSE)</f>
        <v>P:\PhenoCrop\1_flights\PRO_BAR_VOLL\MS\20240612 PRO_BAR_VOLL M3M 20m MS 80 85</v>
      </c>
    </row>
    <row r="20" spans="1:16" hidden="1" x14ac:dyDescent="0.3">
      <c r="A20">
        <v>19</v>
      </c>
      <c r="B20" t="s">
        <v>345</v>
      </c>
      <c r="C20">
        <v>11.019628680311101</v>
      </c>
      <c r="D20">
        <v>5.5491742286831096</v>
      </c>
      <c r="E20">
        <v>122</v>
      </c>
      <c r="F20">
        <v>476</v>
      </c>
      <c r="G20">
        <v>598</v>
      </c>
      <c r="H20">
        <v>20240620</v>
      </c>
      <c r="I20" t="s">
        <v>308</v>
      </c>
      <c r="J20" t="s">
        <v>380</v>
      </c>
      <c r="K20" t="s">
        <v>382</v>
      </c>
      <c r="L20" t="s">
        <v>32</v>
      </c>
      <c r="M20">
        <v>80</v>
      </c>
      <c r="N20">
        <v>85</v>
      </c>
      <c r="P20" t="str">
        <f>VLOOKUP($B20,folder_structure!C:D,2,FALSE)</f>
        <v>P:\PhenoCrop\1_flights\PRO_BAR_VOLL\MS\20240620 PRO_BAR_VOLL M3M 30m MS 80 85</v>
      </c>
    </row>
    <row r="21" spans="1:16" hidden="1" x14ac:dyDescent="0.3">
      <c r="A21">
        <v>20</v>
      </c>
      <c r="B21" t="s">
        <v>347</v>
      </c>
      <c r="C21">
        <v>11.583877546712699</v>
      </c>
      <c r="D21">
        <v>5.5479166982695398</v>
      </c>
      <c r="E21">
        <v>123</v>
      </c>
      <c r="F21">
        <v>484</v>
      </c>
      <c r="G21">
        <v>607</v>
      </c>
      <c r="H21">
        <v>20240621</v>
      </c>
      <c r="I21" t="s">
        <v>308</v>
      </c>
      <c r="J21" t="s">
        <v>380</v>
      </c>
      <c r="K21" t="s">
        <v>382</v>
      </c>
      <c r="L21" t="s">
        <v>32</v>
      </c>
      <c r="M21">
        <v>80</v>
      </c>
      <c r="N21">
        <v>85</v>
      </c>
      <c r="P21" t="str">
        <f>VLOOKUP($B21,folder_structure!C:D,2,FALSE)</f>
        <v>P:\PhenoCrop\1_flights\PRO_BAR_VOLL\MS\20240621 PRO_BAR_VOLL M3M 30m MS 80 85</v>
      </c>
    </row>
    <row r="22" spans="1:16" hidden="1" x14ac:dyDescent="0.3">
      <c r="A22">
        <v>21</v>
      </c>
      <c r="B22" t="s">
        <v>349</v>
      </c>
      <c r="C22">
        <v>16.9860902391374</v>
      </c>
      <c r="D22">
        <v>5.6023021358996603</v>
      </c>
      <c r="E22">
        <v>123</v>
      </c>
      <c r="F22">
        <v>484</v>
      </c>
      <c r="G22">
        <v>607</v>
      </c>
      <c r="H22">
        <v>20240624</v>
      </c>
      <c r="I22" t="s">
        <v>308</v>
      </c>
      <c r="J22" t="s">
        <v>380</v>
      </c>
      <c r="K22" t="s">
        <v>382</v>
      </c>
      <c r="L22" t="s">
        <v>32</v>
      </c>
      <c r="M22">
        <v>80</v>
      </c>
      <c r="N22">
        <v>85</v>
      </c>
      <c r="P22" t="str">
        <f>VLOOKUP($B22,folder_structure!C:D,2,FALSE)</f>
        <v>P:\PhenoCrop\1_flights\PRO_BAR_VOLL\MS\20240624 PRO_BAR_VOLL M3M 30m MS 80 85</v>
      </c>
    </row>
    <row r="23" spans="1:16" hidden="1" x14ac:dyDescent="0.3">
      <c r="A23">
        <v>22</v>
      </c>
      <c r="B23" t="s">
        <v>351</v>
      </c>
      <c r="C23">
        <v>17.014901616610501</v>
      </c>
      <c r="D23">
        <v>11.269050683826199</v>
      </c>
      <c r="E23">
        <v>252</v>
      </c>
      <c r="F23">
        <v>988</v>
      </c>
      <c r="G23">
        <v>1240</v>
      </c>
      <c r="H23">
        <v>20240703</v>
      </c>
      <c r="I23" t="s">
        <v>308</v>
      </c>
      <c r="J23" t="s">
        <v>380</v>
      </c>
      <c r="K23" t="s">
        <v>381</v>
      </c>
      <c r="L23" t="s">
        <v>32</v>
      </c>
      <c r="M23">
        <v>80</v>
      </c>
      <c r="N23">
        <v>85</v>
      </c>
      <c r="P23" t="str">
        <f>VLOOKUP($B23,folder_structure!C:D,2,FALSE)</f>
        <v>P:\PhenoCrop\1_flights\PRO_BAR_VOLL\MS\20240703 PRO_BAR_VOLL M3M 20m MS 80 85</v>
      </c>
    </row>
    <row r="24" spans="1:16" hidden="1" x14ac:dyDescent="0.3">
      <c r="A24">
        <v>23</v>
      </c>
      <c r="B24" t="s">
        <v>366</v>
      </c>
      <c r="C24">
        <v>9.7495396984741092</v>
      </c>
      <c r="D24">
        <v>0</v>
      </c>
      <c r="E24">
        <v>0</v>
      </c>
      <c r="F24">
        <v>0</v>
      </c>
      <c r="G24">
        <v>0</v>
      </c>
      <c r="H24">
        <v>20240703</v>
      </c>
      <c r="I24" t="s">
        <v>308</v>
      </c>
      <c r="J24" t="s">
        <v>380</v>
      </c>
      <c r="K24" t="s">
        <v>382</v>
      </c>
      <c r="L24" t="s">
        <v>32</v>
      </c>
      <c r="M24">
        <v>80</v>
      </c>
      <c r="N24">
        <v>85</v>
      </c>
      <c r="O24" t="s">
        <v>383</v>
      </c>
      <c r="P24" t="str">
        <f>VLOOKUP($B24,folder_structure!C:D,2,FALSE)</f>
        <v>P:\PhenoCrop\1_flights\PRO_BAR_VOLL\MS\20240703 PRO_BAR_VOLL M3M 20m MS 80 85</v>
      </c>
    </row>
    <row r="25" spans="1:16" hidden="1" x14ac:dyDescent="0.3">
      <c r="A25">
        <v>24</v>
      </c>
      <c r="B25" t="s">
        <v>353</v>
      </c>
      <c r="C25">
        <v>14.9378288490697</v>
      </c>
      <c r="D25">
        <v>11.1864793300628</v>
      </c>
      <c r="E25">
        <v>244</v>
      </c>
      <c r="F25">
        <v>968</v>
      </c>
      <c r="G25">
        <v>1212</v>
      </c>
      <c r="H25">
        <v>20240708</v>
      </c>
      <c r="I25" t="s">
        <v>308</v>
      </c>
      <c r="J25" t="s">
        <v>380</v>
      </c>
      <c r="K25" t="s">
        <v>381</v>
      </c>
      <c r="L25" t="s">
        <v>32</v>
      </c>
      <c r="M25">
        <v>80</v>
      </c>
      <c r="N25">
        <v>85</v>
      </c>
      <c r="P25" t="str">
        <f>VLOOKUP($B25,folder_structure!C:D,2,FALSE)</f>
        <v>P:\PhenoCrop\1_flights\PRO_BAR_VOLL\MS\20240708 PRO_BAR_VOLL M3M 20m MS 80 85</v>
      </c>
    </row>
    <row r="26" spans="1:16" hidden="1" x14ac:dyDescent="0.3">
      <c r="A26">
        <v>25</v>
      </c>
      <c r="B26" t="s">
        <v>355</v>
      </c>
      <c r="C26">
        <v>9.7815416008234006</v>
      </c>
      <c r="D26">
        <v>5.0978096500039101</v>
      </c>
      <c r="E26">
        <v>112</v>
      </c>
      <c r="F26">
        <v>428</v>
      </c>
      <c r="G26">
        <v>540</v>
      </c>
      <c r="H26">
        <v>20240718</v>
      </c>
      <c r="I26" t="s">
        <v>308</v>
      </c>
      <c r="J26" t="s">
        <v>380</v>
      </c>
      <c r="K26" t="s">
        <v>382</v>
      </c>
      <c r="L26" t="s">
        <v>32</v>
      </c>
      <c r="M26">
        <v>80</v>
      </c>
      <c r="N26">
        <v>85</v>
      </c>
      <c r="P26" t="str">
        <f>VLOOKUP($B26,folder_structure!C:D,2,FALSE)</f>
        <v>P:\PhenoCrop\1_flights\PRO_BAR_VOLL\MS\20240718 PRO_BAR_VOLL M3M 30m MS 80 85</v>
      </c>
    </row>
    <row r="27" spans="1:16" hidden="1" x14ac:dyDescent="0.3">
      <c r="A27">
        <v>26</v>
      </c>
      <c r="B27" t="s">
        <v>359</v>
      </c>
      <c r="C27">
        <v>10.236693072132701</v>
      </c>
      <c r="D27">
        <v>4.9620053498074403</v>
      </c>
      <c r="E27">
        <v>108</v>
      </c>
      <c r="F27">
        <v>424</v>
      </c>
      <c r="G27">
        <v>532</v>
      </c>
      <c r="H27">
        <v>20240730</v>
      </c>
      <c r="I27" t="s">
        <v>308</v>
      </c>
      <c r="J27" t="s">
        <v>380</v>
      </c>
      <c r="K27" t="s">
        <v>382</v>
      </c>
      <c r="L27" t="s">
        <v>32</v>
      </c>
      <c r="M27">
        <v>80</v>
      </c>
      <c r="N27">
        <v>85</v>
      </c>
      <c r="P27" t="str">
        <f>VLOOKUP($B27,folder_structure!C:D,2,FALSE)</f>
        <v>P:\PhenoCrop\1_flights\PRO_BAR_VOLL\MS\20240730 PRO_BAR_VOLL M3M 30m MS 80 85</v>
      </c>
    </row>
    <row r="28" spans="1:16" hidden="1" x14ac:dyDescent="0.3">
      <c r="A28">
        <v>27</v>
      </c>
      <c r="B28" t="s">
        <v>361</v>
      </c>
      <c r="C28">
        <v>8.68099562264978</v>
      </c>
      <c r="D28">
        <v>5.0440703174099299</v>
      </c>
      <c r="E28">
        <v>108</v>
      </c>
      <c r="F28">
        <v>424</v>
      </c>
      <c r="G28">
        <v>532</v>
      </c>
      <c r="H28">
        <v>20240806</v>
      </c>
      <c r="I28" t="s">
        <v>308</v>
      </c>
      <c r="J28" t="s">
        <v>380</v>
      </c>
      <c r="K28" t="s">
        <v>382</v>
      </c>
      <c r="L28" t="s">
        <v>32</v>
      </c>
      <c r="M28">
        <v>80</v>
      </c>
      <c r="N28">
        <v>85</v>
      </c>
      <c r="P28" t="str">
        <f>VLOOKUP($B28,folder_structure!C:D,2,FALSE)</f>
        <v>P:\PhenoCrop\1_flights\PRO_BAR_VOLL\MS\20240806 PRO_BAR_VOLL M3M 30m MS 80 85</v>
      </c>
    </row>
    <row r="29" spans="1:16" hidden="1" x14ac:dyDescent="0.3">
      <c r="A29">
        <v>28</v>
      </c>
      <c r="B29" t="s">
        <v>363</v>
      </c>
      <c r="C29">
        <v>13.970544881187299</v>
      </c>
      <c r="D29">
        <v>5.0798227777704597</v>
      </c>
      <c r="E29">
        <v>108</v>
      </c>
      <c r="F29">
        <v>424</v>
      </c>
      <c r="G29">
        <v>532</v>
      </c>
      <c r="H29">
        <v>20240812</v>
      </c>
      <c r="I29" t="s">
        <v>308</v>
      </c>
      <c r="J29" t="s">
        <v>380</v>
      </c>
      <c r="K29" t="s">
        <v>382</v>
      </c>
      <c r="L29" t="s">
        <v>32</v>
      </c>
      <c r="M29">
        <v>80</v>
      </c>
      <c r="N29">
        <v>85</v>
      </c>
      <c r="P29" t="str">
        <f>VLOOKUP($B29,folder_structure!C:D,2,FALSE)</f>
        <v>P:\PhenoCrop\1_flights\PRO_BAR_VOLL\MS\20240812 PRO_BAR_VOLL M3M 30m MS 80 85</v>
      </c>
    </row>
    <row r="30" spans="1:16" hidden="1" x14ac:dyDescent="0.3">
      <c r="A30">
        <v>29</v>
      </c>
      <c r="B30" t="s">
        <v>6</v>
      </c>
      <c r="C30">
        <v>20.582206291146498</v>
      </c>
      <c r="D30">
        <v>7.5847279317677003</v>
      </c>
      <c r="E30">
        <v>886</v>
      </c>
      <c r="F30">
        <v>0</v>
      </c>
      <c r="G30">
        <v>886</v>
      </c>
      <c r="H30">
        <v>20240528</v>
      </c>
      <c r="I30" t="s">
        <v>4</v>
      </c>
      <c r="J30" t="s">
        <v>380</v>
      </c>
      <c r="K30" t="s">
        <v>381</v>
      </c>
      <c r="L30" t="s">
        <v>5</v>
      </c>
      <c r="M30">
        <v>80</v>
      </c>
      <c r="N30">
        <v>85</v>
      </c>
      <c r="P30" t="str">
        <f>VLOOKUP($B30,folder_structure!C:D,2,FALSE)</f>
        <v>P:\PhenoCrop\1_flights\DIVERSITY_OATS\3D\20240528 DIVERSITY_OATS M3M 20m 3D 80 85</v>
      </c>
    </row>
    <row r="31" spans="1:16" hidden="1" x14ac:dyDescent="0.3">
      <c r="A31">
        <v>30</v>
      </c>
      <c r="B31" t="s">
        <v>8</v>
      </c>
      <c r="C31">
        <v>21.035417230799698</v>
      </c>
      <c r="D31">
        <v>6.6857031648978502</v>
      </c>
      <c r="E31">
        <v>888</v>
      </c>
      <c r="F31">
        <v>0</v>
      </c>
      <c r="G31">
        <v>888</v>
      </c>
      <c r="H31">
        <v>20240603</v>
      </c>
      <c r="I31" t="s">
        <v>4</v>
      </c>
      <c r="J31" t="s">
        <v>380</v>
      </c>
      <c r="K31" t="s">
        <v>381</v>
      </c>
      <c r="L31" t="s">
        <v>5</v>
      </c>
      <c r="M31">
        <v>80</v>
      </c>
      <c r="N31">
        <v>85</v>
      </c>
      <c r="P31" t="str">
        <f>VLOOKUP($B31,folder_structure!C:D,2,FALSE)</f>
        <v>P:\PhenoCrop\1_flights\DIVERSITY_OATS\3D\20240603 DIVERSITY_OATS M3M 20m 3D 80 85</v>
      </c>
    </row>
    <row r="32" spans="1:16" hidden="1" x14ac:dyDescent="0.3">
      <c r="A32">
        <v>31</v>
      </c>
      <c r="B32" t="s">
        <v>10</v>
      </c>
      <c r="C32">
        <v>19.604218247346498</v>
      </c>
      <c r="D32">
        <v>7.6231615468859601</v>
      </c>
      <c r="E32">
        <v>883</v>
      </c>
      <c r="F32">
        <v>0</v>
      </c>
      <c r="G32">
        <v>883</v>
      </c>
      <c r="H32">
        <v>20240610</v>
      </c>
      <c r="I32" t="s">
        <v>4</v>
      </c>
      <c r="J32" t="s">
        <v>380</v>
      </c>
      <c r="K32" t="s">
        <v>381</v>
      </c>
      <c r="L32" t="s">
        <v>5</v>
      </c>
      <c r="M32">
        <v>80</v>
      </c>
      <c r="N32">
        <v>85</v>
      </c>
      <c r="P32" t="str">
        <f>VLOOKUP($B32,folder_structure!C:D,2,FALSE)</f>
        <v>P:\PhenoCrop\1_flights\DIVERSITY_OATS\3D\20240610 DIVERSITY_OATS M3M 20m 3D 80 85</v>
      </c>
    </row>
    <row r="33" spans="1:16" hidden="1" x14ac:dyDescent="0.3">
      <c r="A33">
        <v>32</v>
      </c>
      <c r="B33" t="s">
        <v>12</v>
      </c>
      <c r="C33">
        <v>23.2857720172032</v>
      </c>
      <c r="D33">
        <v>7.0608236407861096</v>
      </c>
      <c r="E33">
        <v>891</v>
      </c>
      <c r="F33">
        <v>0</v>
      </c>
      <c r="G33">
        <v>891</v>
      </c>
      <c r="H33">
        <v>20240617</v>
      </c>
      <c r="I33" t="s">
        <v>4</v>
      </c>
      <c r="J33" t="s">
        <v>380</v>
      </c>
      <c r="K33" t="s">
        <v>381</v>
      </c>
      <c r="L33" t="s">
        <v>5</v>
      </c>
      <c r="M33">
        <v>80</v>
      </c>
      <c r="N33">
        <v>85</v>
      </c>
      <c r="P33" t="str">
        <f>VLOOKUP($B33,folder_structure!C:D,2,FALSE)</f>
        <v>P:\PhenoCrop\1_flights\DIVERSITY_OATS\3D\20240617 DIVERSITY_OATS M3M 20m 3D 80 85</v>
      </c>
    </row>
    <row r="34" spans="1:16" hidden="1" x14ac:dyDescent="0.3">
      <c r="A34">
        <v>33</v>
      </c>
      <c r="B34" t="s">
        <v>14</v>
      </c>
      <c r="C34">
        <v>20.992335446178899</v>
      </c>
      <c r="D34">
        <v>7.75845671165734</v>
      </c>
      <c r="E34">
        <v>888</v>
      </c>
      <c r="F34">
        <v>0</v>
      </c>
      <c r="G34">
        <v>888</v>
      </c>
      <c r="H34">
        <v>20240624</v>
      </c>
      <c r="I34" t="s">
        <v>4</v>
      </c>
      <c r="J34" t="s">
        <v>380</v>
      </c>
      <c r="K34" t="s">
        <v>381</v>
      </c>
      <c r="L34" t="s">
        <v>5</v>
      </c>
      <c r="M34">
        <v>80</v>
      </c>
      <c r="N34">
        <v>85</v>
      </c>
      <c r="P34" t="str">
        <f>VLOOKUP($B34,folder_structure!C:D,2,FALSE)</f>
        <v>P:\PhenoCrop\1_flights\DIVERSITY_OATS\3D\20240624 DIVERSITY_OATS M3M 20m 3D 80 85</v>
      </c>
    </row>
    <row r="35" spans="1:16" hidden="1" x14ac:dyDescent="0.3">
      <c r="A35">
        <v>34</v>
      </c>
      <c r="B35" t="s">
        <v>16</v>
      </c>
      <c r="C35">
        <v>19.402487287297799</v>
      </c>
      <c r="D35">
        <v>7.8454976454377103</v>
      </c>
      <c r="E35">
        <v>883</v>
      </c>
      <c r="F35">
        <v>0</v>
      </c>
      <c r="G35">
        <v>883</v>
      </c>
      <c r="H35">
        <v>20240702</v>
      </c>
      <c r="I35" t="s">
        <v>4</v>
      </c>
      <c r="J35" t="s">
        <v>380</v>
      </c>
      <c r="K35" t="s">
        <v>381</v>
      </c>
      <c r="L35" t="s">
        <v>5</v>
      </c>
      <c r="M35">
        <v>80</v>
      </c>
      <c r="N35">
        <v>85</v>
      </c>
      <c r="P35" t="str">
        <f>VLOOKUP($B35,folder_structure!C:D,2,FALSE)</f>
        <v>P:\PhenoCrop\1_flights\DIVERSITY_OATS\3D\20240702 DIVERSITY_OATS M3M 20m 3D 80 85</v>
      </c>
    </row>
    <row r="36" spans="1:16" hidden="1" x14ac:dyDescent="0.3">
      <c r="A36">
        <v>35</v>
      </c>
      <c r="B36" t="s">
        <v>18</v>
      </c>
      <c r="C36">
        <v>19.679852802306399</v>
      </c>
      <c r="D36">
        <v>7.77433277945965</v>
      </c>
      <c r="E36">
        <v>883</v>
      </c>
      <c r="F36">
        <v>0</v>
      </c>
      <c r="G36">
        <v>883</v>
      </c>
      <c r="H36">
        <v>20240709</v>
      </c>
      <c r="I36" t="s">
        <v>4</v>
      </c>
      <c r="J36" t="s">
        <v>380</v>
      </c>
      <c r="K36" t="s">
        <v>381</v>
      </c>
      <c r="L36" t="s">
        <v>5</v>
      </c>
      <c r="M36">
        <v>80</v>
      </c>
      <c r="N36">
        <v>85</v>
      </c>
      <c r="P36" t="str">
        <f>VLOOKUP($B36,folder_structure!C:D,2,FALSE)</f>
        <v>P:\PhenoCrop\1_flights\DIVERSITY_OATS\3D\20240709 DIVERSITY_OATS M3M 20m 3D 80 85</v>
      </c>
    </row>
    <row r="37" spans="1:16" hidden="1" x14ac:dyDescent="0.3">
      <c r="A37">
        <v>36</v>
      </c>
      <c r="B37" t="s">
        <v>20</v>
      </c>
      <c r="C37">
        <v>22.227523108944201</v>
      </c>
      <c r="D37">
        <v>8.8291153339669108</v>
      </c>
      <c r="E37">
        <v>884</v>
      </c>
      <c r="F37">
        <v>0</v>
      </c>
      <c r="G37">
        <v>884</v>
      </c>
      <c r="H37">
        <v>20240716</v>
      </c>
      <c r="I37" t="s">
        <v>4</v>
      </c>
      <c r="J37" t="s">
        <v>380</v>
      </c>
      <c r="K37" t="s">
        <v>381</v>
      </c>
      <c r="L37" t="s">
        <v>5</v>
      </c>
      <c r="M37">
        <v>80</v>
      </c>
      <c r="N37">
        <v>85</v>
      </c>
      <c r="P37" t="str">
        <f>VLOOKUP($B37,folder_structure!C:D,2,FALSE)</f>
        <v>P:\PhenoCrop\1_flights\DIVERSITY_OATS\3D\20240716 DIVERSITY_OATS M3M 20m 3D 80 85</v>
      </c>
    </row>
    <row r="38" spans="1:16" hidden="1" x14ac:dyDescent="0.3">
      <c r="A38">
        <v>37</v>
      </c>
      <c r="B38" t="s">
        <v>22</v>
      </c>
      <c r="C38">
        <v>18.6312035601586</v>
      </c>
      <c r="D38">
        <v>9.1859712889418006</v>
      </c>
      <c r="E38">
        <v>883</v>
      </c>
      <c r="F38">
        <v>0</v>
      </c>
      <c r="G38">
        <v>883</v>
      </c>
      <c r="H38">
        <v>20240723</v>
      </c>
      <c r="I38" t="s">
        <v>4</v>
      </c>
      <c r="J38" t="s">
        <v>380</v>
      </c>
      <c r="K38" t="s">
        <v>381</v>
      </c>
      <c r="L38" t="s">
        <v>5</v>
      </c>
      <c r="M38">
        <v>80</v>
      </c>
      <c r="N38">
        <v>85</v>
      </c>
      <c r="P38" t="str">
        <f>VLOOKUP($B38,folder_structure!C:D,2,FALSE)</f>
        <v>P:\PhenoCrop\1_flights\DIVERSITY_OATS\3D\20240723 DIVERSITY_OATS M3M 20m 3D 80 85</v>
      </c>
    </row>
    <row r="39" spans="1:16" hidden="1" x14ac:dyDescent="0.3">
      <c r="A39">
        <v>38</v>
      </c>
      <c r="B39" t="s">
        <v>24</v>
      </c>
      <c r="C39">
        <v>14.869499271735499</v>
      </c>
      <c r="D39">
        <v>9.3799987845122796</v>
      </c>
      <c r="E39">
        <v>887</v>
      </c>
      <c r="F39">
        <v>0</v>
      </c>
      <c r="G39">
        <v>887</v>
      </c>
      <c r="H39">
        <v>20240730</v>
      </c>
      <c r="I39" t="s">
        <v>4</v>
      </c>
      <c r="J39" t="s">
        <v>380</v>
      </c>
      <c r="K39" t="s">
        <v>381</v>
      </c>
      <c r="L39" t="s">
        <v>5</v>
      </c>
      <c r="M39">
        <v>80</v>
      </c>
      <c r="N39">
        <v>85</v>
      </c>
      <c r="P39" t="str">
        <f>VLOOKUP($B39,folder_structure!C:D,2,FALSE)</f>
        <v>P:\PhenoCrop\1_flights\DIVERSITY_OATS\3D\20240730 DIVERSITY_OATS M3M 20m 3D 80 85</v>
      </c>
    </row>
    <row r="40" spans="1:16" hidden="1" x14ac:dyDescent="0.3">
      <c r="A40">
        <v>39</v>
      </c>
      <c r="B40" t="s">
        <v>26</v>
      </c>
      <c r="C40">
        <v>18.488692989572801</v>
      </c>
      <c r="D40">
        <v>9.33053748402744</v>
      </c>
      <c r="E40">
        <v>885</v>
      </c>
      <c r="F40">
        <v>0</v>
      </c>
      <c r="G40">
        <v>885</v>
      </c>
      <c r="H40">
        <v>20240805</v>
      </c>
      <c r="I40" t="s">
        <v>4</v>
      </c>
      <c r="J40" t="s">
        <v>380</v>
      </c>
      <c r="K40" t="s">
        <v>381</v>
      </c>
      <c r="L40" t="s">
        <v>5</v>
      </c>
      <c r="M40">
        <v>80</v>
      </c>
      <c r="N40">
        <v>85</v>
      </c>
      <c r="P40" t="str">
        <f>VLOOKUP($B40,folder_structure!C:D,2,FALSE)</f>
        <v>P:\PhenoCrop\1_flights\DIVERSITY_OATS\3D\20240805 DIVERSITY_OATS M3M 20m 3D 80 85</v>
      </c>
    </row>
    <row r="41" spans="1:16" hidden="1" x14ac:dyDescent="0.3">
      <c r="A41">
        <v>40</v>
      </c>
      <c r="B41" t="s">
        <v>28</v>
      </c>
      <c r="C41">
        <v>18.647618397138999</v>
      </c>
      <c r="D41">
        <v>9.4879581825807602</v>
      </c>
      <c r="E41">
        <v>882</v>
      </c>
      <c r="F41">
        <v>0</v>
      </c>
      <c r="G41">
        <v>882</v>
      </c>
      <c r="H41">
        <v>20240813</v>
      </c>
      <c r="I41" t="s">
        <v>4</v>
      </c>
      <c r="J41" t="s">
        <v>380</v>
      </c>
      <c r="K41" t="s">
        <v>381</v>
      </c>
      <c r="L41" t="s">
        <v>5</v>
      </c>
      <c r="M41">
        <v>80</v>
      </c>
      <c r="N41">
        <v>85</v>
      </c>
      <c r="P41" t="str">
        <f>VLOOKUP($B41,folder_structure!C:D,2,FALSE)</f>
        <v>P:\PhenoCrop\1_flights\DIVERSITY_OATS\3D\20240813 DIVERSITY_OATS M3M 20m 3D 80 85</v>
      </c>
    </row>
    <row r="42" spans="1:16" hidden="1" x14ac:dyDescent="0.3">
      <c r="A42">
        <v>41</v>
      </c>
      <c r="B42" t="s">
        <v>30</v>
      </c>
      <c r="C42">
        <v>17.128646273165899</v>
      </c>
      <c r="D42">
        <v>9.0882611563429201</v>
      </c>
      <c r="E42">
        <v>883</v>
      </c>
      <c r="F42">
        <v>0</v>
      </c>
      <c r="G42">
        <v>883</v>
      </c>
      <c r="H42">
        <v>20240820</v>
      </c>
      <c r="I42" t="s">
        <v>4</v>
      </c>
      <c r="J42" t="s">
        <v>380</v>
      </c>
      <c r="K42" t="s">
        <v>381</v>
      </c>
      <c r="L42" t="s">
        <v>5</v>
      </c>
      <c r="M42">
        <v>80</v>
      </c>
      <c r="N42">
        <v>85</v>
      </c>
      <c r="P42" t="str">
        <f>VLOOKUP($B42,folder_structure!C:D,2,FALSE)</f>
        <v>P:\PhenoCrop\1_flights\DIVERSITY_OATS\3D\20240820 DIVERSITY_OATS M3M 20m 3D 80 85</v>
      </c>
    </row>
    <row r="43" spans="1:16" hidden="1" x14ac:dyDescent="0.3">
      <c r="A43">
        <v>42</v>
      </c>
      <c r="B43" t="s">
        <v>33</v>
      </c>
      <c r="C43">
        <v>22.627041183412</v>
      </c>
      <c r="D43">
        <v>14.853005214594299</v>
      </c>
      <c r="E43">
        <v>335</v>
      </c>
      <c r="F43">
        <v>1296</v>
      </c>
      <c r="G43">
        <v>1631</v>
      </c>
      <c r="H43">
        <v>20240603</v>
      </c>
      <c r="I43" t="s">
        <v>4</v>
      </c>
      <c r="J43" t="s">
        <v>380</v>
      </c>
      <c r="K43" t="s">
        <v>382</v>
      </c>
      <c r="L43" t="s">
        <v>32</v>
      </c>
      <c r="M43">
        <v>80</v>
      </c>
      <c r="N43">
        <v>85</v>
      </c>
      <c r="P43" t="str">
        <f>VLOOKUP($B43,folder_structure!C:D,2,FALSE)</f>
        <v>P:\PhenoCrop\1_flights\DIVERSITY_OATS\MS\20240603 DIVERSITY_OATS M3M 30m MS 80 85</v>
      </c>
    </row>
    <row r="44" spans="1:16" hidden="1" x14ac:dyDescent="0.3">
      <c r="A44">
        <v>43</v>
      </c>
      <c r="B44" t="s">
        <v>35</v>
      </c>
      <c r="C44">
        <v>21.6250275690108</v>
      </c>
      <c r="D44">
        <v>14.706892484799001</v>
      </c>
      <c r="E44">
        <v>333</v>
      </c>
      <c r="F44">
        <v>1292</v>
      </c>
      <c r="G44">
        <v>1625</v>
      </c>
      <c r="H44">
        <v>20240607</v>
      </c>
      <c r="I44" t="s">
        <v>4</v>
      </c>
      <c r="J44" t="s">
        <v>380</v>
      </c>
      <c r="K44" t="s">
        <v>382</v>
      </c>
      <c r="L44" t="s">
        <v>32</v>
      </c>
      <c r="M44">
        <v>80</v>
      </c>
      <c r="N44">
        <v>85</v>
      </c>
      <c r="P44" t="str">
        <f>VLOOKUP($B44,folder_structure!C:D,2,FALSE)</f>
        <v>P:\PhenoCrop\1_flights\DIVERSITY_OATS\MS\20240607 DIVERSITY_OATS M3M 30m MS 80 85</v>
      </c>
    </row>
    <row r="45" spans="1:16" hidden="1" x14ac:dyDescent="0.3">
      <c r="A45">
        <v>44</v>
      </c>
      <c r="B45" t="s">
        <v>37</v>
      </c>
      <c r="C45">
        <v>27.0898434566333</v>
      </c>
      <c r="D45">
        <v>14.7835921924561</v>
      </c>
      <c r="E45">
        <v>320</v>
      </c>
      <c r="F45">
        <v>1268</v>
      </c>
      <c r="G45">
        <v>1588</v>
      </c>
      <c r="H45">
        <v>20240611</v>
      </c>
      <c r="I45" t="s">
        <v>4</v>
      </c>
      <c r="J45" t="s">
        <v>380</v>
      </c>
      <c r="K45" t="s">
        <v>382</v>
      </c>
      <c r="L45" t="s">
        <v>32</v>
      </c>
      <c r="M45">
        <v>80</v>
      </c>
      <c r="N45">
        <v>85</v>
      </c>
      <c r="P45" t="str">
        <f>VLOOKUP($B45,folder_structure!C:D,2,FALSE)</f>
        <v>P:\PhenoCrop\1_flights\DIVERSITY_OATS\MS\20240611 DIVERSITY_OATS M3M 30m MS 80 85</v>
      </c>
    </row>
    <row r="46" spans="1:16" hidden="1" x14ac:dyDescent="0.3">
      <c r="A46">
        <v>45</v>
      </c>
      <c r="B46" t="s">
        <v>39</v>
      </c>
      <c r="C46">
        <v>31.220731484703698</v>
      </c>
      <c r="D46">
        <v>14.575229928828699</v>
      </c>
      <c r="E46">
        <v>321</v>
      </c>
      <c r="F46">
        <v>1272</v>
      </c>
      <c r="G46">
        <v>1593</v>
      </c>
      <c r="H46">
        <v>20240619</v>
      </c>
      <c r="I46" t="s">
        <v>4</v>
      </c>
      <c r="J46" t="s">
        <v>380</v>
      </c>
      <c r="K46" t="s">
        <v>382</v>
      </c>
      <c r="L46" t="s">
        <v>32</v>
      </c>
      <c r="M46">
        <v>80</v>
      </c>
      <c r="N46">
        <v>85</v>
      </c>
      <c r="P46" t="str">
        <f>VLOOKUP($B46,folder_structure!C:D,2,FALSE)</f>
        <v>P:\PhenoCrop\1_flights\DIVERSITY_OATS\MS\20240619 DIVERSITY_OATS M3M 30m MS 80 85</v>
      </c>
    </row>
    <row r="47" spans="1:16" hidden="1" x14ac:dyDescent="0.3">
      <c r="A47">
        <v>46</v>
      </c>
      <c r="B47" t="s">
        <v>41</v>
      </c>
      <c r="C47">
        <v>25.646074630320001</v>
      </c>
      <c r="D47">
        <v>14.6019281912595</v>
      </c>
      <c r="E47">
        <v>318</v>
      </c>
      <c r="F47">
        <v>1260</v>
      </c>
      <c r="G47">
        <v>1578</v>
      </c>
      <c r="H47">
        <v>20240624</v>
      </c>
      <c r="I47" t="s">
        <v>4</v>
      </c>
      <c r="J47" t="s">
        <v>380</v>
      </c>
      <c r="K47" t="s">
        <v>382</v>
      </c>
      <c r="L47" t="s">
        <v>32</v>
      </c>
      <c r="M47">
        <v>80</v>
      </c>
      <c r="N47">
        <v>85</v>
      </c>
      <c r="P47" t="str">
        <f>VLOOKUP($B47,folder_structure!C:D,2,FALSE)</f>
        <v>P:\PhenoCrop\1_flights\DIVERSITY_OATS\MS\20240624 DIVERSITY_OATS M3M 30m MS 80 85</v>
      </c>
    </row>
    <row r="48" spans="1:16" hidden="1" x14ac:dyDescent="0.3">
      <c r="A48">
        <v>47</v>
      </c>
      <c r="B48" t="s">
        <v>43</v>
      </c>
      <c r="C48">
        <v>22.8999426886439</v>
      </c>
      <c r="D48">
        <v>13.727968533523301</v>
      </c>
      <c r="E48">
        <v>297</v>
      </c>
      <c r="F48">
        <v>1176</v>
      </c>
      <c r="G48">
        <v>1473</v>
      </c>
      <c r="H48">
        <v>20240703</v>
      </c>
      <c r="I48" t="s">
        <v>4</v>
      </c>
      <c r="J48" t="s">
        <v>380</v>
      </c>
      <c r="K48" t="s">
        <v>382</v>
      </c>
      <c r="L48" t="s">
        <v>32</v>
      </c>
      <c r="M48">
        <v>80</v>
      </c>
      <c r="N48">
        <v>85</v>
      </c>
      <c r="P48" t="str">
        <f>VLOOKUP($B48,folder_structure!C:D,2,FALSE)</f>
        <v>P:\PhenoCrop\1_flights\DIVERSITY_OATS\MS\20240703 DIVERSITY_OATS M3M 30m MS 80 85</v>
      </c>
    </row>
    <row r="49" spans="1:16" hidden="1" x14ac:dyDescent="0.3">
      <c r="A49">
        <v>48</v>
      </c>
      <c r="B49" t="s">
        <v>45</v>
      </c>
      <c r="C49">
        <v>35.908797363750601</v>
      </c>
      <c r="D49">
        <v>13.620043920353</v>
      </c>
      <c r="E49">
        <v>296</v>
      </c>
      <c r="F49">
        <v>1176</v>
      </c>
      <c r="G49">
        <v>1472</v>
      </c>
      <c r="H49">
        <v>20240708</v>
      </c>
      <c r="I49" t="s">
        <v>4</v>
      </c>
      <c r="J49" t="s">
        <v>380</v>
      </c>
      <c r="K49" t="s">
        <v>382</v>
      </c>
      <c r="L49" t="s">
        <v>32</v>
      </c>
      <c r="M49">
        <v>80</v>
      </c>
      <c r="N49">
        <v>85</v>
      </c>
      <c r="P49" t="str">
        <f>VLOOKUP($B49,folder_structure!C:D,2,FALSE)</f>
        <v>P:\PhenoCrop\1_flights\DIVERSITY_OATS\MS\20240708 DIVERSITY_OATS M3M 30m MS 80 85</v>
      </c>
    </row>
    <row r="50" spans="1:16" hidden="1" x14ac:dyDescent="0.3">
      <c r="A50">
        <v>49</v>
      </c>
      <c r="B50" t="s">
        <v>47</v>
      </c>
      <c r="C50">
        <v>21.575054489076098</v>
      </c>
      <c r="D50">
        <v>13.4621932702139</v>
      </c>
      <c r="E50">
        <v>298</v>
      </c>
      <c r="F50">
        <v>1180</v>
      </c>
      <c r="G50">
        <v>1478</v>
      </c>
      <c r="H50">
        <v>20240718</v>
      </c>
      <c r="I50" t="s">
        <v>4</v>
      </c>
      <c r="J50" t="s">
        <v>380</v>
      </c>
      <c r="K50" t="s">
        <v>382</v>
      </c>
      <c r="L50" t="s">
        <v>32</v>
      </c>
      <c r="M50">
        <v>80</v>
      </c>
      <c r="N50">
        <v>85</v>
      </c>
      <c r="P50" t="str">
        <f>VLOOKUP($B50,folder_structure!C:D,2,FALSE)</f>
        <v>P:\PhenoCrop\1_flights\DIVERSITY_OATS\MS\20240718 DIVERSITY_OATS M3M 30m MS 80 85</v>
      </c>
    </row>
    <row r="51" spans="1:16" hidden="1" x14ac:dyDescent="0.3">
      <c r="A51">
        <v>50</v>
      </c>
      <c r="B51" t="s">
        <v>49</v>
      </c>
      <c r="C51">
        <v>23.787133746780398</v>
      </c>
      <c r="D51">
        <v>14.152629483491101</v>
      </c>
      <c r="E51">
        <v>296</v>
      </c>
      <c r="F51">
        <v>1176</v>
      </c>
      <c r="G51">
        <v>1472</v>
      </c>
      <c r="H51">
        <v>20240724</v>
      </c>
      <c r="I51" t="s">
        <v>4</v>
      </c>
      <c r="J51" t="s">
        <v>380</v>
      </c>
      <c r="K51" t="s">
        <v>382</v>
      </c>
      <c r="L51" t="s">
        <v>32</v>
      </c>
      <c r="M51">
        <v>80</v>
      </c>
      <c r="N51">
        <v>85</v>
      </c>
      <c r="P51" t="str">
        <f>VLOOKUP($B51,folder_structure!C:D,2,FALSE)</f>
        <v>P:\PhenoCrop\1_flights\DIVERSITY_OATS\MS\20240724 DIVERSITY_OATS M3M 30m MS 80 85</v>
      </c>
    </row>
    <row r="52" spans="1:16" hidden="1" x14ac:dyDescent="0.3">
      <c r="A52">
        <v>51</v>
      </c>
      <c r="B52" t="s">
        <v>51</v>
      </c>
      <c r="C52">
        <v>26.1208292962983</v>
      </c>
      <c r="D52">
        <v>14.049990597181001</v>
      </c>
      <c r="E52">
        <v>294</v>
      </c>
      <c r="F52">
        <v>1172</v>
      </c>
      <c r="G52">
        <v>1466</v>
      </c>
      <c r="H52">
        <v>20240729</v>
      </c>
      <c r="I52" t="s">
        <v>4</v>
      </c>
      <c r="J52" t="s">
        <v>380</v>
      </c>
      <c r="K52" t="s">
        <v>382</v>
      </c>
      <c r="L52" t="s">
        <v>32</v>
      </c>
      <c r="M52">
        <v>80</v>
      </c>
      <c r="N52">
        <v>85</v>
      </c>
      <c r="P52" t="str">
        <f>VLOOKUP($B52,folder_structure!C:D,2,FALSE)</f>
        <v>P:\PhenoCrop\1_flights\DIVERSITY_OATS\MS\20240729 DIVERSITY_OATS M3M 30m MS 80 85</v>
      </c>
    </row>
    <row r="53" spans="1:16" hidden="1" x14ac:dyDescent="0.3">
      <c r="A53">
        <v>52</v>
      </c>
      <c r="B53" t="s">
        <v>53</v>
      </c>
      <c r="C53">
        <v>22.888820884749201</v>
      </c>
      <c r="D53">
        <v>13.953589069656999</v>
      </c>
      <c r="E53">
        <v>294</v>
      </c>
      <c r="F53">
        <v>1172</v>
      </c>
      <c r="G53">
        <v>1466</v>
      </c>
      <c r="H53">
        <v>20240806</v>
      </c>
      <c r="I53" t="s">
        <v>4</v>
      </c>
      <c r="J53" t="s">
        <v>380</v>
      </c>
      <c r="K53" t="s">
        <v>382</v>
      </c>
      <c r="L53" t="s">
        <v>32</v>
      </c>
      <c r="M53">
        <v>80</v>
      </c>
      <c r="N53">
        <v>85</v>
      </c>
      <c r="P53" t="str">
        <f>VLOOKUP($B53,folder_structure!C:D,2,FALSE)</f>
        <v>P:\PhenoCrop\1_flights\DIVERSITY_OATS\MS\20240806 DIVERSITY_OATS M3M 30m MS 80 85</v>
      </c>
    </row>
    <row r="54" spans="1:16" hidden="1" x14ac:dyDescent="0.3">
      <c r="A54">
        <v>53</v>
      </c>
      <c r="B54" t="s">
        <v>55</v>
      </c>
      <c r="C54">
        <v>27.205461448058401</v>
      </c>
      <c r="D54">
        <v>14.3779116505756</v>
      </c>
      <c r="E54">
        <v>300</v>
      </c>
      <c r="F54">
        <v>1184</v>
      </c>
      <c r="G54">
        <v>1484</v>
      </c>
      <c r="H54">
        <v>20240812</v>
      </c>
      <c r="I54" t="s">
        <v>4</v>
      </c>
      <c r="J54" t="s">
        <v>380</v>
      </c>
      <c r="K54" t="s">
        <v>382</v>
      </c>
      <c r="L54" t="s">
        <v>32</v>
      </c>
      <c r="M54">
        <v>80</v>
      </c>
      <c r="N54">
        <v>85</v>
      </c>
      <c r="P54" t="str">
        <f>VLOOKUP($B54,folder_structure!C:D,2,FALSE)</f>
        <v>P:\PhenoCrop\1_flights\DIVERSITY_OATS\MS\20240812 DIVERSITY_OATS M3M 30m MS 80 85</v>
      </c>
    </row>
    <row r="55" spans="1:16" hidden="1" x14ac:dyDescent="0.3">
      <c r="A55">
        <v>54</v>
      </c>
      <c r="B55" t="s">
        <v>57</v>
      </c>
      <c r="C55">
        <v>27.616947853937699</v>
      </c>
      <c r="D55">
        <v>14.3318593660369</v>
      </c>
      <c r="E55">
        <v>296</v>
      </c>
      <c r="F55">
        <v>1176</v>
      </c>
      <c r="G55">
        <v>1472</v>
      </c>
      <c r="H55">
        <v>20240819</v>
      </c>
      <c r="I55" t="s">
        <v>4</v>
      </c>
      <c r="J55" t="s">
        <v>380</v>
      </c>
      <c r="K55" t="s">
        <v>382</v>
      </c>
      <c r="L55" t="s">
        <v>32</v>
      </c>
      <c r="M55">
        <v>80</v>
      </c>
      <c r="N55">
        <v>85</v>
      </c>
      <c r="P55" t="str">
        <f>VLOOKUP($B55,folder_structure!C:D,2,FALSE)</f>
        <v>P:\PhenoCrop\1_flights\DIVERSITY_OATS\MS\20240819 DIVERSITY_OATS M3M 30m MS 80 85</v>
      </c>
    </row>
    <row r="56" spans="1:16" hidden="1" x14ac:dyDescent="0.3">
      <c r="A56">
        <v>55</v>
      </c>
      <c r="B56" t="s">
        <v>59</v>
      </c>
      <c r="C56">
        <v>26.229319654405099</v>
      </c>
      <c r="D56">
        <v>14.225093316286801</v>
      </c>
      <c r="E56">
        <v>295</v>
      </c>
      <c r="F56">
        <v>1176</v>
      </c>
      <c r="G56">
        <v>1471</v>
      </c>
      <c r="H56">
        <v>20240826</v>
      </c>
      <c r="I56" t="s">
        <v>4</v>
      </c>
      <c r="J56" t="s">
        <v>380</v>
      </c>
      <c r="K56" t="s">
        <v>382</v>
      </c>
      <c r="L56" t="s">
        <v>32</v>
      </c>
      <c r="M56">
        <v>80</v>
      </c>
      <c r="N56">
        <v>85</v>
      </c>
      <c r="P56" t="str">
        <f>VLOOKUP($B56,folder_structure!C:D,2,FALSE)</f>
        <v>P:\PhenoCrop\1_flights\DIVERSITY_OATS\MS\20240826 DIVERSITY_OATS M3M 30m MS 80 85</v>
      </c>
    </row>
    <row r="57" spans="1:16" hidden="1" x14ac:dyDescent="0.3">
      <c r="A57">
        <v>56</v>
      </c>
      <c r="B57" t="s">
        <v>115</v>
      </c>
      <c r="C57">
        <v>9.3283823328092694</v>
      </c>
      <c r="D57">
        <v>2.7224456323310702</v>
      </c>
      <c r="E57">
        <v>297</v>
      </c>
      <c r="F57">
        <v>0</v>
      </c>
      <c r="G57">
        <v>297</v>
      </c>
      <c r="H57">
        <v>20240528</v>
      </c>
      <c r="I57" t="s">
        <v>114</v>
      </c>
      <c r="J57" t="s">
        <v>380</v>
      </c>
      <c r="K57" t="s">
        <v>381</v>
      </c>
      <c r="L57" t="s">
        <v>5</v>
      </c>
      <c r="M57">
        <v>80</v>
      </c>
      <c r="N57">
        <v>85</v>
      </c>
      <c r="P57" t="str">
        <f>VLOOKUP($B57,folder_structure!C:D,2,FALSE)</f>
        <v>P:\PhenoCrop\1_flights\OAT_FRONTIERS\3D\20240528 OAT_FRONTIERS M3M 20m 3D 80 85</v>
      </c>
    </row>
    <row r="58" spans="1:16" hidden="1" x14ac:dyDescent="0.3">
      <c r="A58">
        <v>57</v>
      </c>
      <c r="B58" t="s">
        <v>117</v>
      </c>
      <c r="C58">
        <v>8.4800510415807295</v>
      </c>
      <c r="D58">
        <v>2.69791197218</v>
      </c>
      <c r="E58">
        <v>295</v>
      </c>
      <c r="F58">
        <v>0</v>
      </c>
      <c r="G58">
        <v>295</v>
      </c>
      <c r="H58">
        <v>20240603</v>
      </c>
      <c r="I58" t="s">
        <v>114</v>
      </c>
      <c r="J58" t="s">
        <v>380</v>
      </c>
      <c r="K58" t="s">
        <v>381</v>
      </c>
      <c r="L58" t="s">
        <v>5</v>
      </c>
      <c r="M58">
        <v>80</v>
      </c>
      <c r="N58">
        <v>85</v>
      </c>
      <c r="P58" t="str">
        <f>VLOOKUP($B58,folder_structure!C:D,2,FALSE)</f>
        <v>P:\PhenoCrop\1_flights\OAT_FRONTIERS\3D\20240603 OAT_FRONTIERS M3M 20m 3D 80 85</v>
      </c>
    </row>
    <row r="59" spans="1:16" hidden="1" x14ac:dyDescent="0.3">
      <c r="A59">
        <v>58</v>
      </c>
      <c r="B59" t="s">
        <v>119</v>
      </c>
      <c r="C59">
        <v>8.1331333108246309</v>
      </c>
      <c r="D59">
        <v>2.8837818782776501</v>
      </c>
      <c r="E59">
        <v>296</v>
      </c>
      <c r="F59">
        <v>0</v>
      </c>
      <c r="G59">
        <v>296</v>
      </c>
      <c r="H59">
        <v>20240610</v>
      </c>
      <c r="I59" t="s">
        <v>114</v>
      </c>
      <c r="J59" t="s">
        <v>380</v>
      </c>
      <c r="K59" t="s">
        <v>381</v>
      </c>
      <c r="L59" t="s">
        <v>5</v>
      </c>
      <c r="M59">
        <v>80</v>
      </c>
      <c r="N59">
        <v>85</v>
      </c>
      <c r="P59" t="str">
        <f>VLOOKUP($B59,folder_structure!C:D,2,FALSE)</f>
        <v>P:\PhenoCrop\1_flights\OAT_FRONTIERS\3D\20240610 OAT_FRONTIERS M3M 20m 3D 80 85</v>
      </c>
    </row>
    <row r="60" spans="1:16" hidden="1" x14ac:dyDescent="0.3">
      <c r="A60">
        <v>59</v>
      </c>
      <c r="B60" t="s">
        <v>121</v>
      </c>
      <c r="C60">
        <v>8.1925220396369696</v>
      </c>
      <c r="D60">
        <v>2.7355361310765098</v>
      </c>
      <c r="E60">
        <v>297</v>
      </c>
      <c r="F60">
        <v>0</v>
      </c>
      <c r="G60">
        <v>297</v>
      </c>
      <c r="H60">
        <v>20240619</v>
      </c>
      <c r="I60" t="s">
        <v>114</v>
      </c>
      <c r="J60" t="s">
        <v>380</v>
      </c>
      <c r="K60" t="s">
        <v>381</v>
      </c>
      <c r="L60" t="s">
        <v>5</v>
      </c>
      <c r="M60">
        <v>80</v>
      </c>
      <c r="N60">
        <v>85</v>
      </c>
      <c r="P60" t="str">
        <f>VLOOKUP($B60,folder_structure!C:D,2,FALSE)</f>
        <v>P:\PhenoCrop\1_flights\OAT_FRONTIERS\3D\20240619 OAT_FRONTIERS M3M 20m 3D 80 85</v>
      </c>
    </row>
    <row r="61" spans="1:16" hidden="1" x14ac:dyDescent="0.3">
      <c r="A61">
        <v>60</v>
      </c>
      <c r="B61" t="s">
        <v>123</v>
      </c>
      <c r="C61">
        <v>8.3735990803688694</v>
      </c>
      <c r="D61">
        <v>2.4879864584654499</v>
      </c>
      <c r="E61">
        <v>295</v>
      </c>
      <c r="F61">
        <v>0</v>
      </c>
      <c r="G61">
        <v>295</v>
      </c>
      <c r="H61">
        <v>20240625</v>
      </c>
      <c r="I61" t="s">
        <v>114</v>
      </c>
      <c r="J61" t="s">
        <v>380</v>
      </c>
      <c r="K61" t="s">
        <v>381</v>
      </c>
      <c r="L61" t="s">
        <v>5</v>
      </c>
      <c r="M61">
        <v>80</v>
      </c>
      <c r="N61">
        <v>85</v>
      </c>
      <c r="P61" t="str">
        <f>VLOOKUP($B61,folder_structure!C:D,2,FALSE)</f>
        <v>P:\PhenoCrop\1_flights\OAT_FRONTIERS\3D\20240625 OAT_FRONTIERS M3M 20m 3D 80 85</v>
      </c>
    </row>
    <row r="62" spans="1:16" hidden="1" x14ac:dyDescent="0.3">
      <c r="A62">
        <v>61</v>
      </c>
      <c r="B62" t="s">
        <v>125</v>
      </c>
      <c r="C62">
        <v>7.7980056768283204</v>
      </c>
      <c r="D62">
        <v>2.8064723396673799</v>
      </c>
      <c r="E62">
        <v>295</v>
      </c>
      <c r="F62">
        <v>0</v>
      </c>
      <c r="G62">
        <v>295</v>
      </c>
      <c r="H62">
        <v>20240703</v>
      </c>
      <c r="I62" t="s">
        <v>114</v>
      </c>
      <c r="J62" t="s">
        <v>380</v>
      </c>
      <c r="K62" t="s">
        <v>381</v>
      </c>
      <c r="L62" t="s">
        <v>5</v>
      </c>
      <c r="M62">
        <v>80</v>
      </c>
      <c r="N62">
        <v>85</v>
      </c>
      <c r="P62" t="str">
        <f>VLOOKUP($B62,folder_structure!C:D,2,FALSE)</f>
        <v>P:\PhenoCrop\1_flights\OAT_FRONTIERS\3D\20240703 OAT_FRONTIERS M3M 20m 3D 80 85</v>
      </c>
    </row>
    <row r="63" spans="1:16" hidden="1" x14ac:dyDescent="0.3">
      <c r="A63">
        <v>62</v>
      </c>
      <c r="B63" t="s">
        <v>127</v>
      </c>
      <c r="C63">
        <v>7.8963848697021604</v>
      </c>
      <c r="D63">
        <v>2.6248680138960401</v>
      </c>
      <c r="E63">
        <v>295</v>
      </c>
      <c r="F63">
        <v>0</v>
      </c>
      <c r="G63">
        <v>295</v>
      </c>
      <c r="H63">
        <v>20240709</v>
      </c>
      <c r="I63" t="s">
        <v>114</v>
      </c>
      <c r="J63" t="s">
        <v>380</v>
      </c>
      <c r="K63" t="s">
        <v>381</v>
      </c>
      <c r="L63" t="s">
        <v>5</v>
      </c>
      <c r="M63">
        <v>80</v>
      </c>
      <c r="N63">
        <v>85</v>
      </c>
      <c r="P63" t="str">
        <f>VLOOKUP($B63,folder_structure!C:D,2,FALSE)</f>
        <v>P:\PhenoCrop\1_flights\OAT_FRONTIERS\3D\20240709 OAT_FRONTIERS M3M 20m 3D 80 85</v>
      </c>
    </row>
    <row r="64" spans="1:16" hidden="1" x14ac:dyDescent="0.3">
      <c r="A64">
        <v>63</v>
      </c>
      <c r="B64" t="s">
        <v>129</v>
      </c>
      <c r="C64">
        <v>7.6454252758994699</v>
      </c>
      <c r="D64">
        <v>2.9037074372172298</v>
      </c>
      <c r="E64">
        <v>295</v>
      </c>
      <c r="F64">
        <v>0</v>
      </c>
      <c r="G64">
        <v>295</v>
      </c>
      <c r="H64">
        <v>20240716</v>
      </c>
      <c r="I64" t="s">
        <v>114</v>
      </c>
      <c r="J64" t="s">
        <v>380</v>
      </c>
      <c r="K64" t="s">
        <v>381</v>
      </c>
      <c r="L64" t="s">
        <v>5</v>
      </c>
      <c r="M64">
        <v>80</v>
      </c>
      <c r="N64">
        <v>85</v>
      </c>
      <c r="P64" t="str">
        <f>VLOOKUP($B64,folder_structure!C:D,2,FALSE)</f>
        <v>P:\PhenoCrop\1_flights\OAT_FRONTIERS\3D\20240716 OAT_FRONTIERS M3M 20m 3D 80 85</v>
      </c>
    </row>
    <row r="65" spans="1:16" hidden="1" x14ac:dyDescent="0.3">
      <c r="A65">
        <v>64</v>
      </c>
      <c r="B65" t="s">
        <v>131</v>
      </c>
      <c r="C65">
        <v>7.3496780507266504</v>
      </c>
      <c r="D65">
        <v>3.0713585605844802</v>
      </c>
      <c r="E65">
        <v>295</v>
      </c>
      <c r="F65">
        <v>0</v>
      </c>
      <c r="G65">
        <v>295</v>
      </c>
      <c r="H65">
        <v>20240723</v>
      </c>
      <c r="I65" t="s">
        <v>114</v>
      </c>
      <c r="J65" t="s">
        <v>380</v>
      </c>
      <c r="K65" t="s">
        <v>381</v>
      </c>
      <c r="L65" t="s">
        <v>5</v>
      </c>
      <c r="M65">
        <v>80</v>
      </c>
      <c r="N65">
        <v>85</v>
      </c>
      <c r="P65" t="str">
        <f>VLOOKUP($B65,folder_structure!C:D,2,FALSE)</f>
        <v>P:\PhenoCrop\1_flights\OAT_FRONTIERS\3D\20240723 OAT_FRONTIERS M3M 20m 3D 80 85</v>
      </c>
    </row>
    <row r="66" spans="1:16" hidden="1" x14ac:dyDescent="0.3">
      <c r="A66">
        <v>65</v>
      </c>
      <c r="B66" t="s">
        <v>133</v>
      </c>
      <c r="C66">
        <v>7.8577056098729301</v>
      </c>
      <c r="D66">
        <v>3.0380416670814099</v>
      </c>
      <c r="E66">
        <v>295</v>
      </c>
      <c r="F66">
        <v>0</v>
      </c>
      <c r="G66">
        <v>295</v>
      </c>
      <c r="H66">
        <v>20240730</v>
      </c>
      <c r="I66" t="s">
        <v>114</v>
      </c>
      <c r="J66" t="s">
        <v>380</v>
      </c>
      <c r="K66" t="s">
        <v>381</v>
      </c>
      <c r="L66" t="s">
        <v>5</v>
      </c>
      <c r="M66">
        <v>80</v>
      </c>
      <c r="N66">
        <v>85</v>
      </c>
      <c r="P66" t="str">
        <f>VLOOKUP($B66,folder_structure!C:D,2,FALSE)</f>
        <v>P:\PhenoCrop\1_flights\OAT_FRONTIERS\3D\20240730 OAT_FRONTIERS M3M 20m 3D 80 85</v>
      </c>
    </row>
    <row r="67" spans="1:16" hidden="1" x14ac:dyDescent="0.3">
      <c r="A67">
        <v>66</v>
      </c>
      <c r="B67" t="s">
        <v>135</v>
      </c>
      <c r="C67">
        <v>8.8295805323868901</v>
      </c>
      <c r="D67">
        <v>3.1301329936832101</v>
      </c>
      <c r="E67">
        <v>304</v>
      </c>
      <c r="F67">
        <v>0</v>
      </c>
      <c r="G67">
        <v>304</v>
      </c>
      <c r="H67">
        <v>20240805</v>
      </c>
      <c r="I67" t="s">
        <v>114</v>
      </c>
      <c r="J67" t="s">
        <v>380</v>
      </c>
      <c r="K67" t="s">
        <v>381</v>
      </c>
      <c r="L67" t="s">
        <v>5</v>
      </c>
      <c r="M67">
        <v>80</v>
      </c>
      <c r="N67">
        <v>85</v>
      </c>
      <c r="P67" t="str">
        <f>VLOOKUP($B67,folder_structure!C:D,2,FALSE)</f>
        <v>P:\PhenoCrop\1_flights\OAT_FRONTIERS\3D\20240805 OAT_FRONTIERS M3M 20m 3D 80 85</v>
      </c>
    </row>
    <row r="68" spans="1:16" hidden="1" x14ac:dyDescent="0.3">
      <c r="A68">
        <v>67</v>
      </c>
      <c r="B68" t="s">
        <v>137</v>
      </c>
      <c r="C68">
        <v>7.7248533507808999</v>
      </c>
      <c r="D68">
        <v>3.2849780600517899</v>
      </c>
      <c r="E68">
        <v>295</v>
      </c>
      <c r="F68">
        <v>0</v>
      </c>
      <c r="G68">
        <v>295</v>
      </c>
      <c r="H68">
        <v>20240812</v>
      </c>
      <c r="I68" t="s">
        <v>114</v>
      </c>
      <c r="J68" t="s">
        <v>380</v>
      </c>
      <c r="K68" t="s">
        <v>381</v>
      </c>
      <c r="L68" t="s">
        <v>5</v>
      </c>
      <c r="M68">
        <v>80</v>
      </c>
      <c r="N68">
        <v>85</v>
      </c>
      <c r="P68" t="str">
        <f>VLOOKUP($B68,folder_structure!C:D,2,FALSE)</f>
        <v>P:\PhenoCrop\1_flights\OAT_FRONTIERS\3D\20240812 OAT_FRONTIERS M3M 20m 3D 80 85</v>
      </c>
    </row>
    <row r="69" spans="1:16" hidden="1" x14ac:dyDescent="0.3">
      <c r="A69">
        <v>68</v>
      </c>
      <c r="B69" t="s">
        <v>139</v>
      </c>
      <c r="C69">
        <v>7.9588842354714799</v>
      </c>
      <c r="D69">
        <v>3.2827582014724599</v>
      </c>
      <c r="E69">
        <v>295</v>
      </c>
      <c r="F69">
        <v>0</v>
      </c>
      <c r="G69">
        <v>295</v>
      </c>
      <c r="H69">
        <v>20240819</v>
      </c>
      <c r="I69" t="s">
        <v>114</v>
      </c>
      <c r="J69" t="s">
        <v>380</v>
      </c>
      <c r="K69" t="s">
        <v>381</v>
      </c>
      <c r="L69" t="s">
        <v>5</v>
      </c>
      <c r="M69">
        <v>80</v>
      </c>
      <c r="N69">
        <v>85</v>
      </c>
      <c r="P69" t="str">
        <f>VLOOKUP($B69,folder_structure!C:D,2,FALSE)</f>
        <v>P:\PhenoCrop\1_flights\OAT_FRONTIERS\3D\20240819 OAT_FRONTIERS M3M 20m 3D 80 85</v>
      </c>
    </row>
    <row r="70" spans="1:16" x14ac:dyDescent="0.3">
      <c r="A70">
        <v>69</v>
      </c>
      <c r="B70" t="s">
        <v>141</v>
      </c>
      <c r="C70">
        <v>20.0549678467214</v>
      </c>
      <c r="D70">
        <v>11.410286319441999</v>
      </c>
      <c r="E70">
        <v>246</v>
      </c>
      <c r="F70">
        <v>968</v>
      </c>
      <c r="G70">
        <v>1214</v>
      </c>
      <c r="H70">
        <v>20240603</v>
      </c>
      <c r="I70" t="s">
        <v>114</v>
      </c>
      <c r="J70" t="s">
        <v>380</v>
      </c>
      <c r="K70" t="s">
        <v>381</v>
      </c>
      <c r="L70" t="s">
        <v>32</v>
      </c>
      <c r="M70">
        <v>80</v>
      </c>
      <c r="N70">
        <v>85</v>
      </c>
      <c r="P70" t="str">
        <f>VLOOKUP($B70,folder_structure!C:D,2,FALSE)</f>
        <v>P:\PhenoCrop\1_flights\OAT_FRONTIERS\MS\20240603 OAT_FRONTIERS M3M 20m MS 80 85</v>
      </c>
    </row>
    <row r="71" spans="1:16" x14ac:dyDescent="0.3">
      <c r="A71">
        <v>70</v>
      </c>
      <c r="B71" t="s">
        <v>143</v>
      </c>
      <c r="C71">
        <v>8.8502429025247693</v>
      </c>
      <c r="D71">
        <v>5.3545194575563002</v>
      </c>
      <c r="E71">
        <v>119</v>
      </c>
      <c r="F71">
        <v>456</v>
      </c>
      <c r="G71">
        <v>575</v>
      </c>
      <c r="H71">
        <v>20240603</v>
      </c>
      <c r="I71" t="s">
        <v>114</v>
      </c>
      <c r="J71" t="s">
        <v>380</v>
      </c>
      <c r="K71" t="s">
        <v>382</v>
      </c>
      <c r="L71" t="s">
        <v>32</v>
      </c>
      <c r="M71">
        <v>80</v>
      </c>
      <c r="N71">
        <v>85</v>
      </c>
      <c r="P71" t="str">
        <f>VLOOKUP($B71,folder_structure!C:D,2,FALSE)</f>
        <v>P:\PhenoCrop\1_flights\OAT_FRONTIERS\MS\20240603 OAT_FRONTIERS M3M 30m MS 80 85</v>
      </c>
    </row>
    <row r="72" spans="1:16" x14ac:dyDescent="0.3">
      <c r="A72">
        <v>71</v>
      </c>
      <c r="B72" t="s">
        <v>145</v>
      </c>
      <c r="C72">
        <v>15.86795532424</v>
      </c>
      <c r="D72">
        <v>11.586890543811</v>
      </c>
      <c r="E72">
        <v>244</v>
      </c>
      <c r="F72">
        <v>964</v>
      </c>
      <c r="G72">
        <v>1208</v>
      </c>
      <c r="H72">
        <v>20240607</v>
      </c>
      <c r="I72" t="s">
        <v>114</v>
      </c>
      <c r="J72" t="s">
        <v>380</v>
      </c>
      <c r="K72" t="s">
        <v>381</v>
      </c>
      <c r="L72" t="s">
        <v>32</v>
      </c>
      <c r="M72">
        <v>80</v>
      </c>
      <c r="N72">
        <v>85</v>
      </c>
      <c r="P72" t="str">
        <f>VLOOKUP($B72,folder_structure!C:D,2,FALSE)</f>
        <v>P:\PhenoCrop\1_flights\OAT_FRONTIERS\MS\20240607 OAT_FRONTIERS M3M 20m MS 80 85</v>
      </c>
    </row>
    <row r="73" spans="1:16" x14ac:dyDescent="0.3">
      <c r="A73">
        <v>72</v>
      </c>
      <c r="B73" t="s">
        <v>147</v>
      </c>
      <c r="C73">
        <v>7.9866075329482502</v>
      </c>
      <c r="D73">
        <v>5.3929205276071999</v>
      </c>
      <c r="E73">
        <v>117</v>
      </c>
      <c r="F73">
        <v>452</v>
      </c>
      <c r="G73">
        <v>569</v>
      </c>
      <c r="H73">
        <v>20240607</v>
      </c>
      <c r="I73" t="s">
        <v>114</v>
      </c>
      <c r="J73" t="s">
        <v>380</v>
      </c>
      <c r="K73" t="s">
        <v>382</v>
      </c>
      <c r="L73" t="s">
        <v>32</v>
      </c>
      <c r="M73">
        <v>80</v>
      </c>
      <c r="N73">
        <v>85</v>
      </c>
      <c r="P73" t="str">
        <f>VLOOKUP($B73,folder_structure!C:D,2,FALSE)</f>
        <v>P:\PhenoCrop\1_flights\OAT_FRONTIERS\MS\20240607 OAT_FRONTIERS M3M 30m MS 80 85</v>
      </c>
    </row>
    <row r="74" spans="1:16" x14ac:dyDescent="0.3">
      <c r="A74">
        <v>73</v>
      </c>
      <c r="B74" t="s">
        <v>149</v>
      </c>
      <c r="C74">
        <v>20.340618429705501</v>
      </c>
      <c r="D74">
        <v>11.1803016783669</v>
      </c>
      <c r="E74">
        <v>244</v>
      </c>
      <c r="F74">
        <v>964</v>
      </c>
      <c r="G74">
        <v>1208</v>
      </c>
      <c r="H74">
        <v>20240611</v>
      </c>
      <c r="I74" t="s">
        <v>114</v>
      </c>
      <c r="J74" t="s">
        <v>380</v>
      </c>
      <c r="K74" t="s">
        <v>381</v>
      </c>
      <c r="L74" t="s">
        <v>32</v>
      </c>
      <c r="M74">
        <v>80</v>
      </c>
      <c r="N74">
        <v>85</v>
      </c>
      <c r="P74" t="str">
        <f>VLOOKUP($B74,folder_structure!C:D,2,FALSE)</f>
        <v>P:\PhenoCrop\1_flights\OAT_FRONTIERS\MS\20240611 OAT_FRONTIERS M3M 20m MS 80 85</v>
      </c>
    </row>
    <row r="75" spans="1:16" x14ac:dyDescent="0.3">
      <c r="A75">
        <v>74</v>
      </c>
      <c r="B75" t="s">
        <v>151</v>
      </c>
      <c r="C75">
        <v>11.460859327576999</v>
      </c>
      <c r="D75">
        <v>5.3312413403764296</v>
      </c>
      <c r="E75">
        <v>121</v>
      </c>
      <c r="F75">
        <v>460</v>
      </c>
      <c r="G75">
        <v>581</v>
      </c>
      <c r="H75">
        <v>20240611</v>
      </c>
      <c r="I75" t="s">
        <v>114</v>
      </c>
      <c r="J75" t="s">
        <v>380</v>
      </c>
      <c r="K75" t="s">
        <v>382</v>
      </c>
      <c r="L75" t="s">
        <v>32</v>
      </c>
      <c r="M75">
        <v>80</v>
      </c>
      <c r="N75">
        <v>85</v>
      </c>
      <c r="P75" t="str">
        <f>VLOOKUP($B75,folder_structure!C:D,2,FALSE)</f>
        <v>P:\PhenoCrop\1_flights\OAT_FRONTIERS\MS\20240611 OAT_FRONTIERS M3M 30m MS 80 85</v>
      </c>
    </row>
    <row r="76" spans="1:16" x14ac:dyDescent="0.3">
      <c r="A76">
        <v>75</v>
      </c>
      <c r="B76" t="s">
        <v>153</v>
      </c>
      <c r="C76">
        <v>14.3259105551987</v>
      </c>
      <c r="D76">
        <v>5.1694504879415</v>
      </c>
      <c r="E76">
        <v>113</v>
      </c>
      <c r="F76">
        <v>444</v>
      </c>
      <c r="G76">
        <v>557</v>
      </c>
      <c r="H76">
        <v>20240620</v>
      </c>
      <c r="I76" t="s">
        <v>114</v>
      </c>
      <c r="J76" t="s">
        <v>380</v>
      </c>
      <c r="K76" t="s">
        <v>382</v>
      </c>
      <c r="L76" t="s">
        <v>32</v>
      </c>
      <c r="M76">
        <v>80</v>
      </c>
      <c r="N76">
        <v>85</v>
      </c>
      <c r="P76" t="str">
        <f>VLOOKUP($B76,folder_structure!C:D,2,FALSE)</f>
        <v>P:\PhenoCrop\1_flights\OAT_FRONTIERS\MS\20240620 OAT_FRONTIERS M3M 30m MS 80 85</v>
      </c>
    </row>
    <row r="77" spans="1:16" x14ac:dyDescent="0.3">
      <c r="A77">
        <v>76</v>
      </c>
      <c r="B77" t="s">
        <v>155</v>
      </c>
      <c r="C77">
        <v>30.4816060988232</v>
      </c>
      <c r="D77">
        <v>11.357569792307901</v>
      </c>
      <c r="E77">
        <v>244</v>
      </c>
      <c r="F77">
        <v>964</v>
      </c>
      <c r="G77">
        <v>1208</v>
      </c>
      <c r="H77">
        <v>20240621</v>
      </c>
      <c r="I77" t="s">
        <v>114</v>
      </c>
      <c r="J77" t="s">
        <v>380</v>
      </c>
      <c r="K77" t="s">
        <v>381</v>
      </c>
      <c r="L77" t="s">
        <v>32</v>
      </c>
      <c r="M77">
        <v>80</v>
      </c>
      <c r="N77">
        <v>85</v>
      </c>
      <c r="P77" t="str">
        <f>VLOOKUP($B77,folder_structure!C:D,2,FALSE)</f>
        <v>P:\PhenoCrop\1_flights\OAT_FRONTIERS\MS\20240621 OAT_FRONTIERS M3M 20m MS 80 85</v>
      </c>
    </row>
    <row r="78" spans="1:16" x14ac:dyDescent="0.3">
      <c r="A78">
        <v>77</v>
      </c>
      <c r="B78" t="s">
        <v>157</v>
      </c>
      <c r="C78">
        <v>17.616049069911199</v>
      </c>
      <c r="D78">
        <v>11.305472820997201</v>
      </c>
      <c r="E78">
        <v>244</v>
      </c>
      <c r="F78">
        <v>964</v>
      </c>
      <c r="G78">
        <v>1208</v>
      </c>
      <c r="H78">
        <v>20240624</v>
      </c>
      <c r="I78" t="s">
        <v>114</v>
      </c>
      <c r="J78" t="s">
        <v>380</v>
      </c>
      <c r="K78" t="s">
        <v>381</v>
      </c>
      <c r="L78" t="s">
        <v>32</v>
      </c>
      <c r="M78">
        <v>80</v>
      </c>
      <c r="N78">
        <v>85</v>
      </c>
      <c r="P78" t="str">
        <f>VLOOKUP($B78,folder_structure!C:D,2,FALSE)</f>
        <v>P:\PhenoCrop\1_flights\OAT_FRONTIERS\MS\20240624 OAT_FRONTIERS M3M 20m MS 80 85</v>
      </c>
    </row>
    <row r="79" spans="1:16" x14ac:dyDescent="0.3">
      <c r="A79">
        <v>78</v>
      </c>
      <c r="B79" t="s">
        <v>159</v>
      </c>
      <c r="C79">
        <v>10.099837065674301</v>
      </c>
      <c r="D79">
        <v>5.2124227937310899</v>
      </c>
      <c r="E79">
        <v>114</v>
      </c>
      <c r="F79">
        <v>444</v>
      </c>
      <c r="G79">
        <v>558</v>
      </c>
      <c r="H79">
        <v>20240624</v>
      </c>
      <c r="I79" t="s">
        <v>114</v>
      </c>
      <c r="J79" t="s">
        <v>380</v>
      </c>
      <c r="K79" t="s">
        <v>382</v>
      </c>
      <c r="L79" t="s">
        <v>32</v>
      </c>
      <c r="M79">
        <v>80</v>
      </c>
      <c r="N79">
        <v>85</v>
      </c>
      <c r="P79" t="str">
        <f>VLOOKUP($B79,folder_structure!C:D,2,FALSE)</f>
        <v>P:\PhenoCrop\1_flights\OAT_FRONTIERS\MS\20240624 OAT_FRONTIERS M3M 30m MS 80 85</v>
      </c>
    </row>
    <row r="80" spans="1:16" x14ac:dyDescent="0.3">
      <c r="A80">
        <v>79</v>
      </c>
      <c r="B80" t="s">
        <v>161</v>
      </c>
      <c r="C80">
        <v>16.2813849328085</v>
      </c>
      <c r="D80">
        <v>11.234178914688499</v>
      </c>
      <c r="E80">
        <v>244</v>
      </c>
      <c r="F80">
        <v>964</v>
      </c>
      <c r="G80">
        <v>1208</v>
      </c>
      <c r="H80">
        <v>20240702</v>
      </c>
      <c r="I80" t="s">
        <v>114</v>
      </c>
      <c r="J80" t="s">
        <v>380</v>
      </c>
      <c r="K80" t="s">
        <v>381</v>
      </c>
      <c r="L80" t="s">
        <v>32</v>
      </c>
      <c r="M80">
        <v>80</v>
      </c>
      <c r="N80">
        <v>85</v>
      </c>
      <c r="P80" t="str">
        <f>VLOOKUP($B80,folder_structure!C:D,2,FALSE)</f>
        <v>P:\PhenoCrop\1_flights\OAT_FRONTIERS\MS\20240702 OAT_FRONTIERS M3M 20m MS 80 85</v>
      </c>
    </row>
    <row r="81" spans="1:16" x14ac:dyDescent="0.3">
      <c r="A81">
        <v>80</v>
      </c>
      <c r="B81" t="s">
        <v>163</v>
      </c>
      <c r="C81">
        <v>10.0082860663533</v>
      </c>
      <c r="D81">
        <v>4.6885014167055399</v>
      </c>
      <c r="E81">
        <v>104</v>
      </c>
      <c r="F81">
        <v>408</v>
      </c>
      <c r="G81">
        <v>512</v>
      </c>
      <c r="H81">
        <v>20240703</v>
      </c>
      <c r="I81" t="s">
        <v>114</v>
      </c>
      <c r="J81" t="s">
        <v>380</v>
      </c>
      <c r="K81" t="s">
        <v>382</v>
      </c>
      <c r="L81" t="s">
        <v>32</v>
      </c>
      <c r="M81">
        <v>80</v>
      </c>
      <c r="N81">
        <v>85</v>
      </c>
      <c r="P81" t="str">
        <f>VLOOKUP($B81,folder_structure!C:D,2,FALSE)</f>
        <v>P:\PhenoCrop\1_flights\OAT_FRONTIERS\MS\20240703 OAT_FRONTIERS M3M 30m MS 80 85</v>
      </c>
    </row>
    <row r="82" spans="1:16" x14ac:dyDescent="0.3">
      <c r="A82">
        <v>81</v>
      </c>
      <c r="B82" t="s">
        <v>165</v>
      </c>
      <c r="C82">
        <v>12.264327785931499</v>
      </c>
      <c r="D82">
        <v>10.7173094497993</v>
      </c>
      <c r="E82">
        <v>231</v>
      </c>
      <c r="F82">
        <v>912</v>
      </c>
      <c r="G82">
        <v>1143</v>
      </c>
      <c r="H82">
        <v>20240708</v>
      </c>
      <c r="I82" t="s">
        <v>114</v>
      </c>
      <c r="J82" t="s">
        <v>380</v>
      </c>
      <c r="K82" t="s">
        <v>381</v>
      </c>
      <c r="L82" t="s">
        <v>32</v>
      </c>
      <c r="M82">
        <v>80</v>
      </c>
      <c r="N82">
        <v>85</v>
      </c>
      <c r="P82" t="str">
        <f>VLOOKUP($B82,folder_structure!C:D,2,FALSE)</f>
        <v>P:\PhenoCrop\1_flights\OAT_FRONTIERS\MS\20240708 OAT_FRONTIERS M3M 20m MS 80 85</v>
      </c>
    </row>
    <row r="83" spans="1:16" x14ac:dyDescent="0.3">
      <c r="A83">
        <v>82</v>
      </c>
      <c r="B83" t="s">
        <v>167</v>
      </c>
      <c r="C83">
        <v>9.8746892847120709</v>
      </c>
      <c r="D83">
        <v>4.7964251609519097</v>
      </c>
      <c r="E83">
        <v>105</v>
      </c>
      <c r="F83">
        <v>408</v>
      </c>
      <c r="G83">
        <v>513</v>
      </c>
      <c r="H83">
        <v>20240708</v>
      </c>
      <c r="I83" t="s">
        <v>114</v>
      </c>
      <c r="J83" t="s">
        <v>380</v>
      </c>
      <c r="K83" t="s">
        <v>382</v>
      </c>
      <c r="L83" t="s">
        <v>32</v>
      </c>
      <c r="M83">
        <v>80</v>
      </c>
      <c r="N83">
        <v>85</v>
      </c>
      <c r="P83" t="str">
        <f>VLOOKUP($B83,folder_structure!C:D,2,FALSE)</f>
        <v>P:\PhenoCrop\1_flights\OAT_FRONTIERS\MS\20240708 OAT_FRONTIERS M3M 30m MS 80 85</v>
      </c>
    </row>
    <row r="84" spans="1:16" x14ac:dyDescent="0.3">
      <c r="A84">
        <v>83</v>
      </c>
      <c r="B84" t="s">
        <v>169</v>
      </c>
      <c r="C84">
        <v>13.615501130930999</v>
      </c>
      <c r="D84">
        <v>10.783235342241801</v>
      </c>
      <c r="E84">
        <v>226</v>
      </c>
      <c r="F84">
        <v>900</v>
      </c>
      <c r="G84">
        <v>1126</v>
      </c>
      <c r="H84">
        <v>20240718</v>
      </c>
      <c r="I84" t="s">
        <v>114</v>
      </c>
      <c r="J84" t="s">
        <v>380</v>
      </c>
      <c r="K84" t="s">
        <v>381</v>
      </c>
      <c r="L84" t="s">
        <v>32</v>
      </c>
      <c r="M84">
        <v>80</v>
      </c>
      <c r="N84">
        <v>85</v>
      </c>
      <c r="P84" t="str">
        <f>VLOOKUP($B84,folder_structure!C:D,2,FALSE)</f>
        <v>P:\PhenoCrop\1_flights\OAT_FRONTIERS\MS\20240718 OAT_FRONTIERS M3M 20m MS 80 85</v>
      </c>
    </row>
    <row r="85" spans="1:16" x14ac:dyDescent="0.3">
      <c r="A85">
        <v>84</v>
      </c>
      <c r="B85" t="s">
        <v>171</v>
      </c>
      <c r="C85">
        <v>7.1257502948865197</v>
      </c>
      <c r="D85">
        <v>4.74479474686086</v>
      </c>
      <c r="E85">
        <v>101</v>
      </c>
      <c r="F85">
        <v>400</v>
      </c>
      <c r="G85">
        <v>501</v>
      </c>
      <c r="H85">
        <v>20240718</v>
      </c>
      <c r="I85" t="s">
        <v>114</v>
      </c>
      <c r="J85" t="s">
        <v>380</v>
      </c>
      <c r="K85" t="s">
        <v>382</v>
      </c>
      <c r="L85" t="s">
        <v>32</v>
      </c>
      <c r="M85">
        <v>80</v>
      </c>
      <c r="N85">
        <v>85</v>
      </c>
      <c r="P85" t="str">
        <f>VLOOKUP($B85,folder_structure!C:D,2,FALSE)</f>
        <v>P:\PhenoCrop\1_flights\OAT_FRONTIERS\MS\20240718 OAT_FRONTIERS M3M 30m MS 80 85</v>
      </c>
    </row>
    <row r="86" spans="1:16" x14ac:dyDescent="0.3">
      <c r="A86">
        <v>85</v>
      </c>
      <c r="B86" t="s">
        <v>177</v>
      </c>
      <c r="C86">
        <v>18.157166108489001</v>
      </c>
      <c r="D86">
        <v>10.941994476132001</v>
      </c>
      <c r="E86">
        <v>228</v>
      </c>
      <c r="F86">
        <v>904</v>
      </c>
      <c r="G86">
        <v>1132</v>
      </c>
      <c r="H86">
        <v>20240729</v>
      </c>
      <c r="I86" t="s">
        <v>114</v>
      </c>
      <c r="J86" t="s">
        <v>380</v>
      </c>
      <c r="K86" t="s">
        <v>381</v>
      </c>
      <c r="L86" t="s">
        <v>32</v>
      </c>
      <c r="M86">
        <v>80</v>
      </c>
      <c r="N86">
        <v>85</v>
      </c>
      <c r="P86" t="str">
        <f>VLOOKUP($B86,folder_structure!C:D,2,FALSE)</f>
        <v>P:\PhenoCrop\1_flights\OAT_FRONTIERS\MS\20240729 OAT_FRONTIERS M3M 20m MS 80 85</v>
      </c>
    </row>
    <row r="87" spans="1:16" x14ac:dyDescent="0.3">
      <c r="A87">
        <v>86</v>
      </c>
      <c r="B87" t="s">
        <v>179</v>
      </c>
      <c r="C87">
        <v>8.1003059726208395</v>
      </c>
      <c r="D87">
        <v>4.7955591082572901</v>
      </c>
      <c r="E87">
        <v>101</v>
      </c>
      <c r="F87">
        <v>400</v>
      </c>
      <c r="G87">
        <v>501</v>
      </c>
      <c r="H87">
        <v>20240729</v>
      </c>
      <c r="I87" t="s">
        <v>114</v>
      </c>
      <c r="J87" t="s">
        <v>380</v>
      </c>
      <c r="K87" t="s">
        <v>382</v>
      </c>
      <c r="L87" t="s">
        <v>32</v>
      </c>
      <c r="M87">
        <v>80</v>
      </c>
      <c r="N87">
        <v>85</v>
      </c>
      <c r="P87" t="str">
        <f>VLOOKUP($B87,folder_structure!C:D,2,FALSE)</f>
        <v>P:\PhenoCrop\1_flights\OAT_FRONTIERS\MS\20240729 OAT_FRONTIERS M3M 30m MS 80 85</v>
      </c>
    </row>
    <row r="88" spans="1:16" x14ac:dyDescent="0.3">
      <c r="A88">
        <v>87</v>
      </c>
      <c r="B88" t="s">
        <v>181</v>
      </c>
      <c r="C88">
        <v>17.043077965266999</v>
      </c>
      <c r="D88">
        <v>10.9330701371654</v>
      </c>
      <c r="E88">
        <v>229</v>
      </c>
      <c r="F88">
        <v>908</v>
      </c>
      <c r="G88">
        <v>1137</v>
      </c>
      <c r="H88">
        <v>20240805</v>
      </c>
      <c r="I88" t="s">
        <v>114</v>
      </c>
      <c r="J88" t="s">
        <v>380</v>
      </c>
      <c r="K88" t="s">
        <v>381</v>
      </c>
      <c r="L88" t="s">
        <v>32</v>
      </c>
      <c r="M88">
        <v>80</v>
      </c>
      <c r="N88">
        <v>85</v>
      </c>
      <c r="P88" t="str">
        <f>VLOOKUP($B88,folder_structure!C:D,2,FALSE)</f>
        <v>P:\PhenoCrop\1_flights\OAT_FRONTIERS\MS\20240805 OAT_FRONTIERS M3M 20m MS 80 85</v>
      </c>
    </row>
    <row r="89" spans="1:16" x14ac:dyDescent="0.3">
      <c r="A89">
        <v>88</v>
      </c>
      <c r="B89" t="s">
        <v>183</v>
      </c>
      <c r="C89">
        <v>10.1739010764285</v>
      </c>
      <c r="D89">
        <v>4.8547977283596904</v>
      </c>
      <c r="E89">
        <v>103</v>
      </c>
      <c r="F89">
        <v>404</v>
      </c>
      <c r="G89">
        <v>507</v>
      </c>
      <c r="H89">
        <v>20240806</v>
      </c>
      <c r="I89" t="s">
        <v>114</v>
      </c>
      <c r="J89" t="s">
        <v>380</v>
      </c>
      <c r="K89" t="s">
        <v>382</v>
      </c>
      <c r="L89" t="s">
        <v>32</v>
      </c>
      <c r="M89">
        <v>80</v>
      </c>
      <c r="N89">
        <v>85</v>
      </c>
      <c r="P89" t="str">
        <f>VLOOKUP($B89,folder_structure!C:D,2,FALSE)</f>
        <v>P:\PhenoCrop\1_flights\OAT_FRONTIERS\MS\20240806 OAT_FRONTIERS M3M 30m MS 80 85</v>
      </c>
    </row>
    <row r="90" spans="1:16" x14ac:dyDescent="0.3">
      <c r="A90">
        <v>89</v>
      </c>
      <c r="B90" t="s">
        <v>185</v>
      </c>
      <c r="C90">
        <v>18.332398263737499</v>
      </c>
      <c r="D90">
        <v>10.560583077371099</v>
      </c>
      <c r="E90">
        <v>218</v>
      </c>
      <c r="F90">
        <v>856</v>
      </c>
      <c r="G90">
        <v>1074</v>
      </c>
      <c r="H90">
        <v>20240812</v>
      </c>
      <c r="I90" t="s">
        <v>114</v>
      </c>
      <c r="J90" t="s">
        <v>380</v>
      </c>
      <c r="K90" t="s">
        <v>381</v>
      </c>
      <c r="L90" t="s">
        <v>32</v>
      </c>
      <c r="M90">
        <v>80</v>
      </c>
      <c r="N90">
        <v>85</v>
      </c>
      <c r="P90" t="str">
        <f>VLOOKUP($B90,folder_structure!C:D,2,FALSE)</f>
        <v>P:\PhenoCrop\1_flights\OAT_FRONTIERS\MS\20240812 OAT_FRONTIERS M3M 20m MS 80 85</v>
      </c>
    </row>
    <row r="91" spans="1:16" x14ac:dyDescent="0.3">
      <c r="A91">
        <v>90</v>
      </c>
      <c r="B91" t="s">
        <v>187</v>
      </c>
      <c r="C91">
        <v>10.7475063204765</v>
      </c>
      <c r="D91">
        <v>5.01496991328895</v>
      </c>
      <c r="E91">
        <v>105</v>
      </c>
      <c r="F91">
        <v>408</v>
      </c>
      <c r="G91">
        <v>513</v>
      </c>
      <c r="H91">
        <v>20240812</v>
      </c>
      <c r="I91" t="s">
        <v>114</v>
      </c>
      <c r="J91" t="s">
        <v>380</v>
      </c>
      <c r="K91" t="s">
        <v>382</v>
      </c>
      <c r="L91" t="s">
        <v>32</v>
      </c>
      <c r="M91">
        <v>80</v>
      </c>
      <c r="N91">
        <v>85</v>
      </c>
      <c r="P91" t="str">
        <f>VLOOKUP($B91,folder_structure!C:D,2,FALSE)</f>
        <v>P:\PhenoCrop\1_flights\OAT_FRONTIERS\MS\20240812 OAT_FRONTIERS M3M 30m MS 80 85</v>
      </c>
    </row>
    <row r="92" spans="1:16" x14ac:dyDescent="0.3">
      <c r="A92">
        <v>91</v>
      </c>
      <c r="B92" t="s">
        <v>189</v>
      </c>
      <c r="C92">
        <v>18.841730172745802</v>
      </c>
      <c r="D92">
        <v>11.157424423843599</v>
      </c>
      <c r="E92">
        <v>228</v>
      </c>
      <c r="F92">
        <v>904</v>
      </c>
      <c r="G92">
        <v>1132</v>
      </c>
      <c r="H92">
        <v>20240819</v>
      </c>
      <c r="I92" t="s">
        <v>114</v>
      </c>
      <c r="J92" t="s">
        <v>380</v>
      </c>
      <c r="K92" t="s">
        <v>381</v>
      </c>
      <c r="L92" t="s">
        <v>32</v>
      </c>
      <c r="M92">
        <v>80</v>
      </c>
      <c r="N92">
        <v>85</v>
      </c>
      <c r="P92" t="str">
        <f>VLOOKUP($B92,folder_structure!C:D,2,FALSE)</f>
        <v>P:\PhenoCrop\1_flights\OAT_FRONTIERS\MS\20240819 OAT_FRONTIERS M3M 20m MS 80 85</v>
      </c>
    </row>
    <row r="93" spans="1:16" x14ac:dyDescent="0.3">
      <c r="A93">
        <v>92</v>
      </c>
      <c r="B93" t="s">
        <v>191</v>
      </c>
      <c r="C93">
        <v>10.680298116058101</v>
      </c>
      <c r="D93">
        <v>4.9719005562365002</v>
      </c>
      <c r="E93">
        <v>103</v>
      </c>
      <c r="F93">
        <v>404</v>
      </c>
      <c r="G93">
        <v>507</v>
      </c>
      <c r="H93">
        <v>20240819</v>
      </c>
      <c r="I93" t="s">
        <v>114</v>
      </c>
      <c r="J93" t="s">
        <v>380</v>
      </c>
      <c r="K93" t="s">
        <v>382</v>
      </c>
      <c r="L93" t="s">
        <v>32</v>
      </c>
      <c r="M93">
        <v>80</v>
      </c>
      <c r="N93">
        <v>85</v>
      </c>
      <c r="P93" t="str">
        <f>VLOOKUP($B93,folder_structure!C:D,2,FALSE)</f>
        <v>P:\PhenoCrop\1_flights\OAT_FRONTIERS\MS\20240819 OAT_FRONTIERS M3M 30m MS 80 85</v>
      </c>
    </row>
    <row r="94" spans="1:16" x14ac:dyDescent="0.3">
      <c r="A94">
        <v>93</v>
      </c>
      <c r="B94" t="s">
        <v>193</v>
      </c>
      <c r="C94">
        <v>20.1912370147183</v>
      </c>
      <c r="D94">
        <v>11.1089019961655</v>
      </c>
      <c r="E94">
        <v>229</v>
      </c>
      <c r="F94">
        <v>908</v>
      </c>
      <c r="G94">
        <v>1137</v>
      </c>
      <c r="H94">
        <v>20240826</v>
      </c>
      <c r="I94" t="s">
        <v>114</v>
      </c>
      <c r="J94" t="s">
        <v>380</v>
      </c>
      <c r="K94" t="s">
        <v>381</v>
      </c>
      <c r="L94" t="s">
        <v>32</v>
      </c>
      <c r="M94">
        <v>80</v>
      </c>
      <c r="N94">
        <v>85</v>
      </c>
      <c r="P94" t="str">
        <f>VLOOKUP($B94,folder_structure!C:D,2,FALSE)</f>
        <v>P:\PhenoCrop\1_flights\OAT_FRONTIERS\MS\20240826 OAT_FRONTIERS M3M 20m MS 80 85</v>
      </c>
    </row>
    <row r="95" spans="1:16" hidden="1" x14ac:dyDescent="0.3">
      <c r="A95">
        <v>94</v>
      </c>
      <c r="B95" t="s">
        <v>278</v>
      </c>
      <c r="C95">
        <v>43.639090995304201</v>
      </c>
      <c r="D95">
        <v>33.578307426534501</v>
      </c>
      <c r="E95">
        <v>705</v>
      </c>
      <c r="F95">
        <v>2788</v>
      </c>
      <c r="G95">
        <v>3493</v>
      </c>
      <c r="H95">
        <v>20240530</v>
      </c>
      <c r="I95" t="s">
        <v>277</v>
      </c>
      <c r="J95" t="s">
        <v>380</v>
      </c>
      <c r="K95" t="s">
        <v>382</v>
      </c>
      <c r="L95" t="s">
        <v>32</v>
      </c>
      <c r="M95">
        <v>80</v>
      </c>
      <c r="N95">
        <v>85</v>
      </c>
      <c r="P95" t="str">
        <f>VLOOKUP($B95,folder_structure!C:D,2,FALSE)</f>
        <v>P:\PhenoCrop\1_flights\PILOT\MS\20240530 PILOT M3M 30m MS 80 85</v>
      </c>
    </row>
    <row r="96" spans="1:16" hidden="1" x14ac:dyDescent="0.3">
      <c r="A96">
        <v>95</v>
      </c>
      <c r="B96" t="s">
        <v>280</v>
      </c>
      <c r="C96">
        <v>41.0628173360601</v>
      </c>
      <c r="D96">
        <v>34.496861447580102</v>
      </c>
      <c r="E96">
        <v>706</v>
      </c>
      <c r="F96">
        <v>2800</v>
      </c>
      <c r="G96">
        <v>3506</v>
      </c>
      <c r="H96">
        <v>20240606</v>
      </c>
      <c r="I96" t="s">
        <v>277</v>
      </c>
      <c r="J96" t="s">
        <v>380</v>
      </c>
      <c r="K96" t="s">
        <v>382</v>
      </c>
      <c r="L96" t="s">
        <v>32</v>
      </c>
      <c r="M96">
        <v>80</v>
      </c>
      <c r="N96">
        <v>85</v>
      </c>
      <c r="P96" t="str">
        <f>VLOOKUP($B96,folder_structure!C:D,2,FALSE)</f>
        <v>P:\PhenoCrop\1_flights\PILOT\MS\20240606 PILOT M3M 30m MS 80 85</v>
      </c>
    </row>
    <row r="97" spans="1:16" hidden="1" x14ac:dyDescent="0.3">
      <c r="A97">
        <v>96</v>
      </c>
      <c r="B97" t="s">
        <v>284</v>
      </c>
      <c r="C97">
        <v>31.945100010372698</v>
      </c>
      <c r="D97">
        <v>26.179129388183298</v>
      </c>
      <c r="E97">
        <v>541</v>
      </c>
      <c r="F97">
        <v>2144</v>
      </c>
      <c r="G97">
        <v>2685</v>
      </c>
      <c r="H97">
        <v>20240619</v>
      </c>
      <c r="I97" t="s">
        <v>277</v>
      </c>
      <c r="J97" t="s">
        <v>380</v>
      </c>
      <c r="K97" t="s">
        <v>382</v>
      </c>
      <c r="L97" t="s">
        <v>32</v>
      </c>
      <c r="M97">
        <v>80</v>
      </c>
      <c r="N97">
        <v>85</v>
      </c>
      <c r="P97" t="str">
        <f>VLOOKUP($B97,folder_structure!C:D,2,FALSE)</f>
        <v>P:\PhenoCrop\1_flights\PILOT\MS\20240619 PILOT M3M 30m MS 80 85</v>
      </c>
    </row>
    <row r="98" spans="1:16" hidden="1" x14ac:dyDescent="0.3">
      <c r="A98">
        <v>97</v>
      </c>
      <c r="B98" t="s">
        <v>286</v>
      </c>
      <c r="C98">
        <v>40.723672647960399</v>
      </c>
      <c r="D98">
        <v>34.451850145123899</v>
      </c>
      <c r="E98">
        <v>695</v>
      </c>
      <c r="F98">
        <v>2772</v>
      </c>
      <c r="G98">
        <v>3467</v>
      </c>
      <c r="H98">
        <v>20240620</v>
      </c>
      <c r="I98" t="s">
        <v>277</v>
      </c>
      <c r="J98" t="s">
        <v>380</v>
      </c>
      <c r="K98" t="s">
        <v>382</v>
      </c>
      <c r="L98" t="s">
        <v>32</v>
      </c>
      <c r="M98">
        <v>80</v>
      </c>
      <c r="N98">
        <v>85</v>
      </c>
      <c r="P98" t="str">
        <f>VLOOKUP($B98,folder_structure!C:D,2,FALSE)</f>
        <v>P:\PhenoCrop\1_flights\PILOT\MS\20240620 PILOT M3M 30m MS 80 85</v>
      </c>
    </row>
    <row r="99" spans="1:16" hidden="1" x14ac:dyDescent="0.3">
      <c r="A99">
        <v>98</v>
      </c>
      <c r="B99" t="s">
        <v>288</v>
      </c>
      <c r="C99">
        <v>41.739037646912003</v>
      </c>
      <c r="D99">
        <v>34.422825351357403</v>
      </c>
      <c r="E99">
        <v>698</v>
      </c>
      <c r="F99">
        <v>2780</v>
      </c>
      <c r="G99">
        <v>3478</v>
      </c>
      <c r="H99">
        <v>20240624</v>
      </c>
      <c r="I99" t="s">
        <v>277</v>
      </c>
      <c r="J99" t="s">
        <v>380</v>
      </c>
      <c r="K99" t="s">
        <v>382</v>
      </c>
      <c r="L99" t="s">
        <v>32</v>
      </c>
      <c r="M99">
        <v>80</v>
      </c>
      <c r="N99">
        <v>85</v>
      </c>
      <c r="P99" t="str">
        <f>VLOOKUP($B99,folder_structure!C:D,2,FALSE)</f>
        <v>P:\PhenoCrop\1_flights\PILOT\MS\20240624 PILOT M3M 30m MS 80 85</v>
      </c>
    </row>
    <row r="100" spans="1:16" hidden="1" x14ac:dyDescent="0.3">
      <c r="A100">
        <v>99</v>
      </c>
      <c r="B100" t="s">
        <v>290</v>
      </c>
      <c r="C100">
        <v>41.301624508574598</v>
      </c>
      <c r="D100">
        <v>34.075160878710399</v>
      </c>
      <c r="E100">
        <v>704</v>
      </c>
      <c r="F100">
        <v>2784</v>
      </c>
      <c r="G100">
        <v>3488</v>
      </c>
      <c r="H100">
        <v>20240627</v>
      </c>
      <c r="I100" t="s">
        <v>277</v>
      </c>
      <c r="J100" t="s">
        <v>380</v>
      </c>
      <c r="K100" t="s">
        <v>381</v>
      </c>
      <c r="L100" t="s">
        <v>32</v>
      </c>
      <c r="M100">
        <v>80</v>
      </c>
      <c r="N100">
        <v>85</v>
      </c>
      <c r="P100" t="str">
        <f>VLOOKUP($B100,folder_structure!C:D,2,FALSE)</f>
        <v>P:\PhenoCrop\1_flights\PILOT\MS\20240627 PILOT M3M 20m MS 80 85</v>
      </c>
    </row>
    <row r="101" spans="1:16" hidden="1" x14ac:dyDescent="0.3">
      <c r="A101">
        <v>100</v>
      </c>
      <c r="B101" t="s">
        <v>292</v>
      </c>
      <c r="C101">
        <v>41.598139734007397</v>
      </c>
      <c r="D101">
        <v>33.070838664658297</v>
      </c>
      <c r="E101">
        <v>701</v>
      </c>
      <c r="F101">
        <v>2784</v>
      </c>
      <c r="G101">
        <v>3485</v>
      </c>
      <c r="H101">
        <v>20240701</v>
      </c>
      <c r="I101" t="s">
        <v>277</v>
      </c>
      <c r="J101" t="s">
        <v>380</v>
      </c>
      <c r="K101" t="s">
        <v>382</v>
      </c>
      <c r="L101" t="s">
        <v>32</v>
      </c>
      <c r="M101">
        <v>80</v>
      </c>
      <c r="N101">
        <v>85</v>
      </c>
      <c r="P101" t="str">
        <f>VLOOKUP($B101,folder_structure!C:D,2,FALSE)</f>
        <v>P:\PhenoCrop\1_flights\PILOT\MS\20240701 PILOT M3M 30m MS 80 85</v>
      </c>
    </row>
    <row r="102" spans="1:16" hidden="1" x14ac:dyDescent="0.3">
      <c r="A102">
        <v>101</v>
      </c>
      <c r="B102" t="s">
        <v>294</v>
      </c>
      <c r="C102">
        <v>34.567348343320099</v>
      </c>
      <c r="D102">
        <v>14.2351900627836</v>
      </c>
      <c r="E102">
        <v>294</v>
      </c>
      <c r="F102">
        <v>1160</v>
      </c>
      <c r="G102">
        <v>1454</v>
      </c>
      <c r="H102">
        <v>20240708</v>
      </c>
      <c r="I102" t="s">
        <v>277</v>
      </c>
      <c r="J102" t="s">
        <v>380</v>
      </c>
      <c r="K102" t="s">
        <v>382</v>
      </c>
      <c r="L102" t="s">
        <v>32</v>
      </c>
      <c r="M102">
        <v>70</v>
      </c>
      <c r="N102">
        <v>75</v>
      </c>
      <c r="P102" t="str">
        <f>VLOOKUP($B102,folder_structure!C:D,2,FALSE)</f>
        <v>P:\PhenoCrop\1_flights\PILOT\MS\20240708 PILOT M3M 30m MS 70 75</v>
      </c>
    </row>
    <row r="103" spans="1:16" hidden="1" x14ac:dyDescent="0.3">
      <c r="A103">
        <v>102</v>
      </c>
      <c r="B103" t="s">
        <v>298</v>
      </c>
      <c r="C103">
        <v>34.770121821202302</v>
      </c>
      <c r="D103">
        <v>13.8387212241068</v>
      </c>
      <c r="E103">
        <v>290</v>
      </c>
      <c r="F103">
        <v>1156</v>
      </c>
      <c r="G103">
        <v>1446</v>
      </c>
      <c r="H103">
        <v>20240724</v>
      </c>
      <c r="I103" t="s">
        <v>277</v>
      </c>
      <c r="J103" t="s">
        <v>380</v>
      </c>
      <c r="K103" t="s">
        <v>382</v>
      </c>
      <c r="L103" t="s">
        <v>32</v>
      </c>
      <c r="M103">
        <v>70</v>
      </c>
      <c r="N103">
        <v>75</v>
      </c>
      <c r="P103" t="str">
        <f>VLOOKUP($B103,folder_structure!C:D,2,FALSE)</f>
        <v>P:\PhenoCrop\1_flights\PILOT\MS\20240724 PILOT M3M 30m MS 70 75</v>
      </c>
    </row>
    <row r="104" spans="1:16" hidden="1" x14ac:dyDescent="0.3">
      <c r="A104">
        <v>103</v>
      </c>
      <c r="B104" t="s">
        <v>300</v>
      </c>
      <c r="C104">
        <v>38.523205557837997</v>
      </c>
      <c r="D104">
        <v>13.912574014626401</v>
      </c>
      <c r="E104">
        <v>292</v>
      </c>
      <c r="F104">
        <v>1160</v>
      </c>
      <c r="G104">
        <v>1452</v>
      </c>
      <c r="H104">
        <v>20240729</v>
      </c>
      <c r="I104" t="s">
        <v>277</v>
      </c>
      <c r="J104" t="s">
        <v>380</v>
      </c>
      <c r="K104" t="s">
        <v>382</v>
      </c>
      <c r="L104" t="s">
        <v>32</v>
      </c>
      <c r="M104">
        <v>70</v>
      </c>
      <c r="N104">
        <v>75</v>
      </c>
      <c r="P104" t="str">
        <f>VLOOKUP($B104,folder_structure!C:D,2,FALSE)</f>
        <v>P:\PhenoCrop\1_flights\PILOT\MS\20240729 PILOT M3M 30m MS 70 75</v>
      </c>
    </row>
    <row r="105" spans="1:16" hidden="1" x14ac:dyDescent="0.3">
      <c r="A105">
        <v>104</v>
      </c>
      <c r="B105" t="s">
        <v>302</v>
      </c>
      <c r="C105">
        <v>33.052481044083798</v>
      </c>
      <c r="D105">
        <v>14.6440857034176</v>
      </c>
      <c r="E105">
        <v>308</v>
      </c>
      <c r="F105">
        <v>1208</v>
      </c>
      <c r="G105">
        <v>1516</v>
      </c>
      <c r="H105">
        <v>20240806</v>
      </c>
      <c r="I105" t="s">
        <v>277</v>
      </c>
      <c r="J105" t="s">
        <v>380</v>
      </c>
      <c r="K105" t="s">
        <v>382</v>
      </c>
      <c r="L105" t="s">
        <v>32</v>
      </c>
      <c r="M105">
        <v>70</v>
      </c>
      <c r="N105">
        <v>75</v>
      </c>
      <c r="P105" t="str">
        <f>VLOOKUP($B105,folder_structure!C:D,2,FALSE)</f>
        <v>P:\PhenoCrop\1_flights\PILOT\MS\20240806 PILOT M3M 30m MS 70 75</v>
      </c>
    </row>
    <row r="106" spans="1:16" hidden="1" x14ac:dyDescent="0.3">
      <c r="A106">
        <v>105</v>
      </c>
      <c r="B106" t="s">
        <v>304</v>
      </c>
      <c r="C106">
        <v>36.367782761342802</v>
      </c>
      <c r="D106">
        <v>13.7583816908299</v>
      </c>
      <c r="E106">
        <v>292</v>
      </c>
      <c r="F106">
        <v>1160</v>
      </c>
      <c r="G106">
        <v>1452</v>
      </c>
      <c r="H106">
        <v>20240807</v>
      </c>
      <c r="I106" t="s">
        <v>277</v>
      </c>
      <c r="J106" t="s">
        <v>380</v>
      </c>
      <c r="K106" t="s">
        <v>382</v>
      </c>
      <c r="L106" t="s">
        <v>32</v>
      </c>
      <c r="M106">
        <v>70</v>
      </c>
      <c r="N106">
        <v>75</v>
      </c>
      <c r="P106" t="str">
        <f>VLOOKUP($B106,folder_structure!C:D,2,FALSE)</f>
        <v>P:\PhenoCrop\1_flights\PILOT\MS\20240807 PILOT M3M 30m MS 70 75</v>
      </c>
    </row>
    <row r="107" spans="1:16" hidden="1" x14ac:dyDescent="0.3">
      <c r="A107">
        <v>106</v>
      </c>
      <c r="B107" t="s">
        <v>306</v>
      </c>
      <c r="C107">
        <v>41.363933606073203</v>
      </c>
      <c r="D107">
        <v>14.175158799625899</v>
      </c>
      <c r="E107">
        <v>292</v>
      </c>
      <c r="F107">
        <v>1156</v>
      </c>
      <c r="G107">
        <v>1448</v>
      </c>
      <c r="H107">
        <v>20240812</v>
      </c>
      <c r="I107" t="s">
        <v>277</v>
      </c>
      <c r="J107" t="s">
        <v>380</v>
      </c>
      <c r="K107" t="s">
        <v>382</v>
      </c>
      <c r="L107" t="s">
        <v>32</v>
      </c>
      <c r="M107">
        <v>70</v>
      </c>
      <c r="N107">
        <v>75</v>
      </c>
      <c r="P107" t="str">
        <f>VLOOKUP($B107,folder_structure!C:D,2,FALSE)</f>
        <v>P:\PhenoCrop\1_flights\PILOT\MS\20240812 PILOT M3M 30m MS 70 75</v>
      </c>
    </row>
    <row r="108" spans="1:16" hidden="1" x14ac:dyDescent="0.3">
      <c r="A108">
        <v>107</v>
      </c>
      <c r="B108" t="s">
        <v>62</v>
      </c>
      <c r="C108">
        <v>5.0863215010613203</v>
      </c>
      <c r="D108">
        <v>1.6918120346963399</v>
      </c>
      <c r="E108">
        <v>176</v>
      </c>
      <c r="F108">
        <v>0</v>
      </c>
      <c r="G108">
        <v>176</v>
      </c>
      <c r="H108">
        <v>20240523</v>
      </c>
      <c r="I108" t="s">
        <v>61</v>
      </c>
      <c r="J108" t="s">
        <v>380</v>
      </c>
      <c r="K108" t="s">
        <v>381</v>
      </c>
      <c r="L108" t="s">
        <v>5</v>
      </c>
      <c r="M108">
        <v>80</v>
      </c>
      <c r="N108">
        <v>85</v>
      </c>
      <c r="P108" t="str">
        <f>VLOOKUP($B108,folder_structure!C:D,2,FALSE)</f>
        <v>P:\PhenoCrop\1_flights\E166\3D\20240523 E166 M3M 20m 3D 80 85</v>
      </c>
    </row>
    <row r="109" spans="1:16" hidden="1" x14ac:dyDescent="0.3">
      <c r="A109">
        <v>108</v>
      </c>
      <c r="B109" t="s">
        <v>64</v>
      </c>
      <c r="C109">
        <v>5.8298560706898499</v>
      </c>
      <c r="D109">
        <v>1.8090395098552099</v>
      </c>
      <c r="E109">
        <v>176</v>
      </c>
      <c r="F109">
        <v>0</v>
      </c>
      <c r="G109">
        <v>176</v>
      </c>
      <c r="H109">
        <v>20240530</v>
      </c>
      <c r="I109" t="s">
        <v>61</v>
      </c>
      <c r="J109" t="s">
        <v>380</v>
      </c>
      <c r="K109" t="s">
        <v>381</v>
      </c>
      <c r="L109" t="s">
        <v>5</v>
      </c>
      <c r="M109">
        <v>80</v>
      </c>
      <c r="N109">
        <v>85</v>
      </c>
      <c r="P109" t="str">
        <f>VLOOKUP($B109,folder_structure!C:D,2,FALSE)</f>
        <v>P:\PhenoCrop\1_flights\E166\3D\20240530 E166 M3M 20m 3D 80 85</v>
      </c>
    </row>
    <row r="110" spans="1:16" hidden="1" x14ac:dyDescent="0.3">
      <c r="A110">
        <v>109</v>
      </c>
      <c r="B110" t="s">
        <v>66</v>
      </c>
      <c r="C110">
        <v>5.6484404513612301</v>
      </c>
      <c r="D110">
        <v>1.52501402236521</v>
      </c>
      <c r="E110">
        <v>176</v>
      </c>
      <c r="F110">
        <v>0</v>
      </c>
      <c r="G110">
        <v>176</v>
      </c>
      <c r="H110">
        <v>20240607</v>
      </c>
      <c r="I110" t="s">
        <v>61</v>
      </c>
      <c r="J110" t="s">
        <v>380</v>
      </c>
      <c r="K110" t="s">
        <v>381</v>
      </c>
      <c r="L110" t="s">
        <v>5</v>
      </c>
      <c r="M110">
        <v>80</v>
      </c>
      <c r="N110">
        <v>85</v>
      </c>
      <c r="P110" t="str">
        <f>VLOOKUP($B110,folder_structure!C:D,2,FALSE)</f>
        <v>P:\PhenoCrop\1_flights\E166\3D\20240607 E166 M3M 20m 3D 80 85</v>
      </c>
    </row>
    <row r="111" spans="1:16" hidden="1" x14ac:dyDescent="0.3">
      <c r="A111">
        <v>110</v>
      </c>
      <c r="B111" t="s">
        <v>68</v>
      </c>
      <c r="C111">
        <v>5.5891762170940602</v>
      </c>
      <c r="D111">
        <v>1.5988014442846099</v>
      </c>
      <c r="E111">
        <v>176</v>
      </c>
      <c r="F111">
        <v>0</v>
      </c>
      <c r="G111">
        <v>176</v>
      </c>
      <c r="H111">
        <v>20240610</v>
      </c>
      <c r="I111" t="s">
        <v>61</v>
      </c>
      <c r="J111" t="s">
        <v>380</v>
      </c>
      <c r="K111" t="s">
        <v>381</v>
      </c>
      <c r="L111" t="s">
        <v>5</v>
      </c>
      <c r="M111">
        <v>80</v>
      </c>
      <c r="N111">
        <v>85</v>
      </c>
      <c r="P111" t="str">
        <f>VLOOKUP($B111,folder_structure!C:D,2,FALSE)</f>
        <v>P:\PhenoCrop\1_flights\E166\3D\20240610 E166 M3M 20m 3D 80 85</v>
      </c>
    </row>
    <row r="112" spans="1:16" hidden="1" x14ac:dyDescent="0.3">
      <c r="A112">
        <v>111</v>
      </c>
      <c r="B112" t="s">
        <v>70</v>
      </c>
      <c r="C112">
        <v>5.3826065799221396</v>
      </c>
      <c r="D112">
        <v>1.88462016545236</v>
      </c>
      <c r="E112">
        <v>176</v>
      </c>
      <c r="F112">
        <v>0</v>
      </c>
      <c r="G112">
        <v>176</v>
      </c>
      <c r="H112">
        <v>20240617</v>
      </c>
      <c r="I112" t="s">
        <v>61</v>
      </c>
      <c r="J112" t="s">
        <v>380</v>
      </c>
      <c r="K112" t="s">
        <v>381</v>
      </c>
      <c r="L112" t="s">
        <v>5</v>
      </c>
      <c r="M112">
        <v>80</v>
      </c>
      <c r="N112">
        <v>85</v>
      </c>
      <c r="P112" t="str">
        <f>VLOOKUP($B112,folder_structure!C:D,2,FALSE)</f>
        <v>P:\PhenoCrop\1_flights\E166\3D\20240617 E166 M3M 20m 3D 80 85</v>
      </c>
    </row>
    <row r="113" spans="1:16" hidden="1" x14ac:dyDescent="0.3">
      <c r="A113">
        <v>112</v>
      </c>
      <c r="B113" t="s">
        <v>72</v>
      </c>
      <c r="C113">
        <v>5.1527392668649501</v>
      </c>
      <c r="D113">
        <v>1.79599718842655</v>
      </c>
      <c r="E113">
        <v>176</v>
      </c>
      <c r="F113">
        <v>0</v>
      </c>
      <c r="G113">
        <v>176</v>
      </c>
      <c r="H113">
        <v>20240625</v>
      </c>
      <c r="I113" t="s">
        <v>61</v>
      </c>
      <c r="J113" t="s">
        <v>380</v>
      </c>
      <c r="K113" t="s">
        <v>381</v>
      </c>
      <c r="L113" t="s">
        <v>5</v>
      </c>
      <c r="M113">
        <v>80</v>
      </c>
      <c r="N113">
        <v>85</v>
      </c>
      <c r="P113" t="str">
        <f>VLOOKUP($B113,folder_structure!C:D,2,FALSE)</f>
        <v>P:\PhenoCrop\1_flights\E166\3D\20240625 E166 M3M 20m 3D 80 85</v>
      </c>
    </row>
    <row r="114" spans="1:16" hidden="1" x14ac:dyDescent="0.3">
      <c r="A114">
        <v>113</v>
      </c>
      <c r="B114" t="s">
        <v>74</v>
      </c>
      <c r="C114">
        <v>4.6621303046122096</v>
      </c>
      <c r="D114">
        <v>1.5874002901837201</v>
      </c>
      <c r="E114">
        <v>176</v>
      </c>
      <c r="F114">
        <v>0</v>
      </c>
      <c r="G114">
        <v>176</v>
      </c>
      <c r="H114">
        <v>20240703</v>
      </c>
      <c r="I114" t="s">
        <v>61</v>
      </c>
      <c r="J114" t="s">
        <v>380</v>
      </c>
      <c r="K114" t="s">
        <v>381</v>
      </c>
      <c r="L114" t="s">
        <v>5</v>
      </c>
      <c r="M114">
        <v>80</v>
      </c>
      <c r="N114">
        <v>85</v>
      </c>
      <c r="P114" t="str">
        <f>VLOOKUP($B114,folder_structure!C:D,2,FALSE)</f>
        <v>P:\PhenoCrop\1_flights\E166\3D\20240703 E166 M3M 20m 3D 80 85</v>
      </c>
    </row>
    <row r="115" spans="1:16" hidden="1" x14ac:dyDescent="0.3">
      <c r="A115">
        <v>114</v>
      </c>
      <c r="B115" t="s">
        <v>76</v>
      </c>
      <c r="C115">
        <v>4.5860121781006402</v>
      </c>
      <c r="D115">
        <v>2.0677832840010502</v>
      </c>
      <c r="E115">
        <v>176</v>
      </c>
      <c r="F115">
        <v>0</v>
      </c>
      <c r="G115">
        <v>176</v>
      </c>
      <c r="H115">
        <v>20240708</v>
      </c>
      <c r="I115" t="s">
        <v>61</v>
      </c>
      <c r="J115" t="s">
        <v>380</v>
      </c>
      <c r="K115" t="s">
        <v>381</v>
      </c>
      <c r="L115" t="s">
        <v>5</v>
      </c>
      <c r="M115">
        <v>80</v>
      </c>
      <c r="N115">
        <v>85</v>
      </c>
      <c r="P115" t="str">
        <f>VLOOKUP($B115,folder_structure!C:D,2,FALSE)</f>
        <v>P:\PhenoCrop\1_flights\E166\3D\20240708 E166 M3M 20m 3D 80 85</v>
      </c>
    </row>
    <row r="116" spans="1:16" hidden="1" x14ac:dyDescent="0.3">
      <c r="A116">
        <v>115</v>
      </c>
      <c r="B116" t="s">
        <v>78</v>
      </c>
      <c r="C116">
        <v>4.1078779539093304</v>
      </c>
      <c r="D116">
        <v>1.9193682493641899</v>
      </c>
      <c r="E116">
        <v>176</v>
      </c>
      <c r="F116">
        <v>0</v>
      </c>
      <c r="G116">
        <v>176</v>
      </c>
      <c r="H116">
        <v>20240718</v>
      </c>
      <c r="I116" t="s">
        <v>61</v>
      </c>
      <c r="J116" t="s">
        <v>380</v>
      </c>
      <c r="K116" t="s">
        <v>381</v>
      </c>
      <c r="L116" t="s">
        <v>5</v>
      </c>
      <c r="M116">
        <v>80</v>
      </c>
      <c r="N116">
        <v>85</v>
      </c>
      <c r="P116" t="str">
        <f>VLOOKUP($B116,folder_structure!C:D,2,FALSE)</f>
        <v>P:\PhenoCrop\1_flights\E166\3D\20240718 E166 M3M 20m 3D 80 85</v>
      </c>
    </row>
    <row r="117" spans="1:16" hidden="1" x14ac:dyDescent="0.3">
      <c r="A117">
        <v>116</v>
      </c>
      <c r="B117" t="s">
        <v>80</v>
      </c>
      <c r="C117">
        <v>3.1559567665681199</v>
      </c>
      <c r="D117">
        <v>1.93568740412592</v>
      </c>
      <c r="E117">
        <v>176</v>
      </c>
      <c r="F117">
        <v>0</v>
      </c>
      <c r="G117">
        <v>176</v>
      </c>
      <c r="H117">
        <v>20240723</v>
      </c>
      <c r="I117" t="s">
        <v>61</v>
      </c>
      <c r="J117" t="s">
        <v>380</v>
      </c>
      <c r="K117" t="s">
        <v>381</v>
      </c>
      <c r="L117" t="s">
        <v>5</v>
      </c>
      <c r="M117">
        <v>80</v>
      </c>
      <c r="N117">
        <v>85</v>
      </c>
      <c r="P117" t="str">
        <f>VLOOKUP($B117,folder_structure!C:D,2,FALSE)</f>
        <v>P:\PhenoCrop\1_flights\E166\3D\20240723 E166 M3M 20m 3D 80 85</v>
      </c>
    </row>
    <row r="118" spans="1:16" hidden="1" x14ac:dyDescent="0.3">
      <c r="A118">
        <v>117</v>
      </c>
      <c r="B118" t="s">
        <v>82</v>
      </c>
      <c r="C118">
        <v>3.2425087746232699</v>
      </c>
      <c r="D118">
        <v>1.8172787567600599</v>
      </c>
      <c r="E118">
        <v>176</v>
      </c>
      <c r="F118">
        <v>0</v>
      </c>
      <c r="G118">
        <v>176</v>
      </c>
      <c r="H118">
        <v>20240729</v>
      </c>
      <c r="I118" t="s">
        <v>61</v>
      </c>
      <c r="J118" t="s">
        <v>380</v>
      </c>
      <c r="K118" t="s">
        <v>381</v>
      </c>
      <c r="L118" t="s">
        <v>5</v>
      </c>
      <c r="M118">
        <v>80</v>
      </c>
      <c r="N118">
        <v>85</v>
      </c>
      <c r="P118" t="str">
        <f>VLOOKUP($B118,folder_structure!C:D,2,FALSE)</f>
        <v>P:\PhenoCrop\1_flights\E166\3D\20240729 E166 M3M 20m 3D 80 85</v>
      </c>
    </row>
    <row r="119" spans="1:16" hidden="1" x14ac:dyDescent="0.3">
      <c r="A119">
        <v>118</v>
      </c>
      <c r="B119" t="s">
        <v>84</v>
      </c>
      <c r="C119">
        <v>4.5989405419677496</v>
      </c>
      <c r="D119">
        <v>1.8030748469755</v>
      </c>
      <c r="E119">
        <v>176</v>
      </c>
      <c r="F119">
        <v>0</v>
      </c>
      <c r="G119">
        <v>176</v>
      </c>
      <c r="H119">
        <v>20240807</v>
      </c>
      <c r="I119" t="s">
        <v>61</v>
      </c>
      <c r="J119" t="s">
        <v>380</v>
      </c>
      <c r="K119" t="s">
        <v>381</v>
      </c>
      <c r="L119" t="s">
        <v>5</v>
      </c>
      <c r="M119">
        <v>80</v>
      </c>
      <c r="N119">
        <v>85</v>
      </c>
      <c r="P119" t="str">
        <f>VLOOKUP($B119,folder_structure!C:D,2,FALSE)</f>
        <v>P:\PhenoCrop\1_flights\E166\3D\20240807 E166 M3M 20m 3D 80 85</v>
      </c>
    </row>
    <row r="120" spans="1:16" hidden="1" x14ac:dyDescent="0.3">
      <c r="A120">
        <v>119</v>
      </c>
      <c r="B120" t="s">
        <v>86</v>
      </c>
      <c r="C120">
        <v>5.1504376679658801</v>
      </c>
      <c r="D120">
        <v>1.99715973995625</v>
      </c>
      <c r="E120">
        <v>176</v>
      </c>
      <c r="F120">
        <v>0</v>
      </c>
      <c r="G120">
        <v>176</v>
      </c>
      <c r="H120">
        <v>20240813</v>
      </c>
      <c r="I120" t="s">
        <v>61</v>
      </c>
      <c r="J120" t="s">
        <v>380</v>
      </c>
      <c r="K120" t="s">
        <v>381</v>
      </c>
      <c r="L120" t="s">
        <v>5</v>
      </c>
      <c r="M120">
        <v>80</v>
      </c>
      <c r="N120">
        <v>85</v>
      </c>
      <c r="P120" t="str">
        <f>VLOOKUP($B120,folder_structure!C:D,2,FALSE)</f>
        <v>P:\PhenoCrop\1_flights\E166\3D\20240813 E166 M3M 20m 3D 80 85</v>
      </c>
    </row>
    <row r="121" spans="1:16" hidden="1" x14ac:dyDescent="0.3">
      <c r="A121">
        <v>120</v>
      </c>
      <c r="B121" t="s">
        <v>88</v>
      </c>
      <c r="C121">
        <v>6.95235481578856</v>
      </c>
      <c r="D121">
        <v>3.00585260055959</v>
      </c>
      <c r="E121">
        <v>75</v>
      </c>
      <c r="F121">
        <v>264</v>
      </c>
      <c r="G121">
        <v>339</v>
      </c>
      <c r="H121">
        <v>20240523</v>
      </c>
      <c r="I121" t="s">
        <v>61</v>
      </c>
      <c r="J121" t="s">
        <v>380</v>
      </c>
      <c r="K121" t="s">
        <v>382</v>
      </c>
      <c r="L121" t="s">
        <v>32</v>
      </c>
      <c r="M121">
        <v>80</v>
      </c>
      <c r="N121">
        <v>85</v>
      </c>
      <c r="P121" t="str">
        <f>VLOOKUP($B121,folder_structure!C:D,2,FALSE)</f>
        <v>P:\PhenoCrop\1_flights\E166\MS\20240523 E166 M3M 30m MS 80 85</v>
      </c>
    </row>
    <row r="122" spans="1:16" hidden="1" x14ac:dyDescent="0.3">
      <c r="A122">
        <v>121</v>
      </c>
      <c r="B122" t="s">
        <v>90</v>
      </c>
      <c r="C122">
        <v>6.3220476694404999</v>
      </c>
      <c r="D122">
        <v>2.8923358293250199</v>
      </c>
      <c r="E122">
        <v>65</v>
      </c>
      <c r="F122">
        <v>244</v>
      </c>
      <c r="G122">
        <v>309</v>
      </c>
      <c r="H122">
        <v>20240530</v>
      </c>
      <c r="I122" t="s">
        <v>61</v>
      </c>
      <c r="J122" t="s">
        <v>380</v>
      </c>
      <c r="K122" t="s">
        <v>382</v>
      </c>
      <c r="L122" t="s">
        <v>32</v>
      </c>
      <c r="M122">
        <v>80</v>
      </c>
      <c r="N122">
        <v>85</v>
      </c>
      <c r="P122" t="str">
        <f>VLOOKUP($B122,folder_structure!C:D,2,FALSE)</f>
        <v>P:\PhenoCrop\1_flights\E166\MS\20240530 E166 M3M 30m MS 80 85</v>
      </c>
    </row>
    <row r="123" spans="1:16" hidden="1" x14ac:dyDescent="0.3">
      <c r="A123">
        <v>122</v>
      </c>
      <c r="B123" t="s">
        <v>90</v>
      </c>
      <c r="C123">
        <v>5.4815244926139703</v>
      </c>
      <c r="D123">
        <v>0</v>
      </c>
      <c r="E123">
        <v>0</v>
      </c>
      <c r="F123">
        <v>0</v>
      </c>
      <c r="G123">
        <v>0</v>
      </c>
      <c r="H123">
        <v>20240530</v>
      </c>
      <c r="I123" t="s">
        <v>61</v>
      </c>
      <c r="J123" t="s">
        <v>380</v>
      </c>
      <c r="K123" t="s">
        <v>382</v>
      </c>
      <c r="L123" t="s">
        <v>32</v>
      </c>
      <c r="M123">
        <v>85</v>
      </c>
      <c r="N123">
        <v>80</v>
      </c>
      <c r="O123" t="s">
        <v>383</v>
      </c>
      <c r="P123" t="str">
        <f>VLOOKUP($B123,folder_structure!C:D,2,FALSE)</f>
        <v>P:\PhenoCrop\1_flights\E166\MS\20240530 E166 M3M 30m MS 80 85</v>
      </c>
    </row>
    <row r="124" spans="1:16" hidden="1" x14ac:dyDescent="0.3">
      <c r="A124">
        <v>123</v>
      </c>
      <c r="B124" t="s">
        <v>92</v>
      </c>
      <c r="C124">
        <v>8.3660268271341902</v>
      </c>
      <c r="D124">
        <v>3.1151919467374598</v>
      </c>
      <c r="E124">
        <v>72</v>
      </c>
      <c r="F124">
        <v>268</v>
      </c>
      <c r="G124">
        <v>340</v>
      </c>
      <c r="H124">
        <v>20240607</v>
      </c>
      <c r="I124" t="s">
        <v>61</v>
      </c>
      <c r="J124" t="s">
        <v>380</v>
      </c>
      <c r="K124" t="s">
        <v>382</v>
      </c>
      <c r="L124" t="s">
        <v>32</v>
      </c>
      <c r="M124">
        <v>80</v>
      </c>
      <c r="N124">
        <v>85</v>
      </c>
      <c r="P124" t="str">
        <f>VLOOKUP($B124,folder_structure!C:D,2,FALSE)</f>
        <v>P:\PhenoCrop\1_flights\E166\MS\20240607 E166 M3M 30m MS 80 85</v>
      </c>
    </row>
    <row r="125" spans="1:16" hidden="1" x14ac:dyDescent="0.3">
      <c r="A125">
        <v>124</v>
      </c>
      <c r="B125" t="s">
        <v>94</v>
      </c>
      <c r="C125">
        <v>6.6439703973010102</v>
      </c>
      <c r="D125">
        <v>2.7943326868116798</v>
      </c>
      <c r="E125">
        <v>61</v>
      </c>
      <c r="F125">
        <v>236</v>
      </c>
      <c r="G125">
        <v>297</v>
      </c>
      <c r="H125">
        <v>20240611</v>
      </c>
      <c r="I125" t="s">
        <v>61</v>
      </c>
      <c r="J125" t="s">
        <v>380</v>
      </c>
      <c r="K125" t="s">
        <v>382</v>
      </c>
      <c r="L125" t="s">
        <v>32</v>
      </c>
      <c r="M125">
        <v>80</v>
      </c>
      <c r="N125">
        <v>85</v>
      </c>
      <c r="P125" t="str">
        <f>VLOOKUP($B125,folder_structure!C:D,2,FALSE)</f>
        <v>P:\PhenoCrop\1_flights\E166\MS\20240611 E166 M3M 30m MS 80 85</v>
      </c>
    </row>
    <row r="126" spans="1:16" hidden="1" x14ac:dyDescent="0.3">
      <c r="A126">
        <v>125</v>
      </c>
      <c r="B126" t="s">
        <v>96</v>
      </c>
      <c r="C126">
        <v>7.6374145057052303</v>
      </c>
      <c r="D126">
        <v>3.08223123569041</v>
      </c>
      <c r="E126">
        <v>73</v>
      </c>
      <c r="F126">
        <v>260</v>
      </c>
      <c r="G126">
        <v>333</v>
      </c>
      <c r="H126">
        <v>20240619</v>
      </c>
      <c r="I126" t="s">
        <v>61</v>
      </c>
      <c r="J126" t="s">
        <v>380</v>
      </c>
      <c r="K126" t="s">
        <v>382</v>
      </c>
      <c r="L126" t="s">
        <v>32</v>
      </c>
      <c r="M126">
        <v>80</v>
      </c>
      <c r="N126">
        <v>85</v>
      </c>
      <c r="P126" t="str">
        <f>VLOOKUP($B126,folder_structure!C:D,2,FALSE)</f>
        <v>P:\PhenoCrop\1_flights\E166\MS\20240619 E166 M3M 30m MS 80 85</v>
      </c>
    </row>
    <row r="127" spans="1:16" hidden="1" x14ac:dyDescent="0.3">
      <c r="A127">
        <v>126</v>
      </c>
      <c r="B127" t="s">
        <v>98</v>
      </c>
      <c r="C127">
        <v>6.2633631424978304</v>
      </c>
      <c r="D127">
        <v>2.93049784004688</v>
      </c>
      <c r="E127">
        <v>61</v>
      </c>
      <c r="F127">
        <v>236</v>
      </c>
      <c r="G127">
        <v>297</v>
      </c>
      <c r="H127">
        <v>20240624</v>
      </c>
      <c r="I127" t="s">
        <v>61</v>
      </c>
      <c r="J127" t="s">
        <v>380</v>
      </c>
      <c r="K127" t="s">
        <v>382</v>
      </c>
      <c r="L127" t="s">
        <v>32</v>
      </c>
      <c r="M127">
        <v>80</v>
      </c>
      <c r="N127">
        <v>85</v>
      </c>
      <c r="P127" t="str">
        <f>VLOOKUP($B127,folder_structure!C:D,2,FALSE)</f>
        <v>P:\PhenoCrop\1_flights\E166\MS\20240624 E166 M3M 30m MS 80 85</v>
      </c>
    </row>
    <row r="128" spans="1:16" hidden="1" x14ac:dyDescent="0.3">
      <c r="A128">
        <v>127</v>
      </c>
      <c r="B128" t="s">
        <v>100</v>
      </c>
      <c r="C128">
        <v>7.52706577908247</v>
      </c>
      <c r="D128">
        <v>3.1417310861870602</v>
      </c>
      <c r="E128">
        <v>69</v>
      </c>
      <c r="F128">
        <v>268</v>
      </c>
      <c r="G128">
        <v>337</v>
      </c>
      <c r="H128">
        <v>20240701</v>
      </c>
      <c r="I128" t="s">
        <v>61</v>
      </c>
      <c r="J128" t="s">
        <v>380</v>
      </c>
      <c r="K128" t="s">
        <v>382</v>
      </c>
      <c r="L128" t="s">
        <v>32</v>
      </c>
      <c r="M128">
        <v>80</v>
      </c>
      <c r="N128">
        <v>85</v>
      </c>
      <c r="P128" t="str">
        <f>VLOOKUP($B128,folder_structure!C:D,2,FALSE)</f>
        <v>P:\PhenoCrop\1_flights\E166\MS\20240701 E166 M3M 30m MS 80 85</v>
      </c>
    </row>
    <row r="129" spans="1:16" hidden="1" x14ac:dyDescent="0.3">
      <c r="A129">
        <v>128</v>
      </c>
      <c r="B129" t="s">
        <v>102</v>
      </c>
      <c r="C129">
        <v>6.1943525355309204</v>
      </c>
      <c r="D129">
        <v>2.9035597955807999</v>
      </c>
      <c r="E129">
        <v>61</v>
      </c>
      <c r="F129">
        <v>236</v>
      </c>
      <c r="G129">
        <v>297</v>
      </c>
      <c r="H129">
        <v>20240708</v>
      </c>
      <c r="I129" t="s">
        <v>61</v>
      </c>
      <c r="J129" t="s">
        <v>380</v>
      </c>
      <c r="K129" t="s">
        <v>382</v>
      </c>
      <c r="L129" t="s">
        <v>32</v>
      </c>
      <c r="M129">
        <v>80</v>
      </c>
      <c r="N129">
        <v>85</v>
      </c>
      <c r="P129" t="str">
        <f>VLOOKUP($B129,folder_structure!C:D,2,FALSE)</f>
        <v>P:\PhenoCrop\1_flights\E166\MS\20240708 E166 M3M 30m MS 80 85</v>
      </c>
    </row>
    <row r="130" spans="1:16" hidden="1" x14ac:dyDescent="0.3">
      <c r="A130">
        <v>129</v>
      </c>
      <c r="B130" t="s">
        <v>104</v>
      </c>
      <c r="C130">
        <v>5.6581249767914397</v>
      </c>
      <c r="D130">
        <v>2.8555310042575002</v>
      </c>
      <c r="E130">
        <v>63</v>
      </c>
      <c r="F130">
        <v>240</v>
      </c>
      <c r="G130">
        <v>303</v>
      </c>
      <c r="H130">
        <v>20240718</v>
      </c>
      <c r="I130" t="s">
        <v>61</v>
      </c>
      <c r="J130" t="s">
        <v>380</v>
      </c>
      <c r="K130" t="s">
        <v>382</v>
      </c>
      <c r="L130" t="s">
        <v>32</v>
      </c>
      <c r="M130">
        <v>80</v>
      </c>
      <c r="N130">
        <v>85</v>
      </c>
      <c r="P130" t="str">
        <f>VLOOKUP($B130,folder_structure!C:D,2,FALSE)</f>
        <v>P:\PhenoCrop\1_flights\E166\MS\20240718 E166 M3M 30m MS 80 85</v>
      </c>
    </row>
    <row r="131" spans="1:16" hidden="1" x14ac:dyDescent="0.3">
      <c r="A131">
        <v>130</v>
      </c>
      <c r="B131" t="s">
        <v>106</v>
      </c>
      <c r="C131">
        <v>5.9684890266507802</v>
      </c>
      <c r="D131">
        <v>2.7808878822252101</v>
      </c>
      <c r="E131">
        <v>59</v>
      </c>
      <c r="F131">
        <v>232</v>
      </c>
      <c r="G131">
        <v>291</v>
      </c>
      <c r="H131">
        <v>20240724</v>
      </c>
      <c r="I131" t="s">
        <v>61</v>
      </c>
      <c r="J131" t="s">
        <v>380</v>
      </c>
      <c r="K131" t="s">
        <v>382</v>
      </c>
      <c r="L131" t="s">
        <v>32</v>
      </c>
      <c r="M131">
        <v>80</v>
      </c>
      <c r="N131">
        <v>85</v>
      </c>
      <c r="P131" t="str">
        <f>VLOOKUP($B131,folder_structure!C:D,2,FALSE)</f>
        <v>P:\PhenoCrop\1_flights\E166\MS\20240724 E166 M3M 30m MS 80 85</v>
      </c>
    </row>
    <row r="132" spans="1:16" hidden="1" x14ac:dyDescent="0.3">
      <c r="A132">
        <v>131</v>
      </c>
      <c r="B132" t="s">
        <v>108</v>
      </c>
      <c r="C132">
        <v>5.2629165733232997</v>
      </c>
      <c r="D132">
        <v>2.8061369610950302</v>
      </c>
      <c r="E132">
        <v>61</v>
      </c>
      <c r="F132">
        <v>236</v>
      </c>
      <c r="G132">
        <v>297</v>
      </c>
      <c r="H132">
        <v>20240730</v>
      </c>
      <c r="I132" t="s">
        <v>61</v>
      </c>
      <c r="J132" t="s">
        <v>380</v>
      </c>
      <c r="K132" t="s">
        <v>382</v>
      </c>
      <c r="L132" t="s">
        <v>32</v>
      </c>
      <c r="M132">
        <v>80</v>
      </c>
      <c r="N132">
        <v>85</v>
      </c>
      <c r="P132" t="str">
        <f>VLOOKUP($B132,folder_structure!C:D,2,FALSE)</f>
        <v>P:\PhenoCrop\1_flights\E166\MS\20240730 E166 M3M 30m MS 80 85</v>
      </c>
    </row>
    <row r="133" spans="1:16" hidden="1" x14ac:dyDescent="0.3">
      <c r="A133">
        <v>132</v>
      </c>
      <c r="B133" t="s">
        <v>110</v>
      </c>
      <c r="C133">
        <v>5.8298231763765198</v>
      </c>
      <c r="D133">
        <v>2.7924143774434902</v>
      </c>
      <c r="E133">
        <v>59</v>
      </c>
      <c r="F133">
        <v>232</v>
      </c>
      <c r="G133">
        <v>291</v>
      </c>
      <c r="H133">
        <v>20240806</v>
      </c>
      <c r="I133" t="s">
        <v>61</v>
      </c>
      <c r="J133" t="s">
        <v>380</v>
      </c>
      <c r="K133" t="s">
        <v>382</v>
      </c>
      <c r="L133" t="s">
        <v>32</v>
      </c>
      <c r="M133">
        <v>80</v>
      </c>
      <c r="N133">
        <v>85</v>
      </c>
      <c r="P133" t="str">
        <f>VLOOKUP($B133,folder_structure!C:D,2,FALSE)</f>
        <v>P:\PhenoCrop\1_flights\E166\MS\20240806 E166 M3M 30m MS 80 85</v>
      </c>
    </row>
    <row r="134" spans="1:16" hidden="1" x14ac:dyDescent="0.3">
      <c r="A134">
        <v>133</v>
      </c>
      <c r="B134" t="s">
        <v>112</v>
      </c>
      <c r="C134">
        <v>6.8206436755135602</v>
      </c>
      <c r="D134">
        <v>2.83023550547659</v>
      </c>
      <c r="E134">
        <v>59</v>
      </c>
      <c r="F134">
        <v>232</v>
      </c>
      <c r="G134">
        <v>291</v>
      </c>
      <c r="H134">
        <v>20240812</v>
      </c>
      <c r="I134" t="s">
        <v>61</v>
      </c>
      <c r="J134" t="s">
        <v>380</v>
      </c>
      <c r="K134" t="s">
        <v>382</v>
      </c>
      <c r="L134" t="s">
        <v>32</v>
      </c>
      <c r="M134">
        <v>80</v>
      </c>
      <c r="N134">
        <v>85</v>
      </c>
      <c r="P134" t="str">
        <f>VLOOKUP($B134,folder_structure!C:D,2,FALSE)</f>
        <v>P:\PhenoCrop\1_flights\E166\MS\20240812 E166 M3M 30m MS 80 85</v>
      </c>
    </row>
    <row r="135" spans="1:16" hidden="1" x14ac:dyDescent="0.3">
      <c r="A135">
        <v>134</v>
      </c>
      <c r="B135" t="s">
        <v>384</v>
      </c>
      <c r="C135">
        <v>34.424233535304602</v>
      </c>
      <c r="D135">
        <v>14.693750158883599</v>
      </c>
      <c r="E135">
        <v>1497</v>
      </c>
      <c r="F135">
        <v>0</v>
      </c>
      <c r="G135">
        <v>1497</v>
      </c>
      <c r="H135">
        <v>20240523</v>
      </c>
      <c r="I135" t="s">
        <v>385</v>
      </c>
      <c r="J135" t="s">
        <v>380</v>
      </c>
      <c r="K135" t="s">
        <v>381</v>
      </c>
      <c r="L135" t="s">
        <v>5</v>
      </c>
      <c r="M135">
        <v>80</v>
      </c>
      <c r="N135">
        <v>85</v>
      </c>
      <c r="P135" t="str">
        <f>VLOOKUP($B135,folder_structure!C:D,2,FALSE)</f>
        <v>P:\PhenoCrop\1_flights\PRO_BAR_SØRÅS\3D\20240523 PRO_BAR_SØRÅS M3M 20m 3D 80 85</v>
      </c>
    </row>
    <row r="136" spans="1:16" hidden="1" x14ac:dyDescent="0.3">
      <c r="A136">
        <v>135</v>
      </c>
      <c r="B136" t="s">
        <v>386</v>
      </c>
      <c r="C136">
        <v>33.824516367167199</v>
      </c>
      <c r="D136">
        <v>16.7983515132218</v>
      </c>
      <c r="E136">
        <v>1501</v>
      </c>
      <c r="F136">
        <v>0</v>
      </c>
      <c r="G136">
        <v>1501</v>
      </c>
      <c r="H136">
        <v>20240604</v>
      </c>
      <c r="I136" t="s">
        <v>385</v>
      </c>
      <c r="J136" t="s">
        <v>380</v>
      </c>
      <c r="K136" t="s">
        <v>381</v>
      </c>
      <c r="L136" t="s">
        <v>5</v>
      </c>
      <c r="M136">
        <v>80</v>
      </c>
      <c r="N136">
        <v>85</v>
      </c>
      <c r="P136" t="str">
        <f>VLOOKUP($B136,folder_structure!C:D,2,FALSE)</f>
        <v>P:\PhenoCrop\1_flights\PRO_BAR_SØRÅS\3D\20240604 PRO_BAR_SØRÅS M3M 20m 3D 80 85</v>
      </c>
    </row>
    <row r="137" spans="1:16" hidden="1" x14ac:dyDescent="0.3">
      <c r="A137">
        <v>136</v>
      </c>
      <c r="B137" t="s">
        <v>387</v>
      </c>
      <c r="C137">
        <v>35.134415342472401</v>
      </c>
      <c r="D137">
        <v>14.8209962258115</v>
      </c>
      <c r="E137">
        <v>1495</v>
      </c>
      <c r="F137">
        <v>0</v>
      </c>
      <c r="G137">
        <v>1495</v>
      </c>
      <c r="H137">
        <v>20240606</v>
      </c>
      <c r="I137" t="s">
        <v>385</v>
      </c>
      <c r="J137" t="s">
        <v>380</v>
      </c>
      <c r="K137" t="s">
        <v>381</v>
      </c>
      <c r="L137" t="s">
        <v>5</v>
      </c>
      <c r="M137">
        <v>80</v>
      </c>
      <c r="N137">
        <v>85</v>
      </c>
      <c r="P137" t="str">
        <f>VLOOKUP($B137,folder_structure!C:D,2,FALSE)</f>
        <v>P:\PhenoCrop\1_flights\PRO_BAR_SØRÅS\3D\20240606 PRO_BAR_SØRÅS M3M 20m 3D 80 85</v>
      </c>
    </row>
    <row r="138" spans="1:16" hidden="1" x14ac:dyDescent="0.3">
      <c r="A138">
        <v>137</v>
      </c>
      <c r="B138" t="s">
        <v>388</v>
      </c>
      <c r="C138">
        <v>33.328187788836601</v>
      </c>
      <c r="D138">
        <v>14.420408977195599</v>
      </c>
      <c r="E138">
        <v>1491</v>
      </c>
      <c r="F138">
        <v>0</v>
      </c>
      <c r="G138">
        <v>1491</v>
      </c>
      <c r="H138">
        <v>20240610</v>
      </c>
      <c r="I138" t="s">
        <v>385</v>
      </c>
      <c r="J138" t="s">
        <v>380</v>
      </c>
      <c r="K138" t="s">
        <v>381</v>
      </c>
      <c r="L138" t="s">
        <v>5</v>
      </c>
      <c r="M138">
        <v>80</v>
      </c>
      <c r="N138">
        <v>85</v>
      </c>
      <c r="P138" t="str">
        <f>VLOOKUP($B138,folder_structure!C:D,2,FALSE)</f>
        <v>P:\PhenoCrop\1_flights\PRO_BAR_SØRÅS\3D\20240610 PRO_BAR_SØRÅS M3M 20m 3D 80 85</v>
      </c>
    </row>
    <row r="139" spans="1:16" hidden="1" x14ac:dyDescent="0.3">
      <c r="A139">
        <v>138</v>
      </c>
      <c r="B139" t="s">
        <v>389</v>
      </c>
      <c r="C139">
        <v>32.4171205963939</v>
      </c>
      <c r="D139">
        <v>17.350994088686999</v>
      </c>
      <c r="E139">
        <v>1490</v>
      </c>
      <c r="F139">
        <v>0</v>
      </c>
      <c r="G139">
        <v>1490</v>
      </c>
      <c r="H139">
        <v>20240617</v>
      </c>
      <c r="I139" t="s">
        <v>385</v>
      </c>
      <c r="J139" t="s">
        <v>380</v>
      </c>
      <c r="K139" t="s">
        <v>381</v>
      </c>
      <c r="L139" t="s">
        <v>5</v>
      </c>
      <c r="M139">
        <v>80</v>
      </c>
      <c r="N139">
        <v>85</v>
      </c>
      <c r="P139" t="str">
        <f>VLOOKUP($B139,folder_structure!C:D,2,FALSE)</f>
        <v>P:\PhenoCrop\1_flights\PRO_BAR_SØRÅS\3D\20240617 PRO_BAR_SØRÅS M3M 20m 3D 80 85</v>
      </c>
    </row>
    <row r="140" spans="1:16" hidden="1" x14ac:dyDescent="0.3">
      <c r="A140">
        <v>139</v>
      </c>
      <c r="B140" t="s">
        <v>390</v>
      </c>
      <c r="C140">
        <v>31.6399894356727</v>
      </c>
      <c r="D140">
        <v>17.195329543203101</v>
      </c>
      <c r="E140">
        <v>1490</v>
      </c>
      <c r="F140">
        <v>0</v>
      </c>
      <c r="G140">
        <v>1490</v>
      </c>
      <c r="H140">
        <v>20240621</v>
      </c>
      <c r="I140" t="s">
        <v>385</v>
      </c>
      <c r="J140" t="s">
        <v>380</v>
      </c>
      <c r="K140" t="s">
        <v>381</v>
      </c>
      <c r="L140" t="s">
        <v>5</v>
      </c>
      <c r="M140">
        <v>80</v>
      </c>
      <c r="N140">
        <v>85</v>
      </c>
      <c r="P140" t="str">
        <f>VLOOKUP($B140,folder_structure!C:D,2,FALSE)</f>
        <v>P:\PhenoCrop\1_flights\PRO_BAR_SØRÅS\3D\20240621 PRO_BAR_SØRÅS M3M 20m 3D 80 85</v>
      </c>
    </row>
    <row r="141" spans="1:16" hidden="1" x14ac:dyDescent="0.3">
      <c r="A141">
        <v>140</v>
      </c>
      <c r="B141" t="s">
        <v>391</v>
      </c>
      <c r="C141">
        <v>17.1484986050054</v>
      </c>
      <c r="D141">
        <v>6.6741743814200101</v>
      </c>
      <c r="E141">
        <v>599</v>
      </c>
      <c r="F141">
        <v>0</v>
      </c>
      <c r="G141">
        <v>599</v>
      </c>
      <c r="H141">
        <v>20240625</v>
      </c>
      <c r="I141" t="s">
        <v>385</v>
      </c>
      <c r="J141" t="s">
        <v>380</v>
      </c>
      <c r="K141" t="s">
        <v>381</v>
      </c>
      <c r="L141" t="s">
        <v>5</v>
      </c>
      <c r="M141">
        <v>70</v>
      </c>
      <c r="N141">
        <v>75</v>
      </c>
      <c r="P141" t="str">
        <f>VLOOKUP($B141,folder_structure!C:D,2,FALSE)</f>
        <v>P:\PhenoCrop\1_flights\PRO_BAR_SØRÅS\3D\20240625 PRO_BAR_SØRÅS M3M 20m 3D 70 75</v>
      </c>
    </row>
    <row r="142" spans="1:16" hidden="1" x14ac:dyDescent="0.3">
      <c r="A142">
        <v>141</v>
      </c>
      <c r="B142" t="s">
        <v>392</v>
      </c>
      <c r="C142">
        <v>31.902385962195599</v>
      </c>
      <c r="D142">
        <v>16.574121083132901</v>
      </c>
      <c r="E142">
        <v>1490</v>
      </c>
      <c r="F142">
        <v>0</v>
      </c>
      <c r="G142">
        <v>1490</v>
      </c>
      <c r="H142">
        <v>20240625</v>
      </c>
      <c r="I142" t="s">
        <v>385</v>
      </c>
      <c r="J142" t="s">
        <v>380</v>
      </c>
      <c r="K142" t="s">
        <v>381</v>
      </c>
      <c r="L142" t="s">
        <v>5</v>
      </c>
      <c r="M142">
        <v>80</v>
      </c>
      <c r="N142">
        <v>85</v>
      </c>
      <c r="P142" t="str">
        <f>VLOOKUP($B142,folder_structure!C:D,2,FALSE)</f>
        <v>P:\PhenoCrop\1_flights\PRO_BAR_SØRÅS\3D\20240625 PRO_BAR_SØRÅS M3M 20m 3D 80 85</v>
      </c>
    </row>
    <row r="143" spans="1:16" hidden="1" x14ac:dyDescent="0.3">
      <c r="A143">
        <v>142</v>
      </c>
      <c r="B143" t="s">
        <v>393</v>
      </c>
      <c r="C143">
        <v>18.3742519579827</v>
      </c>
      <c r="D143">
        <v>8.8828718233853508</v>
      </c>
      <c r="E143">
        <v>1010</v>
      </c>
      <c r="F143">
        <v>0</v>
      </c>
      <c r="G143">
        <v>1010</v>
      </c>
      <c r="H143">
        <v>20240701</v>
      </c>
      <c r="I143" t="s">
        <v>385</v>
      </c>
      <c r="J143" t="s">
        <v>380</v>
      </c>
      <c r="K143" t="s">
        <v>381</v>
      </c>
      <c r="L143" t="s">
        <v>5</v>
      </c>
      <c r="M143">
        <v>80</v>
      </c>
      <c r="N143">
        <v>85</v>
      </c>
      <c r="P143" t="str">
        <f>VLOOKUP($B143,folder_structure!C:D,2,FALSE)</f>
        <v>P:\PhenoCrop\1_flights\PRO_BAR_SØRÅS\3D\20240701 PRO_BAR_SØRÅS M3M 20m 3D 80 85</v>
      </c>
    </row>
    <row r="144" spans="1:16" hidden="1" x14ac:dyDescent="0.3">
      <c r="A144">
        <v>143</v>
      </c>
      <c r="B144" t="s">
        <v>394</v>
      </c>
      <c r="C144">
        <v>30.694548633880899</v>
      </c>
      <c r="D144">
        <v>15.538308201357699</v>
      </c>
      <c r="E144">
        <v>1490</v>
      </c>
      <c r="F144">
        <v>0</v>
      </c>
      <c r="G144">
        <v>1490</v>
      </c>
      <c r="H144">
        <v>20240709</v>
      </c>
      <c r="I144" t="s">
        <v>385</v>
      </c>
      <c r="J144" t="s">
        <v>380</v>
      </c>
      <c r="K144" t="s">
        <v>381</v>
      </c>
      <c r="L144" t="s">
        <v>5</v>
      </c>
      <c r="M144">
        <v>70</v>
      </c>
      <c r="N144">
        <v>75</v>
      </c>
      <c r="P144" t="str">
        <f>VLOOKUP($B144,folder_structure!C:D,2,FALSE)</f>
        <v>P:\PhenoCrop\1_flights\PRO_BAR_SØRÅS\3D\20240709 PRO_BAR_SØRÅS M3M 20m 3D 70 75</v>
      </c>
    </row>
    <row r="145" spans="1:16" hidden="1" x14ac:dyDescent="0.3">
      <c r="A145">
        <v>144</v>
      </c>
      <c r="B145" t="s">
        <v>395</v>
      </c>
      <c r="C145">
        <v>33.523796019144299</v>
      </c>
      <c r="D145">
        <v>15.6678022788837</v>
      </c>
      <c r="E145">
        <v>1494</v>
      </c>
      <c r="F145">
        <v>0</v>
      </c>
      <c r="G145">
        <v>1494</v>
      </c>
      <c r="H145">
        <v>20240719</v>
      </c>
      <c r="I145" t="s">
        <v>385</v>
      </c>
      <c r="J145" t="s">
        <v>380</v>
      </c>
      <c r="K145" t="s">
        <v>381</v>
      </c>
      <c r="L145" t="s">
        <v>5</v>
      </c>
      <c r="M145">
        <v>80</v>
      </c>
      <c r="N145">
        <v>85</v>
      </c>
      <c r="P145" t="str">
        <f>VLOOKUP($B145,folder_structure!C:D,2,FALSE)</f>
        <v>P:\PhenoCrop\1_flights\PRO_BAR_SØRÅS\3D\20240719 PRO_BAR_SØRÅS M3M 20m 3D 80 85</v>
      </c>
    </row>
    <row r="146" spans="1:16" hidden="1" x14ac:dyDescent="0.3">
      <c r="A146">
        <v>145</v>
      </c>
      <c r="B146" t="s">
        <v>396</v>
      </c>
      <c r="C146">
        <v>32.397927827201698</v>
      </c>
      <c r="D146">
        <v>15.270796299912</v>
      </c>
      <c r="E146">
        <v>1491</v>
      </c>
      <c r="F146">
        <v>0</v>
      </c>
      <c r="G146">
        <v>1491</v>
      </c>
      <c r="H146">
        <v>20240723</v>
      </c>
      <c r="I146" t="s">
        <v>385</v>
      </c>
      <c r="J146" t="s">
        <v>380</v>
      </c>
      <c r="K146" t="s">
        <v>381</v>
      </c>
      <c r="L146" t="s">
        <v>5</v>
      </c>
      <c r="M146">
        <v>80</v>
      </c>
      <c r="N146">
        <v>85</v>
      </c>
      <c r="P146" t="str">
        <f>VLOOKUP($B146,folder_structure!C:D,2,FALSE)</f>
        <v>P:\PhenoCrop\1_flights\PRO_BAR_SØRÅS\3D\20240723 PRO_BAR_SØRÅS M3M 20m 3D 80 85</v>
      </c>
    </row>
    <row r="147" spans="1:16" hidden="1" x14ac:dyDescent="0.3">
      <c r="A147">
        <v>146</v>
      </c>
      <c r="B147" t="s">
        <v>397</v>
      </c>
      <c r="C147">
        <v>33.410929537378202</v>
      </c>
      <c r="D147">
        <v>14.779713765718</v>
      </c>
      <c r="E147">
        <v>1491</v>
      </c>
      <c r="F147">
        <v>0</v>
      </c>
      <c r="G147">
        <v>1491</v>
      </c>
      <c r="H147">
        <v>20240729</v>
      </c>
      <c r="I147" t="s">
        <v>385</v>
      </c>
      <c r="J147" t="s">
        <v>380</v>
      </c>
      <c r="K147" t="s">
        <v>381</v>
      </c>
      <c r="L147" t="s">
        <v>5</v>
      </c>
      <c r="M147">
        <v>80</v>
      </c>
      <c r="N147">
        <v>85</v>
      </c>
      <c r="P147" t="str">
        <f>VLOOKUP($B147,folder_structure!C:D,2,FALSE)</f>
        <v>P:\PhenoCrop\1_flights\PRO_BAR_SØRÅS\3D\20240729 PRO_BAR_SØRÅS M3M 20m 3D 80 85</v>
      </c>
    </row>
    <row r="148" spans="1:16" hidden="1" x14ac:dyDescent="0.3">
      <c r="A148">
        <v>147</v>
      </c>
      <c r="B148" t="s">
        <v>398</v>
      </c>
      <c r="C148">
        <v>32.980890846811199</v>
      </c>
      <c r="D148">
        <v>15.4255402684211</v>
      </c>
      <c r="E148">
        <v>1490</v>
      </c>
      <c r="F148">
        <v>0</v>
      </c>
      <c r="G148">
        <v>1490</v>
      </c>
      <c r="H148">
        <v>20240805</v>
      </c>
      <c r="I148" t="s">
        <v>385</v>
      </c>
      <c r="J148" t="s">
        <v>380</v>
      </c>
      <c r="K148" t="s">
        <v>381</v>
      </c>
      <c r="L148" t="s">
        <v>5</v>
      </c>
      <c r="M148">
        <v>80</v>
      </c>
      <c r="N148">
        <v>85</v>
      </c>
      <c r="P148" t="str">
        <f>VLOOKUP($B148,folder_structure!C:D,2,FALSE)</f>
        <v>P:\PhenoCrop\1_flights\PRO_BAR_SØRÅS\3D\20240805 PRO_BAR_SØRÅS M3M 20m 3D 80 85</v>
      </c>
    </row>
    <row r="149" spans="1:16" hidden="1" x14ac:dyDescent="0.3">
      <c r="A149">
        <v>148</v>
      </c>
      <c r="B149" t="s">
        <v>399</v>
      </c>
      <c r="C149">
        <v>33.131311965174902</v>
      </c>
      <c r="D149">
        <v>15.956948166713101</v>
      </c>
      <c r="E149">
        <v>1490</v>
      </c>
      <c r="F149">
        <v>0</v>
      </c>
      <c r="G149">
        <v>1490</v>
      </c>
      <c r="H149">
        <v>20240812</v>
      </c>
      <c r="I149" t="s">
        <v>385</v>
      </c>
      <c r="J149" t="s">
        <v>380</v>
      </c>
      <c r="K149" t="s">
        <v>381</v>
      </c>
      <c r="L149" t="s">
        <v>5</v>
      </c>
      <c r="M149">
        <v>80</v>
      </c>
      <c r="N149">
        <v>85</v>
      </c>
      <c r="P149" t="str">
        <f>VLOOKUP($B149,folder_structure!C:D,2,FALSE)</f>
        <v>P:\PhenoCrop\1_flights\PRO_BAR_SØRÅS\3D\20240812 PRO_BAR_SØRÅS M3M 20m 3D 80 85</v>
      </c>
    </row>
    <row r="150" spans="1:16" hidden="1" x14ac:dyDescent="0.3">
      <c r="A150">
        <v>149</v>
      </c>
      <c r="B150" t="s">
        <v>400</v>
      </c>
      <c r="C150">
        <v>35.352353541180399</v>
      </c>
      <c r="D150">
        <v>24.942339913919501</v>
      </c>
      <c r="E150">
        <v>534</v>
      </c>
      <c r="F150">
        <v>2096</v>
      </c>
      <c r="G150">
        <v>2630</v>
      </c>
      <c r="H150">
        <v>20240604</v>
      </c>
      <c r="I150" t="s">
        <v>385</v>
      </c>
      <c r="J150" t="s">
        <v>380</v>
      </c>
      <c r="K150" t="s">
        <v>382</v>
      </c>
      <c r="L150" t="s">
        <v>32</v>
      </c>
      <c r="M150">
        <v>80</v>
      </c>
      <c r="N150">
        <v>85</v>
      </c>
      <c r="P150" t="str">
        <f>VLOOKUP($B150,folder_structure!C:D,2,FALSE)</f>
        <v>P:\PhenoCrop\1_flights\PRO_BAR_SØRÅS\MS\20240604 PRO_BAR_SØRÅS M3M 30m MS 80 85</v>
      </c>
    </row>
    <row r="151" spans="1:16" hidden="1" x14ac:dyDescent="0.3">
      <c r="A151">
        <v>150</v>
      </c>
      <c r="B151" t="s">
        <v>401</v>
      </c>
      <c r="C151">
        <v>36.765926979482103</v>
      </c>
      <c r="D151">
        <v>24.361428287811499</v>
      </c>
      <c r="E151">
        <v>517</v>
      </c>
      <c r="F151">
        <v>2032</v>
      </c>
      <c r="G151">
        <v>2549</v>
      </c>
      <c r="H151">
        <v>20240606</v>
      </c>
      <c r="I151" t="s">
        <v>385</v>
      </c>
      <c r="J151" t="s">
        <v>380</v>
      </c>
      <c r="K151" t="s">
        <v>382</v>
      </c>
      <c r="L151" t="s">
        <v>32</v>
      </c>
      <c r="M151">
        <v>80</v>
      </c>
      <c r="N151">
        <v>85</v>
      </c>
      <c r="P151" t="str">
        <f>VLOOKUP($B151,folder_structure!C:D,2,FALSE)</f>
        <v>P:\PhenoCrop\1_flights\PRO_BAR_SØRÅS\MS\20240606 PRO_BAR_SØRÅS M3M 30m MS 80 85</v>
      </c>
    </row>
    <row r="152" spans="1:16" hidden="1" x14ac:dyDescent="0.3">
      <c r="A152">
        <v>151</v>
      </c>
      <c r="B152" t="s">
        <v>402</v>
      </c>
      <c r="C152">
        <v>35.495210538618203</v>
      </c>
      <c r="D152">
        <v>23.421269079670299</v>
      </c>
      <c r="E152">
        <v>507</v>
      </c>
      <c r="F152">
        <v>2016</v>
      </c>
      <c r="G152">
        <v>2523</v>
      </c>
      <c r="H152">
        <v>20240611</v>
      </c>
      <c r="I152" t="s">
        <v>385</v>
      </c>
      <c r="J152" t="s">
        <v>380</v>
      </c>
      <c r="K152" t="s">
        <v>382</v>
      </c>
      <c r="L152" t="s">
        <v>32</v>
      </c>
      <c r="M152">
        <v>80</v>
      </c>
      <c r="N152">
        <v>85</v>
      </c>
      <c r="P152" t="str">
        <f>VLOOKUP($B152,folder_structure!C:D,2,FALSE)</f>
        <v>P:\PhenoCrop\1_flights\PRO_BAR_SØRÅS\MS\20240611 PRO_BAR_SØRÅS M3M 30m MS 80 85</v>
      </c>
    </row>
    <row r="153" spans="1:16" hidden="1" x14ac:dyDescent="0.3">
      <c r="A153">
        <v>152</v>
      </c>
      <c r="B153" t="s">
        <v>403</v>
      </c>
      <c r="C153">
        <v>27.906018728390301</v>
      </c>
      <c r="D153">
        <v>8.4283268563449294</v>
      </c>
      <c r="E153">
        <v>174</v>
      </c>
      <c r="F153">
        <v>688</v>
      </c>
      <c r="G153">
        <v>862</v>
      </c>
      <c r="H153">
        <v>20240620</v>
      </c>
      <c r="I153" t="s">
        <v>385</v>
      </c>
      <c r="J153" t="s">
        <v>380</v>
      </c>
      <c r="K153" t="s">
        <v>382</v>
      </c>
      <c r="L153" t="s">
        <v>32</v>
      </c>
      <c r="M153">
        <v>70</v>
      </c>
      <c r="N153">
        <v>70</v>
      </c>
      <c r="P153" t="str">
        <f>VLOOKUP($B153,folder_structure!C:D,2,FALSE)</f>
        <v>P:\PhenoCrop\1_flights\PRO_BAR_SØRÅS\MS\20240620 PRO_BAR_SØRÅS M3M 30m MS 70 70</v>
      </c>
    </row>
    <row r="154" spans="1:16" hidden="1" x14ac:dyDescent="0.3">
      <c r="A154">
        <v>153</v>
      </c>
      <c r="B154" t="s">
        <v>404</v>
      </c>
      <c r="C154">
        <v>34.7029604110866</v>
      </c>
      <c r="D154">
        <v>23.896205579861999</v>
      </c>
      <c r="E154">
        <v>493</v>
      </c>
      <c r="F154">
        <v>1964</v>
      </c>
      <c r="G154">
        <v>2457</v>
      </c>
      <c r="H154">
        <v>20240620</v>
      </c>
      <c r="I154" t="s">
        <v>385</v>
      </c>
      <c r="J154" t="s">
        <v>380</v>
      </c>
      <c r="K154" t="s">
        <v>382</v>
      </c>
      <c r="L154" t="s">
        <v>32</v>
      </c>
      <c r="M154">
        <v>80</v>
      </c>
      <c r="N154">
        <v>85</v>
      </c>
      <c r="P154" t="str">
        <f>VLOOKUP($B154,folder_structure!C:D,2,FALSE)</f>
        <v>P:\PhenoCrop\1_flights\PRO_BAR_SØRÅS\MS\20240620 PRO_BAR_SØRÅS M3M 30m MS 80 85</v>
      </c>
    </row>
    <row r="155" spans="1:16" hidden="1" x14ac:dyDescent="0.3">
      <c r="A155">
        <v>154</v>
      </c>
      <c r="B155" t="s">
        <v>405</v>
      </c>
      <c r="C155">
        <v>29.103383510373501</v>
      </c>
      <c r="D155">
        <v>8.5526001919060892</v>
      </c>
      <c r="E155">
        <v>179</v>
      </c>
      <c r="F155">
        <v>704</v>
      </c>
      <c r="G155">
        <v>883</v>
      </c>
      <c r="H155">
        <v>20240621</v>
      </c>
      <c r="I155" t="s">
        <v>385</v>
      </c>
      <c r="J155" t="s">
        <v>380</v>
      </c>
      <c r="K155" t="s">
        <v>382</v>
      </c>
      <c r="L155" t="s">
        <v>32</v>
      </c>
      <c r="M155">
        <v>70</v>
      </c>
      <c r="N155">
        <v>70</v>
      </c>
      <c r="P155" t="str">
        <f>VLOOKUP($B155,folder_structure!C:D,2,FALSE)</f>
        <v>P:\PhenoCrop\1_flights\PRO_BAR_SØRÅS\MS\20240621 PRO_BAR_SØRÅS M3M 30m MS 70 70</v>
      </c>
    </row>
    <row r="156" spans="1:16" hidden="1" x14ac:dyDescent="0.3">
      <c r="A156">
        <v>155</v>
      </c>
      <c r="B156" t="s">
        <v>406</v>
      </c>
      <c r="C156">
        <v>35.313171487301503</v>
      </c>
      <c r="D156">
        <v>23.567876145243599</v>
      </c>
      <c r="E156">
        <v>508</v>
      </c>
      <c r="F156">
        <v>2016</v>
      </c>
      <c r="G156">
        <v>2524</v>
      </c>
      <c r="H156">
        <v>20240621</v>
      </c>
      <c r="I156" t="s">
        <v>385</v>
      </c>
      <c r="J156" t="s">
        <v>380</v>
      </c>
      <c r="K156" t="s">
        <v>382</v>
      </c>
      <c r="L156" t="s">
        <v>32</v>
      </c>
      <c r="M156">
        <v>80</v>
      </c>
      <c r="N156">
        <v>85</v>
      </c>
      <c r="P156" t="str">
        <f>VLOOKUP($B156,folder_structure!C:D,2,FALSE)</f>
        <v>P:\PhenoCrop\1_flights\PRO_BAR_SØRÅS\MS\20240621 PRO_BAR_SØRÅS M3M 30m MS 80 85</v>
      </c>
    </row>
    <row r="157" spans="1:16" hidden="1" x14ac:dyDescent="0.3">
      <c r="A157">
        <v>156</v>
      </c>
      <c r="B157" t="s">
        <v>407</v>
      </c>
      <c r="C157">
        <v>35.022594281472202</v>
      </c>
      <c r="D157">
        <v>24.312974493019201</v>
      </c>
      <c r="E157">
        <v>506</v>
      </c>
      <c r="F157">
        <v>2008</v>
      </c>
      <c r="G157">
        <v>2514</v>
      </c>
      <c r="H157">
        <v>20240624</v>
      </c>
      <c r="I157" t="s">
        <v>385</v>
      </c>
      <c r="J157" t="s">
        <v>380</v>
      </c>
      <c r="K157" t="s">
        <v>382</v>
      </c>
      <c r="L157" t="s">
        <v>32</v>
      </c>
      <c r="M157">
        <v>80</v>
      </c>
      <c r="N157">
        <v>85</v>
      </c>
      <c r="P157" t="str">
        <f>VLOOKUP($B157,folder_structure!C:D,2,FALSE)</f>
        <v>P:\PhenoCrop\1_flights\PRO_BAR_SØRÅS\MS\20240624 PRO_BAR_SØRÅS M3M 30m MS 80 85</v>
      </c>
    </row>
    <row r="158" spans="1:16" hidden="1" x14ac:dyDescent="0.3">
      <c r="A158">
        <v>157</v>
      </c>
      <c r="B158" t="s">
        <v>408</v>
      </c>
      <c r="C158">
        <v>33.892765913158598</v>
      </c>
      <c r="D158">
        <v>23.5410155113786</v>
      </c>
      <c r="E158">
        <v>510</v>
      </c>
      <c r="F158">
        <v>2020</v>
      </c>
      <c r="G158">
        <v>2530</v>
      </c>
      <c r="H158">
        <v>20240701</v>
      </c>
      <c r="I158" t="s">
        <v>385</v>
      </c>
      <c r="J158" t="s">
        <v>380</v>
      </c>
      <c r="K158" t="s">
        <v>382</v>
      </c>
      <c r="L158" t="s">
        <v>32</v>
      </c>
      <c r="M158">
        <v>80</v>
      </c>
      <c r="N158">
        <v>85</v>
      </c>
      <c r="P158" t="str">
        <f>VLOOKUP($B158,folder_structure!C:D,2,FALSE)</f>
        <v>P:\PhenoCrop\1_flights\PRO_BAR_SØRÅS\MS\20240701 PRO_BAR_SØRÅS M3M 30m MS 80 85</v>
      </c>
    </row>
    <row r="159" spans="1:16" hidden="1" x14ac:dyDescent="0.3">
      <c r="A159">
        <v>158</v>
      </c>
      <c r="B159" t="s">
        <v>409</v>
      </c>
      <c r="C159">
        <v>28.889766545034899</v>
      </c>
      <c r="D159">
        <v>9.6642909822985494</v>
      </c>
      <c r="E159">
        <v>201</v>
      </c>
      <c r="F159">
        <v>796</v>
      </c>
      <c r="G159">
        <v>997</v>
      </c>
      <c r="H159">
        <v>20240708</v>
      </c>
      <c r="I159" t="s">
        <v>385</v>
      </c>
      <c r="J159" t="s">
        <v>380</v>
      </c>
      <c r="K159" t="s">
        <v>382</v>
      </c>
      <c r="L159" t="s">
        <v>32</v>
      </c>
      <c r="M159">
        <v>70</v>
      </c>
      <c r="N159">
        <v>75</v>
      </c>
      <c r="P159" t="str">
        <f>VLOOKUP($B159,folder_structure!C:D,2,FALSE)</f>
        <v>P:\PhenoCrop\1_flights\PRO_BAR_SØRÅS\MS\20240708 PRO_BAR_SØRÅS M3M 30m MS 70 75</v>
      </c>
    </row>
    <row r="160" spans="1:16" hidden="1" x14ac:dyDescent="0.3">
      <c r="A160">
        <v>159</v>
      </c>
      <c r="B160" t="s">
        <v>410</v>
      </c>
      <c r="C160">
        <v>36.850041277706602</v>
      </c>
      <c r="D160">
        <v>9.86503945663571</v>
      </c>
      <c r="E160">
        <v>206</v>
      </c>
      <c r="F160">
        <v>824</v>
      </c>
      <c r="G160">
        <v>1030</v>
      </c>
      <c r="H160">
        <v>20240718</v>
      </c>
      <c r="I160" t="s">
        <v>385</v>
      </c>
      <c r="J160" t="s">
        <v>380</v>
      </c>
      <c r="K160" t="s">
        <v>382</v>
      </c>
      <c r="L160" t="s">
        <v>32</v>
      </c>
      <c r="M160">
        <v>70</v>
      </c>
      <c r="N160">
        <v>75</v>
      </c>
      <c r="P160" t="str">
        <f>VLOOKUP($B160,folder_structure!C:D,2,FALSE)</f>
        <v>P:\PhenoCrop\1_flights\PRO_BAR_SØRÅS\MS\20240718 PRO_BAR_SØRÅS M3M 30m MS 70 75</v>
      </c>
    </row>
    <row r="161" spans="1:16" hidden="1" x14ac:dyDescent="0.3">
      <c r="A161">
        <v>160</v>
      </c>
      <c r="B161" t="s">
        <v>411</v>
      </c>
      <c r="C161">
        <v>28.770126574672702</v>
      </c>
      <c r="D161">
        <v>9.3262311480939299</v>
      </c>
      <c r="E161">
        <v>197</v>
      </c>
      <c r="F161">
        <v>780</v>
      </c>
      <c r="G161">
        <v>977</v>
      </c>
      <c r="H161">
        <v>20240724</v>
      </c>
      <c r="I161" t="s">
        <v>385</v>
      </c>
      <c r="J161" t="s">
        <v>380</v>
      </c>
      <c r="K161" t="s">
        <v>382</v>
      </c>
      <c r="L161" t="s">
        <v>32</v>
      </c>
      <c r="M161">
        <v>70</v>
      </c>
      <c r="N161">
        <v>75</v>
      </c>
      <c r="P161" t="str">
        <f>VLOOKUP($B161,folder_structure!C:D,2,FALSE)</f>
        <v>P:\PhenoCrop\1_flights\PRO_BAR_SØRÅS\MS\20240724 PRO_BAR_SØRÅS M3M 30m MS 70 75</v>
      </c>
    </row>
    <row r="162" spans="1:16" hidden="1" x14ac:dyDescent="0.3">
      <c r="A162">
        <v>161</v>
      </c>
      <c r="B162" t="s">
        <v>412</v>
      </c>
      <c r="C162">
        <v>30.986330084502601</v>
      </c>
      <c r="D162">
        <v>9.5478118797764093</v>
      </c>
      <c r="E162">
        <v>201</v>
      </c>
      <c r="F162">
        <v>804</v>
      </c>
      <c r="G162">
        <v>1005</v>
      </c>
      <c r="H162">
        <v>20240729</v>
      </c>
      <c r="I162" t="s">
        <v>385</v>
      </c>
      <c r="J162" t="s">
        <v>380</v>
      </c>
      <c r="K162" t="s">
        <v>382</v>
      </c>
      <c r="L162" t="s">
        <v>32</v>
      </c>
      <c r="M162">
        <v>70</v>
      </c>
      <c r="N162">
        <v>75</v>
      </c>
      <c r="P162" t="str">
        <f>VLOOKUP($B162,folder_structure!C:D,2,FALSE)</f>
        <v>P:\PhenoCrop\1_flights\PRO_BAR_SØRÅS\MS\20240729 PRO_BAR_SØRÅS M3M 30m MS 70 75</v>
      </c>
    </row>
    <row r="163" spans="1:16" hidden="1" x14ac:dyDescent="0.3">
      <c r="A163">
        <v>162</v>
      </c>
      <c r="B163" t="s">
        <v>413</v>
      </c>
      <c r="C163">
        <v>22.848265113309001</v>
      </c>
      <c r="D163">
        <v>9.5145502397790498</v>
      </c>
      <c r="E163">
        <v>201</v>
      </c>
      <c r="F163">
        <v>796</v>
      </c>
      <c r="G163">
        <v>997</v>
      </c>
      <c r="H163">
        <v>20240807</v>
      </c>
      <c r="I163" t="s">
        <v>385</v>
      </c>
      <c r="J163" t="s">
        <v>380</v>
      </c>
      <c r="K163" t="s">
        <v>382</v>
      </c>
      <c r="L163" t="s">
        <v>32</v>
      </c>
      <c r="M163">
        <v>70</v>
      </c>
      <c r="N163">
        <v>75</v>
      </c>
      <c r="P163" t="str">
        <f>VLOOKUP($B163,folder_structure!C:D,2,FALSE)</f>
        <v>P:\PhenoCrop\1_flights\PRO_BAR_SØRÅS\MS\20240807 PRO_BAR_SØRÅS M3M 30m MS 70 75</v>
      </c>
    </row>
    <row r="164" spans="1:16" hidden="1" x14ac:dyDescent="0.3">
      <c r="A164">
        <v>163</v>
      </c>
      <c r="B164" t="s">
        <v>414</v>
      </c>
      <c r="C164">
        <v>28.692726011388</v>
      </c>
      <c r="D164">
        <v>9.8317862097173894</v>
      </c>
      <c r="E164">
        <v>206</v>
      </c>
      <c r="F164">
        <v>812</v>
      </c>
      <c r="G164">
        <v>1018</v>
      </c>
      <c r="H164">
        <v>20240812</v>
      </c>
      <c r="I164" t="s">
        <v>385</v>
      </c>
      <c r="J164" t="s">
        <v>380</v>
      </c>
      <c r="K164" t="s">
        <v>382</v>
      </c>
      <c r="L164" t="s">
        <v>32</v>
      </c>
      <c r="M164">
        <v>70</v>
      </c>
      <c r="N164">
        <v>75</v>
      </c>
      <c r="P164" t="str">
        <f>VLOOKUP($B164,folder_structure!C:D,2,FALSE)</f>
        <v>P:\PhenoCrop\1_flights\PRO_BAR_SØRÅS\MS\20240812 PRO_BAR_SØRÅS M3M 30m MS 70 75</v>
      </c>
    </row>
    <row r="165" spans="1:16" hidden="1" x14ac:dyDescent="0.3">
      <c r="A165">
        <v>164</v>
      </c>
      <c r="B165" t="s">
        <v>196</v>
      </c>
      <c r="C165">
        <v>31.265807184390699</v>
      </c>
      <c r="D165">
        <v>7.5648330673575401</v>
      </c>
      <c r="E165">
        <v>1117</v>
      </c>
      <c r="F165">
        <v>0</v>
      </c>
      <c r="G165">
        <v>1117</v>
      </c>
      <c r="H165">
        <v>20240516</v>
      </c>
      <c r="I165" t="s">
        <v>195</v>
      </c>
      <c r="J165" t="s">
        <v>380</v>
      </c>
      <c r="K165" t="s">
        <v>381</v>
      </c>
      <c r="L165" t="s">
        <v>5</v>
      </c>
      <c r="M165" t="s">
        <v>415</v>
      </c>
      <c r="N165" t="s">
        <v>415</v>
      </c>
      <c r="P165" t="str">
        <f>VLOOKUP($B165,folder_structure!C:D,2,FALSE)</f>
        <v>P:\PhenoCrop\1_flights\PHENO_CROP\3D\20240516 PHENO_CROP M3M 20m 3D Auto Auto</v>
      </c>
    </row>
    <row r="166" spans="1:16" hidden="1" x14ac:dyDescent="0.3">
      <c r="A166">
        <v>165</v>
      </c>
      <c r="B166" t="s">
        <v>198</v>
      </c>
      <c r="C166">
        <v>53.850221557542604</v>
      </c>
      <c r="D166">
        <v>11.9232331123203</v>
      </c>
      <c r="E166">
        <v>1326</v>
      </c>
      <c r="F166">
        <v>0</v>
      </c>
      <c r="G166">
        <v>1326</v>
      </c>
      <c r="H166">
        <v>20240521</v>
      </c>
      <c r="I166" t="s">
        <v>195</v>
      </c>
      <c r="J166" t="s">
        <v>380</v>
      </c>
      <c r="K166" t="s">
        <v>381</v>
      </c>
      <c r="L166" t="s">
        <v>5</v>
      </c>
      <c r="M166">
        <v>80</v>
      </c>
      <c r="N166">
        <v>85</v>
      </c>
      <c r="P166" t="str">
        <f>VLOOKUP($B166,folder_structure!C:D,2,FALSE)</f>
        <v>P:\PhenoCrop\1_flights\PHENO_CROP\3D\20240521 PHENO_CROP M3M 20m 3D 80 85</v>
      </c>
    </row>
    <row r="167" spans="1:16" hidden="1" x14ac:dyDescent="0.3">
      <c r="A167">
        <v>166</v>
      </c>
      <c r="B167" t="s">
        <v>200</v>
      </c>
      <c r="C167">
        <v>24.021847293712199</v>
      </c>
      <c r="D167">
        <v>9.6924222735688002</v>
      </c>
      <c r="E167">
        <v>1063</v>
      </c>
      <c r="F167">
        <v>0</v>
      </c>
      <c r="G167">
        <v>1063</v>
      </c>
      <c r="H167">
        <v>20240531</v>
      </c>
      <c r="I167" t="s">
        <v>195</v>
      </c>
      <c r="J167" t="s">
        <v>380</v>
      </c>
      <c r="K167" t="s">
        <v>381</v>
      </c>
      <c r="L167" t="s">
        <v>5</v>
      </c>
      <c r="M167">
        <v>80</v>
      </c>
      <c r="N167">
        <v>85</v>
      </c>
      <c r="P167" t="str">
        <f>VLOOKUP($B167,folder_structure!C:D,2,FALSE)</f>
        <v>P:\PhenoCrop\1_flights\PHENO_CROP\3D\20240531 PHENO_CROP M3M 20m 3D 80 85</v>
      </c>
    </row>
    <row r="168" spans="1:16" hidden="1" x14ac:dyDescent="0.3">
      <c r="A168">
        <v>167</v>
      </c>
      <c r="B168" t="s">
        <v>202</v>
      </c>
      <c r="C168">
        <v>12.7937943106517</v>
      </c>
      <c r="D168">
        <v>5.08632104378193</v>
      </c>
      <c r="E168">
        <v>537</v>
      </c>
      <c r="F168">
        <v>0</v>
      </c>
      <c r="G168">
        <v>537</v>
      </c>
      <c r="H168">
        <v>20240610</v>
      </c>
      <c r="I168" t="s">
        <v>195</v>
      </c>
      <c r="J168" t="s">
        <v>380</v>
      </c>
      <c r="K168" t="s">
        <v>381</v>
      </c>
      <c r="L168" t="s">
        <v>5</v>
      </c>
      <c r="M168">
        <v>80</v>
      </c>
      <c r="N168">
        <v>85</v>
      </c>
      <c r="P168" t="str">
        <f>VLOOKUP($B168,folder_structure!C:D,2,FALSE)</f>
        <v>P:\PhenoCrop\1_flights\PHENO_CROP\3D\20240610 PHENO_CROP M3M 20m 3D 80 85</v>
      </c>
    </row>
    <row r="169" spans="1:16" hidden="1" x14ac:dyDescent="0.3">
      <c r="A169">
        <v>168</v>
      </c>
      <c r="B169" t="s">
        <v>204</v>
      </c>
      <c r="C169">
        <v>23.280465399846399</v>
      </c>
      <c r="D169">
        <v>8.3922072723507792</v>
      </c>
      <c r="E169">
        <v>1062</v>
      </c>
      <c r="F169">
        <v>0</v>
      </c>
      <c r="G169">
        <v>1062</v>
      </c>
      <c r="H169">
        <v>20240612</v>
      </c>
      <c r="I169" t="s">
        <v>195</v>
      </c>
      <c r="J169" t="s">
        <v>380</v>
      </c>
      <c r="K169" t="s">
        <v>381</v>
      </c>
      <c r="L169" t="s">
        <v>5</v>
      </c>
      <c r="M169">
        <v>80</v>
      </c>
      <c r="N169">
        <v>85</v>
      </c>
      <c r="P169" t="str">
        <f>VLOOKUP($B169,folder_structure!C:D,2,FALSE)</f>
        <v>P:\PhenoCrop\1_flights\PHENO_CROP\3D\20240612 PHENO_CROP M3M 20m 3D 80 85</v>
      </c>
    </row>
    <row r="170" spans="1:16" hidden="1" x14ac:dyDescent="0.3">
      <c r="A170">
        <v>169</v>
      </c>
      <c r="B170" t="s">
        <v>206</v>
      </c>
      <c r="C170">
        <v>22.330335932783701</v>
      </c>
      <c r="D170">
        <v>8.8032711520791</v>
      </c>
      <c r="E170">
        <v>1063</v>
      </c>
      <c r="F170">
        <v>0</v>
      </c>
      <c r="G170">
        <v>1063</v>
      </c>
      <c r="H170">
        <v>20240617</v>
      </c>
      <c r="I170" t="s">
        <v>195</v>
      </c>
      <c r="J170" t="s">
        <v>380</v>
      </c>
      <c r="K170" t="s">
        <v>381</v>
      </c>
      <c r="L170" t="s">
        <v>5</v>
      </c>
      <c r="M170">
        <v>80</v>
      </c>
      <c r="N170">
        <v>85</v>
      </c>
      <c r="P170" t="str">
        <f>VLOOKUP($B170,folder_structure!C:D,2,FALSE)</f>
        <v>P:\PhenoCrop\1_flights\PHENO_CROP\3D\20240617 PHENO_CROP M3M 20m 3D 80 85</v>
      </c>
    </row>
    <row r="171" spans="1:16" hidden="1" x14ac:dyDescent="0.3">
      <c r="A171">
        <v>170</v>
      </c>
      <c r="B171" t="s">
        <v>208</v>
      </c>
      <c r="C171">
        <v>20.7343477671965</v>
      </c>
      <c r="D171">
        <v>9.2695330902934003</v>
      </c>
      <c r="E171">
        <v>1063</v>
      </c>
      <c r="F171">
        <v>0</v>
      </c>
      <c r="G171">
        <v>1063</v>
      </c>
      <c r="H171">
        <v>20240625</v>
      </c>
      <c r="I171" t="s">
        <v>195</v>
      </c>
      <c r="J171" t="s">
        <v>380</v>
      </c>
      <c r="K171" t="s">
        <v>381</v>
      </c>
      <c r="L171" t="s">
        <v>5</v>
      </c>
      <c r="M171">
        <v>80</v>
      </c>
      <c r="N171">
        <v>85</v>
      </c>
      <c r="P171" t="str">
        <f>VLOOKUP($B171,folder_structure!C:D,2,FALSE)</f>
        <v>P:\PhenoCrop\1_flights\PHENO_CROP\3D\20240625 PHENO_CROP M3M 20m 3D 80 85</v>
      </c>
    </row>
    <row r="172" spans="1:16" hidden="1" x14ac:dyDescent="0.3">
      <c r="A172">
        <v>171</v>
      </c>
      <c r="B172" t="s">
        <v>210</v>
      </c>
      <c r="C172">
        <v>22.07736997772</v>
      </c>
      <c r="D172">
        <v>9.5376769751310295</v>
      </c>
      <c r="E172">
        <v>1062</v>
      </c>
      <c r="F172">
        <v>0</v>
      </c>
      <c r="G172">
        <v>1062</v>
      </c>
      <c r="H172">
        <v>20240701</v>
      </c>
      <c r="I172" t="s">
        <v>195</v>
      </c>
      <c r="J172" t="s">
        <v>380</v>
      </c>
      <c r="K172" t="s">
        <v>381</v>
      </c>
      <c r="L172" t="s">
        <v>5</v>
      </c>
      <c r="M172">
        <v>80</v>
      </c>
      <c r="N172">
        <v>85</v>
      </c>
      <c r="P172" t="str">
        <f>VLOOKUP($B172,folder_structure!C:D,2,FALSE)</f>
        <v>P:\PhenoCrop\1_flights\PHENO_CROP\3D\20240701 PHENO_CROP M3M 20m 3D 80 85</v>
      </c>
    </row>
    <row r="173" spans="1:16" hidden="1" x14ac:dyDescent="0.3">
      <c r="A173">
        <v>172</v>
      </c>
      <c r="B173" t="s">
        <v>212</v>
      </c>
      <c r="C173">
        <v>25.497333159670202</v>
      </c>
      <c r="D173">
        <v>9.1891834102570993</v>
      </c>
      <c r="E173">
        <v>1063</v>
      </c>
      <c r="F173">
        <v>0</v>
      </c>
      <c r="G173">
        <v>1063</v>
      </c>
      <c r="H173">
        <v>20240709</v>
      </c>
      <c r="I173" t="s">
        <v>195</v>
      </c>
      <c r="J173" t="s">
        <v>380</v>
      </c>
      <c r="K173" t="s">
        <v>381</v>
      </c>
      <c r="L173" t="s">
        <v>5</v>
      </c>
      <c r="M173">
        <v>80</v>
      </c>
      <c r="N173">
        <v>85</v>
      </c>
      <c r="P173" t="str">
        <f>VLOOKUP($B173,folder_structure!C:D,2,FALSE)</f>
        <v>P:\PhenoCrop\1_flights\PHENO_CROP\3D\20240709 PHENO_CROP M3M 20m 3D 80 85</v>
      </c>
    </row>
    <row r="174" spans="1:16" hidden="1" x14ac:dyDescent="0.3">
      <c r="A174">
        <v>173</v>
      </c>
      <c r="B174" t="s">
        <v>214</v>
      </c>
      <c r="C174">
        <v>20.935378476977299</v>
      </c>
      <c r="D174">
        <v>10.3999673835933</v>
      </c>
      <c r="E174">
        <v>1063</v>
      </c>
      <c r="F174">
        <v>0</v>
      </c>
      <c r="G174">
        <v>1063</v>
      </c>
      <c r="H174">
        <v>20240716</v>
      </c>
      <c r="I174" t="s">
        <v>195</v>
      </c>
      <c r="J174" t="s">
        <v>380</v>
      </c>
      <c r="K174" t="s">
        <v>381</v>
      </c>
      <c r="L174" t="s">
        <v>5</v>
      </c>
      <c r="M174">
        <v>80</v>
      </c>
      <c r="N174">
        <v>85</v>
      </c>
      <c r="P174" t="str">
        <f>VLOOKUP($B174,folder_structure!C:D,2,FALSE)</f>
        <v>P:\PhenoCrop\1_flights\PHENO_CROP\3D\20240716 PHENO_CROP M3M 20m 3D 80 85</v>
      </c>
    </row>
    <row r="175" spans="1:16" hidden="1" x14ac:dyDescent="0.3">
      <c r="A175">
        <v>174</v>
      </c>
      <c r="B175" t="s">
        <v>216</v>
      </c>
      <c r="C175">
        <v>21.360956104472201</v>
      </c>
      <c r="D175">
        <v>0</v>
      </c>
      <c r="E175">
        <v>0</v>
      </c>
      <c r="F175">
        <v>0</v>
      </c>
      <c r="G175">
        <v>0</v>
      </c>
      <c r="H175">
        <v>20240723</v>
      </c>
      <c r="I175" t="s">
        <v>195</v>
      </c>
      <c r="J175" t="s">
        <v>380</v>
      </c>
      <c r="K175" t="s">
        <v>381</v>
      </c>
      <c r="L175" t="s">
        <v>5</v>
      </c>
      <c r="M175">
        <v>80</v>
      </c>
      <c r="N175">
        <v>85</v>
      </c>
      <c r="O175" t="s">
        <v>383</v>
      </c>
      <c r="P175" t="str">
        <f>VLOOKUP($B175,folder_structure!C:D,2,FALSE)</f>
        <v>P:\PhenoCrop\1_flights\PHENO_CROP\3D\20240723 PHENO_CROP M3M 20m 3D 80 85</v>
      </c>
    </row>
    <row r="176" spans="1:16" hidden="1" x14ac:dyDescent="0.3">
      <c r="A176">
        <v>175</v>
      </c>
      <c r="B176" t="s">
        <v>416</v>
      </c>
      <c r="C176">
        <v>21.3609582250937</v>
      </c>
      <c r="D176">
        <v>0</v>
      </c>
      <c r="E176">
        <v>0</v>
      </c>
      <c r="F176">
        <v>0</v>
      </c>
      <c r="G176">
        <v>0</v>
      </c>
      <c r="H176">
        <v>20240723</v>
      </c>
      <c r="I176" t="s">
        <v>195</v>
      </c>
      <c r="J176" t="s">
        <v>380</v>
      </c>
      <c r="K176" t="s">
        <v>381</v>
      </c>
      <c r="L176" t="s">
        <v>5</v>
      </c>
      <c r="M176">
        <v>80</v>
      </c>
      <c r="N176">
        <v>85</v>
      </c>
      <c r="O176" t="s">
        <v>383</v>
      </c>
      <c r="P176" t="e">
        <f>VLOOKUP($B176,folder_structure!C:D,2,FALSE)</f>
        <v>#N/A</v>
      </c>
    </row>
    <row r="177" spans="1:16" hidden="1" x14ac:dyDescent="0.3">
      <c r="A177">
        <v>176</v>
      </c>
      <c r="B177" t="s">
        <v>218</v>
      </c>
      <c r="C177">
        <v>21.5665645264089</v>
      </c>
      <c r="D177">
        <v>10.6029352769255</v>
      </c>
      <c r="E177">
        <v>1063</v>
      </c>
      <c r="F177">
        <v>0</v>
      </c>
      <c r="G177">
        <v>1063</v>
      </c>
      <c r="H177">
        <v>20240729</v>
      </c>
      <c r="I177" t="s">
        <v>195</v>
      </c>
      <c r="J177" t="s">
        <v>380</v>
      </c>
      <c r="K177" t="s">
        <v>381</v>
      </c>
      <c r="L177" t="s">
        <v>5</v>
      </c>
      <c r="M177">
        <v>80</v>
      </c>
      <c r="N177">
        <v>85</v>
      </c>
      <c r="P177" t="str">
        <f>VLOOKUP($B177,folder_structure!C:D,2,FALSE)</f>
        <v>P:\PhenoCrop\1_flights\PHENO_CROP\3D\20240729 PHENO_CROP M3M 20m 3D 80 85</v>
      </c>
    </row>
    <row r="178" spans="1:16" hidden="1" x14ac:dyDescent="0.3">
      <c r="A178">
        <v>177</v>
      </c>
      <c r="B178" t="s">
        <v>465</v>
      </c>
      <c r="C178">
        <v>18.7774095740169</v>
      </c>
      <c r="D178">
        <v>0</v>
      </c>
      <c r="E178">
        <v>0</v>
      </c>
      <c r="F178">
        <v>0</v>
      </c>
      <c r="G178">
        <v>0</v>
      </c>
      <c r="H178">
        <v>20240805</v>
      </c>
      <c r="I178" t="s">
        <v>195</v>
      </c>
      <c r="J178" t="s">
        <v>380</v>
      </c>
      <c r="K178" t="s">
        <v>381</v>
      </c>
      <c r="L178" t="s">
        <v>5</v>
      </c>
      <c r="M178">
        <v>80</v>
      </c>
      <c r="N178">
        <v>85</v>
      </c>
      <c r="O178" t="s">
        <v>383</v>
      </c>
      <c r="P178" t="str">
        <f>VLOOKUP($B178,folder_structure!C:D,2,FALSE)</f>
        <v>P:\PhenoCrop\1_flights\PHENO_CROP\3D\20240805 PHENO_CROP M3M 20m 3D 80 85 EXTRA</v>
      </c>
    </row>
    <row r="179" spans="1:16" hidden="1" x14ac:dyDescent="0.3">
      <c r="A179">
        <v>178</v>
      </c>
      <c r="B179" t="s">
        <v>220</v>
      </c>
      <c r="C179">
        <v>45.104705191217299</v>
      </c>
      <c r="D179">
        <v>11.296488121151899</v>
      </c>
      <c r="E179">
        <v>1042</v>
      </c>
      <c r="F179">
        <v>0</v>
      </c>
      <c r="G179">
        <v>1042</v>
      </c>
      <c r="H179">
        <v>20240806</v>
      </c>
      <c r="I179" t="s">
        <v>195</v>
      </c>
      <c r="J179" t="s">
        <v>380</v>
      </c>
      <c r="K179" t="s">
        <v>381</v>
      </c>
      <c r="L179" t="s">
        <v>5</v>
      </c>
      <c r="M179">
        <v>80</v>
      </c>
      <c r="N179">
        <v>85</v>
      </c>
      <c r="P179" t="str">
        <f>VLOOKUP($B179,folder_structure!C:D,2,FALSE)</f>
        <v>P:\PhenoCrop\1_flights\PHENO_CROP\3D\20240806 PHENO_CROP M3M 20m 3D 80 85</v>
      </c>
    </row>
    <row r="180" spans="1:16" hidden="1" x14ac:dyDescent="0.3">
      <c r="A180">
        <v>179</v>
      </c>
      <c r="B180" t="s">
        <v>222</v>
      </c>
      <c r="C180">
        <v>21.817707905545799</v>
      </c>
      <c r="D180">
        <v>12.270268282852999</v>
      </c>
      <c r="E180">
        <v>1062</v>
      </c>
      <c r="F180">
        <v>0</v>
      </c>
      <c r="G180">
        <v>1062</v>
      </c>
      <c r="H180">
        <v>20240812</v>
      </c>
      <c r="I180" t="s">
        <v>195</v>
      </c>
      <c r="J180" t="s">
        <v>380</v>
      </c>
      <c r="K180" t="s">
        <v>381</v>
      </c>
      <c r="L180" t="s">
        <v>5</v>
      </c>
      <c r="M180">
        <v>80</v>
      </c>
      <c r="N180">
        <v>85</v>
      </c>
      <c r="P180" t="str">
        <f>VLOOKUP($B180,folder_structure!C:D,2,FALSE)</f>
        <v>P:\PhenoCrop\1_flights\PHENO_CROP\3D\20240812 PHENO_CROP M3M 20m 3D 80 85</v>
      </c>
    </row>
    <row r="181" spans="1:16" hidden="1" x14ac:dyDescent="0.3">
      <c r="A181">
        <v>180</v>
      </c>
      <c r="B181" t="s">
        <v>224</v>
      </c>
      <c r="C181">
        <v>22.256766222417301</v>
      </c>
      <c r="D181">
        <v>10.859110908582799</v>
      </c>
      <c r="E181">
        <v>1062</v>
      </c>
      <c r="F181">
        <v>0</v>
      </c>
      <c r="G181">
        <v>1062</v>
      </c>
      <c r="H181">
        <v>20240819</v>
      </c>
      <c r="I181" t="s">
        <v>195</v>
      </c>
      <c r="J181" t="s">
        <v>380</v>
      </c>
      <c r="K181" t="s">
        <v>381</v>
      </c>
      <c r="L181" t="s">
        <v>5</v>
      </c>
      <c r="M181">
        <v>80</v>
      </c>
      <c r="N181">
        <v>85</v>
      </c>
      <c r="P181" t="str">
        <f>VLOOKUP($B181,folder_structure!C:D,2,FALSE)</f>
        <v>P:\PhenoCrop\1_flights\PHENO_CROP\3D\20240812 PHENO_CROP M3M 20m 3D 80 85</v>
      </c>
    </row>
    <row r="182" spans="1:16" hidden="1" x14ac:dyDescent="0.3">
      <c r="A182">
        <v>181</v>
      </c>
      <c r="B182" t="s">
        <v>225</v>
      </c>
      <c r="C182">
        <v>66.361105115152895</v>
      </c>
      <c r="D182">
        <v>35.823773568496101</v>
      </c>
      <c r="E182">
        <v>1758</v>
      </c>
      <c r="F182">
        <v>8790</v>
      </c>
      <c r="G182">
        <v>10548</v>
      </c>
      <c r="H182">
        <v>20240603</v>
      </c>
      <c r="I182" t="s">
        <v>195</v>
      </c>
      <c r="J182" t="s">
        <v>417</v>
      </c>
      <c r="K182" t="s">
        <v>381</v>
      </c>
      <c r="L182" t="s">
        <v>32</v>
      </c>
      <c r="M182">
        <v>80</v>
      </c>
      <c r="N182">
        <v>85</v>
      </c>
      <c r="P182" t="str">
        <f>VLOOKUP($B182,folder_structure!C:D,2,FALSE)</f>
        <v>P:\PhenoCrop\1_flights\PHENO_CROP\MS\20240603 PHENO_CROP P4M 20m MS 80 85</v>
      </c>
    </row>
    <row r="183" spans="1:16" hidden="1" x14ac:dyDescent="0.3">
      <c r="A183">
        <v>182</v>
      </c>
      <c r="B183" t="s">
        <v>227</v>
      </c>
      <c r="C183">
        <v>53.793137270957203</v>
      </c>
      <c r="D183">
        <v>37.865221571177202</v>
      </c>
      <c r="E183">
        <v>797</v>
      </c>
      <c r="F183">
        <v>3156</v>
      </c>
      <c r="G183">
        <v>3953</v>
      </c>
      <c r="H183">
        <v>20240606</v>
      </c>
      <c r="I183" t="s">
        <v>195</v>
      </c>
      <c r="J183" t="s">
        <v>380</v>
      </c>
      <c r="K183" t="s">
        <v>381</v>
      </c>
      <c r="L183" t="s">
        <v>32</v>
      </c>
      <c r="M183">
        <v>80</v>
      </c>
      <c r="N183">
        <v>85</v>
      </c>
      <c r="P183" t="str">
        <f>VLOOKUP($B183,folder_structure!C:D,2,FALSE)</f>
        <v>P:\PhenoCrop\1_flights\PHENO_CROP\MS\20240606 PHENO_CROP M3M 20m MS 80 85</v>
      </c>
    </row>
    <row r="184" spans="1:16" hidden="1" x14ac:dyDescent="0.3">
      <c r="A184">
        <v>183</v>
      </c>
      <c r="B184" t="s">
        <v>229</v>
      </c>
      <c r="C184">
        <v>29.673420913517401</v>
      </c>
      <c r="D184">
        <v>17.1167786456644</v>
      </c>
      <c r="E184">
        <v>369</v>
      </c>
      <c r="F184">
        <v>1448</v>
      </c>
      <c r="G184">
        <v>1817</v>
      </c>
      <c r="H184">
        <v>20240607</v>
      </c>
      <c r="I184" t="s">
        <v>195</v>
      </c>
      <c r="J184" t="s">
        <v>380</v>
      </c>
      <c r="K184" t="s">
        <v>382</v>
      </c>
      <c r="L184" t="s">
        <v>32</v>
      </c>
      <c r="M184">
        <v>80</v>
      </c>
      <c r="N184">
        <v>85</v>
      </c>
      <c r="P184" t="str">
        <f>VLOOKUP($B184,folder_structure!C:D,2,FALSE)</f>
        <v>P:\PhenoCrop\1_flights\PHENO_CROP\MS\20240607 PHENO_CROP M3M 30m MS 80 85</v>
      </c>
    </row>
    <row r="185" spans="1:16" hidden="1" x14ac:dyDescent="0.3">
      <c r="A185">
        <v>184</v>
      </c>
      <c r="B185" t="s">
        <v>231</v>
      </c>
      <c r="C185">
        <v>24.8111334741115</v>
      </c>
      <c r="D185">
        <v>16.917857891879901</v>
      </c>
      <c r="E185">
        <v>364</v>
      </c>
      <c r="F185">
        <v>1444</v>
      </c>
      <c r="G185">
        <v>1808</v>
      </c>
      <c r="H185">
        <v>20240611</v>
      </c>
      <c r="I185" t="s">
        <v>195</v>
      </c>
      <c r="J185" t="s">
        <v>380</v>
      </c>
      <c r="K185" t="s">
        <v>382</v>
      </c>
      <c r="L185" t="s">
        <v>32</v>
      </c>
      <c r="M185">
        <v>80</v>
      </c>
      <c r="N185">
        <v>85</v>
      </c>
      <c r="P185" t="str">
        <f>VLOOKUP($B185,folder_structure!C:D,2,FALSE)</f>
        <v>P:\PhenoCrop\1_flights\PHENO_CROP\MS\20240611 PHENO_CROP M3M 30m MS 80 85</v>
      </c>
    </row>
    <row r="186" spans="1:16" hidden="1" x14ac:dyDescent="0.3">
      <c r="A186">
        <v>185</v>
      </c>
      <c r="B186" t="s">
        <v>233</v>
      </c>
      <c r="C186">
        <v>41.059742873534503</v>
      </c>
      <c r="D186">
        <v>25.667855761945201</v>
      </c>
      <c r="E186">
        <v>1254</v>
      </c>
      <c r="F186">
        <v>6263</v>
      </c>
      <c r="G186">
        <v>7517</v>
      </c>
      <c r="H186">
        <v>20240611</v>
      </c>
      <c r="I186" t="s">
        <v>195</v>
      </c>
      <c r="J186" t="s">
        <v>417</v>
      </c>
      <c r="K186" t="s">
        <v>381</v>
      </c>
      <c r="L186" t="s">
        <v>32</v>
      </c>
      <c r="M186">
        <v>80</v>
      </c>
      <c r="N186">
        <v>85</v>
      </c>
      <c r="P186" t="str">
        <f>VLOOKUP($B186,folder_structure!C:D,2,FALSE)</f>
        <v>P:\PhenoCrop\1_flights\PHENO_CROP\MS\20240611 PHENO_CROP P4M 20m MS 80 85</v>
      </c>
    </row>
    <row r="187" spans="1:16" hidden="1" x14ac:dyDescent="0.3">
      <c r="A187">
        <v>186</v>
      </c>
      <c r="B187" t="s">
        <v>235</v>
      </c>
      <c r="C187">
        <v>31.9429007926955</v>
      </c>
      <c r="D187">
        <v>12.2652177605777</v>
      </c>
      <c r="E187">
        <v>602</v>
      </c>
      <c r="F187">
        <v>3010</v>
      </c>
      <c r="G187">
        <v>3612</v>
      </c>
      <c r="H187">
        <v>20240613</v>
      </c>
      <c r="I187" t="s">
        <v>195</v>
      </c>
      <c r="J187" t="s">
        <v>417</v>
      </c>
      <c r="K187" t="s">
        <v>381</v>
      </c>
      <c r="L187" t="s">
        <v>32</v>
      </c>
      <c r="M187">
        <v>70</v>
      </c>
      <c r="N187">
        <v>70</v>
      </c>
      <c r="P187" t="str">
        <f>VLOOKUP($B187,folder_structure!C:D,2,FALSE)</f>
        <v>P:\PhenoCrop\1_flights\PHENO_CROP\MS\20240613 PHENO_CROP P4M 20m MS 70 70</v>
      </c>
    </row>
    <row r="188" spans="1:16" hidden="1" x14ac:dyDescent="0.3">
      <c r="A188">
        <v>187</v>
      </c>
      <c r="B188" t="s">
        <v>239</v>
      </c>
      <c r="C188">
        <v>25.273134202696301</v>
      </c>
      <c r="D188">
        <v>16.586587460711598</v>
      </c>
      <c r="E188">
        <v>361</v>
      </c>
      <c r="F188">
        <v>1432</v>
      </c>
      <c r="G188">
        <v>1793</v>
      </c>
      <c r="H188">
        <v>20240621</v>
      </c>
      <c r="I188" t="s">
        <v>195</v>
      </c>
      <c r="J188" t="s">
        <v>380</v>
      </c>
      <c r="K188" t="s">
        <v>382</v>
      </c>
      <c r="L188" t="s">
        <v>32</v>
      </c>
      <c r="M188">
        <v>80</v>
      </c>
      <c r="N188">
        <v>85</v>
      </c>
      <c r="P188" t="str">
        <f>VLOOKUP($B188,folder_structure!C:D,2,FALSE)</f>
        <v>P:\PhenoCrop\1_flights\PHENO_CROP\MS\20240621 PHENO_CROP M3M 30m MS 80 85</v>
      </c>
    </row>
    <row r="189" spans="1:16" hidden="1" x14ac:dyDescent="0.3">
      <c r="A189">
        <v>188</v>
      </c>
      <c r="B189" t="s">
        <v>241</v>
      </c>
      <c r="C189">
        <v>30.430282339453601</v>
      </c>
      <c r="D189">
        <v>13.3909613955765</v>
      </c>
      <c r="E189">
        <v>657</v>
      </c>
      <c r="F189">
        <v>3285</v>
      </c>
      <c r="G189">
        <v>3942</v>
      </c>
      <c r="H189">
        <v>20240624</v>
      </c>
      <c r="I189" t="s">
        <v>195</v>
      </c>
      <c r="J189" t="s">
        <v>417</v>
      </c>
      <c r="K189" t="s">
        <v>381</v>
      </c>
      <c r="L189" t="s">
        <v>32</v>
      </c>
      <c r="M189">
        <v>70</v>
      </c>
      <c r="N189">
        <v>75</v>
      </c>
      <c r="P189" t="str">
        <f>VLOOKUP($B189,folder_structure!C:D,2,FALSE)</f>
        <v>P:\PhenoCrop\1_flights\PHENO_CROP\MS\20240624 PHENO_CROP P4M 20m MS 70 75</v>
      </c>
    </row>
    <row r="190" spans="1:16" hidden="1" x14ac:dyDescent="0.3">
      <c r="A190">
        <v>189</v>
      </c>
      <c r="B190" t="s">
        <v>243</v>
      </c>
      <c r="C190">
        <v>24.057107086293399</v>
      </c>
      <c r="D190">
        <v>16.443191728554599</v>
      </c>
      <c r="E190">
        <v>360</v>
      </c>
      <c r="F190">
        <v>1424</v>
      </c>
      <c r="G190">
        <v>1784</v>
      </c>
      <c r="H190">
        <v>20240625</v>
      </c>
      <c r="I190" t="s">
        <v>195</v>
      </c>
      <c r="J190" t="s">
        <v>380</v>
      </c>
      <c r="K190" t="s">
        <v>382</v>
      </c>
      <c r="L190" t="s">
        <v>32</v>
      </c>
      <c r="M190">
        <v>80</v>
      </c>
      <c r="N190">
        <v>85</v>
      </c>
      <c r="P190" t="str">
        <f>VLOOKUP($B190,folder_structure!C:D,2,FALSE)</f>
        <v>P:\PhenoCrop\1_flights\PHENO_CROP\MS\20240625 PHENO_CROP M3M 30m MS 80 85</v>
      </c>
    </row>
    <row r="191" spans="1:16" hidden="1" x14ac:dyDescent="0.3">
      <c r="A191">
        <v>190</v>
      </c>
      <c r="B191" t="s">
        <v>245</v>
      </c>
      <c r="C191">
        <v>31.426053935661901</v>
      </c>
      <c r="D191">
        <v>14.836305688135299</v>
      </c>
      <c r="E191">
        <v>727</v>
      </c>
      <c r="F191">
        <v>3635</v>
      </c>
      <c r="G191">
        <v>4362</v>
      </c>
      <c r="H191">
        <v>20240701</v>
      </c>
      <c r="I191" t="s">
        <v>195</v>
      </c>
      <c r="J191" t="s">
        <v>417</v>
      </c>
      <c r="K191" t="s">
        <v>381</v>
      </c>
      <c r="L191" t="s">
        <v>32</v>
      </c>
      <c r="M191">
        <v>70</v>
      </c>
      <c r="N191">
        <v>75</v>
      </c>
      <c r="P191" t="str">
        <f>VLOOKUP($B191,folder_structure!C:D,2,FALSE)</f>
        <v>P:\PhenoCrop\1_flights\PHENO_CROP\MS\20240701 PHENO_CROP P4M 20m MS 70 75</v>
      </c>
    </row>
    <row r="192" spans="1:16" hidden="1" x14ac:dyDescent="0.3">
      <c r="A192">
        <v>191</v>
      </c>
      <c r="B192" t="s">
        <v>247</v>
      </c>
      <c r="C192">
        <v>20.702838929369999</v>
      </c>
      <c r="D192">
        <v>6.7720071468502203</v>
      </c>
      <c r="E192">
        <v>148</v>
      </c>
      <c r="F192">
        <v>584</v>
      </c>
      <c r="G192">
        <v>732</v>
      </c>
      <c r="H192">
        <v>20240705</v>
      </c>
      <c r="I192" t="s">
        <v>195</v>
      </c>
      <c r="J192" t="s">
        <v>380</v>
      </c>
      <c r="K192" t="s">
        <v>382</v>
      </c>
      <c r="L192" t="s">
        <v>32</v>
      </c>
      <c r="M192">
        <v>70</v>
      </c>
      <c r="N192">
        <v>75</v>
      </c>
      <c r="P192" t="str">
        <f>VLOOKUP($B192,folder_structure!C:D,2,FALSE)</f>
        <v>P:\PhenoCrop\1_flights\PHENO_CROP\MS\20240705 PHENO_CROP M3M 30m MS 70 75</v>
      </c>
    </row>
    <row r="193" spans="1:16" hidden="1" x14ac:dyDescent="0.3">
      <c r="A193">
        <v>192</v>
      </c>
      <c r="B193" t="s">
        <v>249</v>
      </c>
      <c r="C193">
        <v>17.092636624351101</v>
      </c>
      <c r="D193">
        <v>6.8430134560912803</v>
      </c>
      <c r="E193">
        <v>149</v>
      </c>
      <c r="F193">
        <v>588</v>
      </c>
      <c r="G193">
        <v>737</v>
      </c>
      <c r="H193">
        <v>20240708</v>
      </c>
      <c r="I193" t="s">
        <v>195</v>
      </c>
      <c r="J193" t="s">
        <v>380</v>
      </c>
      <c r="K193" t="s">
        <v>382</v>
      </c>
      <c r="L193" t="s">
        <v>32</v>
      </c>
      <c r="M193">
        <v>70</v>
      </c>
      <c r="N193">
        <v>75</v>
      </c>
      <c r="P193" t="str">
        <f>VLOOKUP($B193,folder_structure!C:D,2,FALSE)</f>
        <v>P:\PhenoCrop\1_flights\PHENO_CROP\MS\20240708 PHENO_CROP M3M 30m MS 70 75</v>
      </c>
    </row>
    <row r="194" spans="1:16" hidden="1" x14ac:dyDescent="0.3">
      <c r="A194">
        <v>193</v>
      </c>
      <c r="B194" t="s">
        <v>251</v>
      </c>
      <c r="C194">
        <v>36.235788295976803</v>
      </c>
      <c r="D194">
        <v>14.809720352292</v>
      </c>
      <c r="E194">
        <v>726</v>
      </c>
      <c r="F194">
        <v>3630</v>
      </c>
      <c r="G194">
        <v>4356</v>
      </c>
      <c r="H194">
        <v>20240708</v>
      </c>
      <c r="I194" t="s">
        <v>195</v>
      </c>
      <c r="J194" t="s">
        <v>417</v>
      </c>
      <c r="K194" t="s">
        <v>381</v>
      </c>
      <c r="L194" t="s">
        <v>32</v>
      </c>
      <c r="M194">
        <v>70</v>
      </c>
      <c r="N194">
        <v>75</v>
      </c>
      <c r="P194" t="str">
        <f>VLOOKUP($B194,folder_structure!C:D,2,FALSE)</f>
        <v>P:\PhenoCrop\1_flights\PHENO_CROP\MS\20240708 PHENO_CROP P4M 20m MS 70 75</v>
      </c>
    </row>
    <row r="195" spans="1:16" hidden="1" x14ac:dyDescent="0.3">
      <c r="A195">
        <v>194</v>
      </c>
      <c r="B195" t="s">
        <v>253</v>
      </c>
      <c r="C195">
        <v>20.305846326984401</v>
      </c>
      <c r="D195">
        <v>6.9449090780690304</v>
      </c>
      <c r="E195">
        <v>148</v>
      </c>
      <c r="F195">
        <v>584</v>
      </c>
      <c r="G195">
        <v>732</v>
      </c>
      <c r="H195">
        <v>20240718</v>
      </c>
      <c r="I195" t="s">
        <v>195</v>
      </c>
      <c r="J195" t="s">
        <v>380</v>
      </c>
      <c r="K195" t="s">
        <v>382</v>
      </c>
      <c r="L195" t="s">
        <v>32</v>
      </c>
      <c r="M195">
        <v>70</v>
      </c>
      <c r="N195">
        <v>75</v>
      </c>
      <c r="P195" t="str">
        <f>VLOOKUP($B195,folder_structure!C:D,2,FALSE)</f>
        <v>P:\PhenoCrop\1_flights\PHENO_CROP\MS\20240718 PHENO_CROP M3M 30m MS 70 75</v>
      </c>
    </row>
    <row r="196" spans="1:16" hidden="1" x14ac:dyDescent="0.3">
      <c r="A196">
        <v>195</v>
      </c>
      <c r="B196" t="s">
        <v>255</v>
      </c>
      <c r="C196">
        <v>29.5622711628675</v>
      </c>
      <c r="D196">
        <v>13.6087748613208</v>
      </c>
      <c r="E196">
        <v>668</v>
      </c>
      <c r="F196">
        <v>3340</v>
      </c>
      <c r="G196">
        <v>4008</v>
      </c>
      <c r="H196">
        <v>20240718</v>
      </c>
      <c r="I196" t="s">
        <v>195</v>
      </c>
      <c r="J196" t="s">
        <v>417</v>
      </c>
      <c r="K196" t="s">
        <v>381</v>
      </c>
      <c r="L196" t="s">
        <v>32</v>
      </c>
      <c r="M196">
        <v>70</v>
      </c>
      <c r="N196">
        <v>75</v>
      </c>
      <c r="P196" t="str">
        <f>VLOOKUP($B196,folder_structure!C:D,2,FALSE)</f>
        <v>P:\PhenoCrop\1_flights\PHENO_CROP\MS\20240718 PHENO_CROP P4M 20m MS 70 75</v>
      </c>
    </row>
    <row r="197" spans="1:16" hidden="1" x14ac:dyDescent="0.3">
      <c r="A197">
        <v>196</v>
      </c>
      <c r="B197" t="s">
        <v>257</v>
      </c>
      <c r="C197">
        <v>18.4670367287471</v>
      </c>
      <c r="D197">
        <v>6.9637880241498298</v>
      </c>
      <c r="E197">
        <v>148</v>
      </c>
      <c r="F197">
        <v>584</v>
      </c>
      <c r="G197">
        <v>732</v>
      </c>
      <c r="H197">
        <v>20240724</v>
      </c>
      <c r="I197" t="s">
        <v>195</v>
      </c>
      <c r="J197" t="s">
        <v>380</v>
      </c>
      <c r="K197" t="s">
        <v>382</v>
      </c>
      <c r="L197" t="s">
        <v>32</v>
      </c>
      <c r="M197">
        <v>70</v>
      </c>
      <c r="N197">
        <v>75</v>
      </c>
      <c r="P197" t="str">
        <f>VLOOKUP($B197,folder_structure!C:D,2,FALSE)</f>
        <v>P:\PhenoCrop\1_flights\PHENO_CROP\MS\20240724 PHENO_CROP M3M 30m MS 70 75</v>
      </c>
    </row>
    <row r="198" spans="1:16" hidden="1" x14ac:dyDescent="0.3">
      <c r="A198">
        <v>197</v>
      </c>
      <c r="B198" t="s">
        <v>259</v>
      </c>
      <c r="C198">
        <v>28.528570090420502</v>
      </c>
      <c r="D198">
        <v>13.7690279139205</v>
      </c>
      <c r="E198">
        <v>676</v>
      </c>
      <c r="F198">
        <v>3380</v>
      </c>
      <c r="G198">
        <v>4056</v>
      </c>
      <c r="H198">
        <v>20240724</v>
      </c>
      <c r="I198" t="s">
        <v>195</v>
      </c>
      <c r="J198" t="s">
        <v>417</v>
      </c>
      <c r="K198" t="s">
        <v>381</v>
      </c>
      <c r="L198" t="s">
        <v>32</v>
      </c>
      <c r="M198">
        <v>70</v>
      </c>
      <c r="N198">
        <v>75</v>
      </c>
      <c r="P198" t="str">
        <f>VLOOKUP($B198,folder_structure!C:D,2,FALSE)</f>
        <v>P:\PhenoCrop\1_flights\PHENO_CROP\MS\20240724 PHENO_CROP P4M 20m MS 70 75</v>
      </c>
    </row>
    <row r="199" spans="1:16" hidden="1" x14ac:dyDescent="0.3">
      <c r="A199">
        <v>198</v>
      </c>
      <c r="B199" t="s">
        <v>261</v>
      </c>
      <c r="C199">
        <v>20.5822647362947</v>
      </c>
      <c r="D199">
        <v>7.0522841028869099</v>
      </c>
      <c r="E199">
        <v>152</v>
      </c>
      <c r="F199">
        <v>592</v>
      </c>
      <c r="G199">
        <v>744</v>
      </c>
      <c r="H199">
        <v>20240729</v>
      </c>
      <c r="I199" t="s">
        <v>195</v>
      </c>
      <c r="J199" t="s">
        <v>380</v>
      </c>
      <c r="K199" t="s">
        <v>382</v>
      </c>
      <c r="L199" t="s">
        <v>32</v>
      </c>
      <c r="M199">
        <v>70</v>
      </c>
      <c r="N199">
        <v>75</v>
      </c>
      <c r="P199" t="str">
        <f>VLOOKUP($B199,folder_structure!C:D,2,FALSE)</f>
        <v>P:\PhenoCrop\1_flights\PHENO_CROP\MS\20240729 PHENO_CROP M3M 30m MS 70 75</v>
      </c>
    </row>
    <row r="200" spans="1:16" hidden="1" x14ac:dyDescent="0.3">
      <c r="A200">
        <v>199</v>
      </c>
      <c r="B200" t="s">
        <v>263</v>
      </c>
      <c r="C200">
        <v>34.908011843450304</v>
      </c>
      <c r="D200">
        <v>13.804096383973899</v>
      </c>
      <c r="E200">
        <v>677</v>
      </c>
      <c r="F200">
        <v>3385</v>
      </c>
      <c r="G200">
        <v>4062</v>
      </c>
      <c r="H200">
        <v>20240729</v>
      </c>
      <c r="I200" t="s">
        <v>195</v>
      </c>
      <c r="J200" t="s">
        <v>417</v>
      </c>
      <c r="K200" t="s">
        <v>381</v>
      </c>
      <c r="L200" t="s">
        <v>32</v>
      </c>
      <c r="M200">
        <v>70</v>
      </c>
      <c r="N200">
        <v>75</v>
      </c>
      <c r="P200" t="str">
        <f>VLOOKUP($B200,folder_structure!C:D,2,FALSE)</f>
        <v>P:\PhenoCrop\1_flights\PHENO_CROP\MS\20240729 PHENO_CROP P4M 20m MS 70 75</v>
      </c>
    </row>
    <row r="201" spans="1:16" hidden="1" x14ac:dyDescent="0.3">
      <c r="A201">
        <v>200</v>
      </c>
      <c r="B201" t="s">
        <v>265</v>
      </c>
      <c r="C201">
        <v>25.691668698564101</v>
      </c>
      <c r="D201">
        <v>16.251911049708699</v>
      </c>
      <c r="E201">
        <v>342</v>
      </c>
      <c r="F201">
        <v>1360</v>
      </c>
      <c r="G201">
        <v>1702</v>
      </c>
      <c r="H201">
        <v>20240806</v>
      </c>
      <c r="I201" t="s">
        <v>195</v>
      </c>
      <c r="J201" t="s">
        <v>380</v>
      </c>
      <c r="K201" t="s">
        <v>382</v>
      </c>
      <c r="L201" t="s">
        <v>32</v>
      </c>
      <c r="M201">
        <v>80</v>
      </c>
      <c r="N201">
        <v>85</v>
      </c>
      <c r="P201" t="str">
        <f>VLOOKUP($B201,folder_structure!C:D,2,FALSE)</f>
        <v>P:\PhenoCrop\1_flights\PHENO_CROP\MS\20240806 PHENO_CROP M3M 30m MS 80 85</v>
      </c>
    </row>
    <row r="202" spans="1:16" hidden="1" x14ac:dyDescent="0.3">
      <c r="A202">
        <v>201</v>
      </c>
      <c r="B202" t="s">
        <v>267</v>
      </c>
      <c r="C202">
        <v>37.7193977097049</v>
      </c>
      <c r="D202">
        <v>14.623817275278199</v>
      </c>
      <c r="E202">
        <v>717</v>
      </c>
      <c r="F202">
        <v>3585</v>
      </c>
      <c r="G202">
        <v>4302</v>
      </c>
      <c r="H202">
        <v>20240806</v>
      </c>
      <c r="I202" t="s">
        <v>195</v>
      </c>
      <c r="J202" t="s">
        <v>417</v>
      </c>
      <c r="K202" t="s">
        <v>381</v>
      </c>
      <c r="L202" t="s">
        <v>32</v>
      </c>
      <c r="M202">
        <v>70</v>
      </c>
      <c r="N202">
        <v>75</v>
      </c>
      <c r="P202" t="str">
        <f>VLOOKUP($B202,folder_structure!C:D,2,FALSE)</f>
        <v>P:\PhenoCrop\1_flights\PHENO_CROP\MS\20240806 PHENO_CROP P4M 20m MS 70 75</v>
      </c>
    </row>
    <row r="203" spans="1:16" hidden="1" x14ac:dyDescent="0.3">
      <c r="A203">
        <v>202</v>
      </c>
      <c r="B203" t="s">
        <v>269</v>
      </c>
      <c r="C203">
        <v>20.809807282872399</v>
      </c>
      <c r="D203">
        <v>7.1733630020171404</v>
      </c>
      <c r="E203">
        <v>152</v>
      </c>
      <c r="F203">
        <v>592</v>
      </c>
      <c r="G203">
        <v>744</v>
      </c>
      <c r="H203">
        <v>20240812</v>
      </c>
      <c r="I203" t="s">
        <v>195</v>
      </c>
      <c r="J203" t="s">
        <v>380</v>
      </c>
      <c r="K203" t="s">
        <v>382</v>
      </c>
      <c r="L203" t="s">
        <v>32</v>
      </c>
      <c r="M203">
        <v>70</v>
      </c>
      <c r="N203">
        <v>75</v>
      </c>
      <c r="P203" t="str">
        <f>VLOOKUP($B203,folder_structure!C:D,2,FALSE)</f>
        <v>P:\PhenoCrop\1_flights\PHENO_CROP\MS\20240812 PHENO_CROP M3M 30m MS 70 75</v>
      </c>
    </row>
    <row r="204" spans="1:16" hidden="1" x14ac:dyDescent="0.3">
      <c r="A204">
        <v>203</v>
      </c>
      <c r="B204" t="s">
        <v>271</v>
      </c>
      <c r="C204">
        <v>35.2404456268996</v>
      </c>
      <c r="D204">
        <v>13.6504285633564</v>
      </c>
      <c r="E204">
        <v>669</v>
      </c>
      <c r="F204">
        <v>3345</v>
      </c>
      <c r="G204">
        <v>4014</v>
      </c>
      <c r="H204">
        <v>20240812</v>
      </c>
      <c r="I204" t="s">
        <v>195</v>
      </c>
      <c r="J204" t="s">
        <v>417</v>
      </c>
      <c r="K204" t="s">
        <v>381</v>
      </c>
      <c r="L204" t="s">
        <v>32</v>
      </c>
      <c r="M204">
        <v>70</v>
      </c>
      <c r="N204">
        <v>75</v>
      </c>
      <c r="P204" t="str">
        <f>VLOOKUP($B204,folder_structure!C:D,2,FALSE)</f>
        <v>P:\PhenoCrop\1_flights\PHENO_CROP\MS\20240812 PHENO_CROP P4M 20m MS 70 75</v>
      </c>
    </row>
    <row r="205" spans="1:16" hidden="1" x14ac:dyDescent="0.3">
      <c r="A205">
        <v>204</v>
      </c>
      <c r="B205" t="s">
        <v>273</v>
      </c>
      <c r="C205">
        <v>20.7093040645122</v>
      </c>
      <c r="D205">
        <v>7.1071008695289404</v>
      </c>
      <c r="E205">
        <v>148</v>
      </c>
      <c r="F205">
        <v>584</v>
      </c>
      <c r="G205">
        <v>732</v>
      </c>
      <c r="H205">
        <v>20240819</v>
      </c>
      <c r="I205" t="s">
        <v>195</v>
      </c>
      <c r="J205" t="s">
        <v>380</v>
      </c>
      <c r="K205" t="s">
        <v>382</v>
      </c>
      <c r="L205" t="s">
        <v>32</v>
      </c>
      <c r="M205">
        <v>70</v>
      </c>
      <c r="N205">
        <v>75</v>
      </c>
      <c r="P205" t="str">
        <f>VLOOKUP($B205,folder_structure!C:D,2,FALSE)</f>
        <v>P:\PhenoCrop\1_flights\PHENO_CROP\MS\20240819 PHENO_CROP M3M 30m MS 70 75</v>
      </c>
    </row>
    <row r="206" spans="1:16" hidden="1" x14ac:dyDescent="0.3">
      <c r="A206">
        <v>205</v>
      </c>
      <c r="B206" t="s">
        <v>275</v>
      </c>
      <c r="C206">
        <v>35.072819189168499</v>
      </c>
      <c r="D206">
        <v>13.7707945210859</v>
      </c>
      <c r="E206">
        <v>675</v>
      </c>
      <c r="F206">
        <v>3375</v>
      </c>
      <c r="G206">
        <v>4050</v>
      </c>
      <c r="H206">
        <v>20240819</v>
      </c>
      <c r="I206" t="s">
        <v>195</v>
      </c>
      <c r="J206" t="s">
        <v>417</v>
      </c>
      <c r="K206" t="s">
        <v>381</v>
      </c>
      <c r="L206" t="s">
        <v>32</v>
      </c>
      <c r="M206">
        <v>70</v>
      </c>
      <c r="N206">
        <v>75</v>
      </c>
      <c r="P206" t="str">
        <f>VLOOKUP($B206,folder_structure!C:D,2,FALSE)</f>
        <v>P:\PhenoCrop\1_flights\PHENO_CROP\MS\20240819 PHENO_CROP P4M 20m MS 70 75</v>
      </c>
    </row>
  </sheetData>
  <autoFilter ref="A1:P206" xr:uid="{FCF6701F-69D4-48DB-AEC3-92607A61BDC9}">
    <filterColumn colId="8">
      <filters>
        <filter val="OAT_FRONTIERS"/>
      </filters>
    </filterColumn>
    <filterColumn colId="11">
      <filters>
        <filter val="M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folder_structure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Fahad Ijaz</cp:lastModifiedBy>
  <dcterms:created xsi:type="dcterms:W3CDTF">2025-01-07T11:58:38Z</dcterms:created>
  <dcterms:modified xsi:type="dcterms:W3CDTF">2025-01-07T16:11:22Z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2025-01-07T12:17:00Z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0ef03847-cb0e-43ea-90c4-46aa7e0f6ca0</vt:lpwstr>
  </property>
  <property fmtid="{D5CDD505-2E9C-101B-9397-08002B2CF9AE}" pid="8" name="MSIP_Label_d0484126-3486-41a9-802e-7f1e2277276c_ContentBits">
    <vt:lpwstr>0</vt:lpwstr>
  </property>
</Properties>
</file>